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IEVIEŠANAS UZRAUDZĪBA\ZIŅOJUMI\MK_zinojumi\2022.gads\44_01.04.2023_pusgada zinojums\"/>
    </mc:Choice>
  </mc:AlternateContent>
  <bookViews>
    <workbookView xWindow="-120" yWindow="-120" windowWidth="25440" windowHeight="15390"/>
  </bookViews>
  <sheets>
    <sheet name="FMZINp11_dekl.merki_AI" sheetId="2" r:id="rId1"/>
  </sheets>
  <externalReferences>
    <externalReference r:id="rId2"/>
    <externalReference r:id="rId3"/>
  </externalReferences>
  <definedNames>
    <definedName name="_xlnm._FilterDatabase" localSheetId="0" hidden="1">FMZINp11_dekl.merki_AI!$A$17:$N$52</definedName>
    <definedName name="kopa">'[1]MP iesniegšanas prognozes'!$BJ:$BJ</definedName>
    <definedName name="Pr.Nr">[2]atlases_status!$D:$D</definedName>
    <definedName name="_xlnm.Print_Titles" localSheetId="0">FMZINp11_dekl.merki_AI!$7:$17</definedName>
    <definedName name="Statuss">[2]atlases_status!$C:$C</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2" l="1"/>
  <c r="H15" i="2"/>
  <c r="I15" i="2"/>
  <c r="J15" i="2"/>
  <c r="K15" i="2"/>
  <c r="F15" i="2"/>
  <c r="G14" i="2"/>
  <c r="H14" i="2"/>
  <c r="I14" i="2"/>
  <c r="J14" i="2"/>
  <c r="K14" i="2"/>
  <c r="F14" i="2"/>
  <c r="G13" i="2"/>
  <c r="H13" i="2"/>
  <c r="I13" i="2"/>
  <c r="J13" i="2"/>
  <c r="K13" i="2"/>
  <c r="F13" i="2"/>
  <c r="G12" i="2"/>
  <c r="H12" i="2"/>
  <c r="I12" i="2"/>
  <c r="J12" i="2"/>
  <c r="K12" i="2"/>
  <c r="F12" i="2"/>
  <c r="G11" i="2"/>
  <c r="H11" i="2"/>
  <c r="I11" i="2"/>
  <c r="J11" i="2"/>
  <c r="K11" i="2"/>
  <c r="F11" i="2"/>
  <c r="G10" i="2"/>
  <c r="H10" i="2"/>
  <c r="I10" i="2"/>
  <c r="J10" i="2"/>
  <c r="K10" i="2"/>
  <c r="F10" i="2"/>
  <c r="G9" i="2"/>
  <c r="H9" i="2"/>
  <c r="I9" i="2"/>
  <c r="J9" i="2"/>
  <c r="K9" i="2"/>
  <c r="F9" i="2"/>
  <c r="C49" i="2"/>
  <c r="C45" i="2"/>
  <c r="C42" i="2"/>
  <c r="C37" i="2"/>
  <c r="C33" i="2"/>
  <c r="C30" i="2"/>
  <c r="C27" i="2"/>
  <c r="C23" i="2"/>
  <c r="C18" i="2"/>
  <c r="C15" i="2"/>
  <c r="C14" i="2"/>
  <c r="D41" i="2" s="1"/>
  <c r="C13" i="2"/>
  <c r="C12" i="2"/>
  <c r="D36" i="2" s="1"/>
  <c r="C11" i="2"/>
  <c r="D50" i="2" s="1"/>
  <c r="C10" i="2"/>
  <c r="C9" i="2"/>
  <c r="D43" i="2" s="1"/>
  <c r="G16" i="2" l="1"/>
  <c r="K16" i="2"/>
  <c r="J16" i="2"/>
  <c r="I16" i="2"/>
  <c r="H16" i="2"/>
  <c r="F16" i="2"/>
  <c r="D32" i="2"/>
  <c r="D19" i="2"/>
  <c r="D38" i="2"/>
  <c r="D40" i="2"/>
  <c r="D28" i="2"/>
  <c r="D20" i="2"/>
  <c r="D35" i="2"/>
  <c r="D47" i="2"/>
  <c r="D26" i="2"/>
  <c r="D21" i="2"/>
  <c r="D25" i="2"/>
  <c r="D44" i="2"/>
  <c r="D39" i="2"/>
  <c r="D22" i="2"/>
  <c r="D34" i="2"/>
  <c r="D46" i="2"/>
  <c r="C16" i="2"/>
  <c r="D29" i="2"/>
  <c r="D24" i="2"/>
  <c r="D31" i="2"/>
</calcChain>
</file>

<file path=xl/sharedStrings.xml><?xml version="1.0" encoding="utf-8"?>
<sst xmlns="http://schemas.openxmlformats.org/spreadsheetml/2006/main" count="88" uniqueCount="45">
  <si>
    <t>2030
(Perioda slēgšana)</t>
  </si>
  <si>
    <t>ERAF</t>
  </si>
  <si>
    <t>KF</t>
  </si>
  <si>
    <t>ESF+</t>
  </si>
  <si>
    <t>TPF</t>
  </si>
  <si>
    <t>Minimālais Eiropas Komisijai iesniedzamo maksājumu mērķis (N+3) programmai “Eiropas Savienības kohēzijas politikas programma 2021.–2027.gadam” 2025. un turpmākajiem gadiem ministriju un Valsts kancelejas kā atbildīgo iestāžu dalījumā</t>
  </si>
  <si>
    <t>08.02.2023.</t>
  </si>
  <si>
    <t>Atbildīgā iestāde</t>
  </si>
  <si>
    <t>Fonds</t>
  </si>
  <si>
    <r>
      <t xml:space="preserve">Piešķīrums (t.sk. nacionālais līdzfinansējums), milj. </t>
    </r>
    <r>
      <rPr>
        <b/>
        <i/>
        <sz val="12"/>
        <color theme="1"/>
        <rFont val="Times New Roman"/>
        <family val="1"/>
        <charset val="186"/>
      </rPr>
      <t>euro</t>
    </r>
  </si>
  <si>
    <t>Proporcija Eiropas Komisijai pieprasāmo maksājumu minimālā mērķa (N+3) nodrošināšanai [1]</t>
  </si>
  <si>
    <r>
      <t xml:space="preserve">Minimālais Eiropas Komisijai pieprasāmais ES fondu finasējums līdz gada beigām, lai nezaudētu piešķīrumu, kumulatīvi, milj. </t>
    </r>
    <r>
      <rPr>
        <b/>
        <i/>
        <sz val="12"/>
        <color theme="1"/>
        <rFont val="Times New Roman"/>
        <family val="1"/>
        <charset val="186"/>
      </rPr>
      <t>euro</t>
    </r>
    <r>
      <rPr>
        <b/>
        <sz val="12"/>
        <color theme="1"/>
        <rFont val="Times New Roman"/>
        <family val="1"/>
        <charset val="186"/>
      </rPr>
      <t xml:space="preserve"> [4]</t>
    </r>
  </si>
  <si>
    <t>ERAF 37.pants [2]</t>
  </si>
  <si>
    <t>ERAF 37.pants</t>
  </si>
  <si>
    <t>ESF+ 37. pants [2]</t>
  </si>
  <si>
    <t>ESF+ 37. pants</t>
  </si>
  <si>
    <t>TP [3]</t>
  </si>
  <si>
    <t>TP</t>
  </si>
  <si>
    <t>KOPĀ</t>
  </si>
  <si>
    <t>Ekonomikas ministrija</t>
  </si>
  <si>
    <t>Iekšlietu ministrija</t>
  </si>
  <si>
    <t>Izglītības un zinātnes ministrija</t>
  </si>
  <si>
    <t>Kultūras ministrija</t>
  </si>
  <si>
    <t>Labklājības ministrija</t>
  </si>
  <si>
    <t>Satiksmes ministrija</t>
  </si>
  <si>
    <t>Tieslietu ministrija</t>
  </si>
  <si>
    <t>Vides aizsardzības un reģionālās attīstības ministrija</t>
  </si>
  <si>
    <t>Veselības ministrija</t>
  </si>
  <si>
    <t>Valsts kanceleja</t>
  </si>
  <si>
    <t>N/A</t>
  </si>
  <si>
    <t>Finanšu ministrija</t>
  </si>
  <si>
    <t>Saīsinājumi:</t>
  </si>
  <si>
    <t>ERAF - Eiropas Reģionālās attīstības fonds</t>
  </si>
  <si>
    <t>ERAF 37.pants - ERAF atbalsts, kas piešķirts saskaņā ar Eiropas Parlamenta un Padomes regulas Nr. 2021/1060 37. pantu darbībām ar nolūku stiprināt publisko iestāžu un struktūru, saņēmēju un attiecīgo partneru spēju un efektivitāti, kas vajadzīga fondu efektīvai administrēšanai un izmantošanai</t>
  </si>
  <si>
    <t>ESF+ - Eirops Sociālais fonds plus</t>
  </si>
  <si>
    <t>ESF+ 37.pants - ESF atbalsts, kas piešķirts saskaņā ar Eiropas Parlamenta un Padomes regulas Nr. 2021/1060 37. pantu darbībām ar nolūku stiprināt publisko iestāžu un struktūru, saņēmēju un attiecīgo partneru spēju un efektivitāti, kas vajadzīga fondu efektīvai administrēšanai un izmantošanai</t>
  </si>
  <si>
    <t>KF - Kohēzijas fonds</t>
  </si>
  <si>
    <t>TPF - Taisnīgās pārkārtošanās fonds</t>
  </si>
  <si>
    <t>TP - tehniskā palīdzība ES fondu administrēšanai</t>
  </si>
  <si>
    <t>Finanšu ministrs</t>
  </si>
  <si>
    <t>A. Ašeradens</t>
  </si>
  <si>
    <t>Dzelzkalējs, 27319547</t>
  </si>
  <si>
    <t>reinis.dzelzkalejs@fm.gov.lv</t>
  </si>
  <si>
    <t>11. pielikums 
Informatīvajam ziņojumam "Informatīvais ziņojums par Finanšu ministrijas pārziņā esošo Eiropas Savienības fondu un ārvalstu finanšu palīdzības aktualitātēm līdz 2023. gada 
1. martam (pusgada ziņojums)"</t>
  </si>
  <si>
    <t xml:space="preserve">[1] Proporcija minimālā Eiropas Komisijai pieprasāmā ES fondu finansējuma noteikta atbilstoši katras atbildīgās iestādes katra fonda proporcijai pret programmas “Eiropas Savienības kohēzijas politikas programma 2021.–2027.gadam” katra fonda kopējo piešķīrumu (pirms aprēķina no piešķīruma atņemot tehniskās palīdzības daļu un finansējumu, kas piešķirts atbisltoši Eiropas Parlamenta un Padomes regulas Nr. 2021/1060 37. pantam).
[2] Atbalstam, kas piešķirts saskaņā ar Eiropas Parlamenta un Padomes regulas Nr. 2021/1060 37. pantu nav noteikta proporcija, jo attiecīgām darbībām ir noteikti konkrēti izmērāmi mērķi, pēc kuru izpildes noteiktu apjomu finansējuma var pieprasīt no Eiropas Komisijas.
[3] Tehniskajai palīdzībai nenosaka Eiropas Komisijai pieprasāmā finansējuma minimālo mērķi, jo tehniskās palīdzības Eiropas Komisijai pieprasāmo finansējumu nosaka pēc vienotām likmēm atbilstoši katrā maksājuma pieteikumā iekļautajiem pārējo pasākumu izdevumiem (ERAF 3,5%, KF 2,5%, ESF+ 4%, TPF 4%). Tehniskā palīdzība tabulā norādīta informatīvi, lai dati atspoguļotu visu piešķīrumu.
[4] Minimālie Eiropas Komisijai pieprasāmie ES fondu finansējuma mērķi noteikti fondu dalījumā, jo atbilstoši Eiropas Parlamenta un Padomes regulas Nr. 2021/1060 107.pantam gadījumā, ja netiek sasniegts Eiropas Komisijai minimāli pieprasāmo izdevumu mērķis, piešķīrumu no katra fonda samazina proporcionāli summām, par kurām nav pieprasīti ES fondu līdzekļi. Tomēr atbilstoši Eiropas Komisijas 2023. gada 11. janvāra skaidrojumam minimālo mērķu izpildi vispirms uzrauga kopā programmas līmenī. Tas nozīmē, ka, nenodrošinot kāda atsevišķa fonda minimālo Eiropas Komisijai pieprasāmo mērķi, tas var tikt kompensēts ar cita fonda pieprasīto izdevumu pārpildi. Minimālie nodrošināmie deklarēto izdevumu mērķi nav salāgoti ar 25.01.2023. atbildīgo iestāžu budžeta prognozēm. Mērķi noteikti atbilstoši AI piešķīrumu proporcijai pret programmu, lai nodrošinātu vienlīdzīgu pieeju visām atbildīgajām iestādēm, jo plānošanas iespējas laika ziņā visām iestādēm ir vienādas. Nav vienlīdzīgi uzdot atbildīgajām iestādēm, kas spēj ātrāk uzsākt savas investīcijas, nodrošināt visas programmas mērķu sasniegšanu, kamēr lēnāk savas investīcijas uzsākošās atbildīgās iestādes nenes nekādu atbildību par sākotnējo mērķu sasniegšanu. Vienlaikus sasniedzams ir katras iestādes kopējais mērķis (visi fondi kopā). Fondu līmenī mērķi norādīti informācijai, jo gadījumā, ja programmas mērķis netiks sasniegts, finansējuma samazinājums programmai tiks noteikts konkrētiem fondiem, kas nebūs sasnieguši savus minimālos mērķus.
[5] Minimālo mērķu aprēķinā ņemta vērā ikgadējā Eiropas Komisijas priekšfinansējuma pozitīvā ietekme (Eiropas Parlamenta un Padomes regulas Nr. 2021/1060 90. pants), tabulā norādot tikai tos apjomus, kas nodrošināmi ar maksājumu pieteikumiem Eiropas Komisijai līdz katra gada beigām (kumulatīvi).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</si>
</sst>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13" x14ac:knownFonts="1">
    <font>
      <sz val="11"/>
      <color theme="1"/>
      <name val="Calibri"/>
      <family val="2"/>
      <scheme val="minor"/>
    </font>
    <font>
      <sz val="12"/>
      <color theme="1"/>
      <name val="Times New Roman"/>
      <family val="2"/>
      <charset val="186"/>
    </font>
    <font>
      <b/>
      <sz val="12"/>
      <color theme="1"/>
      <name val="Times New Roman"/>
      <family val="2"/>
      <charset val="186"/>
    </font>
    <font>
      <b/>
      <i/>
      <sz val="12"/>
      <color theme="1"/>
      <name val="Times New Roman"/>
      <family val="1"/>
      <charset val="186"/>
    </font>
    <font>
      <b/>
      <sz val="12"/>
      <color theme="1"/>
      <name val="Times New Roman"/>
      <family val="1"/>
      <charset val="186"/>
    </font>
    <font>
      <sz val="11"/>
      <color theme="1"/>
      <name val="Calibri"/>
      <family val="2"/>
      <charset val="186"/>
      <scheme val="minor"/>
    </font>
    <font>
      <sz val="8"/>
      <color theme="1"/>
      <name val="Times New Roman"/>
      <family val="1"/>
      <charset val="186"/>
    </font>
    <font>
      <sz val="8"/>
      <name val="Times New Roman"/>
      <family val="1"/>
      <charset val="186"/>
    </font>
    <font>
      <sz val="12"/>
      <name val="Times New Roman"/>
      <family val="1"/>
      <charset val="186"/>
    </font>
    <font>
      <sz val="11"/>
      <color theme="1"/>
      <name val="Times New Roman"/>
      <family val="2"/>
      <charset val="186"/>
    </font>
    <font>
      <sz val="12"/>
      <color theme="1"/>
      <name val="Times New Roman"/>
      <family val="1"/>
      <charset val="186"/>
    </font>
    <font>
      <sz val="11"/>
      <color theme="1"/>
      <name val="Times New Roman"/>
      <family val="1"/>
      <charset val="186"/>
    </font>
    <font>
      <sz val="18"/>
      <color theme="1"/>
      <name val="Times New Roman"/>
      <family val="2"/>
      <charset val="186"/>
    </font>
  </fonts>
  <fills count="5">
    <fill>
      <patternFill patternType="none"/>
    </fill>
    <fill>
      <patternFill patternType="gray125"/>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0" fontId="5" fillId="0" borderId="0"/>
  </cellStyleXfs>
  <cellXfs count="63">
    <xf numFmtId="0" fontId="0" fillId="0" borderId="0" xfId="0"/>
    <xf numFmtId="0" fontId="1" fillId="0" borderId="0" xfId="1"/>
    <xf numFmtId="3" fontId="1" fillId="0" borderId="0" xfId="1" applyNumberFormat="1"/>
    <xf numFmtId="0" fontId="2" fillId="2" borderId="1" xfId="1" applyFont="1" applyFill="1" applyBorder="1" applyAlignment="1">
      <alignment horizontal="center" vertical="center" wrapText="1"/>
    </xf>
    <xf numFmtId="3" fontId="1" fillId="0" borderId="0" xfId="1" applyNumberFormat="1" applyAlignment="1">
      <alignment horizontal="center"/>
    </xf>
    <xf numFmtId="0" fontId="2" fillId="2" borderId="1" xfId="1" applyFont="1" applyFill="1" applyBorder="1" applyAlignment="1">
      <alignment horizontal="center" vertical="center"/>
    </xf>
    <xf numFmtId="164" fontId="2" fillId="2" borderId="1" xfId="1" applyNumberFormat="1" applyFont="1" applyFill="1" applyBorder="1" applyAlignment="1">
      <alignment horizontal="center" vertical="center"/>
    </xf>
    <xf numFmtId="164" fontId="4" fillId="2" borderId="1" xfId="1" applyNumberFormat="1" applyFont="1" applyFill="1" applyBorder="1" applyAlignment="1">
      <alignment horizontal="center" vertical="center" wrapText="1"/>
    </xf>
    <xf numFmtId="166" fontId="1" fillId="0" borderId="0" xfId="1" applyNumberFormat="1"/>
    <xf numFmtId="0" fontId="1" fillId="0" borderId="0" xfId="1" applyAlignment="1">
      <alignment horizontal="left" indent="1"/>
    </xf>
    <xf numFmtId="0" fontId="6" fillId="0" borderId="0" xfId="3" applyFont="1" applyAlignment="1">
      <alignment vertical="top" wrapText="1"/>
    </xf>
    <xf numFmtId="0" fontId="7" fillId="0" borderId="0" xfId="3" applyFont="1" applyAlignment="1">
      <alignment horizontal="left" vertical="top"/>
    </xf>
    <xf numFmtId="0" fontId="8" fillId="0" borderId="0" xfId="3" applyFont="1" applyAlignment="1">
      <alignment horizontal="left" vertical="top"/>
    </xf>
    <xf numFmtId="0" fontId="4" fillId="0" borderId="1" xfId="1" applyFont="1" applyBorder="1" applyAlignment="1">
      <alignment horizontal="center" vertical="center"/>
    </xf>
    <xf numFmtId="164" fontId="4" fillId="0" borderId="1" xfId="1" applyNumberFormat="1" applyFont="1" applyBorder="1" applyAlignment="1">
      <alignment horizontal="center" vertical="center"/>
    </xf>
    <xf numFmtId="9" fontId="4" fillId="0" borderId="1" xfId="2" applyFont="1" applyFill="1" applyBorder="1" applyAlignment="1">
      <alignment horizontal="center" vertical="center"/>
    </xf>
    <xf numFmtId="0" fontId="10" fillId="0" borderId="1" xfId="1" applyFont="1" applyBorder="1" applyAlignment="1">
      <alignment horizontal="right" vertical="center"/>
    </xf>
    <xf numFmtId="164" fontId="10" fillId="0" borderId="1" xfId="1" applyNumberFormat="1" applyFont="1" applyBorder="1" applyAlignment="1">
      <alignment horizontal="right" vertical="center"/>
    </xf>
    <xf numFmtId="165" fontId="11" fillId="0" borderId="1" xfId="2" applyNumberFormat="1" applyFont="1" applyBorder="1" applyAlignment="1">
      <alignment horizontal="right" vertical="center"/>
    </xf>
    <xf numFmtId="164" fontId="11" fillId="0" borderId="1" xfId="2" applyNumberFormat="1" applyFont="1" applyBorder="1" applyAlignment="1">
      <alignment horizontal="right" vertical="center"/>
    </xf>
    <xf numFmtId="0" fontId="4" fillId="4" borderId="1" xfId="1" applyFont="1" applyFill="1" applyBorder="1" applyAlignment="1">
      <alignment horizontal="left" vertical="top"/>
    </xf>
    <xf numFmtId="0" fontId="10" fillId="4" borderId="1" xfId="1" applyFont="1" applyFill="1" applyBorder="1" applyAlignment="1">
      <alignment horizontal="center" vertical="center"/>
    </xf>
    <xf numFmtId="164" fontId="10" fillId="4" borderId="1" xfId="1" applyNumberFormat="1" applyFont="1" applyFill="1" applyBorder="1" applyAlignment="1">
      <alignment horizontal="center" vertical="center"/>
    </xf>
    <xf numFmtId="165" fontId="11" fillId="4" borderId="1" xfId="2" applyNumberFormat="1" applyFont="1" applyFill="1" applyBorder="1" applyAlignment="1">
      <alignment horizontal="center" vertical="center"/>
    </xf>
    <xf numFmtId="164" fontId="11" fillId="4" borderId="1" xfId="2" applyNumberFormat="1" applyFont="1" applyFill="1" applyBorder="1" applyAlignment="1">
      <alignment horizontal="center" vertical="center"/>
    </xf>
    <xf numFmtId="165" fontId="11" fillId="0" borderId="1" xfId="2" applyNumberFormat="1" applyFont="1" applyBorder="1" applyAlignment="1">
      <alignment horizontal="center" vertical="center"/>
    </xf>
    <xf numFmtId="0" fontId="4" fillId="4" borderId="1" xfId="1" applyFont="1" applyFill="1" applyBorder="1" applyAlignment="1">
      <alignment horizontal="center" vertical="center"/>
    </xf>
    <xf numFmtId="164" fontId="4" fillId="4" borderId="1" xfId="1" applyNumberFormat="1" applyFont="1" applyFill="1" applyBorder="1" applyAlignment="1">
      <alignment horizontal="center" vertical="center"/>
    </xf>
    <xf numFmtId="0" fontId="10" fillId="4" borderId="1" xfId="1" applyFont="1" applyFill="1" applyBorder="1" applyAlignment="1">
      <alignment horizontal="right" vertical="center"/>
    </xf>
    <xf numFmtId="164" fontId="10" fillId="4" borderId="1" xfId="1" applyNumberFormat="1" applyFont="1" applyFill="1" applyBorder="1" applyAlignment="1">
      <alignment horizontal="right" vertical="center"/>
    </xf>
    <xf numFmtId="165" fontId="11" fillId="4" borderId="1" xfId="2" applyNumberFormat="1" applyFont="1" applyFill="1" applyBorder="1" applyAlignment="1">
      <alignment horizontal="right" vertical="center"/>
    </xf>
    <xf numFmtId="164" fontId="11" fillId="4" borderId="1" xfId="2" applyNumberFormat="1" applyFont="1" applyFill="1" applyBorder="1" applyAlignment="1">
      <alignment horizontal="right" vertical="center"/>
    </xf>
    <xf numFmtId="165" fontId="11" fillId="0" borderId="1" xfId="2" applyNumberFormat="1" applyFont="1" applyFill="1" applyBorder="1" applyAlignment="1">
      <alignment horizontal="center" vertical="center"/>
    </xf>
    <xf numFmtId="0" fontId="4" fillId="0" borderId="1" xfId="1" applyFont="1" applyBorder="1" applyAlignment="1">
      <alignment horizontal="left" vertical="top"/>
    </xf>
    <xf numFmtId="0" fontId="10" fillId="0" borderId="1" xfId="1" applyFont="1" applyBorder="1" applyAlignment="1">
      <alignment horizontal="center" vertical="center"/>
    </xf>
    <xf numFmtId="164" fontId="10" fillId="0" borderId="1" xfId="1" applyNumberFormat="1" applyFont="1" applyBorder="1" applyAlignment="1">
      <alignment horizontal="center" vertical="center"/>
    </xf>
    <xf numFmtId="164" fontId="11" fillId="0" borderId="1" xfId="2" applyNumberFormat="1" applyFont="1" applyBorder="1" applyAlignment="1">
      <alignment horizontal="center" vertical="center"/>
    </xf>
    <xf numFmtId="3" fontId="10" fillId="4" borderId="1" xfId="1" applyNumberFormat="1" applyFont="1" applyFill="1" applyBorder="1" applyAlignment="1">
      <alignment horizontal="right" vertical="center"/>
    </xf>
    <xf numFmtId="3" fontId="10" fillId="0" borderId="1" xfId="1" applyNumberFormat="1" applyFont="1" applyBorder="1" applyAlignment="1">
      <alignment horizontal="center" vertical="center"/>
    </xf>
    <xf numFmtId="3" fontId="10" fillId="0" borderId="1" xfId="1" applyNumberFormat="1" applyFont="1" applyBorder="1" applyAlignment="1">
      <alignment horizontal="right" vertical="center"/>
    </xf>
    <xf numFmtId="164" fontId="11" fillId="0" borderId="1" xfId="1" applyNumberFormat="1" applyFont="1" applyBorder="1" applyAlignment="1">
      <alignment horizontal="right" vertical="center"/>
    </xf>
    <xf numFmtId="0" fontId="9" fillId="0" borderId="0" xfId="1" applyFont="1"/>
    <xf numFmtId="0" fontId="1" fillId="0" borderId="0" xfId="1" applyAlignment="1">
      <alignment horizontal="right"/>
    </xf>
    <xf numFmtId="3" fontId="1" fillId="0" borderId="0" xfId="1" applyNumberFormat="1" applyAlignment="1">
      <alignment horizontal="right"/>
    </xf>
    <xf numFmtId="0" fontId="8" fillId="0" borderId="0" xfId="3" applyFont="1" applyAlignment="1">
      <alignment horizontal="right" vertical="center" wrapText="1"/>
    </xf>
    <xf numFmtId="0" fontId="8" fillId="0" borderId="0" xfId="3" applyFont="1" applyAlignment="1">
      <alignment horizontal="right" vertical="center" wrapText="1"/>
    </xf>
    <xf numFmtId="0" fontId="12" fillId="0" borderId="0" xfId="1" applyFont="1" applyAlignment="1">
      <alignment horizontal="center" vertical="center" wrapText="1"/>
    </xf>
    <xf numFmtId="0" fontId="1" fillId="0" borderId="2" xfId="1" applyBorder="1" applyAlignment="1">
      <alignment horizontal="left" vertical="top" wrapText="1"/>
    </xf>
    <xf numFmtId="0" fontId="2" fillId="2" borderId="1" xfId="1" applyFont="1" applyFill="1" applyBorder="1" applyAlignment="1">
      <alignment horizontal="center" vertical="center"/>
    </xf>
    <xf numFmtId="0" fontId="2" fillId="2" borderId="1" xfId="1" applyFont="1" applyFill="1" applyBorder="1" applyAlignment="1">
      <alignment horizontal="center" vertical="center" wrapText="1"/>
    </xf>
    <xf numFmtId="3" fontId="4" fillId="3" borderId="1" xfId="1" applyNumberFormat="1" applyFont="1" applyFill="1" applyBorder="1" applyAlignment="1">
      <alignment horizontal="center" wrapText="1"/>
    </xf>
    <xf numFmtId="0" fontId="4" fillId="0" borderId="3" xfId="1" applyFont="1" applyBorder="1" applyAlignment="1">
      <alignment horizontal="left" vertical="top"/>
    </xf>
    <xf numFmtId="0" fontId="4" fillId="0" borderId="4" xfId="1" applyFont="1" applyBorder="1" applyAlignment="1">
      <alignment horizontal="left" vertical="top"/>
    </xf>
    <xf numFmtId="0" fontId="4" fillId="0" borderId="5" xfId="1" applyFont="1" applyBorder="1" applyAlignment="1">
      <alignment horizontal="left" vertical="top"/>
    </xf>
    <xf numFmtId="0" fontId="4" fillId="4" borderId="3" xfId="1" applyFont="1" applyFill="1" applyBorder="1" applyAlignment="1">
      <alignment horizontal="left" vertical="top"/>
    </xf>
    <xf numFmtId="0" fontId="4" fillId="4" borderId="4" xfId="1" applyFont="1" applyFill="1" applyBorder="1" applyAlignment="1">
      <alignment horizontal="left" vertical="top"/>
    </xf>
    <xf numFmtId="0" fontId="4" fillId="4" borderId="5" xfId="1" applyFont="1" applyFill="1" applyBorder="1" applyAlignment="1">
      <alignment horizontal="left" vertical="top"/>
    </xf>
    <xf numFmtId="0" fontId="4" fillId="0" borderId="3" xfId="1" applyFont="1" applyBorder="1" applyAlignment="1">
      <alignment horizontal="left" vertical="top" wrapText="1"/>
    </xf>
    <xf numFmtId="0" fontId="4" fillId="0" borderId="4" xfId="1" applyFont="1" applyBorder="1" applyAlignment="1">
      <alignment horizontal="left" vertical="top" wrapText="1"/>
    </xf>
    <xf numFmtId="0" fontId="4" fillId="0" borderId="5" xfId="1" applyFont="1" applyBorder="1" applyAlignment="1">
      <alignment horizontal="left" vertical="top" wrapText="1"/>
    </xf>
    <xf numFmtId="0" fontId="4" fillId="4" borderId="3" xfId="1" applyFont="1" applyFill="1" applyBorder="1" applyAlignment="1">
      <alignment horizontal="left" vertical="top" wrapText="1"/>
    </xf>
    <xf numFmtId="0" fontId="4" fillId="4" borderId="4" xfId="1" applyFont="1" applyFill="1" applyBorder="1" applyAlignment="1">
      <alignment horizontal="left" vertical="top" wrapText="1"/>
    </xf>
    <xf numFmtId="0" fontId="4" fillId="4" borderId="5" xfId="1" applyFont="1" applyFill="1" applyBorder="1" applyAlignment="1">
      <alignment horizontal="left" vertical="top" wrapText="1"/>
    </xf>
  </cellXfs>
  <cellStyles count="4">
    <cellStyle name="Normal" xfId="0" builtinId="0"/>
    <cellStyle name="Normal 2" xfId="1"/>
    <cellStyle name="Normal 2 4" xfId="3"/>
    <cellStyle name="Percent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inis.dzelzkalej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
  <sheetViews>
    <sheetView tabSelected="1" view="pageBreakPreview" zoomScale="60" zoomScaleNormal="100" workbookViewId="0">
      <selection activeCell="A6" sqref="A6:K6"/>
    </sheetView>
  </sheetViews>
  <sheetFormatPr defaultRowHeight="15.75" x14ac:dyDescent="0.25"/>
  <cols>
    <col min="1" max="1" width="26.42578125" style="1" customWidth="1"/>
    <col min="2" max="2" width="20.85546875" style="1" customWidth="1"/>
    <col min="3" max="3" width="19.7109375" style="1" customWidth="1"/>
    <col min="4" max="4" width="23.85546875" style="1" customWidth="1"/>
    <col min="5" max="5" width="19.140625" style="1" customWidth="1"/>
    <col min="6" max="10" width="14.7109375" style="1" customWidth="1"/>
    <col min="11" max="11" width="20.85546875" style="1" customWidth="1"/>
    <col min="12" max="12" width="15.28515625" style="1" customWidth="1"/>
    <col min="13" max="13" width="19.42578125" style="1" customWidth="1"/>
    <col min="14" max="16384" width="9.140625" style="1"/>
  </cols>
  <sheetData>
    <row r="1" spans="1:12" s="42" customFormat="1" ht="112.5" customHeight="1" x14ac:dyDescent="0.25">
      <c r="C1" s="43"/>
      <c r="D1" s="43"/>
      <c r="E1" s="43"/>
      <c r="F1" s="43"/>
      <c r="G1" s="43"/>
      <c r="H1" s="43"/>
      <c r="I1" s="45" t="s">
        <v>43</v>
      </c>
      <c r="J1" s="45"/>
      <c r="K1" s="45"/>
      <c r="L1" s="44"/>
    </row>
    <row r="2" spans="1:12" ht="6.75" customHeight="1" x14ac:dyDescent="0.25">
      <c r="C2" s="2"/>
      <c r="D2" s="2"/>
      <c r="E2" s="2"/>
      <c r="F2" s="4"/>
      <c r="G2" s="4"/>
      <c r="H2" s="4"/>
      <c r="I2" s="4"/>
      <c r="J2" s="4"/>
      <c r="K2" s="4"/>
    </row>
    <row r="3" spans="1:12" ht="51" customHeight="1" x14ac:dyDescent="0.25">
      <c r="A3" s="46" t="s">
        <v>5</v>
      </c>
      <c r="B3" s="46"/>
      <c r="C3" s="46"/>
      <c r="D3" s="46"/>
      <c r="E3" s="46"/>
      <c r="F3" s="46"/>
      <c r="G3" s="46"/>
      <c r="H3" s="46"/>
      <c r="I3" s="46"/>
      <c r="J3" s="46"/>
      <c r="K3" s="46"/>
    </row>
    <row r="4" spans="1:12" x14ac:dyDescent="0.25">
      <c r="A4" s="41" t="s">
        <v>6</v>
      </c>
      <c r="C4" s="2"/>
      <c r="D4" s="2"/>
      <c r="E4" s="2"/>
      <c r="F4" s="4"/>
      <c r="G4" s="4"/>
      <c r="H4" s="4"/>
      <c r="I4" s="4"/>
      <c r="J4" s="4"/>
      <c r="K4" s="4"/>
    </row>
    <row r="5" spans="1:12" ht="6" customHeight="1" x14ac:dyDescent="0.25">
      <c r="C5" s="2"/>
      <c r="D5" s="2"/>
      <c r="E5" s="2"/>
      <c r="F5" s="4"/>
      <c r="G5" s="4"/>
      <c r="H5" s="4"/>
      <c r="I5" s="4"/>
      <c r="J5" s="4"/>
      <c r="K5" s="4"/>
    </row>
    <row r="6" spans="1:12" ht="285.75" customHeight="1" x14ac:dyDescent="0.25">
      <c r="A6" s="47" t="s">
        <v>44</v>
      </c>
      <c r="B6" s="47"/>
      <c r="C6" s="47"/>
      <c r="D6" s="47"/>
      <c r="E6" s="47"/>
      <c r="F6" s="47"/>
      <c r="G6" s="47"/>
      <c r="H6" s="47"/>
      <c r="I6" s="47"/>
      <c r="J6" s="47"/>
      <c r="K6" s="47"/>
    </row>
    <row r="7" spans="1:12" ht="33.75" customHeight="1" x14ac:dyDescent="0.25">
      <c r="A7" s="48" t="s">
        <v>7</v>
      </c>
      <c r="B7" s="48" t="s">
        <v>8</v>
      </c>
      <c r="C7" s="49" t="s">
        <v>9</v>
      </c>
      <c r="D7" s="49" t="s">
        <v>10</v>
      </c>
      <c r="E7" s="50" t="s">
        <v>11</v>
      </c>
      <c r="F7" s="50"/>
      <c r="G7" s="50"/>
      <c r="H7" s="50"/>
      <c r="I7" s="50"/>
      <c r="J7" s="50"/>
      <c r="K7" s="50"/>
    </row>
    <row r="8" spans="1:12" ht="49.5" customHeight="1" x14ac:dyDescent="0.25">
      <c r="A8" s="48"/>
      <c r="B8" s="48"/>
      <c r="C8" s="49"/>
      <c r="D8" s="49"/>
      <c r="E8" s="3" t="s">
        <v>8</v>
      </c>
      <c r="F8" s="3">
        <v>2025</v>
      </c>
      <c r="G8" s="3">
        <v>2026</v>
      </c>
      <c r="H8" s="3">
        <v>2027</v>
      </c>
      <c r="I8" s="3">
        <v>2028</v>
      </c>
      <c r="J8" s="3">
        <v>2029</v>
      </c>
      <c r="K8" s="3" t="s">
        <v>0</v>
      </c>
    </row>
    <row r="9" spans="1:12" x14ac:dyDescent="0.25">
      <c r="A9" s="48"/>
      <c r="B9" s="5" t="s">
        <v>1</v>
      </c>
      <c r="C9" s="6">
        <f>C19+C22+C24+C28+C31+C34+C38+C43+C46</f>
        <v>2909683269</v>
      </c>
      <c r="D9" s="49"/>
      <c r="E9" s="3" t="s">
        <v>1</v>
      </c>
      <c r="F9" s="7">
        <f>F19+F22+F24+F28+F31+F34+F38+F43+F46</f>
        <v>314974918.61594206</v>
      </c>
      <c r="G9" s="7">
        <f t="shared" ref="G9:K9" si="0">G19+G22+G24+G28+G31+G34+G38+G43+G46</f>
        <v>718718088.49516928</v>
      </c>
      <c r="H9" s="7">
        <f t="shared" si="0"/>
        <v>1147976623.7536237</v>
      </c>
      <c r="I9" s="7">
        <f t="shared" si="0"/>
        <v>1593362941.62802</v>
      </c>
      <c r="J9" s="7">
        <f t="shared" si="0"/>
        <v>1975650322.1188414</v>
      </c>
      <c r="K9" s="7">
        <f t="shared" si="0"/>
        <v>2473230758.2541065</v>
      </c>
    </row>
    <row r="10" spans="1:12" x14ac:dyDescent="0.25">
      <c r="A10" s="48"/>
      <c r="B10" s="5" t="s">
        <v>12</v>
      </c>
      <c r="C10" s="6">
        <f>C51</f>
        <v>3529412</v>
      </c>
      <c r="D10" s="49"/>
      <c r="E10" s="3" t="s">
        <v>13</v>
      </c>
      <c r="F10" s="7">
        <f>F51</f>
        <v>1345014.5</v>
      </c>
      <c r="G10" s="7">
        <f t="shared" ref="G10:K10" si="1">G51</f>
        <v>1345014.5</v>
      </c>
      <c r="H10" s="7">
        <f t="shared" si="1"/>
        <v>2690029</v>
      </c>
      <c r="I10" s="7">
        <f t="shared" si="1"/>
        <v>2690029</v>
      </c>
      <c r="J10" s="7">
        <f t="shared" si="1"/>
        <v>3000000.1999999997</v>
      </c>
      <c r="K10" s="7">
        <f t="shared" si="1"/>
        <v>3000000.1999999997</v>
      </c>
    </row>
    <row r="11" spans="1:12" x14ac:dyDescent="0.25">
      <c r="A11" s="48"/>
      <c r="B11" s="5" t="s">
        <v>2</v>
      </c>
      <c r="C11" s="6">
        <f>C20+C35+C40+C50</f>
        <v>1100502880</v>
      </c>
      <c r="D11" s="49"/>
      <c r="E11" s="3" t="s">
        <v>2</v>
      </c>
      <c r="F11" s="7">
        <f>F20+F35+F40+F50</f>
        <v>119183172.21463417</v>
      </c>
      <c r="G11" s="7">
        <f t="shared" ref="G11:K11" si="2">G20+G35+G40+G50</f>
        <v>271488935.49268305</v>
      </c>
      <c r="H11" s="7">
        <f t="shared" si="2"/>
        <v>434053133.54146355</v>
      </c>
      <c r="I11" s="7">
        <f t="shared" si="2"/>
        <v>602322543.29756117</v>
      </c>
      <c r="J11" s="7">
        <f t="shared" si="2"/>
        <v>747082043.78536606</v>
      </c>
      <c r="K11" s="7">
        <f t="shared" si="2"/>
        <v>935427441.95121968</v>
      </c>
    </row>
    <row r="12" spans="1:12" x14ac:dyDescent="0.25">
      <c r="A12" s="48"/>
      <c r="B12" s="5" t="s">
        <v>3</v>
      </c>
      <c r="C12" s="6">
        <f>C25+C29+C32+C36+C39+C44+C47</f>
        <v>776833195</v>
      </c>
      <c r="D12" s="49"/>
      <c r="E12" s="3" t="s">
        <v>3</v>
      </c>
      <c r="F12" s="7">
        <f>F25+F29+F32+F36+F39+F44+F47</f>
        <v>83899576.000961527</v>
      </c>
      <c r="G12" s="7">
        <f t="shared" ref="G12:K12" si="3">G25+G29+G32+G36+G39+G44+G47</f>
        <v>191808302.26538458</v>
      </c>
      <c r="H12" s="7">
        <f t="shared" si="3"/>
        <v>306240272.2153846</v>
      </c>
      <c r="I12" s="7">
        <f t="shared" si="3"/>
        <v>425300245.29230773</v>
      </c>
      <c r="J12" s="7">
        <f t="shared" si="3"/>
        <v>527248259.08076942</v>
      </c>
      <c r="K12" s="7">
        <f t="shared" si="3"/>
        <v>660308206.65769231</v>
      </c>
    </row>
    <row r="13" spans="1:12" x14ac:dyDescent="0.25">
      <c r="A13" s="48"/>
      <c r="B13" s="5" t="s">
        <v>14</v>
      </c>
      <c r="C13" s="6">
        <f>C48</f>
        <v>1933939</v>
      </c>
      <c r="D13" s="49"/>
      <c r="E13" s="3" t="s">
        <v>15</v>
      </c>
      <c r="F13" s="7">
        <f>F48</f>
        <v>630632.85</v>
      </c>
      <c r="G13" s="7">
        <f t="shared" ref="G13:K13" si="4">G48</f>
        <v>630632.85</v>
      </c>
      <c r="H13" s="7">
        <f t="shared" si="4"/>
        <v>1294612.8999999999</v>
      </c>
      <c r="I13" s="7">
        <f t="shared" si="4"/>
        <v>1294612.8999999999</v>
      </c>
      <c r="J13" s="7">
        <f t="shared" si="4"/>
        <v>1643848.15</v>
      </c>
      <c r="K13" s="7">
        <f t="shared" si="4"/>
        <v>1643848.15</v>
      </c>
    </row>
    <row r="14" spans="1:12" x14ac:dyDescent="0.25">
      <c r="A14" s="48"/>
      <c r="B14" s="5" t="s">
        <v>4</v>
      </c>
      <c r="C14" s="6">
        <f>C21+C26+C41</f>
        <v>216749800</v>
      </c>
      <c r="D14" s="49"/>
      <c r="E14" s="3" t="s">
        <v>4</v>
      </c>
      <c r="F14" s="7">
        <f>F21+F26+F41</f>
        <v>60545143.774038471</v>
      </c>
      <c r="G14" s="7">
        <f t="shared" ref="G14:K14" si="5">G21+G26+G41</f>
        <v>125821554.25961539</v>
      </c>
      <c r="H14" s="7">
        <f t="shared" si="5"/>
        <v>140050048.49038461</v>
      </c>
      <c r="I14" s="7">
        <f t="shared" si="5"/>
        <v>154508856.18269232</v>
      </c>
      <c r="J14" s="7">
        <f t="shared" si="5"/>
        <v>166489722.52884614</v>
      </c>
      <c r="K14" s="7">
        <f t="shared" si="5"/>
        <v>184237325.96153846</v>
      </c>
    </row>
    <row r="15" spans="1:12" x14ac:dyDescent="0.25">
      <c r="A15" s="48"/>
      <c r="B15" s="5" t="s">
        <v>16</v>
      </c>
      <c r="C15" s="6">
        <f>C52</f>
        <v>169295654</v>
      </c>
      <c r="D15" s="49"/>
      <c r="E15" s="3" t="s">
        <v>17</v>
      </c>
      <c r="F15" s="7">
        <f>F52</f>
        <v>19853791.069423825</v>
      </c>
      <c r="G15" s="7">
        <f t="shared" ref="G15:K15" si="6">G52</f>
        <v>44719851.567148</v>
      </c>
      <c r="H15" s="7">
        <f t="shared" si="6"/>
        <v>69028058.529144198</v>
      </c>
      <c r="I15" s="7">
        <f t="shared" si="6"/>
        <v>94164066.129419714</v>
      </c>
      <c r="J15" s="7">
        <f t="shared" si="6"/>
        <v>115745085.56617823</v>
      </c>
      <c r="K15" s="7">
        <f t="shared" si="6"/>
        <v>143901337.82544345</v>
      </c>
    </row>
    <row r="16" spans="1:12" x14ac:dyDescent="0.25">
      <c r="A16" s="48"/>
      <c r="B16" s="5" t="s">
        <v>18</v>
      </c>
      <c r="C16" s="6">
        <f>C9+C11+C12+C14+C15+C10+C13</f>
        <v>5178528149</v>
      </c>
      <c r="D16" s="49"/>
      <c r="E16" s="3" t="s">
        <v>18</v>
      </c>
      <c r="F16" s="7">
        <f>F9+F10+F11+F12+F13+F14+F15</f>
        <v>600432249.0250001</v>
      </c>
      <c r="G16" s="7">
        <f t="shared" ref="G16:K16" si="7">G9+G10+G11+G12+G13+G14+G15</f>
        <v>1354532379.4300003</v>
      </c>
      <c r="H16" s="7">
        <f t="shared" si="7"/>
        <v>2101332778.4300008</v>
      </c>
      <c r="I16" s="7">
        <f t="shared" si="7"/>
        <v>2873643294.4300013</v>
      </c>
      <c r="J16" s="7">
        <f t="shared" si="7"/>
        <v>3536859281.4300017</v>
      </c>
      <c r="K16" s="7">
        <f t="shared" si="7"/>
        <v>4401748919</v>
      </c>
    </row>
    <row r="17" spans="1:13" x14ac:dyDescent="0.25">
      <c r="A17" s="5">
        <v>1</v>
      </c>
      <c r="B17" s="5">
        <v>2</v>
      </c>
      <c r="C17" s="5">
        <v>3</v>
      </c>
      <c r="D17" s="5">
        <v>4</v>
      </c>
      <c r="E17" s="5">
        <v>5</v>
      </c>
      <c r="F17" s="5">
        <v>6</v>
      </c>
      <c r="G17" s="5">
        <v>7</v>
      </c>
      <c r="H17" s="5">
        <v>8</v>
      </c>
      <c r="I17" s="5">
        <v>9</v>
      </c>
      <c r="J17" s="5">
        <v>10</v>
      </c>
      <c r="K17" s="5">
        <v>11</v>
      </c>
    </row>
    <row r="18" spans="1:13" x14ac:dyDescent="0.25">
      <c r="A18" s="51" t="s">
        <v>19</v>
      </c>
      <c r="B18" s="13" t="s">
        <v>18</v>
      </c>
      <c r="C18" s="14">
        <f>C19+C20+C21</f>
        <v>1026797375</v>
      </c>
      <c r="D18" s="15"/>
      <c r="E18" s="13"/>
      <c r="F18" s="14">
        <v>118257143.58193824</v>
      </c>
      <c r="G18" s="14">
        <v>267470322.42758656</v>
      </c>
      <c r="H18" s="14">
        <v>415554966.02083385</v>
      </c>
      <c r="I18" s="14">
        <v>569137084.05958438</v>
      </c>
      <c r="J18" s="14">
        <v>700885070.12716198</v>
      </c>
      <c r="K18" s="14">
        <v>872777761.10276318</v>
      </c>
    </row>
    <row r="19" spans="1:13" x14ac:dyDescent="0.25">
      <c r="A19" s="52"/>
      <c r="B19" s="16" t="s">
        <v>1</v>
      </c>
      <c r="C19" s="17">
        <v>963519316</v>
      </c>
      <c r="D19" s="18">
        <f>C19/$C$9</f>
        <v>0.33114233644101831</v>
      </c>
      <c r="E19" s="18"/>
      <c r="F19" s="19">
        <v>104301530.47080263</v>
      </c>
      <c r="G19" s="19">
        <v>237997987.06671292</v>
      </c>
      <c r="H19" s="19">
        <v>380143661.36944675</v>
      </c>
      <c r="I19" s="19">
        <v>527629927.28923637</v>
      </c>
      <c r="J19" s="17">
        <v>654221463.65688348</v>
      </c>
      <c r="K19" s="17">
        <v>818991411.84605622</v>
      </c>
      <c r="L19" s="2"/>
      <c r="M19" s="2"/>
    </row>
    <row r="20" spans="1:13" x14ac:dyDescent="0.25">
      <c r="A20" s="52"/>
      <c r="B20" s="16" t="s">
        <v>2</v>
      </c>
      <c r="C20" s="17">
        <v>21750000</v>
      </c>
      <c r="D20" s="18">
        <f>C20/$C$11</f>
        <v>1.9763692031410221E-2</v>
      </c>
      <c r="E20" s="18"/>
      <c r="F20" s="19">
        <v>2355499.5109765572</v>
      </c>
      <c r="G20" s="19">
        <v>5365623.7110127835</v>
      </c>
      <c r="H20" s="19">
        <v>8578492.4565820601</v>
      </c>
      <c r="I20" s="19">
        <v>11904117.249308748</v>
      </c>
      <c r="J20" s="19">
        <v>14765099.435570501</v>
      </c>
      <c r="K20" s="19">
        <v>18487499.880453765</v>
      </c>
      <c r="L20" s="2"/>
      <c r="M20" s="8"/>
    </row>
    <row r="21" spans="1:13" x14ac:dyDescent="0.25">
      <c r="A21" s="53"/>
      <c r="B21" s="16" t="s">
        <v>4</v>
      </c>
      <c r="C21" s="17">
        <v>41528059</v>
      </c>
      <c r="D21" s="18">
        <f>C21/$C$14</f>
        <v>0.19159445129822497</v>
      </c>
      <c r="E21" s="18"/>
      <c r="F21" s="19">
        <v>11600113.600159043</v>
      </c>
      <c r="G21" s="19">
        <v>24106711.649860851</v>
      </c>
      <c r="H21" s="19">
        <v>26832812.194805041</v>
      </c>
      <c r="I21" s="19">
        <v>29603039.521039288</v>
      </c>
      <c r="J21" s="19">
        <v>31898507.034708001</v>
      </c>
      <c r="K21" s="19">
        <v>35298849.37625318</v>
      </c>
      <c r="L21" s="2"/>
      <c r="M21" s="8"/>
    </row>
    <row r="22" spans="1:13" x14ac:dyDescent="0.25">
      <c r="A22" s="20" t="s">
        <v>20</v>
      </c>
      <c r="B22" s="21" t="s">
        <v>1</v>
      </c>
      <c r="C22" s="22">
        <v>64816678</v>
      </c>
      <c r="D22" s="23">
        <f>C22/$C$9</f>
        <v>2.2276197100406809E-2</v>
      </c>
      <c r="E22" s="23"/>
      <c r="F22" s="24">
        <v>7016443.3687733179</v>
      </c>
      <c r="G22" s="24">
        <v>16010305.798946014</v>
      </c>
      <c r="H22" s="24">
        <v>25572553.537395272</v>
      </c>
      <c r="I22" s="24">
        <v>35494066.940189756</v>
      </c>
      <c r="J22" s="22">
        <v>44009975.977001511</v>
      </c>
      <c r="K22" s="22">
        <v>55094175.845657058</v>
      </c>
      <c r="L22" s="2"/>
      <c r="M22" s="8"/>
    </row>
    <row r="23" spans="1:13" x14ac:dyDescent="0.25">
      <c r="A23" s="57" t="s">
        <v>21</v>
      </c>
      <c r="B23" s="13" t="s">
        <v>18</v>
      </c>
      <c r="C23" s="14">
        <f>C24+C25+C26</f>
        <v>837900341</v>
      </c>
      <c r="D23" s="25"/>
      <c r="E23" s="25"/>
      <c r="F23" s="14">
        <v>95066177.181845278</v>
      </c>
      <c r="G23" s="14">
        <v>215584025.93806928</v>
      </c>
      <c r="H23" s="14">
        <v>337011688.75673509</v>
      </c>
      <c r="I23" s="14">
        <v>463086242.25804728</v>
      </c>
      <c r="J23" s="14">
        <v>571158090.63257694</v>
      </c>
      <c r="K23" s="14">
        <v>712215282.33172786</v>
      </c>
      <c r="L23" s="2"/>
      <c r="M23" s="8"/>
    </row>
    <row r="24" spans="1:13" ht="15.75" customHeight="1" x14ac:dyDescent="0.25">
      <c r="A24" s="58"/>
      <c r="B24" s="16" t="s">
        <v>1</v>
      </c>
      <c r="C24" s="17">
        <v>525774678</v>
      </c>
      <c r="D24" s="18">
        <f>C24/$C$9</f>
        <v>0.18069825111263682</v>
      </c>
      <c r="E24" s="18"/>
      <c r="F24" s="19">
        <v>56915416.938245833</v>
      </c>
      <c r="G24" s="19">
        <v>129871101.63409443</v>
      </c>
      <c r="H24" s="19">
        <v>207437368.23046929</v>
      </c>
      <c r="I24" s="19">
        <v>287917896.93986958</v>
      </c>
      <c r="J24" s="17">
        <v>356996558.01699221</v>
      </c>
      <c r="K24" s="17">
        <v>446908472.61449772</v>
      </c>
    </row>
    <row r="25" spans="1:13" x14ac:dyDescent="0.25">
      <c r="A25" s="58"/>
      <c r="B25" s="16" t="s">
        <v>3</v>
      </c>
      <c r="C25" s="17">
        <v>286207540</v>
      </c>
      <c r="D25" s="18">
        <f>C25/$C$12</f>
        <v>0.36842856592913747</v>
      </c>
      <c r="E25" s="18"/>
      <c r="F25" s="19">
        <v>30911000.468096934</v>
      </c>
      <c r="G25" s="19">
        <v>70667657.736938179</v>
      </c>
      <c r="H25" s="19">
        <v>112827664.32206284</v>
      </c>
      <c r="I25" s="19">
        <v>156692759.46235532</v>
      </c>
      <c r="J25" s="19">
        <v>194253319.9817622</v>
      </c>
      <c r="K25" s="19">
        <v>243276405.65013412</v>
      </c>
      <c r="L25" s="2"/>
    </row>
    <row r="26" spans="1:13" x14ac:dyDescent="0.25">
      <c r="A26" s="59"/>
      <c r="B26" s="16" t="s">
        <v>4</v>
      </c>
      <c r="C26" s="17">
        <v>25918123</v>
      </c>
      <c r="D26" s="18">
        <f>C26/$C$14</f>
        <v>0.11957622567587144</v>
      </c>
      <c r="E26" s="18"/>
      <c r="F26" s="19">
        <v>7239759.7755025066</v>
      </c>
      <c r="G26" s="19">
        <v>15045266.567036673</v>
      </c>
      <c r="H26" s="19">
        <v>16746656.204202969</v>
      </c>
      <c r="I26" s="19">
        <v>18475585.855822381</v>
      </c>
      <c r="J26" s="19">
        <v>19908212.633822523</v>
      </c>
      <c r="K26" s="19">
        <v>22030404.06709601</v>
      </c>
    </row>
    <row r="27" spans="1:13" x14ac:dyDescent="0.25">
      <c r="A27" s="54" t="s">
        <v>22</v>
      </c>
      <c r="B27" s="26" t="s">
        <v>18</v>
      </c>
      <c r="C27" s="27">
        <f>C28+C29</f>
        <v>92207545</v>
      </c>
      <c r="D27" s="23"/>
      <c r="E27" s="23"/>
      <c r="F27" s="27">
        <v>9979271.8966246434</v>
      </c>
      <c r="G27" s="27">
        <v>22775206.387084633</v>
      </c>
      <c r="H27" s="27">
        <v>36376354.956422426</v>
      </c>
      <c r="I27" s="27">
        <v>50492343.827105902</v>
      </c>
      <c r="J27" s="27">
        <v>62605639.720624611</v>
      </c>
      <c r="K27" s="27">
        <v>78376412.56117712</v>
      </c>
    </row>
    <row r="28" spans="1:13" x14ac:dyDescent="0.25">
      <c r="A28" s="55"/>
      <c r="B28" s="28" t="s">
        <v>1</v>
      </c>
      <c r="C28" s="29">
        <v>83159135</v>
      </c>
      <c r="D28" s="30">
        <f>C28/$C$9</f>
        <v>2.8580133063273287E-2</v>
      </c>
      <c r="E28" s="30"/>
      <c r="F28" s="31">
        <v>9002025.0856372975</v>
      </c>
      <c r="G28" s="31">
        <v>20541058.604173362</v>
      </c>
      <c r="H28" s="31">
        <v>32809324.660405777</v>
      </c>
      <c r="I28" s="31">
        <v>45538524.88981735</v>
      </c>
      <c r="J28" s="29">
        <v>56464349.092655212</v>
      </c>
      <c r="K28" s="29">
        <v>70685264.167082652</v>
      </c>
    </row>
    <row r="29" spans="1:13" x14ac:dyDescent="0.25">
      <c r="A29" s="56"/>
      <c r="B29" s="28" t="s">
        <v>3</v>
      </c>
      <c r="C29" s="29">
        <v>9048410</v>
      </c>
      <c r="D29" s="30">
        <f>C29/$C$12</f>
        <v>1.1647815848034145E-2</v>
      </c>
      <c r="E29" s="30"/>
      <c r="F29" s="31">
        <v>977246.81098734494</v>
      </c>
      <c r="G29" s="31">
        <v>2234147.7829112704</v>
      </c>
      <c r="H29" s="31">
        <v>3567030.2960166475</v>
      </c>
      <c r="I29" s="31">
        <v>4953818.9372885507</v>
      </c>
      <c r="J29" s="31">
        <v>6141290.6279693991</v>
      </c>
      <c r="K29" s="31">
        <v>7691148.3940944737</v>
      </c>
    </row>
    <row r="30" spans="1:13" x14ac:dyDescent="0.25">
      <c r="A30" s="51" t="s">
        <v>23</v>
      </c>
      <c r="B30" s="13" t="s">
        <v>18</v>
      </c>
      <c r="C30" s="14">
        <f>C31+C32</f>
        <v>363484886</v>
      </c>
      <c r="D30" s="32"/>
      <c r="E30" s="32"/>
      <c r="F30" s="14">
        <v>39266646.042613387</v>
      </c>
      <c r="G30" s="14">
        <v>89752027.60006547</v>
      </c>
      <c r="H30" s="14">
        <v>143303939.74830693</v>
      </c>
      <c r="I30" s="14">
        <v>199005413.13971889</v>
      </c>
      <c r="J30" s="14">
        <v>246713217.80724561</v>
      </c>
      <c r="K30" s="14">
        <v>308962149.02574283</v>
      </c>
    </row>
    <row r="31" spans="1:13" x14ac:dyDescent="0.25">
      <c r="A31" s="52"/>
      <c r="B31" s="16" t="s">
        <v>1</v>
      </c>
      <c r="C31" s="17">
        <v>38360120</v>
      </c>
      <c r="D31" s="18">
        <f>C31/$C$9</f>
        <v>1.3183606754966016E-2</v>
      </c>
      <c r="E31" s="18"/>
      <c r="F31" s="19">
        <v>4152505.4647100042</v>
      </c>
      <c r="G31" s="19">
        <v>9475296.6464011762</v>
      </c>
      <c r="H31" s="19">
        <v>15134472.371461354</v>
      </c>
      <c r="I31" s="19">
        <v>21006270.440359682</v>
      </c>
      <c r="J31" s="17">
        <v>26046196.932136741</v>
      </c>
      <c r="K31" s="17">
        <v>32606101.731108561</v>
      </c>
    </row>
    <row r="32" spans="1:13" x14ac:dyDescent="0.25">
      <c r="A32" s="53"/>
      <c r="B32" s="16" t="s">
        <v>3</v>
      </c>
      <c r="C32" s="17">
        <v>325124766</v>
      </c>
      <c r="D32" s="18">
        <f>C32/$C$12</f>
        <v>0.41852584067291304</v>
      </c>
      <c r="E32" s="18"/>
      <c r="F32" s="19">
        <v>35114140.577903382</v>
      </c>
      <c r="G32" s="19">
        <v>80276730.953664288</v>
      </c>
      <c r="H32" s="19">
        <v>128169467.37684557</v>
      </c>
      <c r="I32" s="19">
        <v>177999142.69935921</v>
      </c>
      <c r="J32" s="19">
        <v>220667020.87510887</v>
      </c>
      <c r="K32" s="19">
        <v>276356047.29463428</v>
      </c>
      <c r="M32" s="2"/>
    </row>
    <row r="33" spans="1:13" x14ac:dyDescent="0.25">
      <c r="A33" s="54" t="s">
        <v>24</v>
      </c>
      <c r="B33" s="26" t="s">
        <v>18</v>
      </c>
      <c r="C33" s="27">
        <f>C34+C35</f>
        <v>1062954141</v>
      </c>
      <c r="D33" s="23"/>
      <c r="E33" s="23"/>
      <c r="F33" s="27">
        <v>115107857.27212381</v>
      </c>
      <c r="G33" s="27">
        <v>262283258.32688591</v>
      </c>
      <c r="H33" s="27">
        <v>419265953.72413814</v>
      </c>
      <c r="I33" s="27">
        <v>581824843.18413949</v>
      </c>
      <c r="J33" s="27">
        <v>721616855.17757297</v>
      </c>
      <c r="K33" s="27">
        <v>903511013.73060238</v>
      </c>
      <c r="M33" s="2"/>
    </row>
    <row r="34" spans="1:13" x14ac:dyDescent="0.25">
      <c r="A34" s="55"/>
      <c r="B34" s="28" t="s">
        <v>1</v>
      </c>
      <c r="C34" s="29">
        <v>183045381</v>
      </c>
      <c r="D34" s="30">
        <f>C34/$C$9</f>
        <v>6.290903994609319E-2</v>
      </c>
      <c r="E34" s="30"/>
      <c r="F34" s="31">
        <v>19814769.737227745</v>
      </c>
      <c r="G34" s="31">
        <v>45213864.939122342</v>
      </c>
      <c r="H34" s="31">
        <v>72218107.2808979</v>
      </c>
      <c r="I34" s="31">
        <v>100236932.94350165</v>
      </c>
      <c r="J34" s="29">
        <v>124286265.03368606</v>
      </c>
      <c r="K34" s="29">
        <v>155588572.56691393</v>
      </c>
      <c r="M34" s="2"/>
    </row>
    <row r="35" spans="1:13" x14ac:dyDescent="0.25">
      <c r="A35" s="56"/>
      <c r="B35" s="28" t="s">
        <v>2</v>
      </c>
      <c r="C35" s="29">
        <v>879908760</v>
      </c>
      <c r="D35" s="30">
        <f>C35/$C$11</f>
        <v>0.79955152866115176</v>
      </c>
      <c r="E35" s="30"/>
      <c r="F35" s="31">
        <v>95293087.534896061</v>
      </c>
      <c r="G35" s="31">
        <v>217069393.38776356</v>
      </c>
      <c r="H35" s="31">
        <v>347047846.44324023</v>
      </c>
      <c r="I35" s="31">
        <v>481587910.24063778</v>
      </c>
      <c r="J35" s="31">
        <v>597330590.14388692</v>
      </c>
      <c r="K35" s="31">
        <v>747922441.16368842</v>
      </c>
      <c r="M35" s="2"/>
    </row>
    <row r="36" spans="1:13" x14ac:dyDescent="0.25">
      <c r="A36" s="33" t="s">
        <v>25</v>
      </c>
      <c r="B36" s="34" t="s">
        <v>3</v>
      </c>
      <c r="C36" s="35">
        <v>8047501</v>
      </c>
      <c r="D36" s="25">
        <f>C36/$C$12</f>
        <v>1.035936807515029E-2</v>
      </c>
      <c r="E36" s="25"/>
      <c r="F36" s="36">
        <v>869146.58914300625</v>
      </c>
      <c r="G36" s="36">
        <v>1987012.803036802</v>
      </c>
      <c r="H36" s="36">
        <v>3172455.6993133896</v>
      </c>
      <c r="I36" s="36">
        <v>4405841.7834347198</v>
      </c>
      <c r="J36" s="36">
        <v>5461958.7827998912</v>
      </c>
      <c r="K36" s="36">
        <v>6840375.7558094375</v>
      </c>
    </row>
    <row r="37" spans="1:13" x14ac:dyDescent="0.25">
      <c r="A37" s="60" t="s">
        <v>26</v>
      </c>
      <c r="B37" s="26" t="s">
        <v>18</v>
      </c>
      <c r="C37" s="27">
        <f>C38+C39+C40+C41</f>
        <v>1022713416</v>
      </c>
      <c r="D37" s="23"/>
      <c r="E37" s="23"/>
      <c r="F37" s="27">
        <v>136252356.97924107</v>
      </c>
      <c r="G37" s="27">
        <v>302369144.91938996</v>
      </c>
      <c r="H37" s="27">
        <v>441040112.33717722</v>
      </c>
      <c r="I37" s="27">
        <v>584677045.18353009</v>
      </c>
      <c r="J37" s="27">
        <v>707697673.25686908</v>
      </c>
      <c r="K37" s="27">
        <v>869306394.76853418</v>
      </c>
    </row>
    <row r="38" spans="1:13" ht="15.75" customHeight="1" x14ac:dyDescent="0.25">
      <c r="A38" s="61"/>
      <c r="B38" s="28" t="s">
        <v>1</v>
      </c>
      <c r="C38" s="29">
        <v>727823996</v>
      </c>
      <c r="D38" s="30">
        <f>C38/$C$9</f>
        <v>0.25013856448029775</v>
      </c>
      <c r="E38" s="30"/>
      <c r="F38" s="31">
        <v>78787373.989890352</v>
      </c>
      <c r="G38" s="31">
        <v>179779110.92220524</v>
      </c>
      <c r="H38" s="31">
        <v>287153224.72267032</v>
      </c>
      <c r="I38" s="31">
        <v>398561518.91493732</v>
      </c>
      <c r="J38" s="29">
        <v>494186335.4898448</v>
      </c>
      <c r="K38" s="29">
        <v>618650391.49820054</v>
      </c>
    </row>
    <row r="39" spans="1:13" x14ac:dyDescent="0.25">
      <c r="A39" s="61"/>
      <c r="B39" s="28" t="s">
        <v>3</v>
      </c>
      <c r="C39" s="29">
        <v>23785800</v>
      </c>
      <c r="D39" s="30">
        <f>C39/$C$12</f>
        <v>3.0618928430317657E-2</v>
      </c>
      <c r="E39" s="30"/>
      <c r="F39" s="31">
        <v>2568915.1129074381</v>
      </c>
      <c r="G39" s="31">
        <v>5872964.6794045465</v>
      </c>
      <c r="H39" s="31">
        <v>9376748.9774438571</v>
      </c>
      <c r="I39" s="31">
        <v>13022237.772001712</v>
      </c>
      <c r="J39" s="31">
        <v>16143776.709803659</v>
      </c>
      <c r="K39" s="31">
        <v>20217929.721603282</v>
      </c>
    </row>
    <row r="40" spans="1:13" x14ac:dyDescent="0.25">
      <c r="A40" s="61"/>
      <c r="B40" s="28" t="s">
        <v>2</v>
      </c>
      <c r="C40" s="29">
        <v>121800002</v>
      </c>
      <c r="D40" s="30">
        <f>C40/$C$11</f>
        <v>0.11067667719324824</v>
      </c>
      <c r="E40" s="30"/>
      <c r="F40" s="31">
        <v>13190797.478066377</v>
      </c>
      <c r="G40" s="31">
        <v>30047493.275062278</v>
      </c>
      <c r="H40" s="31">
        <v>48039558.545686431</v>
      </c>
      <c r="I40" s="31">
        <v>66663057.690760463</v>
      </c>
      <c r="J40" s="31">
        <v>82684558.196905106</v>
      </c>
      <c r="K40" s="31">
        <v>103530001.03054108</v>
      </c>
    </row>
    <row r="41" spans="1:13" x14ac:dyDescent="0.25">
      <c r="A41" s="62"/>
      <c r="B41" s="28" t="s">
        <v>4</v>
      </c>
      <c r="C41" s="29">
        <v>149303618</v>
      </c>
      <c r="D41" s="30">
        <f>C41/$C$14</f>
        <v>0.68882932302590361</v>
      </c>
      <c r="E41" s="30"/>
      <c r="F41" s="31">
        <v>41705270.398376919</v>
      </c>
      <c r="G41" s="31">
        <v>86669576.042717874</v>
      </c>
      <c r="H41" s="31">
        <v>96470580.091376603</v>
      </c>
      <c r="I41" s="31">
        <v>106430230.80583066</v>
      </c>
      <c r="J41" s="31">
        <v>114683002.86031562</v>
      </c>
      <c r="K41" s="31">
        <v>126908072.51818928</v>
      </c>
    </row>
    <row r="42" spans="1:13" x14ac:dyDescent="0.25">
      <c r="A42" s="51" t="s">
        <v>27</v>
      </c>
      <c r="B42" s="13" t="s">
        <v>18</v>
      </c>
      <c r="C42" s="14">
        <f>C43+C44</f>
        <v>381647965</v>
      </c>
      <c r="D42" s="25"/>
      <c r="E42" s="25"/>
      <c r="F42" s="14">
        <v>41298760.951951146</v>
      </c>
      <c r="G42" s="14">
        <v>94264612.035849899</v>
      </c>
      <c r="H42" s="14">
        <v>150554952.57511169</v>
      </c>
      <c r="I42" s="14">
        <v>208985478.06427795</v>
      </c>
      <c r="J42" s="14">
        <v>259119204.42019266</v>
      </c>
      <c r="K42" s="14">
        <v>324400767.29418182</v>
      </c>
    </row>
    <row r="43" spans="1:13" x14ac:dyDescent="0.25">
      <c r="A43" s="52"/>
      <c r="B43" s="16" t="s">
        <v>1</v>
      </c>
      <c r="C43" s="17">
        <v>321878965</v>
      </c>
      <c r="D43" s="18">
        <f>C43/$C$9</f>
        <v>0.11062336867703933</v>
      </c>
      <c r="E43" s="18"/>
      <c r="F43" s="19">
        <v>34843586.546071813</v>
      </c>
      <c r="G43" s="19">
        <v>79507016.078458086</v>
      </c>
      <c r="H43" s="19">
        <v>126993041.28211997</v>
      </c>
      <c r="I43" s="19">
        <v>176263176.12804833</v>
      </c>
      <c r="J43" s="17">
        <v>218553093.96066406</v>
      </c>
      <c r="K43" s="17">
        <v>273597117.99373758</v>
      </c>
      <c r="M43" s="2"/>
    </row>
    <row r="44" spans="1:13" x14ac:dyDescent="0.25">
      <c r="A44" s="53"/>
      <c r="B44" s="16" t="s">
        <v>3</v>
      </c>
      <c r="C44" s="17">
        <v>59769000</v>
      </c>
      <c r="D44" s="18">
        <f>C44/$C$12</f>
        <v>7.6939297116416352E-2</v>
      </c>
      <c r="E44" s="18"/>
      <c r="F44" s="19">
        <v>6455174.4058793336</v>
      </c>
      <c r="G44" s="19">
        <v>14757595.957391821</v>
      </c>
      <c r="H44" s="19">
        <v>23561911.292991698</v>
      </c>
      <c r="I44" s="19">
        <v>32722301.936229616</v>
      </c>
      <c r="J44" s="19">
        <v>40566110.459528588</v>
      </c>
      <c r="K44" s="19">
        <v>50803649.300444238</v>
      </c>
    </row>
    <row r="45" spans="1:13" x14ac:dyDescent="0.25">
      <c r="A45" s="54" t="s">
        <v>28</v>
      </c>
      <c r="B45" s="26" t="s">
        <v>18</v>
      </c>
      <c r="C45" s="27">
        <f>C46+C47+C48</f>
        <v>68089117</v>
      </c>
      <c r="D45" s="23"/>
      <c r="E45" s="23"/>
      <c r="F45" s="27">
        <v>7775851.9006271111</v>
      </c>
      <c r="G45" s="27">
        <v>16965172.007093385</v>
      </c>
      <c r="H45" s="27">
        <v>27374477.449467666</v>
      </c>
      <c r="I45" s="27">
        <v>37513382.743698321</v>
      </c>
      <c r="J45" s="27">
        <v>46544713.752773941</v>
      </c>
      <c r="K45" s="27">
        <v>57875748.681824878</v>
      </c>
    </row>
    <row r="46" spans="1:13" x14ac:dyDescent="0.25">
      <c r="A46" s="55"/>
      <c r="B46" s="28" t="s">
        <v>1</v>
      </c>
      <c r="C46" s="29">
        <v>1305000</v>
      </c>
      <c r="D46" s="30">
        <f>C46/$C$9</f>
        <v>4.4850242426850204E-4</v>
      </c>
      <c r="E46" s="30"/>
      <c r="F46" s="31">
        <v>141267.01458302411</v>
      </c>
      <c r="G46" s="31">
        <v>322346.80505570723</v>
      </c>
      <c r="H46" s="31">
        <v>514870.29875707027</v>
      </c>
      <c r="I46" s="31">
        <v>714627.14205975854</v>
      </c>
      <c r="J46" s="29">
        <v>886083.95897714724</v>
      </c>
      <c r="K46" s="29">
        <v>1109249.9908523923</v>
      </c>
      <c r="M46" s="2"/>
    </row>
    <row r="47" spans="1:13" x14ac:dyDescent="0.25">
      <c r="A47" s="55"/>
      <c r="B47" s="28" t="s">
        <v>3</v>
      </c>
      <c r="C47" s="29">
        <v>64850178</v>
      </c>
      <c r="D47" s="30">
        <f>C47/$C$12</f>
        <v>8.348018392803104E-2</v>
      </c>
      <c r="E47" s="30"/>
      <c r="F47" s="31">
        <v>7003952.0360440873</v>
      </c>
      <c r="G47" s="31">
        <v>16012192.352037678</v>
      </c>
      <c r="H47" s="31">
        <v>25564994.250710599</v>
      </c>
      <c r="I47" s="31">
        <v>35504142.701638564</v>
      </c>
      <c r="J47" s="31">
        <v>44014781.643796794</v>
      </c>
      <c r="K47" s="31">
        <v>55122650.540972486</v>
      </c>
    </row>
    <row r="48" spans="1:13" x14ac:dyDescent="0.25">
      <c r="A48" s="56"/>
      <c r="B48" s="28" t="s">
        <v>15</v>
      </c>
      <c r="C48" s="29">
        <v>1933939</v>
      </c>
      <c r="D48" s="37" t="s">
        <v>29</v>
      </c>
      <c r="E48" s="37"/>
      <c r="F48" s="31">
        <v>630632.85</v>
      </c>
      <c r="G48" s="31">
        <v>630632.85</v>
      </c>
      <c r="H48" s="31">
        <v>1294612.8999999999</v>
      </c>
      <c r="I48" s="31">
        <v>1294612.8999999999</v>
      </c>
      <c r="J48" s="31">
        <v>1643848.15</v>
      </c>
      <c r="K48" s="31">
        <v>1643848.15</v>
      </c>
    </row>
    <row r="49" spans="1:11" x14ac:dyDescent="0.25">
      <c r="A49" s="51" t="s">
        <v>30</v>
      </c>
      <c r="B49" s="13" t="s">
        <v>18</v>
      </c>
      <c r="C49" s="14">
        <f>C50+C51+C52</f>
        <v>249869184</v>
      </c>
      <c r="D49" s="38"/>
      <c r="E49" s="38"/>
      <c r="F49" s="14">
        <v>29542593.260119006</v>
      </c>
      <c r="G49" s="14">
        <v>65071291.18599245</v>
      </c>
      <c r="H49" s="14">
        <v>102105323.62509905</v>
      </c>
      <c r="I49" s="14">
        <v>139021553.24627391</v>
      </c>
      <c r="J49" s="14">
        <v>171046881.77518177</v>
      </c>
      <c r="K49" s="14">
        <v>212388837.9019798</v>
      </c>
    </row>
    <row r="50" spans="1:11" x14ac:dyDescent="0.25">
      <c r="A50" s="52"/>
      <c r="B50" s="16" t="s">
        <v>2</v>
      </c>
      <c r="C50" s="17">
        <v>77044118</v>
      </c>
      <c r="D50" s="18">
        <f>C50/$C$11</f>
        <v>7.0008102114189827E-2</v>
      </c>
      <c r="E50" s="18"/>
      <c r="F50" s="19">
        <v>8343787.6906951806</v>
      </c>
      <c r="G50" s="19">
        <v>19006425.11884445</v>
      </c>
      <c r="H50" s="19">
        <v>30387236.095954854</v>
      </c>
      <c r="I50" s="19">
        <v>42167458.116854183</v>
      </c>
      <c r="J50" s="19">
        <v>52301796.009003542</v>
      </c>
      <c r="K50" s="19">
        <v>65487499.876536354</v>
      </c>
    </row>
    <row r="51" spans="1:11" x14ac:dyDescent="0.25">
      <c r="A51" s="52"/>
      <c r="B51" s="16" t="s">
        <v>13</v>
      </c>
      <c r="C51" s="17">
        <v>3529412</v>
      </c>
      <c r="D51" s="39" t="s">
        <v>29</v>
      </c>
      <c r="E51" s="39"/>
      <c r="F51" s="19">
        <v>1345014.5</v>
      </c>
      <c r="G51" s="19">
        <v>1345014.5</v>
      </c>
      <c r="H51" s="19">
        <v>2690029</v>
      </c>
      <c r="I51" s="19">
        <v>2690029</v>
      </c>
      <c r="J51" s="19">
        <v>3000000.1999999997</v>
      </c>
      <c r="K51" s="19">
        <v>3000000.1999999997</v>
      </c>
    </row>
    <row r="52" spans="1:11" x14ac:dyDescent="0.25">
      <c r="A52" s="53"/>
      <c r="B52" s="16" t="s">
        <v>16</v>
      </c>
      <c r="C52" s="17">
        <v>169295654</v>
      </c>
      <c r="D52" s="39" t="s">
        <v>29</v>
      </c>
      <c r="E52" s="39"/>
      <c r="F52" s="40">
        <v>19853791.069423825</v>
      </c>
      <c r="G52" s="40">
        <v>44719851.567148</v>
      </c>
      <c r="H52" s="40">
        <v>69028058.529144198</v>
      </c>
      <c r="I52" s="40">
        <v>94164066.129419714</v>
      </c>
      <c r="J52" s="40">
        <v>115745085.56617823</v>
      </c>
      <c r="K52" s="40">
        <v>143901337.82544345</v>
      </c>
    </row>
    <row r="53" spans="1:11" x14ac:dyDescent="0.25">
      <c r="A53" s="9"/>
    </row>
    <row r="54" spans="1:11" x14ac:dyDescent="0.25">
      <c r="A54" s="10" t="s">
        <v>31</v>
      </c>
      <c r="G54" s="2"/>
      <c r="H54" s="2"/>
      <c r="I54" s="2"/>
    </row>
    <row r="55" spans="1:11" x14ac:dyDescent="0.25">
      <c r="A55" s="11" t="s">
        <v>32</v>
      </c>
    </row>
    <row r="56" spans="1:11" x14ac:dyDescent="0.25">
      <c r="A56" s="11" t="s">
        <v>33</v>
      </c>
    </row>
    <row r="57" spans="1:11" x14ac:dyDescent="0.25">
      <c r="A57" s="11" t="s">
        <v>34</v>
      </c>
    </row>
    <row r="58" spans="1:11" x14ac:dyDescent="0.25">
      <c r="A58" s="11" t="s">
        <v>35</v>
      </c>
    </row>
    <row r="59" spans="1:11" x14ac:dyDescent="0.25">
      <c r="A59" s="11" t="s">
        <v>36</v>
      </c>
    </row>
    <row r="60" spans="1:11" x14ac:dyDescent="0.25">
      <c r="A60" s="11" t="s">
        <v>37</v>
      </c>
    </row>
    <row r="61" spans="1:11" x14ac:dyDescent="0.25">
      <c r="A61" s="11" t="s">
        <v>38</v>
      </c>
    </row>
    <row r="63" spans="1:11" x14ac:dyDescent="0.25">
      <c r="A63" s="12" t="s">
        <v>39</v>
      </c>
      <c r="J63" s="1" t="s">
        <v>40</v>
      </c>
    </row>
    <row r="65" spans="1:1" x14ac:dyDescent="0.25">
      <c r="A65" s="11"/>
    </row>
    <row r="66" spans="1:1" x14ac:dyDescent="0.25">
      <c r="A66" s="11" t="s">
        <v>41</v>
      </c>
    </row>
    <row r="67" spans="1:1" x14ac:dyDescent="0.25">
      <c r="A67" s="11" t="s">
        <v>42</v>
      </c>
    </row>
    <row r="68" spans="1:1" x14ac:dyDescent="0.25">
      <c r="A68" s="11"/>
    </row>
    <row r="69" spans="1:1" x14ac:dyDescent="0.25">
      <c r="A69" s="11"/>
    </row>
    <row r="70" spans="1:1" x14ac:dyDescent="0.25">
      <c r="A70" s="11"/>
    </row>
  </sheetData>
  <autoFilter ref="A17:N52"/>
  <mergeCells count="17">
    <mergeCell ref="A42:A44"/>
    <mergeCell ref="A45:A48"/>
    <mergeCell ref="A49:A52"/>
    <mergeCell ref="A18:A21"/>
    <mergeCell ref="A23:A26"/>
    <mergeCell ref="A27:A29"/>
    <mergeCell ref="A30:A32"/>
    <mergeCell ref="A33:A35"/>
    <mergeCell ref="A37:A41"/>
    <mergeCell ref="I1:K1"/>
    <mergeCell ref="A3:K3"/>
    <mergeCell ref="A6:K6"/>
    <mergeCell ref="A7:A16"/>
    <mergeCell ref="B7:B8"/>
    <mergeCell ref="C7:C8"/>
    <mergeCell ref="D7:D16"/>
    <mergeCell ref="E7:K7"/>
  </mergeCells>
  <hyperlinks>
    <hyperlink ref="A67" r:id="rId1"/>
  </hyperlinks>
  <pageMargins left="0.70866141732283472" right="0.31496062992125984" top="0.15748031496062992" bottom="0.39370078740157483" header="0.31496062992125984" footer="0.11811023622047245"/>
  <pageSetup paperSize="9" scale="60" orientation="landscape" r:id="rId2"/>
  <headerFooter>
    <oddFooter>&amp;L&amp;F&amp;R&amp;P no &amp;N</oddFooter>
  </headerFooter>
  <rowBreaks count="1" manualBreakCount="1">
    <brk id="3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FMZINp11_dekl.merki_AI</vt:lpstr>
      <vt:lpstr>FMZINp11_dekl.merki_AI!Print_Titles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Dzelzkalejs</dc:creator>
  <cp:lastModifiedBy>Reinis Dzelzkalējs</cp:lastModifiedBy>
  <cp:lastPrinted>2023-03-15T07:55:25Z</cp:lastPrinted>
  <dcterms:created xsi:type="dcterms:W3CDTF">2023-02-09T08:00:53Z</dcterms:created>
  <dcterms:modified xsi:type="dcterms:W3CDTF">2023-03-28T09:13:02Z</dcterms:modified>
</cp:coreProperties>
</file>