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fk\fsd\IEVIEŠANAS UZRAUDZĪBA\ZIŅOJUMI\MK_zinojumi\2025.gads\48_zinojums_ar_prot_iesn_MK_lidz 01.04.2025\4_Zinojums\3_FM_labosanai_pec_TAP2_AI_komentariem\"/>
    </mc:Choice>
  </mc:AlternateContent>
  <xr:revisionPtr revIDLastSave="0" documentId="13_ncr:1_{CF81B27A-A30B-4451-A368-DBF319D6B7EA}" xr6:coauthVersionLast="47" xr6:coauthVersionMax="47" xr10:uidLastSave="{00000000-0000-0000-0000-000000000000}"/>
  <bookViews>
    <workbookView xWindow="29520" yWindow="0" windowWidth="21600" windowHeight="15585" tabRatio="752" xr2:uid="{00000000-000D-0000-FFFF-FFFF00000000}"/>
  </bookViews>
  <sheets>
    <sheet name="FMZINp4_laika_grafiks" sheetId="1" r:id="rId1"/>
    <sheet name="GRAFIKI II" sheetId="13" state="hidden" r:id="rId2"/>
  </sheets>
  <definedNames>
    <definedName name="_xlnm._FilterDatabase" localSheetId="0" hidden="1">FMZINp4_laika_grafiks!$A$9:$S$229</definedName>
    <definedName name="_ftn1" localSheetId="0">FMZINp4_laika_grafiks!#REF!</definedName>
    <definedName name="_ftn2" localSheetId="0">FMZINp4_laika_grafiks!#REF!</definedName>
    <definedName name="_ftnref1" localSheetId="0">FMZINp4_laika_grafiks!#REF!</definedName>
    <definedName name="_ftnref2" localSheetId="0">FMZINp4_laika_grafiks!#REF!</definedName>
    <definedName name="_xlnm.Print_Area" localSheetId="0">FMZINp4_laika_grafiks!$A$1:$S$256</definedName>
    <definedName name="_xlnm.Print_Titles" localSheetId="0">FMZINp4_laika_grafiks!$8:$9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8" i="1" l="1"/>
  <c r="J11" i="1"/>
  <c r="K29" i="1"/>
  <c r="L29" i="1"/>
  <c r="J29" i="1"/>
  <c r="K11" i="1" l="1"/>
  <c r="L11" i="1"/>
  <c r="K48" i="1"/>
  <c r="L48" i="1"/>
  <c r="J230" i="1" l="1"/>
  <c r="L230" i="1"/>
  <c r="K230" i="1"/>
  <c r="D32" i="13" l="1"/>
  <c r="E198" i="13"/>
  <c r="E199" i="13" s="1"/>
  <c r="E200" i="13" s="1"/>
  <c r="E201" i="13" s="1"/>
  <c r="E202" i="13" s="1"/>
  <c r="E203" i="13" s="1"/>
  <c r="E204" i="13" s="1"/>
  <c r="E205" i="13" s="1"/>
  <c r="E206" i="13" s="1"/>
  <c r="E207" i="13" s="1"/>
  <c r="E208" i="13" s="1"/>
  <c r="E209" i="13" s="1"/>
  <c r="E210" i="13" s="1"/>
  <c r="E211" i="13" s="1"/>
  <c r="E212" i="13" s="1"/>
  <c r="E213" i="13" s="1"/>
  <c r="E214" i="13" s="1"/>
  <c r="E215" i="13" s="1"/>
  <c r="E216" i="13" s="1"/>
  <c r="E217" i="13" s="1"/>
  <c r="E218" i="13" s="1"/>
  <c r="O196" i="13"/>
  <c r="C193" i="13"/>
  <c r="C192" i="13"/>
  <c r="C191" i="13"/>
  <c r="C190" i="13"/>
  <c r="C189" i="13"/>
  <c r="C188" i="13"/>
  <c r="C187" i="13"/>
  <c r="C186" i="13"/>
  <c r="C185" i="13"/>
  <c r="F176" i="13"/>
  <c r="AB171" i="13"/>
  <c r="AA171" i="13"/>
  <c r="Z171" i="13"/>
  <c r="Y171" i="13"/>
  <c r="X171" i="13"/>
  <c r="W171" i="13"/>
  <c r="U171" i="13"/>
  <c r="T171" i="13"/>
  <c r="S171" i="13"/>
  <c r="R171" i="13"/>
  <c r="Q171" i="13"/>
  <c r="M171" i="13"/>
  <c r="L171" i="13"/>
  <c r="K171" i="13"/>
  <c r="J171" i="13"/>
  <c r="I171" i="13"/>
  <c r="H171" i="13"/>
  <c r="F171" i="13"/>
  <c r="E171" i="13"/>
  <c r="D171" i="13"/>
  <c r="C171" i="13"/>
  <c r="B171" i="13"/>
  <c r="AB170" i="13"/>
  <c r="AA170" i="13"/>
  <c r="Z170" i="13"/>
  <c r="Y170" i="13"/>
  <c r="X170" i="13"/>
  <c r="W170" i="13"/>
  <c r="V170" i="13"/>
  <c r="U170" i="13"/>
  <c r="T170" i="13"/>
  <c r="S170" i="13"/>
  <c r="R170" i="13"/>
  <c r="Q170" i="13"/>
  <c r="M170" i="13"/>
  <c r="L170" i="13"/>
  <c r="K170" i="13"/>
  <c r="J170" i="13"/>
  <c r="I170" i="13"/>
  <c r="H170" i="13"/>
  <c r="G170" i="13"/>
  <c r="F170" i="13"/>
  <c r="E170" i="13"/>
  <c r="D170" i="13"/>
  <c r="C170" i="13"/>
  <c r="B170" i="13"/>
  <c r="AB169" i="13"/>
  <c r="AA169" i="13"/>
  <c r="Z169" i="13"/>
  <c r="Y169" i="13"/>
  <c r="X169" i="13"/>
  <c r="W169" i="13"/>
  <c r="V169" i="13"/>
  <c r="U169" i="13"/>
  <c r="T169" i="13"/>
  <c r="S169" i="13"/>
  <c r="R169" i="13"/>
  <c r="Q169" i="13"/>
  <c r="M169" i="13"/>
  <c r="L169" i="13"/>
  <c r="K169" i="13"/>
  <c r="J169" i="13"/>
  <c r="I169" i="13"/>
  <c r="H169" i="13"/>
  <c r="G169" i="13"/>
  <c r="F169" i="13"/>
  <c r="E169" i="13"/>
  <c r="D169" i="13"/>
  <c r="C169" i="13"/>
  <c r="B169" i="13"/>
  <c r="AB168" i="13"/>
  <c r="AA168" i="13"/>
  <c r="Z168" i="13"/>
  <c r="Y168" i="13"/>
  <c r="X168" i="13"/>
  <c r="W168" i="13"/>
  <c r="V168" i="13"/>
  <c r="U168" i="13"/>
  <c r="T168" i="13"/>
  <c r="S168" i="13"/>
  <c r="R168" i="13"/>
  <c r="Q168" i="13"/>
  <c r="M168" i="13"/>
  <c r="L168" i="13"/>
  <c r="K168" i="13"/>
  <c r="J168" i="13"/>
  <c r="I168" i="13"/>
  <c r="H168" i="13"/>
  <c r="G168" i="13"/>
  <c r="F168" i="13"/>
  <c r="E168" i="13"/>
  <c r="D168" i="13"/>
  <c r="C168" i="13"/>
  <c r="B168" i="13"/>
  <c r="AB167" i="13"/>
  <c r="AA167" i="13"/>
  <c r="Z167" i="13"/>
  <c r="Y167" i="13"/>
  <c r="X167" i="13"/>
  <c r="W167" i="13"/>
  <c r="V167" i="13"/>
  <c r="U167" i="13"/>
  <c r="T167" i="13"/>
  <c r="S167" i="13"/>
  <c r="R167" i="13"/>
  <c r="Q167" i="13"/>
  <c r="M167" i="13"/>
  <c r="L167" i="13"/>
  <c r="K167" i="13"/>
  <c r="J167" i="13"/>
  <c r="I167" i="13"/>
  <c r="H167" i="13"/>
  <c r="G167" i="13"/>
  <c r="F167" i="13"/>
  <c r="E167" i="13"/>
  <c r="D167" i="13"/>
  <c r="C167" i="13"/>
  <c r="B167" i="13"/>
  <c r="AB166" i="13"/>
  <c r="AA166" i="13"/>
  <c r="Z166" i="13"/>
  <c r="Y166" i="13"/>
  <c r="X166" i="13"/>
  <c r="W166" i="13"/>
  <c r="V166" i="13"/>
  <c r="U166" i="13"/>
  <c r="T166" i="13"/>
  <c r="S166" i="13"/>
  <c r="R166" i="13"/>
  <c r="Q166" i="13"/>
  <c r="M166" i="13"/>
  <c r="L166" i="13"/>
  <c r="K166" i="13"/>
  <c r="J166" i="13"/>
  <c r="I166" i="13"/>
  <c r="H166" i="13"/>
  <c r="G166" i="13"/>
  <c r="F166" i="13"/>
  <c r="E166" i="13"/>
  <c r="D166" i="13"/>
  <c r="C166" i="13"/>
  <c r="B166" i="13"/>
  <c r="AB165" i="13"/>
  <c r="AA165" i="13"/>
  <c r="Z165" i="13"/>
  <c r="Y165" i="13"/>
  <c r="X165" i="13"/>
  <c r="W165" i="13"/>
  <c r="V165" i="13"/>
  <c r="U165" i="13"/>
  <c r="T165" i="13"/>
  <c r="S165" i="13"/>
  <c r="R165" i="13"/>
  <c r="Q165" i="13"/>
  <c r="M165" i="13"/>
  <c r="L165" i="13"/>
  <c r="K165" i="13"/>
  <c r="J165" i="13"/>
  <c r="I165" i="13"/>
  <c r="H165" i="13"/>
  <c r="G165" i="13"/>
  <c r="F165" i="13"/>
  <c r="E165" i="13"/>
  <c r="D165" i="13"/>
  <c r="C165" i="13"/>
  <c r="B165" i="13"/>
  <c r="AB164" i="13"/>
  <c r="AA164" i="13"/>
  <c r="Z164" i="13"/>
  <c r="Y164" i="13"/>
  <c r="X164" i="13"/>
  <c r="W164" i="13"/>
  <c r="V164" i="13"/>
  <c r="U164" i="13"/>
  <c r="T164" i="13"/>
  <c r="R164" i="13"/>
  <c r="Q164" i="13"/>
  <c r="M164" i="13"/>
  <c r="L164" i="13"/>
  <c r="K164" i="13"/>
  <c r="J164" i="13"/>
  <c r="I164" i="13"/>
  <c r="H164" i="13"/>
  <c r="G164" i="13"/>
  <c r="F164" i="13"/>
  <c r="E164" i="13"/>
  <c r="C164" i="13"/>
  <c r="B164" i="13"/>
  <c r="AB163" i="13"/>
  <c r="AA163" i="13"/>
  <c r="Z163" i="13"/>
  <c r="Y163" i="13"/>
  <c r="X163" i="13"/>
  <c r="W163" i="13"/>
  <c r="U163" i="13"/>
  <c r="T163" i="13"/>
  <c r="R163" i="13"/>
  <c r="Q163" i="13"/>
  <c r="M163" i="13"/>
  <c r="L163" i="13"/>
  <c r="K163" i="13"/>
  <c r="J163" i="13"/>
  <c r="I163" i="13"/>
  <c r="H163" i="13"/>
  <c r="F163" i="13"/>
  <c r="E163" i="13"/>
  <c r="C163" i="13"/>
  <c r="B163" i="13"/>
  <c r="AB162" i="13"/>
  <c r="AA162" i="13"/>
  <c r="Z162" i="13"/>
  <c r="Y162" i="13"/>
  <c r="X162" i="13"/>
  <c r="W162" i="13"/>
  <c r="V162" i="13"/>
  <c r="U162" i="13"/>
  <c r="T162" i="13"/>
  <c r="S162" i="13"/>
  <c r="R162" i="13"/>
  <c r="Q162" i="13"/>
  <c r="M162" i="13"/>
  <c r="L162" i="13"/>
  <c r="K162" i="13"/>
  <c r="J162" i="13"/>
  <c r="I162" i="13"/>
  <c r="H162" i="13"/>
  <c r="G162" i="13"/>
  <c r="F162" i="13"/>
  <c r="E162" i="13"/>
  <c r="D162" i="13"/>
  <c r="C162" i="13"/>
  <c r="B162" i="13"/>
  <c r="AB161" i="13"/>
  <c r="AA161" i="13"/>
  <c r="Z161" i="13"/>
  <c r="Y161" i="13"/>
  <c r="X161" i="13"/>
  <c r="W161" i="13"/>
  <c r="V161" i="13"/>
  <c r="U161" i="13"/>
  <c r="T161" i="13"/>
  <c r="S161" i="13"/>
  <c r="R161" i="13"/>
  <c r="Q161" i="13"/>
  <c r="M161" i="13"/>
  <c r="L161" i="13"/>
  <c r="J161" i="13"/>
  <c r="I161" i="13"/>
  <c r="H161" i="13"/>
  <c r="G161" i="13"/>
  <c r="F161" i="13"/>
  <c r="E161" i="13"/>
  <c r="D161" i="13"/>
  <c r="C161" i="13"/>
  <c r="B161" i="13"/>
  <c r="AB160" i="13"/>
  <c r="AA160" i="13"/>
  <c r="Z160" i="13"/>
  <c r="Y160" i="13"/>
  <c r="X160" i="13"/>
  <c r="W160" i="13"/>
  <c r="V160" i="13"/>
  <c r="U160" i="13"/>
  <c r="S160" i="13"/>
  <c r="R160" i="13"/>
  <c r="Q160" i="13"/>
  <c r="M160" i="13"/>
  <c r="L160" i="13"/>
  <c r="K160" i="13"/>
  <c r="J160" i="13"/>
  <c r="I160" i="13"/>
  <c r="H160" i="13"/>
  <c r="G160" i="13"/>
  <c r="F160" i="13"/>
  <c r="D160" i="13"/>
  <c r="C160" i="13"/>
  <c r="B160" i="13"/>
  <c r="AB159" i="13"/>
  <c r="AA159" i="13"/>
  <c r="Z159" i="13"/>
  <c r="Y159" i="13"/>
  <c r="X159" i="13"/>
  <c r="W159" i="13"/>
  <c r="V159" i="13"/>
  <c r="T159" i="13"/>
  <c r="R159" i="13"/>
  <c r="Q159" i="13"/>
  <c r="M159" i="13"/>
  <c r="L159" i="13"/>
  <c r="K159" i="13"/>
  <c r="J159" i="13"/>
  <c r="I159" i="13"/>
  <c r="H159" i="13"/>
  <c r="G159" i="13"/>
  <c r="C159" i="13"/>
  <c r="B159" i="13"/>
  <c r="AB158" i="13"/>
  <c r="AA158" i="13"/>
  <c r="Z158" i="13"/>
  <c r="Y158" i="13"/>
  <c r="X158" i="13"/>
  <c r="W158" i="13"/>
  <c r="U158" i="13"/>
  <c r="T158" i="13"/>
  <c r="R158" i="13"/>
  <c r="M158" i="13"/>
  <c r="L158" i="13"/>
  <c r="K158" i="13"/>
  <c r="J158" i="13"/>
  <c r="I158" i="13"/>
  <c r="H158" i="13"/>
  <c r="E158" i="13"/>
  <c r="C158" i="13"/>
  <c r="AB157" i="13"/>
  <c r="AA157" i="13"/>
  <c r="Z157" i="13"/>
  <c r="Y157" i="13"/>
  <c r="X157" i="13"/>
  <c r="R157" i="13"/>
  <c r="M157" i="13"/>
  <c r="L157" i="13"/>
  <c r="K157" i="13"/>
  <c r="J157" i="13"/>
  <c r="C157" i="13"/>
  <c r="AB156" i="13"/>
  <c r="AA156" i="13"/>
  <c r="Z156" i="13"/>
  <c r="Y156" i="13"/>
  <c r="X156" i="13"/>
  <c r="L156" i="13"/>
  <c r="K156" i="13"/>
  <c r="J156" i="13"/>
  <c r="I156" i="13"/>
  <c r="Z155" i="13"/>
  <c r="Y155" i="13"/>
  <c r="W155" i="13"/>
  <c r="J155" i="13"/>
  <c r="H155" i="13"/>
  <c r="Y154" i="13"/>
  <c r="AB153" i="13"/>
  <c r="Z153" i="13"/>
  <c r="X153" i="13"/>
  <c r="W153" i="13"/>
  <c r="M153" i="13"/>
  <c r="K153" i="13"/>
  <c r="I153" i="13"/>
  <c r="H153" i="13"/>
  <c r="AB152" i="13"/>
  <c r="AA152" i="13"/>
  <c r="Y152" i="13"/>
  <c r="X152" i="13"/>
  <c r="W152" i="13"/>
  <c r="V152" i="13"/>
  <c r="U152" i="13"/>
  <c r="Q152" i="13"/>
  <c r="M152" i="13"/>
  <c r="L152" i="13"/>
  <c r="J152" i="13"/>
  <c r="I152" i="13"/>
  <c r="H152" i="13"/>
  <c r="G152" i="13"/>
  <c r="F152" i="13"/>
  <c r="B152" i="13"/>
  <c r="AB151" i="13"/>
  <c r="AA151" i="13"/>
  <c r="T198" i="13" s="1"/>
  <c r="Z151" i="13"/>
  <c r="Y151" i="13"/>
  <c r="X151" i="13"/>
  <c r="W151" i="13"/>
  <c r="V151" i="13"/>
  <c r="U151" i="13"/>
  <c r="T151" i="13"/>
  <c r="R151" i="13"/>
  <c r="Q151" i="13"/>
  <c r="M151" i="13"/>
  <c r="L151" i="13"/>
  <c r="K151" i="13"/>
  <c r="J151" i="13"/>
  <c r="I151" i="13"/>
  <c r="H151" i="13"/>
  <c r="G151" i="13"/>
  <c r="F151" i="13"/>
  <c r="E151" i="13"/>
  <c r="C151" i="13"/>
  <c r="B151" i="13"/>
  <c r="AB150" i="13"/>
  <c r="AA150" i="13"/>
  <c r="Z150" i="13"/>
  <c r="Y150" i="13"/>
  <c r="X150" i="13"/>
  <c r="W150" i="13"/>
  <c r="V150" i="13"/>
  <c r="U150" i="13"/>
  <c r="T150" i="13"/>
  <c r="S150" i="13"/>
  <c r="R150" i="13"/>
  <c r="Q150" i="13"/>
  <c r="M150" i="13"/>
  <c r="L150" i="13"/>
  <c r="K150" i="13"/>
  <c r="J150" i="13"/>
  <c r="I150" i="13"/>
  <c r="H150" i="13"/>
  <c r="G150" i="13"/>
  <c r="F150" i="13"/>
  <c r="E150" i="13"/>
  <c r="D150" i="13"/>
  <c r="C150" i="13"/>
  <c r="B150" i="13"/>
  <c r="AI121" i="13"/>
  <c r="AP120" i="13"/>
  <c r="AO120" i="13"/>
  <c r="AN120" i="13"/>
  <c r="AM120" i="13"/>
  <c r="AL120" i="13"/>
  <c r="AK120" i="13"/>
  <c r="AJ120" i="13"/>
  <c r="AB120" i="13"/>
  <c r="AB121" i="13" s="1"/>
  <c r="AA120" i="13"/>
  <c r="AA121" i="13" s="1"/>
  <c r="AA122" i="13" s="1"/>
  <c r="Z120" i="13"/>
  <c r="Z121" i="13" s="1"/>
  <c r="O198" i="13" s="1"/>
  <c r="Y120" i="13"/>
  <c r="Y121" i="13" s="1"/>
  <c r="U198" i="13" s="1"/>
  <c r="X120" i="13"/>
  <c r="X121" i="13" s="1"/>
  <c r="X122" i="13" s="1"/>
  <c r="X123" i="13" s="1"/>
  <c r="W120" i="13"/>
  <c r="W121" i="13" s="1"/>
  <c r="W122" i="13" s="1"/>
  <c r="W123" i="13" s="1"/>
  <c r="V120" i="13"/>
  <c r="V121" i="13" s="1"/>
  <c r="U120" i="13"/>
  <c r="U121" i="13" s="1"/>
  <c r="T120" i="13"/>
  <c r="T121" i="13" s="1"/>
  <c r="N198" i="13" s="1"/>
  <c r="S120" i="13"/>
  <c r="R120" i="13"/>
  <c r="R121" i="13" s="1"/>
  <c r="L198" i="13" s="1"/>
  <c r="Q120" i="13"/>
  <c r="Q121" i="13" s="1"/>
  <c r="M120" i="13"/>
  <c r="M121" i="13" s="1"/>
  <c r="M122" i="13" s="1"/>
  <c r="M123" i="13" s="1"/>
  <c r="L120" i="13"/>
  <c r="L121" i="13" s="1"/>
  <c r="L122" i="13" s="1"/>
  <c r="K120" i="13"/>
  <c r="K121" i="13" s="1"/>
  <c r="J120" i="13"/>
  <c r="J121" i="13" s="1"/>
  <c r="J122" i="13" s="1"/>
  <c r="I120" i="13"/>
  <c r="I121" i="13" s="1"/>
  <c r="I122" i="13" s="1"/>
  <c r="I123" i="13" s="1"/>
  <c r="H120" i="13"/>
  <c r="H121" i="13" s="1"/>
  <c r="H122" i="13" s="1"/>
  <c r="H123" i="13" s="1"/>
  <c r="G120" i="13"/>
  <c r="G121" i="13" s="1"/>
  <c r="G122" i="13" s="1"/>
  <c r="F120" i="13"/>
  <c r="F121" i="13" s="1"/>
  <c r="F122" i="13" s="1"/>
  <c r="E120" i="13"/>
  <c r="E121" i="13" s="1"/>
  <c r="D120" i="13"/>
  <c r="C120" i="13"/>
  <c r="C121" i="13" s="1"/>
  <c r="B120" i="13"/>
  <c r="B121" i="13" s="1"/>
  <c r="B122" i="13" s="1"/>
  <c r="AN112" i="13"/>
  <c r="AM112" i="13"/>
  <c r="AL112" i="13"/>
  <c r="AK112" i="13"/>
  <c r="AJ112" i="13"/>
  <c r="AI112" i="13"/>
  <c r="AH112" i="13"/>
  <c r="AG112" i="13"/>
  <c r="AF112" i="13"/>
  <c r="AE112" i="13"/>
  <c r="AD112" i="13"/>
  <c r="AC112" i="13"/>
  <c r="AN111" i="13"/>
  <c r="AM111" i="13"/>
  <c r="AL111" i="13"/>
  <c r="AK111" i="13"/>
  <c r="AJ111" i="13"/>
  <c r="AI111" i="13"/>
  <c r="AH111" i="13"/>
  <c r="AG111" i="13"/>
  <c r="AF111" i="13"/>
  <c r="AE111" i="13"/>
  <c r="AD111" i="13"/>
  <c r="AC111" i="13"/>
  <c r="AN110" i="13"/>
  <c r="AM110" i="13"/>
  <c r="AL110" i="13"/>
  <c r="AK110" i="13"/>
  <c r="AJ110" i="13"/>
  <c r="AI110" i="13"/>
  <c r="AH110" i="13"/>
  <c r="AG110" i="13"/>
  <c r="AF110" i="13"/>
  <c r="AE110" i="13"/>
  <c r="AD110" i="13"/>
  <c r="AC110" i="13"/>
  <c r="AN109" i="13"/>
  <c r="AM109" i="13"/>
  <c r="AL109" i="13"/>
  <c r="AK109" i="13"/>
  <c r="AJ109" i="13"/>
  <c r="AI109" i="13"/>
  <c r="AH109" i="13"/>
  <c r="AG109" i="13"/>
  <c r="AF109" i="13"/>
  <c r="AE109" i="13"/>
  <c r="AD109" i="13"/>
  <c r="AC109" i="13"/>
  <c r="AN108" i="13"/>
  <c r="AM108" i="13"/>
  <c r="AL108" i="13"/>
  <c r="AK108" i="13"/>
  <c r="AJ108" i="13"/>
  <c r="AI108" i="13"/>
  <c r="AH108" i="13"/>
  <c r="AG108" i="13"/>
  <c r="AF108" i="13"/>
  <c r="AE108" i="13"/>
  <c r="AD108" i="13"/>
  <c r="AC108" i="13"/>
  <c r="AN107" i="13"/>
  <c r="AM107" i="13"/>
  <c r="AL107" i="13"/>
  <c r="AK107" i="13"/>
  <c r="AJ107" i="13"/>
  <c r="AI107" i="13"/>
  <c r="AH107" i="13"/>
  <c r="AG107" i="13"/>
  <c r="AF107" i="13"/>
  <c r="AE107" i="13"/>
  <c r="AD107" i="13"/>
  <c r="AC107" i="13"/>
  <c r="AN106" i="13"/>
  <c r="AM106" i="13"/>
  <c r="AL106" i="13"/>
  <c r="AK106" i="13"/>
  <c r="AJ106" i="13"/>
  <c r="AI106" i="13"/>
  <c r="AH106" i="13"/>
  <c r="AG106" i="13"/>
  <c r="AF106" i="13"/>
  <c r="AE106" i="13"/>
  <c r="AD106" i="13"/>
  <c r="AC106" i="13"/>
  <c r="AN105" i="13"/>
  <c r="AM105" i="13"/>
  <c r="AL105" i="13"/>
  <c r="AK105" i="13"/>
  <c r="AJ105" i="13"/>
  <c r="AI105" i="13"/>
  <c r="AH105" i="13"/>
  <c r="AG105" i="13"/>
  <c r="AF105" i="13"/>
  <c r="AD105" i="13"/>
  <c r="AC105" i="13"/>
  <c r="AN104" i="13"/>
  <c r="AM104" i="13"/>
  <c r="AL104" i="13"/>
  <c r="AK104" i="13"/>
  <c r="AJ104" i="13"/>
  <c r="AI104" i="13"/>
  <c r="AH104" i="13"/>
  <c r="AG104" i="13"/>
  <c r="AF104" i="13"/>
  <c r="AE104" i="13"/>
  <c r="AD104" i="13"/>
  <c r="AC104" i="13"/>
  <c r="AN103" i="13"/>
  <c r="AM103" i="13"/>
  <c r="AL103" i="13"/>
  <c r="AK103" i="13"/>
  <c r="AJ103" i="13"/>
  <c r="AI103" i="13"/>
  <c r="AG103" i="13"/>
  <c r="AF103" i="13"/>
  <c r="AD103" i="13"/>
  <c r="AC103" i="13"/>
  <c r="AN102" i="13"/>
  <c r="AM102" i="13"/>
  <c r="AL102" i="13"/>
  <c r="AK102" i="13"/>
  <c r="AJ102" i="13"/>
  <c r="AI102" i="13"/>
  <c r="AH102" i="13"/>
  <c r="AG102" i="13"/>
  <c r="AF102" i="13"/>
  <c r="AE102" i="13"/>
  <c r="AD102" i="13"/>
  <c r="AC102" i="13"/>
  <c r="AN101" i="13"/>
  <c r="AM101" i="13"/>
  <c r="AL101" i="13"/>
  <c r="AK101" i="13"/>
  <c r="AJ101" i="13"/>
  <c r="AI101" i="13"/>
  <c r="AH101" i="13"/>
  <c r="AG101" i="13"/>
  <c r="AF101" i="13"/>
  <c r="AE101" i="13"/>
  <c r="AD101" i="13"/>
  <c r="AC101" i="13"/>
  <c r="AN100" i="13"/>
  <c r="AM100" i="13"/>
  <c r="AL100" i="13"/>
  <c r="AK100" i="13"/>
  <c r="AJ100" i="13"/>
  <c r="AI100" i="13"/>
  <c r="AH100" i="13"/>
  <c r="AG100" i="13"/>
  <c r="AE100" i="13"/>
  <c r="AD100" i="13"/>
  <c r="AC100" i="13"/>
  <c r="AN99" i="13"/>
  <c r="AM99" i="13"/>
  <c r="AL99" i="13"/>
  <c r="AK99" i="13"/>
  <c r="AJ99" i="13"/>
  <c r="AI99" i="13"/>
  <c r="AF99" i="13"/>
  <c r="AD99" i="13"/>
  <c r="AC99" i="13"/>
  <c r="AN98" i="13"/>
  <c r="AM98" i="13"/>
  <c r="AL98" i="13"/>
  <c r="AK98" i="13"/>
  <c r="AJ98" i="13"/>
  <c r="AI98" i="13"/>
  <c r="AG98" i="13"/>
  <c r="AF98" i="13"/>
  <c r="AE98" i="13"/>
  <c r="AD98" i="13"/>
  <c r="AN97" i="13"/>
  <c r="AM97" i="13"/>
  <c r="AL97" i="13"/>
  <c r="AK97" i="13"/>
  <c r="AJ97" i="13"/>
  <c r="AM96" i="13"/>
  <c r="AL96" i="13"/>
  <c r="AK96" i="13"/>
  <c r="AJ96" i="13"/>
  <c r="AI96" i="13"/>
  <c r="AC96" i="13"/>
  <c r="AN95" i="13"/>
  <c r="AL95" i="13"/>
  <c r="AK95" i="13"/>
  <c r="AN93" i="13"/>
  <c r="AK93" i="13"/>
  <c r="AJ93" i="13"/>
  <c r="AC93" i="13"/>
  <c r="AN92" i="13"/>
  <c r="AM92" i="13"/>
  <c r="AL92" i="13"/>
  <c r="AK92" i="13"/>
  <c r="AJ92" i="13"/>
  <c r="AI92" i="13"/>
  <c r="AH92" i="13"/>
  <c r="AG92" i="13"/>
  <c r="AF92" i="13"/>
  <c r="AD92" i="13"/>
  <c r="AC92" i="13"/>
  <c r="AN91" i="13"/>
  <c r="Y91" i="13" s="1"/>
  <c r="AM91" i="13"/>
  <c r="W91" i="13" s="1"/>
  <c r="AL91" i="13"/>
  <c r="U91" i="13" s="1"/>
  <c r="AK91" i="13"/>
  <c r="S91" i="13" s="1"/>
  <c r="AJ91" i="13"/>
  <c r="Q91" i="13" s="1"/>
  <c r="AI91" i="13"/>
  <c r="O91" i="13" s="1"/>
  <c r="AH91" i="13"/>
  <c r="M91" i="13" s="1"/>
  <c r="AG91" i="13"/>
  <c r="K91" i="13" s="1"/>
  <c r="AF91" i="13"/>
  <c r="I91" i="13" s="1"/>
  <c r="AE91" i="13"/>
  <c r="G91" i="13" s="1"/>
  <c r="AD91" i="13"/>
  <c r="E91" i="13" s="1"/>
  <c r="AC91" i="13"/>
  <c r="C91" i="13" s="1"/>
  <c r="AA64" i="13"/>
  <c r="R234" i="13" s="1"/>
  <c r="Z64" i="13"/>
  <c r="AN62" i="13"/>
  <c r="AM62" i="13"/>
  <c r="AL62" i="13"/>
  <c r="U62" i="13" s="1"/>
  <c r="AK62" i="13"/>
  <c r="S62" i="13" s="1"/>
  <c r="AJ62" i="13"/>
  <c r="Q62" i="13" s="1"/>
  <c r="AI62" i="13"/>
  <c r="AH62" i="13"/>
  <c r="AG62" i="13"/>
  <c r="AF62" i="13"/>
  <c r="AN121" i="13" s="1"/>
  <c r="AE62" i="13"/>
  <c r="AD62" i="13"/>
  <c r="E62" i="13" s="1"/>
  <c r="AC62" i="13"/>
  <c r="AC63" i="13" s="1"/>
  <c r="P200" i="13" s="1"/>
  <c r="G54" i="13"/>
  <c r="I53" i="13"/>
  <c r="H53" i="13" s="1"/>
  <c r="K52" i="13"/>
  <c r="J52" i="13" s="1"/>
  <c r="I52" i="13"/>
  <c r="H52" i="13" s="1"/>
  <c r="F52" i="13"/>
  <c r="E52" i="13" s="1"/>
  <c r="K51" i="13"/>
  <c r="J51" i="13" s="1"/>
  <c r="I51" i="13"/>
  <c r="H51" i="13" s="1"/>
  <c r="F51" i="13"/>
  <c r="E51" i="13" s="1"/>
  <c r="K50" i="13"/>
  <c r="J50" i="13" s="1"/>
  <c r="I50" i="13"/>
  <c r="H50" i="13" s="1"/>
  <c r="F50" i="13"/>
  <c r="E50" i="13" s="1"/>
  <c r="K49" i="13"/>
  <c r="J49" i="13" s="1"/>
  <c r="I49" i="13"/>
  <c r="H49" i="13" s="1"/>
  <c r="F49" i="13"/>
  <c r="E49" i="13" s="1"/>
  <c r="K48" i="13"/>
  <c r="J48" i="13" s="1"/>
  <c r="I48" i="13"/>
  <c r="H48" i="13" s="1"/>
  <c r="F48" i="13"/>
  <c r="E48" i="13" s="1"/>
  <c r="K47" i="13"/>
  <c r="J47" i="13" s="1"/>
  <c r="I47" i="13"/>
  <c r="H47" i="13" s="1"/>
  <c r="F47" i="13"/>
  <c r="E47" i="13" s="1"/>
  <c r="I45" i="13"/>
  <c r="H45" i="13" s="1"/>
  <c r="K44" i="13"/>
  <c r="J44" i="13" s="1"/>
  <c r="F44" i="13"/>
  <c r="E44" i="13" s="1"/>
  <c r="K43" i="13"/>
  <c r="J43" i="13" s="1"/>
  <c r="I43" i="13"/>
  <c r="H43" i="13" s="1"/>
  <c r="I42" i="13"/>
  <c r="H42" i="13" s="1"/>
  <c r="K32" i="13"/>
  <c r="I32" i="13"/>
  <c r="H32" i="13" s="1"/>
  <c r="I25" i="13"/>
  <c r="K24" i="13"/>
  <c r="I24" i="13"/>
  <c r="F24" i="13"/>
  <c r="K23" i="13"/>
  <c r="I23" i="13"/>
  <c r="F23" i="13"/>
  <c r="K22" i="13"/>
  <c r="I22" i="13"/>
  <c r="F22" i="13"/>
  <c r="K21" i="13"/>
  <c r="I21" i="13"/>
  <c r="F21" i="13"/>
  <c r="K20" i="13"/>
  <c r="I20" i="13"/>
  <c r="F20" i="13"/>
  <c r="K19" i="13"/>
  <c r="I19" i="13"/>
  <c r="F19" i="13"/>
  <c r="I17" i="13"/>
  <c r="K16" i="13"/>
  <c r="F16" i="13"/>
  <c r="K15" i="13"/>
  <c r="I15" i="13"/>
  <c r="I14" i="13"/>
  <c r="K4" i="13"/>
  <c r="J4" i="13" s="1"/>
  <c r="I4" i="13"/>
  <c r="H4" i="13" s="1"/>
  <c r="AR62" i="13" l="1"/>
  <c r="AK63" i="13"/>
  <c r="AO121" i="13"/>
  <c r="G62" i="13"/>
  <c r="AI63" i="13"/>
  <c r="BD62" i="13" s="1"/>
  <c r="O62" i="13"/>
  <c r="AH63" i="13"/>
  <c r="M62" i="13"/>
  <c r="AP121" i="13"/>
  <c r="W62" i="13"/>
  <c r="AK121" i="13"/>
  <c r="K62" i="13"/>
  <c r="D4" i="13"/>
  <c r="AM121" i="13"/>
  <c r="Y62" i="13"/>
  <c r="AJ63" i="13"/>
  <c r="C62" i="13"/>
  <c r="I62" i="13"/>
  <c r="AF63" i="13"/>
  <c r="AG63" i="13"/>
  <c r="AM63" i="13"/>
  <c r="AN63" i="13"/>
  <c r="L4" i="13"/>
  <c r="M4" i="13"/>
  <c r="J32" i="13"/>
  <c r="AJ121" i="13"/>
  <c r="AD63" i="13"/>
  <c r="AT62" i="13" s="1"/>
  <c r="AL121" i="13"/>
  <c r="AL63" i="13"/>
  <c r="BJ62" i="13" s="1"/>
  <c r="AC64" i="13"/>
  <c r="AR63" i="13" s="1"/>
  <c r="P198" i="13"/>
  <c r="Q122" i="13"/>
  <c r="R198" i="13"/>
  <c r="U122" i="13"/>
  <c r="Q198" i="13"/>
  <c r="AB122" i="13"/>
  <c r="AB123" i="13" s="1"/>
  <c r="S198" i="13"/>
  <c r="V122" i="13"/>
  <c r="Y122" i="13"/>
  <c r="AJ64" i="13" l="1"/>
  <c r="BF63" i="13" s="1"/>
  <c r="BF62" i="13"/>
  <c r="S200" i="13"/>
  <c r="BB62" i="13"/>
  <c r="Q200" i="13"/>
  <c r="BN62" i="13"/>
  <c r="U200" i="13"/>
  <c r="BH62" i="13"/>
  <c r="R200" i="13"/>
  <c r="AZ62" i="13"/>
  <c r="N200" i="13"/>
  <c r="AX62" i="13"/>
  <c r="T200" i="13"/>
  <c r="BL62" i="13"/>
  <c r="AK64" i="13"/>
  <c r="BH63" i="13" s="1"/>
  <c r="J92" i="13"/>
  <c r="R96" i="13"/>
  <c r="S96" i="13" s="1"/>
  <c r="T97" i="13"/>
  <c r="U97" i="13" s="1"/>
  <c r="V98" i="13"/>
  <c r="W98" i="13" s="1"/>
  <c r="X99" i="13"/>
  <c r="Y99" i="13" s="1"/>
  <c r="D101" i="13"/>
  <c r="E101" i="13" s="1"/>
  <c r="F102" i="13"/>
  <c r="G102" i="13" s="1"/>
  <c r="H103" i="13"/>
  <c r="I103" i="13" s="1"/>
  <c r="J104" i="13"/>
  <c r="K104" i="13" s="1"/>
  <c r="L105" i="13"/>
  <c r="M105" i="13" s="1"/>
  <c r="N106" i="13"/>
  <c r="O106" i="13" s="1"/>
  <c r="P107" i="13"/>
  <c r="Q107" i="13" s="1"/>
  <c r="R108" i="13"/>
  <c r="S108" i="13" s="1"/>
  <c r="T109" i="13"/>
  <c r="U109" i="13" s="1"/>
  <c r="V110" i="13"/>
  <c r="W110" i="13" s="1"/>
  <c r="X111" i="13"/>
  <c r="Y111" i="13" s="1"/>
  <c r="B93" i="13"/>
  <c r="C93" i="13" s="1"/>
  <c r="B105" i="13"/>
  <c r="C105" i="13" s="1"/>
  <c r="J63" i="13"/>
  <c r="BA62" i="13" s="1"/>
  <c r="C19" i="13"/>
  <c r="L92" i="13"/>
  <c r="N93" i="13"/>
  <c r="T96" i="13"/>
  <c r="U96" i="13" s="1"/>
  <c r="V97" i="13"/>
  <c r="W97" i="13" s="1"/>
  <c r="X98" i="13"/>
  <c r="Y98" i="13" s="1"/>
  <c r="D100" i="13"/>
  <c r="E100" i="13" s="1"/>
  <c r="F101" i="13"/>
  <c r="G101" i="13" s="1"/>
  <c r="H102" i="13"/>
  <c r="I102" i="13" s="1"/>
  <c r="J103" i="13"/>
  <c r="K103" i="13" s="1"/>
  <c r="L104" i="13"/>
  <c r="M104" i="13" s="1"/>
  <c r="N105" i="13"/>
  <c r="O105" i="13" s="1"/>
  <c r="P106" i="13"/>
  <c r="Q106" i="13" s="1"/>
  <c r="R107" i="13"/>
  <c r="S107" i="13" s="1"/>
  <c r="T108" i="13"/>
  <c r="U108" i="13" s="1"/>
  <c r="V109" i="13"/>
  <c r="W109" i="13" s="1"/>
  <c r="X110" i="13"/>
  <c r="Y110" i="13" s="1"/>
  <c r="D112" i="13"/>
  <c r="E112" i="13" s="1"/>
  <c r="B106" i="13"/>
  <c r="C106" i="13" s="1"/>
  <c r="L63" i="13"/>
  <c r="BC62" i="13" s="1"/>
  <c r="C45" i="13"/>
  <c r="B45" i="13" s="1"/>
  <c r="D45" i="13" s="1"/>
  <c r="C20" i="13"/>
  <c r="N92" i="13"/>
  <c r="P93" i="13"/>
  <c r="Q93" i="13" s="1"/>
  <c r="V96" i="13"/>
  <c r="W96" i="13" s="1"/>
  <c r="D99" i="13"/>
  <c r="E99" i="13" s="1"/>
  <c r="F100" i="13"/>
  <c r="G100" i="13" s="1"/>
  <c r="H101" i="13"/>
  <c r="I101" i="13" s="1"/>
  <c r="J102" i="13"/>
  <c r="K102" i="13" s="1"/>
  <c r="N104" i="13"/>
  <c r="O104" i="13" s="1"/>
  <c r="P105" i="13"/>
  <c r="Q105" i="13" s="1"/>
  <c r="R106" i="13"/>
  <c r="S106" i="13" s="1"/>
  <c r="T107" i="13"/>
  <c r="U107" i="13" s="1"/>
  <c r="V108" i="13"/>
  <c r="W108" i="13" s="1"/>
  <c r="X109" i="13"/>
  <c r="Y109" i="13" s="1"/>
  <c r="D111" i="13"/>
  <c r="E111" i="13" s="1"/>
  <c r="F112" i="13"/>
  <c r="G112" i="13" s="1"/>
  <c r="B107" i="13"/>
  <c r="C107" i="13" s="1"/>
  <c r="N63" i="13"/>
  <c r="BE62" i="13" s="1"/>
  <c r="C21" i="13"/>
  <c r="P92" i="13"/>
  <c r="R93" i="13"/>
  <c r="S93" i="13" s="1"/>
  <c r="D98" i="13"/>
  <c r="E98" i="13" s="1"/>
  <c r="J101" i="13"/>
  <c r="K101" i="13" s="1"/>
  <c r="L102" i="13"/>
  <c r="M102" i="13" s="1"/>
  <c r="N103" i="13"/>
  <c r="O103" i="13" s="1"/>
  <c r="P104" i="13"/>
  <c r="Q104" i="13" s="1"/>
  <c r="R105" i="13"/>
  <c r="S105" i="13" s="1"/>
  <c r="T106" i="13"/>
  <c r="U106" i="13" s="1"/>
  <c r="V107" i="13"/>
  <c r="W107" i="13" s="1"/>
  <c r="X108" i="13"/>
  <c r="Y108" i="13" s="1"/>
  <c r="D110" i="13"/>
  <c r="E110" i="13" s="1"/>
  <c r="F111" i="13"/>
  <c r="G111" i="13" s="1"/>
  <c r="H112" i="13"/>
  <c r="I112" i="13" s="1"/>
  <c r="B96" i="13"/>
  <c r="C96" i="13" s="1"/>
  <c r="B108" i="13"/>
  <c r="C108" i="13" s="1"/>
  <c r="P63" i="13"/>
  <c r="BG62" i="13" s="1"/>
  <c r="B63" i="13"/>
  <c r="AS62" i="13" s="1"/>
  <c r="C47" i="13"/>
  <c r="B47" i="13" s="1"/>
  <c r="D47" i="13" s="1"/>
  <c r="C22" i="13"/>
  <c r="R92" i="13"/>
  <c r="T93" i="13"/>
  <c r="X95" i="13"/>
  <c r="Y95" i="13" s="1"/>
  <c r="H99" i="13"/>
  <c r="I99" i="13" s="1"/>
  <c r="J100" i="13"/>
  <c r="K100" i="13" s="1"/>
  <c r="L101" i="13"/>
  <c r="M101" i="13" s="1"/>
  <c r="N102" i="13"/>
  <c r="O102" i="13" s="1"/>
  <c r="P103" i="13"/>
  <c r="Q103" i="13" s="1"/>
  <c r="R104" i="13"/>
  <c r="S104" i="13" s="1"/>
  <c r="T105" i="13"/>
  <c r="U105" i="13" s="1"/>
  <c r="V106" i="13"/>
  <c r="W106" i="13" s="1"/>
  <c r="X107" i="13"/>
  <c r="Y107" i="13" s="1"/>
  <c r="D109" i="13"/>
  <c r="E109" i="13" s="1"/>
  <c r="F110" i="13"/>
  <c r="G110" i="13" s="1"/>
  <c r="H111" i="13"/>
  <c r="I111" i="13" s="1"/>
  <c r="J112" i="13"/>
  <c r="K112" i="13" s="1"/>
  <c r="B109" i="13"/>
  <c r="C109" i="13" s="1"/>
  <c r="R63" i="13"/>
  <c r="BI62" i="13" s="1"/>
  <c r="C48" i="13"/>
  <c r="B48" i="13" s="1"/>
  <c r="D48" i="13" s="1"/>
  <c r="C23" i="13"/>
  <c r="T92" i="13"/>
  <c r="V93" i="13"/>
  <c r="H98" i="13"/>
  <c r="I98" i="13" s="1"/>
  <c r="L100" i="13"/>
  <c r="M100" i="13" s="1"/>
  <c r="N101" i="13"/>
  <c r="O101" i="13" s="1"/>
  <c r="P102" i="13"/>
  <c r="Q102" i="13" s="1"/>
  <c r="R103" i="13"/>
  <c r="S103" i="13" s="1"/>
  <c r="T104" i="13"/>
  <c r="U104" i="13" s="1"/>
  <c r="V105" i="13"/>
  <c r="W105" i="13" s="1"/>
  <c r="X106" i="13"/>
  <c r="Y106" i="13" s="1"/>
  <c r="D108" i="13"/>
  <c r="E108" i="13" s="1"/>
  <c r="F109" i="13"/>
  <c r="G109" i="13" s="1"/>
  <c r="H110" i="13"/>
  <c r="I110" i="13" s="1"/>
  <c r="J111" i="13"/>
  <c r="K111" i="13" s="1"/>
  <c r="L112" i="13"/>
  <c r="M112" i="13" s="1"/>
  <c r="B110" i="13"/>
  <c r="C110" i="13" s="1"/>
  <c r="T63" i="13"/>
  <c r="BK62" i="13" s="1"/>
  <c r="C49" i="13"/>
  <c r="B49" i="13" s="1"/>
  <c r="D49" i="13" s="1"/>
  <c r="C24" i="13"/>
  <c r="V92" i="13"/>
  <c r="X93" i="13"/>
  <c r="Y93" i="13" s="1"/>
  <c r="N100" i="13"/>
  <c r="O100" i="13" s="1"/>
  <c r="P101" i="13"/>
  <c r="Q101" i="13" s="1"/>
  <c r="R102" i="13"/>
  <c r="S102" i="13" s="1"/>
  <c r="T103" i="13"/>
  <c r="U103" i="13" s="1"/>
  <c r="V104" i="13"/>
  <c r="W104" i="13" s="1"/>
  <c r="X105" i="13"/>
  <c r="Y105" i="13" s="1"/>
  <c r="D107" i="13"/>
  <c r="E107" i="13" s="1"/>
  <c r="F108" i="13"/>
  <c r="G108" i="13" s="1"/>
  <c r="H109" i="13"/>
  <c r="I109" i="13" s="1"/>
  <c r="J110" i="13"/>
  <c r="K110" i="13" s="1"/>
  <c r="L111" i="13"/>
  <c r="M111" i="13" s="1"/>
  <c r="N112" i="13"/>
  <c r="O112" i="13" s="1"/>
  <c r="B99" i="13"/>
  <c r="C99" i="13" s="1"/>
  <c r="B111" i="13"/>
  <c r="C111" i="13" s="1"/>
  <c r="V63" i="13"/>
  <c r="BM62" i="13" s="1"/>
  <c r="C50" i="13"/>
  <c r="B50" i="13" s="1"/>
  <c r="D50" i="13" s="1"/>
  <c r="C25" i="13"/>
  <c r="X92" i="13"/>
  <c r="N99" i="13"/>
  <c r="O99" i="13" s="1"/>
  <c r="P100" i="13"/>
  <c r="Q100" i="13" s="1"/>
  <c r="R101" i="13"/>
  <c r="S101" i="13" s="1"/>
  <c r="T102" i="13"/>
  <c r="U102" i="13" s="1"/>
  <c r="V103" i="13"/>
  <c r="W103" i="13" s="1"/>
  <c r="X104" i="13"/>
  <c r="Y104" i="13" s="1"/>
  <c r="D106" i="13"/>
  <c r="E106" i="13" s="1"/>
  <c r="F107" i="13"/>
  <c r="G107" i="13" s="1"/>
  <c r="H108" i="13"/>
  <c r="I108" i="13" s="1"/>
  <c r="J109" i="13"/>
  <c r="K109" i="13" s="1"/>
  <c r="L110" i="13"/>
  <c r="M110" i="13" s="1"/>
  <c r="N111" i="13"/>
  <c r="O111" i="13" s="1"/>
  <c r="P112" i="13"/>
  <c r="Q112" i="13" s="1"/>
  <c r="B100" i="13"/>
  <c r="C100" i="13" s="1"/>
  <c r="B112" i="13"/>
  <c r="C112" i="13" s="1"/>
  <c r="X63" i="13"/>
  <c r="BO62" i="13" s="1"/>
  <c r="C51" i="13"/>
  <c r="B51" i="13" s="1"/>
  <c r="D51" i="13" s="1"/>
  <c r="D93" i="13"/>
  <c r="N98" i="13"/>
  <c r="O98" i="13" s="1"/>
  <c r="P99" i="13"/>
  <c r="Q99" i="13" s="1"/>
  <c r="R100" i="13"/>
  <c r="S100" i="13" s="1"/>
  <c r="V102" i="13"/>
  <c r="W102" i="13" s="1"/>
  <c r="X103" i="13"/>
  <c r="Y103" i="13" s="1"/>
  <c r="D105" i="13"/>
  <c r="E105" i="13" s="1"/>
  <c r="F106" i="13"/>
  <c r="G106" i="13" s="1"/>
  <c r="H107" i="13"/>
  <c r="I107" i="13" s="1"/>
  <c r="J108" i="13"/>
  <c r="K108" i="13" s="1"/>
  <c r="L109" i="13"/>
  <c r="M109" i="13" s="1"/>
  <c r="N110" i="13"/>
  <c r="O110" i="13" s="1"/>
  <c r="P111" i="13"/>
  <c r="Q111" i="13" s="1"/>
  <c r="R112" i="13"/>
  <c r="S112" i="13" s="1"/>
  <c r="B101" i="13"/>
  <c r="C101" i="13" s="1"/>
  <c r="B92" i="13"/>
  <c r="C52" i="13"/>
  <c r="B52" i="13" s="1"/>
  <c r="D52" i="13" s="1"/>
  <c r="C15" i="13"/>
  <c r="D92" i="13"/>
  <c r="P98" i="13"/>
  <c r="Q98" i="13" s="1"/>
  <c r="R99" i="13"/>
  <c r="S99" i="13" s="1"/>
  <c r="T100" i="13"/>
  <c r="U100" i="13" s="1"/>
  <c r="V101" i="13"/>
  <c r="W101" i="13" s="1"/>
  <c r="X102" i="13"/>
  <c r="Y102" i="13" s="1"/>
  <c r="D104" i="13"/>
  <c r="E104" i="13" s="1"/>
  <c r="H106" i="13"/>
  <c r="I106" i="13" s="1"/>
  <c r="J107" i="13"/>
  <c r="K107" i="13" s="1"/>
  <c r="L108" i="13"/>
  <c r="M108" i="13" s="1"/>
  <c r="N109" i="13"/>
  <c r="O109" i="13" s="1"/>
  <c r="P110" i="13"/>
  <c r="Q110" i="13" s="1"/>
  <c r="R111" i="13"/>
  <c r="S111" i="13" s="1"/>
  <c r="T112" i="13"/>
  <c r="U112" i="13" s="1"/>
  <c r="B102" i="13"/>
  <c r="C102" i="13" s="1"/>
  <c r="D63" i="13"/>
  <c r="AU62" i="13" s="1"/>
  <c r="C53" i="13"/>
  <c r="B53" i="13" s="1"/>
  <c r="D53" i="13" s="1"/>
  <c r="H93" i="13"/>
  <c r="N96" i="13"/>
  <c r="O96" i="13" s="1"/>
  <c r="R98" i="13"/>
  <c r="S98" i="13" s="1"/>
  <c r="T99" i="13"/>
  <c r="U99" i="13" s="1"/>
  <c r="V100" i="13"/>
  <c r="W100" i="13" s="1"/>
  <c r="X101" i="13"/>
  <c r="Y101" i="13" s="1"/>
  <c r="D103" i="13"/>
  <c r="E103" i="13" s="1"/>
  <c r="F104" i="13"/>
  <c r="G104" i="13" s="1"/>
  <c r="H105" i="13"/>
  <c r="I105" i="13" s="1"/>
  <c r="J106" i="13"/>
  <c r="K106" i="13" s="1"/>
  <c r="L107" i="13"/>
  <c r="M107" i="13" s="1"/>
  <c r="N108" i="13"/>
  <c r="O108" i="13" s="1"/>
  <c r="P109" i="13"/>
  <c r="Q109" i="13" s="1"/>
  <c r="R110" i="13"/>
  <c r="S110" i="13" s="1"/>
  <c r="T111" i="13"/>
  <c r="U111" i="13" s="1"/>
  <c r="V112" i="13"/>
  <c r="W112" i="13" s="1"/>
  <c r="B103" i="13"/>
  <c r="C103" i="13" s="1"/>
  <c r="C17" i="13"/>
  <c r="H92" i="13"/>
  <c r="J93" i="13"/>
  <c r="P96" i="13"/>
  <c r="Q96" i="13" s="1"/>
  <c r="R97" i="13"/>
  <c r="S97" i="13" s="1"/>
  <c r="T98" i="13"/>
  <c r="U98" i="13" s="1"/>
  <c r="V99" i="13"/>
  <c r="W99" i="13" s="1"/>
  <c r="X100" i="13"/>
  <c r="Y100" i="13" s="1"/>
  <c r="D102" i="13"/>
  <c r="E102" i="13" s="1"/>
  <c r="H104" i="13"/>
  <c r="I104" i="13" s="1"/>
  <c r="J105" i="13"/>
  <c r="K105" i="13" s="1"/>
  <c r="L106" i="13"/>
  <c r="M106" i="13" s="1"/>
  <c r="N107" i="13"/>
  <c r="O107" i="13" s="1"/>
  <c r="P108" i="13"/>
  <c r="Q108" i="13" s="1"/>
  <c r="R109" i="13"/>
  <c r="S109" i="13" s="1"/>
  <c r="T110" i="13"/>
  <c r="U110" i="13" s="1"/>
  <c r="V111" i="13"/>
  <c r="W111" i="13" s="1"/>
  <c r="X112" i="13"/>
  <c r="Y112" i="13" s="1"/>
  <c r="B104" i="13"/>
  <c r="C104" i="13" s="1"/>
  <c r="H63" i="13"/>
  <c r="AY62" i="13" s="1"/>
  <c r="C43" i="13"/>
  <c r="B43" i="13" s="1"/>
  <c r="D43" i="13" s="1"/>
  <c r="AN64" i="13"/>
  <c r="BN63" i="13" s="1"/>
  <c r="L200" i="13"/>
  <c r="O200" i="13"/>
  <c r="U92" i="13" l="1"/>
  <c r="Q92" i="13"/>
  <c r="N64" i="13"/>
  <c r="BE63" i="13" s="1"/>
  <c r="O63" i="13"/>
  <c r="D64" i="13"/>
  <c r="AU63" i="13" s="1"/>
  <c r="E63" i="13"/>
  <c r="C180" i="13"/>
  <c r="C178" i="13" s="1"/>
  <c r="C92" i="13"/>
  <c r="W92" i="13"/>
  <c r="S92" i="13"/>
  <c r="T64" i="13"/>
  <c r="BK63" i="13" s="1"/>
  <c r="U63" i="13"/>
  <c r="F180" i="13"/>
  <c r="F178" i="13" s="1"/>
  <c r="I92" i="13"/>
  <c r="S63" i="13"/>
  <c r="R64" i="13"/>
  <c r="BI63" i="13" s="1"/>
  <c r="M63" i="13"/>
  <c r="X64" i="13"/>
  <c r="BO63" i="13" s="1"/>
  <c r="Y63" i="13"/>
  <c r="E92" i="13"/>
  <c r="G180" i="13"/>
  <c r="C63" i="13"/>
  <c r="B64" i="13"/>
  <c r="AS63" i="13" s="1"/>
  <c r="O92" i="13"/>
  <c r="V64" i="13"/>
  <c r="BM63" i="13" s="1"/>
  <c r="W63" i="13"/>
  <c r="P64" i="13"/>
  <c r="BG63" i="13" s="1"/>
  <c r="Q63" i="13"/>
  <c r="M92" i="13"/>
  <c r="K92" i="13"/>
  <c r="J64" i="13"/>
  <c r="BA63" i="13" s="1"/>
  <c r="K63" i="13"/>
  <c r="E180" i="13"/>
  <c r="I63" i="13"/>
  <c r="H64" i="13"/>
  <c r="AY63" i="13" s="1"/>
  <c r="Y92" i="13"/>
  <c r="C64" i="13" l="1"/>
  <c r="Y64" i="13"/>
  <c r="S64" i="13"/>
  <c r="Q64" i="13"/>
  <c r="F15" i="13" l="1"/>
  <c r="F43" i="13"/>
  <c r="E43" i="13" s="1"/>
  <c r="K161" i="13"/>
  <c r="T101" i="13"/>
  <c r="U101" i="13" s="1"/>
  <c r="C14" i="13"/>
  <c r="C42" i="13"/>
  <c r="B42" i="13" s="1"/>
  <c r="D42" i="13" s="1"/>
  <c r="T95" i="13" l="1"/>
  <c r="U95" i="13" s="1"/>
  <c r="K155" i="13"/>
  <c r="Z154" i="13"/>
  <c r="AL94" i="13"/>
  <c r="M199" i="13" l="1"/>
  <c r="F33" i="13"/>
  <c r="E33" i="13" s="1"/>
  <c r="D151" i="13"/>
  <c r="F5" i="13"/>
  <c r="E5" i="13" s="1"/>
  <c r="C198" i="13" s="1"/>
  <c r="D121" i="13"/>
  <c r="D122" i="13" s="1"/>
  <c r="F98" i="13"/>
  <c r="G98" i="13" s="1"/>
  <c r="E159" i="13"/>
  <c r="I157" i="13"/>
  <c r="P97" i="13"/>
  <c r="Q97" i="13" s="1"/>
  <c r="M156" i="13"/>
  <c r="X97" i="13"/>
  <c r="Y97" i="13" s="1"/>
  <c r="R95" i="13"/>
  <c r="S95" i="13" s="1"/>
  <c r="J154" i="13"/>
  <c r="Q157" i="13"/>
  <c r="B157" i="13"/>
  <c r="AI93" i="13"/>
  <c r="AI64" i="13"/>
  <c r="BD63" i="13" s="1"/>
  <c r="AD95" i="13"/>
  <c r="G154" i="13"/>
  <c r="AH94" i="13"/>
  <c r="V154" i="13"/>
  <c r="K17" i="13"/>
  <c r="I16" i="13"/>
  <c r="V163" i="13"/>
  <c r="F45" i="13"/>
  <c r="E45" i="13" s="1"/>
  <c r="AH103" i="13"/>
  <c r="F17" i="13"/>
  <c r="I44" i="13"/>
  <c r="H44" i="13" s="1"/>
  <c r="K45" i="13"/>
  <c r="J45" i="13" s="1"/>
  <c r="G163" i="13"/>
  <c r="L103" i="13"/>
  <c r="C44" i="13"/>
  <c r="B44" i="13" s="1"/>
  <c r="C16" i="13"/>
  <c r="R152" i="13"/>
  <c r="C152" i="13"/>
  <c r="AD93" i="13"/>
  <c r="C122" i="13"/>
  <c r="C123" i="13" s="1"/>
  <c r="R122" i="13"/>
  <c r="R123" i="13" s="1"/>
  <c r="AD64" i="13"/>
  <c r="AT63" i="13" s="1"/>
  <c r="S158" i="13"/>
  <c r="D158" i="13"/>
  <c r="AE97" i="13"/>
  <c r="F97" i="13"/>
  <c r="AJ95" i="13"/>
  <c r="X155" i="13"/>
  <c r="I155" i="13"/>
  <c r="P95" i="13"/>
  <c r="AM94" i="13"/>
  <c r="AA154" i="13"/>
  <c r="L154" i="13"/>
  <c r="R153" i="13"/>
  <c r="K42" i="13"/>
  <c r="J42" i="13" s="1"/>
  <c r="T160" i="13"/>
  <c r="E160" i="13"/>
  <c r="F42" i="13"/>
  <c r="E42" i="13" s="1"/>
  <c r="I41" i="13"/>
  <c r="H41" i="13" s="1"/>
  <c r="F14" i="13"/>
  <c r="I13" i="13"/>
  <c r="AF100" i="13"/>
  <c r="K14" i="13"/>
  <c r="C41" i="13"/>
  <c r="B41" i="13" s="1"/>
  <c r="C13" i="13"/>
  <c r="H100" i="13"/>
  <c r="T157" i="13"/>
  <c r="AC98" i="13"/>
  <c r="B98" i="13"/>
  <c r="S154" i="13"/>
  <c r="AE93" i="13"/>
  <c r="AJ94" i="13"/>
  <c r="I154" i="13"/>
  <c r="X154" i="13"/>
  <c r="I124" i="13"/>
  <c r="I125" i="13" s="1"/>
  <c r="I126" i="13" s="1"/>
  <c r="I127" i="13" s="1"/>
  <c r="I128" i="13" s="1"/>
  <c r="I129" i="13" s="1"/>
  <c r="I130" i="13" s="1"/>
  <c r="I131" i="13" s="1"/>
  <c r="I132" i="13" s="1"/>
  <c r="I133" i="13" s="1"/>
  <c r="I134" i="13" s="1"/>
  <c r="I135" i="13" s="1"/>
  <c r="I136" i="13" s="1"/>
  <c r="I137" i="13" s="1"/>
  <c r="I138" i="13" s="1"/>
  <c r="I139" i="13" s="1"/>
  <c r="I140" i="13" s="1"/>
  <c r="I141" i="13" s="1"/>
  <c r="I142" i="13" s="1"/>
  <c r="X124" i="13"/>
  <c r="X125" i="13" s="1"/>
  <c r="X126" i="13" s="1"/>
  <c r="X127" i="13" s="1"/>
  <c r="X128" i="13" s="1"/>
  <c r="X129" i="13" s="1"/>
  <c r="X130" i="13" s="1"/>
  <c r="X131" i="13" s="1"/>
  <c r="X132" i="13" s="1"/>
  <c r="X133" i="13" s="1"/>
  <c r="X134" i="13" s="1"/>
  <c r="X135" i="13" s="1"/>
  <c r="X136" i="13" s="1"/>
  <c r="X137" i="13" s="1"/>
  <c r="X138" i="13" s="1"/>
  <c r="X139" i="13" s="1"/>
  <c r="X140" i="13" s="1"/>
  <c r="X141" i="13" s="1"/>
  <c r="X142" i="13" s="1"/>
  <c r="AJ65" i="13"/>
  <c r="P94" i="13"/>
  <c r="P65" i="13"/>
  <c r="BG64" i="13" s="1"/>
  <c r="AD97" i="13"/>
  <c r="D97" i="13"/>
  <c r="S151" i="13"/>
  <c r="I33" i="13"/>
  <c r="K5" i="13"/>
  <c r="K33" i="13"/>
  <c r="AE92" i="13"/>
  <c r="I5" i="13"/>
  <c r="S121" i="13"/>
  <c r="AE63" i="13"/>
  <c r="AV62" i="13" s="1"/>
  <c r="C5" i="13"/>
  <c r="C33" i="13"/>
  <c r="F92" i="13"/>
  <c r="F63" i="13"/>
  <c r="AW62" i="13" s="1"/>
  <c r="W157" i="13"/>
  <c r="H157" i="13"/>
  <c r="AI97" i="13"/>
  <c r="N97" i="13"/>
  <c r="S157" i="13"/>
  <c r="D157" i="13"/>
  <c r="W154" i="13"/>
  <c r="H154" i="13"/>
  <c r="AI94" i="13"/>
  <c r="W124" i="13"/>
  <c r="W125" i="13" s="1"/>
  <c r="H124" i="13"/>
  <c r="H125" i="13" s="1"/>
  <c r="N94" i="13"/>
  <c r="N65" i="13"/>
  <c r="BE64" i="13" s="1"/>
  <c r="C40" i="13"/>
  <c r="B40" i="13" s="1"/>
  <c r="F99" i="13"/>
  <c r="K13" i="13"/>
  <c r="S159" i="13"/>
  <c r="K41" i="13"/>
  <c r="J41" i="13" s="1"/>
  <c r="D159" i="13"/>
  <c r="I12" i="13"/>
  <c r="F41" i="13"/>
  <c r="E41" i="13" s="1"/>
  <c r="F13" i="13"/>
  <c r="AE99" i="13"/>
  <c r="C12" i="13"/>
  <c r="I40" i="13"/>
  <c r="H40" i="13" s="1"/>
  <c r="F156" i="13"/>
  <c r="U156" i="13"/>
  <c r="AG96" i="13"/>
  <c r="J96" i="13"/>
  <c r="AN96" i="13"/>
  <c r="M155" i="13"/>
  <c r="AB155" i="13"/>
  <c r="X96" i="13"/>
  <c r="AG99" i="13"/>
  <c r="F159" i="13"/>
  <c r="U159" i="13"/>
  <c r="J99" i="13"/>
  <c r="C153" i="13"/>
  <c r="T155" i="13"/>
  <c r="T153" i="13"/>
  <c r="E153" i="13"/>
  <c r="Q158" i="13"/>
  <c r="B158" i="13"/>
  <c r="K25" i="13"/>
  <c r="F25" i="13"/>
  <c r="V171" i="13"/>
  <c r="AH99" i="13"/>
  <c r="F53" i="13"/>
  <c r="E53" i="13" s="1"/>
  <c r="G171" i="13"/>
  <c r="K53" i="13"/>
  <c r="J53" i="13" s="1"/>
  <c r="L99" i="13"/>
  <c r="AM93" i="13"/>
  <c r="AA153" i="13"/>
  <c r="L153" i="13"/>
  <c r="L123" i="13"/>
  <c r="L124" i="13" s="1"/>
  <c r="L125" i="13" s="1"/>
  <c r="L126" i="13" s="1"/>
  <c r="L127" i="13" s="1"/>
  <c r="L128" i="13" s="1"/>
  <c r="L129" i="13" s="1"/>
  <c r="L130" i="13" s="1"/>
  <c r="L131" i="13" s="1"/>
  <c r="L132" i="13" s="1"/>
  <c r="L133" i="13" s="1"/>
  <c r="L134" i="13" s="1"/>
  <c r="L135" i="13" s="1"/>
  <c r="L136" i="13" s="1"/>
  <c r="L137" i="13" s="1"/>
  <c r="L138" i="13" s="1"/>
  <c r="L139" i="13" s="1"/>
  <c r="L140" i="13" s="1"/>
  <c r="L141" i="13" s="1"/>
  <c r="L142" i="13" s="1"/>
  <c r="AA123" i="13"/>
  <c r="AA124" i="13" s="1"/>
  <c r="AA125" i="13" s="1"/>
  <c r="AA126" i="13" s="1"/>
  <c r="AA127" i="13" s="1"/>
  <c r="AA128" i="13" s="1"/>
  <c r="AA129" i="13" s="1"/>
  <c r="AA130" i="13" s="1"/>
  <c r="AA131" i="13" s="1"/>
  <c r="AA132" i="13" s="1"/>
  <c r="AA133" i="13" s="1"/>
  <c r="AA134" i="13" s="1"/>
  <c r="AA135" i="13" s="1"/>
  <c r="AA136" i="13" s="1"/>
  <c r="AA137" i="13" s="1"/>
  <c r="AA138" i="13" s="1"/>
  <c r="AA139" i="13" s="1"/>
  <c r="AA140" i="13" s="1"/>
  <c r="AA141" i="13" s="1"/>
  <c r="AA142" i="13" s="1"/>
  <c r="V94" i="13"/>
  <c r="AM64" i="13"/>
  <c r="BL63" i="13" s="1"/>
  <c r="V65" i="13"/>
  <c r="BM64" i="13" s="1"/>
  <c r="G153" i="13"/>
  <c r="AH93" i="13"/>
  <c r="V153" i="13"/>
  <c r="G123" i="13"/>
  <c r="G124" i="13" s="1"/>
  <c r="L94" i="13"/>
  <c r="V123" i="13"/>
  <c r="V124" i="13" s="1"/>
  <c r="AH64" i="13"/>
  <c r="C34" i="13"/>
  <c r="B34" i="13" s="1"/>
  <c r="C6" i="13"/>
  <c r="F93" i="13"/>
  <c r="S155" i="13"/>
  <c r="D155" i="13"/>
  <c r="AE95" i="13"/>
  <c r="F95" i="13"/>
  <c r="S152" i="13"/>
  <c r="D152" i="13"/>
  <c r="J153" i="13"/>
  <c r="AK94" i="13"/>
  <c r="AK113" i="13" s="1"/>
  <c r="Y153" i="13"/>
  <c r="Y172" i="13" s="1"/>
  <c r="J123" i="13"/>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Y123" i="13"/>
  <c r="Y124" i="13" s="1"/>
  <c r="Y125" i="13" s="1"/>
  <c r="Y126" i="13" s="1"/>
  <c r="Y127" i="13" s="1"/>
  <c r="Y128" i="13" s="1"/>
  <c r="Y129" i="13" s="1"/>
  <c r="Y130" i="13" s="1"/>
  <c r="Y131" i="13" s="1"/>
  <c r="Y132" i="13" s="1"/>
  <c r="Y133" i="13" s="1"/>
  <c r="Y134" i="13" s="1"/>
  <c r="Y135" i="13" s="1"/>
  <c r="Y136" i="13" s="1"/>
  <c r="Y137" i="13" s="1"/>
  <c r="Y138" i="13" s="1"/>
  <c r="Y139" i="13" s="1"/>
  <c r="Y140" i="13" s="1"/>
  <c r="Y141" i="13" s="1"/>
  <c r="Y142" i="13" s="1"/>
  <c r="AK65" i="13"/>
  <c r="R94" i="13"/>
  <c r="R65" i="13"/>
  <c r="BI64" i="13" s="1"/>
  <c r="L93" i="13"/>
  <c r="L64" i="13"/>
  <c r="BC63" i="13" s="1"/>
  <c r="T156" i="13"/>
  <c r="AF96" i="13"/>
  <c r="S163" i="13"/>
  <c r="D163" i="13"/>
  <c r="AE103" i="13"/>
  <c r="F103" i="13"/>
  <c r="AM95" i="13"/>
  <c r="AA155" i="13"/>
  <c r="L155" i="13"/>
  <c r="V95" i="13"/>
  <c r="F155" i="13"/>
  <c r="U155" i="13"/>
  <c r="AG95" i="13"/>
  <c r="J95" i="13"/>
  <c r="AN94" i="13"/>
  <c r="M154" i="13"/>
  <c r="AB154" i="13"/>
  <c r="M124" i="13"/>
  <c r="M125" i="13" s="1"/>
  <c r="M126" i="13" s="1"/>
  <c r="M127" i="13" s="1"/>
  <c r="M128" i="13" s="1"/>
  <c r="M129" i="13" s="1"/>
  <c r="M130" i="13" s="1"/>
  <c r="M131" i="13" s="1"/>
  <c r="M132" i="13" s="1"/>
  <c r="M133" i="13" s="1"/>
  <c r="M134" i="13" s="1"/>
  <c r="M135" i="13" s="1"/>
  <c r="M136" i="13" s="1"/>
  <c r="M137" i="13" s="1"/>
  <c r="M138" i="13" s="1"/>
  <c r="M139" i="13" s="1"/>
  <c r="M140" i="13" s="1"/>
  <c r="M141" i="13" s="1"/>
  <c r="M142" i="13" s="1"/>
  <c r="AB124" i="13"/>
  <c r="AB125" i="13" s="1"/>
  <c r="AB126" i="13" s="1"/>
  <c r="AB127" i="13" s="1"/>
  <c r="AB128" i="13" s="1"/>
  <c r="AB129" i="13" s="1"/>
  <c r="AB130" i="13" s="1"/>
  <c r="AB131" i="13" s="1"/>
  <c r="AB132" i="13" s="1"/>
  <c r="AB133" i="13" s="1"/>
  <c r="AB134" i="13" s="1"/>
  <c r="AB135" i="13" s="1"/>
  <c r="AB136" i="13" s="1"/>
  <c r="AB137" i="13" s="1"/>
  <c r="AB138" i="13" s="1"/>
  <c r="AB139" i="13" s="1"/>
  <c r="AB140" i="13" s="1"/>
  <c r="AB141" i="13" s="1"/>
  <c r="AB142" i="13" s="1"/>
  <c r="X94" i="13"/>
  <c r="X65" i="13"/>
  <c r="BO64" i="13" s="1"/>
  <c r="E152" i="13"/>
  <c r="D177" i="13" l="1"/>
  <c r="M197" i="13"/>
  <c r="D179" i="13"/>
  <c r="D154" i="13"/>
  <c r="J172" i="13"/>
  <c r="D153" i="13"/>
  <c r="S153" i="13"/>
  <c r="F94" i="13"/>
  <c r="AE94" i="13"/>
  <c r="D123" i="13"/>
  <c r="D124" i="13" s="1"/>
  <c r="D125" i="13" s="1"/>
  <c r="O97" i="13"/>
  <c r="C98" i="13"/>
  <c r="AK66" i="13"/>
  <c r="BH64" i="13"/>
  <c r="AH65" i="13"/>
  <c r="BB64" i="13" s="1"/>
  <c r="BB63" i="13"/>
  <c r="G99" i="13"/>
  <c r="G97" i="13"/>
  <c r="AJ66" i="13"/>
  <c r="BF64" i="13"/>
  <c r="E97" i="13"/>
  <c r="G103" i="13"/>
  <c r="K96" i="13"/>
  <c r="W95" i="13"/>
  <c r="M94" i="13"/>
  <c r="AF64" i="13"/>
  <c r="Y94" i="13"/>
  <c r="X113" i="13"/>
  <c r="L65" i="13"/>
  <c r="BC64" i="13" s="1"/>
  <c r="M64" i="13"/>
  <c r="AM113" i="13"/>
  <c r="W93" i="13"/>
  <c r="M198" i="13"/>
  <c r="S122" i="13"/>
  <c r="S123" i="13" s="1"/>
  <c r="S124" i="13" s="1"/>
  <c r="S125" i="13" s="1"/>
  <c r="M93" i="13"/>
  <c r="G95" i="13"/>
  <c r="M99" i="13"/>
  <c r="Y96" i="13"/>
  <c r="H5" i="13"/>
  <c r="D41" i="13"/>
  <c r="AB172" i="13"/>
  <c r="P66" i="13"/>
  <c r="BG65" i="13" s="1"/>
  <c r="Q65" i="13"/>
  <c r="AF97" i="13"/>
  <c r="AM65" i="13"/>
  <c r="BL64" i="13" s="1"/>
  <c r="W64" i="13"/>
  <c r="E122" i="13"/>
  <c r="E123" i="13" s="1"/>
  <c r="E157" i="13"/>
  <c r="E64" i="13"/>
  <c r="O93" i="13"/>
  <c r="AF93" i="13"/>
  <c r="D40" i="13"/>
  <c r="G92" i="13"/>
  <c r="X172" i="13"/>
  <c r="D44" i="13"/>
  <c r="R66" i="13"/>
  <c r="BI65" i="13" s="1"/>
  <c r="S65" i="13"/>
  <c r="J5" i="13"/>
  <c r="V66" i="13"/>
  <c r="BM65" i="13" s="1"/>
  <c r="H33" i="13"/>
  <c r="AI65" i="13"/>
  <c r="BD64" i="13" s="1"/>
  <c r="O64" i="13"/>
  <c r="G63" i="13"/>
  <c r="F64" i="13"/>
  <c r="AW63" i="13" s="1"/>
  <c r="D180" i="13"/>
  <c r="D178" i="13" s="1"/>
  <c r="Z63" i="13"/>
  <c r="P234" i="13" s="1"/>
  <c r="K99" i="13"/>
  <c r="B33" i="13"/>
  <c r="I172" i="13"/>
  <c r="M103" i="13"/>
  <c r="M172" i="13"/>
  <c r="Q94" i="13"/>
  <c r="P113" i="13"/>
  <c r="AN113" i="13"/>
  <c r="G93" i="13"/>
  <c r="K95" i="13"/>
  <c r="L172" i="13"/>
  <c r="O94" i="13"/>
  <c r="B5" i="13"/>
  <c r="AJ113" i="13"/>
  <c r="H97" i="13"/>
  <c r="E93" i="13"/>
  <c r="S94" i="13"/>
  <c r="R113" i="13"/>
  <c r="S113" i="13" s="1"/>
  <c r="J33" i="13"/>
  <c r="W94" i="13"/>
  <c r="V113" i="13"/>
  <c r="X66" i="13"/>
  <c r="BO65" i="13" s="1"/>
  <c r="AN65" i="13"/>
  <c r="AA172" i="13"/>
  <c r="M200" i="13"/>
  <c r="AE64" i="13"/>
  <c r="I100" i="13"/>
  <c r="Q95" i="13"/>
  <c r="G94" i="13" l="1"/>
  <c r="AN66" i="13"/>
  <c r="BN64" i="13"/>
  <c r="I64" i="13"/>
  <c r="AX63" i="13"/>
  <c r="AJ67" i="13"/>
  <c r="AJ68" i="13" s="1"/>
  <c r="AJ69" i="13" s="1"/>
  <c r="AJ70" i="13" s="1"/>
  <c r="AJ71" i="13" s="1"/>
  <c r="AJ72" i="13" s="1"/>
  <c r="AJ73" i="13" s="1"/>
  <c r="AJ74" i="13" s="1"/>
  <c r="AJ75" i="13" s="1"/>
  <c r="AJ76" i="13" s="1"/>
  <c r="AJ77" i="13" s="1"/>
  <c r="AJ78" i="13" s="1"/>
  <c r="AJ79" i="13" s="1"/>
  <c r="AJ80" i="13" s="1"/>
  <c r="AJ81" i="13" s="1"/>
  <c r="AJ82" i="13" s="1"/>
  <c r="AJ83" i="13" s="1"/>
  <c r="AJ84" i="13" s="1"/>
  <c r="BF65" i="13"/>
  <c r="AE65" i="13"/>
  <c r="AV63" i="13"/>
  <c r="AK67" i="13"/>
  <c r="AK68" i="13" s="1"/>
  <c r="AK69" i="13" s="1"/>
  <c r="AK70" i="13" s="1"/>
  <c r="AK71" i="13" s="1"/>
  <c r="AK72" i="13" s="1"/>
  <c r="AK73" i="13" s="1"/>
  <c r="AK74" i="13" s="1"/>
  <c r="AK75" i="13" s="1"/>
  <c r="AK76" i="13" s="1"/>
  <c r="AK77" i="13" s="1"/>
  <c r="AK78" i="13" s="1"/>
  <c r="AK79" i="13" s="1"/>
  <c r="AK80" i="13" s="1"/>
  <c r="AK81" i="13" s="1"/>
  <c r="AK82" i="13" s="1"/>
  <c r="AK83" i="13" s="1"/>
  <c r="AK84" i="13" s="1"/>
  <c r="BH65" i="13"/>
  <c r="AM66" i="13"/>
  <c r="I97" i="13"/>
  <c r="O65" i="13"/>
  <c r="S66" i="13"/>
  <c r="D33" i="13"/>
  <c r="L5" i="13"/>
  <c r="Y65" i="13"/>
  <c r="Q113" i="13"/>
  <c r="V67" i="13"/>
  <c r="V68" i="13" s="1"/>
  <c r="V69" i="13" s="1"/>
  <c r="V70" i="13" s="1"/>
  <c r="V71" i="13" s="1"/>
  <c r="V72" i="13" s="1"/>
  <c r="V73" i="13" s="1"/>
  <c r="V74" i="13" s="1"/>
  <c r="V75" i="13" s="1"/>
  <c r="V76" i="13" s="1"/>
  <c r="V77" i="13" s="1"/>
  <c r="V78" i="13" s="1"/>
  <c r="V79" i="13" s="1"/>
  <c r="V80" i="13" s="1"/>
  <c r="V81" i="13" s="1"/>
  <c r="V82" i="13" s="1"/>
  <c r="V83" i="13" s="1"/>
  <c r="V84" i="13" s="1"/>
  <c r="X233" i="13"/>
  <c r="M65" i="13"/>
  <c r="X67" i="13"/>
  <c r="X68" i="13" s="1"/>
  <c r="X69" i="13" s="1"/>
  <c r="X70" i="13" s="1"/>
  <c r="X71" i="13" s="1"/>
  <c r="X72" i="13" s="1"/>
  <c r="X73" i="13" s="1"/>
  <c r="X74" i="13" s="1"/>
  <c r="X75" i="13" s="1"/>
  <c r="X76" i="13" s="1"/>
  <c r="X77" i="13" s="1"/>
  <c r="X78" i="13" s="1"/>
  <c r="X79" i="13" s="1"/>
  <c r="X80" i="13" s="1"/>
  <c r="X81" i="13" s="1"/>
  <c r="X82" i="13" s="1"/>
  <c r="X83" i="13" s="1"/>
  <c r="X84" i="13" s="1"/>
  <c r="W233" i="13"/>
  <c r="Y113" i="13"/>
  <c r="R67" i="13"/>
  <c r="R68" i="13" s="1"/>
  <c r="R69" i="13" s="1"/>
  <c r="R70" i="13" s="1"/>
  <c r="R71" i="13" s="1"/>
  <c r="R72" i="13" s="1"/>
  <c r="R73" i="13" s="1"/>
  <c r="R74" i="13" s="1"/>
  <c r="R75" i="13" s="1"/>
  <c r="R76" i="13" s="1"/>
  <c r="R77" i="13" s="1"/>
  <c r="R78" i="13" s="1"/>
  <c r="R79" i="13" s="1"/>
  <c r="R80" i="13" s="1"/>
  <c r="R81" i="13" s="1"/>
  <c r="R82" i="13" s="1"/>
  <c r="R83" i="13" s="1"/>
  <c r="R84" i="13" s="1"/>
  <c r="U233" i="13"/>
  <c r="W65" i="13"/>
  <c r="M5" i="13"/>
  <c r="I93" i="13"/>
  <c r="Q66" i="13"/>
  <c r="W113" i="13"/>
  <c r="D5" i="13"/>
  <c r="B198" i="13"/>
  <c r="F65" i="13"/>
  <c r="AW64" i="13" s="1"/>
  <c r="G64" i="13"/>
  <c r="B6" i="13"/>
  <c r="T233" i="13"/>
  <c r="P67" i="13"/>
  <c r="P68" i="13" s="1"/>
  <c r="P69" i="13" s="1"/>
  <c r="P70" i="13" s="1"/>
  <c r="P71" i="13" s="1"/>
  <c r="P72" i="13" s="1"/>
  <c r="P73" i="13" s="1"/>
  <c r="P74" i="13" s="1"/>
  <c r="P75" i="13" s="1"/>
  <c r="P76" i="13" s="1"/>
  <c r="P77" i="13" s="1"/>
  <c r="P78" i="13" s="1"/>
  <c r="P79" i="13" s="1"/>
  <c r="P80" i="13" s="1"/>
  <c r="P81" i="13" s="1"/>
  <c r="P82" i="13" s="1"/>
  <c r="P83" i="13" s="1"/>
  <c r="P84" i="13" s="1"/>
  <c r="Y66" i="13" l="1"/>
  <c r="AM67" i="13"/>
  <c r="AM68" i="13" s="1"/>
  <c r="AM69" i="13" s="1"/>
  <c r="AM70" i="13" s="1"/>
  <c r="AM71" i="13" s="1"/>
  <c r="AM72" i="13" s="1"/>
  <c r="AM73" i="13" s="1"/>
  <c r="AM74" i="13" s="1"/>
  <c r="AM75" i="13" s="1"/>
  <c r="AM76" i="13" s="1"/>
  <c r="AM77" i="13" s="1"/>
  <c r="AM78" i="13" s="1"/>
  <c r="AM79" i="13" s="1"/>
  <c r="AM80" i="13" s="1"/>
  <c r="AM81" i="13" s="1"/>
  <c r="AM82" i="13" s="1"/>
  <c r="AM83" i="13" s="1"/>
  <c r="AM84" i="13" s="1"/>
  <c r="BL65" i="13"/>
  <c r="AE66" i="13"/>
  <c r="AV65" i="13" s="1"/>
  <c r="AV64" i="13"/>
  <c r="AN67" i="13"/>
  <c r="AN68" i="13" s="1"/>
  <c r="AN69" i="13" s="1"/>
  <c r="AN70" i="13" s="1"/>
  <c r="AN71" i="13" s="1"/>
  <c r="AN72" i="13" s="1"/>
  <c r="AN73" i="13" s="1"/>
  <c r="AN74" i="13" s="1"/>
  <c r="AN75" i="13" s="1"/>
  <c r="AN76" i="13" s="1"/>
  <c r="AN77" i="13" s="1"/>
  <c r="AN78" i="13" s="1"/>
  <c r="AN79" i="13" s="1"/>
  <c r="AN80" i="13" s="1"/>
  <c r="AN81" i="13" s="1"/>
  <c r="AN82" i="13" s="1"/>
  <c r="AN83" i="13" s="1"/>
  <c r="AN84" i="13" s="1"/>
  <c r="BN65" i="13"/>
  <c r="W66" i="13"/>
  <c r="Q67" i="13"/>
  <c r="Q68" i="13" s="1"/>
  <c r="Q69" i="13" s="1"/>
  <c r="Q70" i="13" s="1"/>
  <c r="Q71" i="13" s="1"/>
  <c r="Q72" i="13" s="1"/>
  <c r="Q73" i="13" s="1"/>
  <c r="Q74" i="13" s="1"/>
  <c r="Q75" i="13" s="1"/>
  <c r="Q76" i="13" s="1"/>
  <c r="Q77" i="13" s="1"/>
  <c r="Q78" i="13" s="1"/>
  <c r="Q79" i="13" s="1"/>
  <c r="Q80" i="13" s="1"/>
  <c r="Q81" i="13" s="1"/>
  <c r="Q82" i="13" s="1"/>
  <c r="Q83" i="13" s="1"/>
  <c r="Q84" i="13" s="1"/>
  <c r="S67" i="13"/>
  <c r="S68" i="13" s="1"/>
  <c r="S69" i="13" s="1"/>
  <c r="S70" i="13" s="1"/>
  <c r="S71" i="13" s="1"/>
  <c r="S72" i="13" s="1"/>
  <c r="S73" i="13" s="1"/>
  <c r="S74" i="13" s="1"/>
  <c r="S75" i="13" s="1"/>
  <c r="S76" i="13" s="1"/>
  <c r="S77" i="13" s="1"/>
  <c r="S78" i="13" s="1"/>
  <c r="S79" i="13" s="1"/>
  <c r="S80" i="13" s="1"/>
  <c r="S81" i="13" s="1"/>
  <c r="S82" i="13" s="1"/>
  <c r="S83" i="13" s="1"/>
  <c r="S84" i="13" s="1"/>
  <c r="F66" i="13"/>
  <c r="AW65" i="13" s="1"/>
  <c r="G65" i="13"/>
  <c r="B199" i="13"/>
  <c r="W67" i="13" l="1"/>
  <c r="W68" i="13" s="1"/>
  <c r="W69" i="13" s="1"/>
  <c r="W70" i="13" s="1"/>
  <c r="W71" i="13" s="1"/>
  <c r="W72" i="13" s="1"/>
  <c r="W73" i="13" s="1"/>
  <c r="W74" i="13" s="1"/>
  <c r="W75" i="13" s="1"/>
  <c r="W76" i="13" s="1"/>
  <c r="W77" i="13" s="1"/>
  <c r="W78" i="13" s="1"/>
  <c r="W79" i="13" s="1"/>
  <c r="W80" i="13" s="1"/>
  <c r="W81" i="13" s="1"/>
  <c r="W82" i="13" s="1"/>
  <c r="W83" i="13" s="1"/>
  <c r="W84" i="13" s="1"/>
  <c r="Y67" i="13"/>
  <c r="Y68" i="13" s="1"/>
  <c r="Y69" i="13" s="1"/>
  <c r="Y70" i="13" s="1"/>
  <c r="Y71" i="13" s="1"/>
  <c r="Y72" i="13" s="1"/>
  <c r="Y73" i="13" s="1"/>
  <c r="Y74" i="13" s="1"/>
  <c r="Y75" i="13" s="1"/>
  <c r="Y76" i="13" s="1"/>
  <c r="Y77" i="13" s="1"/>
  <c r="Y78" i="13" s="1"/>
  <c r="Y79" i="13" s="1"/>
  <c r="Y80" i="13" s="1"/>
  <c r="Y81" i="13" s="1"/>
  <c r="Y82" i="13" s="1"/>
  <c r="Y83" i="13" s="1"/>
  <c r="Y84" i="13" s="1"/>
  <c r="G66" i="13"/>
  <c r="P233" i="13"/>
  <c r="AH95" i="13" l="1"/>
  <c r="V155" i="13"/>
  <c r="G155" i="13"/>
  <c r="L95" i="13"/>
  <c r="G125" i="13"/>
  <c r="AH66" i="13"/>
  <c r="BB65" i="13" s="1"/>
  <c r="V125" i="13"/>
  <c r="L66" i="13"/>
  <c r="BC65" i="13" s="1"/>
  <c r="V158" i="13"/>
  <c r="AH98" i="13"/>
  <c r="G158" i="13"/>
  <c r="L98" i="13"/>
  <c r="K12" i="13"/>
  <c r="I39" i="13"/>
  <c r="H39" i="13" s="1"/>
  <c r="I11" i="13"/>
  <c r="K40" i="13"/>
  <c r="J40" i="13" s="1"/>
  <c r="D95" i="13" l="1"/>
  <c r="E95" i="13" s="1"/>
  <c r="M98" i="13"/>
  <c r="C155" i="13"/>
  <c r="R155" i="13"/>
  <c r="R154" i="13"/>
  <c r="C154" i="13"/>
  <c r="D94" i="13"/>
  <c r="AD94" i="13"/>
  <c r="D65" i="13"/>
  <c r="AU64" i="13" s="1"/>
  <c r="C124" i="13"/>
  <c r="C125" i="13" s="1"/>
  <c r="R124" i="13"/>
  <c r="R125" i="13" s="1"/>
  <c r="AD65" i="13"/>
  <c r="M95" i="13"/>
  <c r="M66" i="13"/>
  <c r="R233" i="13"/>
  <c r="AD66" i="13" l="1"/>
  <c r="AT65" i="13" s="1"/>
  <c r="AT64" i="13"/>
  <c r="E94" i="13"/>
  <c r="D66" i="13"/>
  <c r="AU65" i="13" s="1"/>
  <c r="E65" i="13"/>
  <c r="E66" i="13" l="1"/>
  <c r="O233" i="13"/>
  <c r="E156" i="13" l="1"/>
  <c r="H96" i="13"/>
  <c r="I96" i="13" s="1"/>
  <c r="F158" i="13"/>
  <c r="J98" i="13"/>
  <c r="K98" i="13" s="1"/>
  <c r="F12" i="13"/>
  <c r="C39" i="13"/>
  <c r="B39" i="13" s="1"/>
  <c r="D39" i="13" s="1"/>
  <c r="F40" i="13"/>
  <c r="E40" i="13" s="1"/>
  <c r="C11" i="13"/>
  <c r="V157" i="13"/>
  <c r="AH97" i="13"/>
  <c r="G157" i="13"/>
  <c r="L97" i="13"/>
  <c r="U157" i="13"/>
  <c r="F157" i="13"/>
  <c r="F11" i="13"/>
  <c r="F39" i="13"/>
  <c r="E39" i="13" s="1"/>
  <c r="AG97" i="13"/>
  <c r="K11" i="13"/>
  <c r="J97" i="13"/>
  <c r="K39" i="13"/>
  <c r="J39" i="13" s="1"/>
  <c r="E154" i="13"/>
  <c r="H94" i="13"/>
  <c r="H65" i="13"/>
  <c r="AY64" i="13" s="1"/>
  <c r="AF94" i="13"/>
  <c r="T154" i="13"/>
  <c r="AF65" i="13"/>
  <c r="E124" i="13"/>
  <c r="E125" i="13" s="1"/>
  <c r="E126" i="13" s="1"/>
  <c r="E127" i="13" s="1"/>
  <c r="E128" i="13" s="1"/>
  <c r="E129" i="13" s="1"/>
  <c r="E130" i="13" s="1"/>
  <c r="E131" i="13" s="1"/>
  <c r="E132" i="13" s="1"/>
  <c r="E133" i="13" s="1"/>
  <c r="E134" i="13" s="1"/>
  <c r="E135" i="13" s="1"/>
  <c r="E136" i="13" s="1"/>
  <c r="E137" i="13" s="1"/>
  <c r="E138" i="13" s="1"/>
  <c r="E139" i="13" s="1"/>
  <c r="E140" i="13" s="1"/>
  <c r="E141" i="13" s="1"/>
  <c r="E142" i="13" s="1"/>
  <c r="AG93" i="13"/>
  <c r="U153" i="13"/>
  <c r="F153" i="13"/>
  <c r="F123" i="13"/>
  <c r="F124" i="13" s="1"/>
  <c r="F125" i="13" s="1"/>
  <c r="F126" i="13" s="1"/>
  <c r="F127" i="13" s="1"/>
  <c r="F128" i="13" s="1"/>
  <c r="F129" i="13" s="1"/>
  <c r="F130" i="13" s="1"/>
  <c r="F131" i="13" s="1"/>
  <c r="F132" i="13" s="1"/>
  <c r="F133" i="13" s="1"/>
  <c r="F134" i="13" s="1"/>
  <c r="F135" i="13" s="1"/>
  <c r="F136" i="13" s="1"/>
  <c r="F137" i="13" s="1"/>
  <c r="F138" i="13" s="1"/>
  <c r="F139" i="13" s="1"/>
  <c r="F140" i="13" s="1"/>
  <c r="F141" i="13" s="1"/>
  <c r="F142" i="13" s="1"/>
  <c r="AG64" i="13"/>
  <c r="AZ63" i="13" s="1"/>
  <c r="U123" i="13"/>
  <c r="U124" i="13" s="1"/>
  <c r="U125" i="13" s="1"/>
  <c r="U126" i="13" s="1"/>
  <c r="U127" i="13" s="1"/>
  <c r="U128" i="13" s="1"/>
  <c r="U129" i="13" s="1"/>
  <c r="U130" i="13" s="1"/>
  <c r="U131" i="13" s="1"/>
  <c r="U132" i="13" s="1"/>
  <c r="U133" i="13" s="1"/>
  <c r="U134" i="13" s="1"/>
  <c r="U135" i="13" s="1"/>
  <c r="U136" i="13" s="1"/>
  <c r="U137" i="13" s="1"/>
  <c r="U138" i="13" s="1"/>
  <c r="U139" i="13" s="1"/>
  <c r="U140" i="13" s="1"/>
  <c r="U141" i="13" s="1"/>
  <c r="U142" i="13" s="1"/>
  <c r="J94" i="13"/>
  <c r="J65" i="13"/>
  <c r="BA64" i="13" s="1"/>
  <c r="Q155" i="13"/>
  <c r="B155" i="13"/>
  <c r="AC95" i="13"/>
  <c r="B95" i="13"/>
  <c r="I8" i="13"/>
  <c r="C8" i="13"/>
  <c r="C36" i="13"/>
  <c r="B36" i="13" s="1"/>
  <c r="I36" i="13"/>
  <c r="H36" i="13" s="1"/>
  <c r="K9" i="13"/>
  <c r="F9" i="13"/>
  <c r="K37" i="13"/>
  <c r="J37" i="13" s="1"/>
  <c r="F37" i="13"/>
  <c r="E37" i="13" s="1"/>
  <c r="C38" i="13"/>
  <c r="B38" i="13" s="1"/>
  <c r="I38" i="13"/>
  <c r="H38" i="13" s="1"/>
  <c r="Q156" i="13"/>
  <c r="AC97" i="13"/>
  <c r="B156" i="13"/>
  <c r="C10" i="13"/>
  <c r="B97" i="13"/>
  <c r="I10" i="13"/>
  <c r="Q153" i="13"/>
  <c r="B153" i="13"/>
  <c r="B123" i="13"/>
  <c r="Q123" i="13"/>
  <c r="K7" i="13"/>
  <c r="F35" i="13"/>
  <c r="E35" i="13" s="1"/>
  <c r="F7" i="13"/>
  <c r="K35" i="13"/>
  <c r="J35" i="13" s="1"/>
  <c r="E155" i="13"/>
  <c r="AF95" i="13"/>
  <c r="H95" i="13"/>
  <c r="T122" i="13"/>
  <c r="T123" i="13" s="1"/>
  <c r="T124" i="13" s="1"/>
  <c r="T125" i="13" s="1"/>
  <c r="T126" i="13" s="1"/>
  <c r="T127" i="13" s="1"/>
  <c r="T128" i="13" s="1"/>
  <c r="T129" i="13" s="1"/>
  <c r="T130" i="13" s="1"/>
  <c r="T131" i="13" s="1"/>
  <c r="T132" i="13" s="1"/>
  <c r="T133" i="13" s="1"/>
  <c r="T134" i="13" s="1"/>
  <c r="T135" i="13" s="1"/>
  <c r="T136" i="13" s="1"/>
  <c r="T137" i="13" s="1"/>
  <c r="T138" i="13" s="1"/>
  <c r="T139" i="13" s="1"/>
  <c r="T140" i="13" s="1"/>
  <c r="T141" i="13" s="1"/>
  <c r="T142" i="13" s="1"/>
  <c r="T152" i="13"/>
  <c r="F154" i="13"/>
  <c r="U154" i="13"/>
  <c r="AG94" i="13"/>
  <c r="S156" i="13"/>
  <c r="D156" i="13"/>
  <c r="AE96" i="13"/>
  <c r="F96" i="13"/>
  <c r="I37" i="13"/>
  <c r="H37" i="13" s="1"/>
  <c r="F38" i="13"/>
  <c r="E38" i="13" s="1"/>
  <c r="K38" i="13"/>
  <c r="J38" i="13" s="1"/>
  <c r="I9" i="13"/>
  <c r="K10" i="13"/>
  <c r="F10" i="13"/>
  <c r="C9" i="13"/>
  <c r="C37" i="13"/>
  <c r="B37" i="13" s="1"/>
  <c r="D126" i="13"/>
  <c r="D127" i="13" s="1"/>
  <c r="D128" i="13" s="1"/>
  <c r="D129" i="13" s="1"/>
  <c r="D130" i="13" s="1"/>
  <c r="D131" i="13" s="1"/>
  <c r="D132" i="13" s="1"/>
  <c r="D133" i="13" s="1"/>
  <c r="D134" i="13" s="1"/>
  <c r="D135" i="13" s="1"/>
  <c r="D136" i="13" s="1"/>
  <c r="D137" i="13" s="1"/>
  <c r="D138" i="13" s="1"/>
  <c r="D139" i="13" s="1"/>
  <c r="D140" i="13" s="1"/>
  <c r="D141" i="13" s="1"/>
  <c r="D142" i="13" s="1"/>
  <c r="S126" i="13"/>
  <c r="S127" i="13" s="1"/>
  <c r="S128" i="13" s="1"/>
  <c r="S129" i="13" s="1"/>
  <c r="S130" i="13" s="1"/>
  <c r="S131" i="13" s="1"/>
  <c r="S132" i="13" s="1"/>
  <c r="S133" i="13" s="1"/>
  <c r="S134" i="13" s="1"/>
  <c r="S135" i="13" s="1"/>
  <c r="S136" i="13" s="1"/>
  <c r="S137" i="13" s="1"/>
  <c r="S138" i="13" s="1"/>
  <c r="S139" i="13" s="1"/>
  <c r="S140" i="13" s="1"/>
  <c r="S141" i="13" s="1"/>
  <c r="S142" i="13" s="1"/>
  <c r="AE67" i="13"/>
  <c r="AE68" i="13" s="1"/>
  <c r="AE69" i="13" s="1"/>
  <c r="AE70" i="13" s="1"/>
  <c r="AE71" i="13" s="1"/>
  <c r="AE72" i="13" s="1"/>
  <c r="AE73" i="13" s="1"/>
  <c r="AE74" i="13" s="1"/>
  <c r="AE75" i="13" s="1"/>
  <c r="AE76" i="13" s="1"/>
  <c r="AE77" i="13" s="1"/>
  <c r="AE78" i="13" s="1"/>
  <c r="AE79" i="13" s="1"/>
  <c r="AE80" i="13" s="1"/>
  <c r="AE81" i="13" s="1"/>
  <c r="AE82" i="13" s="1"/>
  <c r="AE83" i="13" s="1"/>
  <c r="AE84" i="13" s="1"/>
  <c r="F67" i="13"/>
  <c r="R156" i="13"/>
  <c r="R172" i="13" s="1"/>
  <c r="C156" i="13"/>
  <c r="C172" i="13" s="1"/>
  <c r="AD96" i="13"/>
  <c r="AD113" i="13" s="1"/>
  <c r="D96" i="13"/>
  <c r="R126" i="13"/>
  <c r="R127" i="13" s="1"/>
  <c r="R128" i="13" s="1"/>
  <c r="R129" i="13" s="1"/>
  <c r="R130" i="13" s="1"/>
  <c r="R131" i="13" s="1"/>
  <c r="R132" i="13" s="1"/>
  <c r="R133" i="13" s="1"/>
  <c r="R134" i="13" s="1"/>
  <c r="R135" i="13" s="1"/>
  <c r="R136" i="13" s="1"/>
  <c r="R137" i="13" s="1"/>
  <c r="R138" i="13" s="1"/>
  <c r="R139" i="13" s="1"/>
  <c r="R140" i="13" s="1"/>
  <c r="R141" i="13" s="1"/>
  <c r="R142" i="13" s="1"/>
  <c r="C126" i="13"/>
  <c r="C127" i="13" s="1"/>
  <c r="C128" i="13" s="1"/>
  <c r="C129" i="13" s="1"/>
  <c r="C130" i="13" s="1"/>
  <c r="C131" i="13" s="1"/>
  <c r="C132" i="13" s="1"/>
  <c r="C133" i="13" s="1"/>
  <c r="C134" i="13" s="1"/>
  <c r="C135" i="13" s="1"/>
  <c r="C136" i="13" s="1"/>
  <c r="C137" i="13" s="1"/>
  <c r="C138" i="13" s="1"/>
  <c r="C139" i="13" s="1"/>
  <c r="C140" i="13" s="1"/>
  <c r="C141" i="13" s="1"/>
  <c r="C142" i="13" s="1"/>
  <c r="AD67" i="13"/>
  <c r="AD68" i="13" s="1"/>
  <c r="AD69" i="13" s="1"/>
  <c r="AD70" i="13" s="1"/>
  <c r="AD71" i="13" s="1"/>
  <c r="AD72" i="13" s="1"/>
  <c r="AD73" i="13" s="1"/>
  <c r="AD74" i="13" s="1"/>
  <c r="AD75" i="13" s="1"/>
  <c r="AD76" i="13" s="1"/>
  <c r="AD77" i="13" s="1"/>
  <c r="AD78" i="13" s="1"/>
  <c r="AD79" i="13" s="1"/>
  <c r="AD80" i="13" s="1"/>
  <c r="AD81" i="13" s="1"/>
  <c r="AD82" i="13" s="1"/>
  <c r="AD83" i="13" s="1"/>
  <c r="AD84" i="13" s="1"/>
  <c r="D67" i="13"/>
  <c r="AH96" i="13"/>
  <c r="V156" i="13"/>
  <c r="G156" i="13"/>
  <c r="L96" i="13"/>
  <c r="V126" i="13"/>
  <c r="V127" i="13" s="1"/>
  <c r="V128" i="13" s="1"/>
  <c r="V129" i="13" s="1"/>
  <c r="V130" i="13" s="1"/>
  <c r="V131" i="13" s="1"/>
  <c r="V132" i="13" s="1"/>
  <c r="V133" i="13" s="1"/>
  <c r="V134" i="13" s="1"/>
  <c r="V135" i="13" s="1"/>
  <c r="V136" i="13" s="1"/>
  <c r="V137" i="13" s="1"/>
  <c r="V138" i="13" s="1"/>
  <c r="V139" i="13" s="1"/>
  <c r="V140" i="13" s="1"/>
  <c r="V141" i="13" s="1"/>
  <c r="V142" i="13" s="1"/>
  <c r="AH67" i="13"/>
  <c r="AH68" i="13" s="1"/>
  <c r="AH69" i="13" s="1"/>
  <c r="AH70" i="13" s="1"/>
  <c r="AH71" i="13" s="1"/>
  <c r="AH72" i="13" s="1"/>
  <c r="AH73" i="13" s="1"/>
  <c r="AH74" i="13" s="1"/>
  <c r="AH75" i="13" s="1"/>
  <c r="AH76" i="13" s="1"/>
  <c r="AH77" i="13" s="1"/>
  <c r="AH78" i="13" s="1"/>
  <c r="AH79" i="13" s="1"/>
  <c r="AH80" i="13" s="1"/>
  <c r="AH81" i="13" s="1"/>
  <c r="AH82" i="13" s="1"/>
  <c r="AH83" i="13" s="1"/>
  <c r="AH84" i="13" s="1"/>
  <c r="L67" i="13"/>
  <c r="G126" i="13"/>
  <c r="G127" i="13" s="1"/>
  <c r="G128" i="13" s="1"/>
  <c r="G129" i="13" s="1"/>
  <c r="G130" i="13" s="1"/>
  <c r="G131" i="13" s="1"/>
  <c r="G132" i="13" s="1"/>
  <c r="G133" i="13" s="1"/>
  <c r="G134" i="13" s="1"/>
  <c r="G135" i="13" s="1"/>
  <c r="G136" i="13" s="1"/>
  <c r="G137" i="13" s="1"/>
  <c r="G138" i="13" s="1"/>
  <c r="G139" i="13" s="1"/>
  <c r="G140" i="13" s="1"/>
  <c r="G141" i="13" s="1"/>
  <c r="G142" i="13" s="1"/>
  <c r="W156" i="13"/>
  <c r="W172" i="13" s="1"/>
  <c r="H156" i="13"/>
  <c r="H172" i="13" s="1"/>
  <c r="AI95" i="13"/>
  <c r="AI113" i="13" s="1"/>
  <c r="N95" i="13"/>
  <c r="H126" i="13"/>
  <c r="H127" i="13" s="1"/>
  <c r="H128" i="13" s="1"/>
  <c r="H129" i="13" s="1"/>
  <c r="H130" i="13" s="1"/>
  <c r="H131" i="13" s="1"/>
  <c r="H132" i="13" s="1"/>
  <c r="H133" i="13" s="1"/>
  <c r="H134" i="13" s="1"/>
  <c r="H135" i="13" s="1"/>
  <c r="H136" i="13" s="1"/>
  <c r="H137" i="13" s="1"/>
  <c r="H138" i="13" s="1"/>
  <c r="H139" i="13" s="1"/>
  <c r="H140" i="13" s="1"/>
  <c r="H141" i="13" s="1"/>
  <c r="H142" i="13" s="1"/>
  <c r="W126" i="13"/>
  <c r="W127" i="13" s="1"/>
  <c r="W128" i="13" s="1"/>
  <c r="W129" i="13" s="1"/>
  <c r="W130" i="13" s="1"/>
  <c r="W131" i="13" s="1"/>
  <c r="W132" i="13" s="1"/>
  <c r="W133" i="13" s="1"/>
  <c r="W134" i="13" s="1"/>
  <c r="W135" i="13" s="1"/>
  <c r="W136" i="13" s="1"/>
  <c r="W137" i="13" s="1"/>
  <c r="W138" i="13" s="1"/>
  <c r="W139" i="13" s="1"/>
  <c r="W140" i="13" s="1"/>
  <c r="W141" i="13" s="1"/>
  <c r="W142" i="13" s="1"/>
  <c r="N66" i="13"/>
  <c r="BE65" i="13" s="1"/>
  <c r="AI66" i="13"/>
  <c r="C46" i="13"/>
  <c r="B46" i="13" s="1"/>
  <c r="S164" i="13"/>
  <c r="K18" i="13"/>
  <c r="D164" i="13"/>
  <c r="F105" i="13"/>
  <c r="K46" i="13"/>
  <c r="J46" i="13" s="1"/>
  <c r="I46" i="13"/>
  <c r="H46" i="13" s="1"/>
  <c r="C18" i="13"/>
  <c r="F18" i="13"/>
  <c r="I18" i="13"/>
  <c r="F46" i="13"/>
  <c r="E46" i="13" s="1"/>
  <c r="AE105" i="13"/>
  <c r="K154" i="13" l="1"/>
  <c r="AC65" i="13"/>
  <c r="AR64" i="13" s="1"/>
  <c r="AC94" i="13"/>
  <c r="AC113" i="13" s="1"/>
  <c r="B154" i="13"/>
  <c r="B172" i="13" s="1"/>
  <c r="C35" i="13"/>
  <c r="B35" i="13" s="1"/>
  <c r="Q154" i="13"/>
  <c r="Q172" i="13" s="1"/>
  <c r="B94" i="13"/>
  <c r="B65" i="13"/>
  <c r="AS64" i="13" s="1"/>
  <c r="Q124" i="13"/>
  <c r="Q125" i="13" s="1"/>
  <c r="Q126" i="13" s="1"/>
  <c r="Q127" i="13" s="1"/>
  <c r="Q128" i="13" s="1"/>
  <c r="Q129" i="13" s="1"/>
  <c r="Q130" i="13" s="1"/>
  <c r="Q131" i="13" s="1"/>
  <c r="Q132" i="13" s="1"/>
  <c r="Q133" i="13" s="1"/>
  <c r="Q134" i="13" s="1"/>
  <c r="Q135" i="13" s="1"/>
  <c r="Q136" i="13" s="1"/>
  <c r="Q137" i="13" s="1"/>
  <c r="Q138" i="13" s="1"/>
  <c r="Q139" i="13" s="1"/>
  <c r="Q140" i="13" s="1"/>
  <c r="Q141" i="13" s="1"/>
  <c r="Q142" i="13" s="1"/>
  <c r="B124" i="13"/>
  <c r="B125" i="13" s="1"/>
  <c r="B126" i="13" s="1"/>
  <c r="B127" i="13" s="1"/>
  <c r="B128" i="13" s="1"/>
  <c r="B129" i="13" s="1"/>
  <c r="B130" i="13" s="1"/>
  <c r="B131" i="13" s="1"/>
  <c r="B132" i="13" s="1"/>
  <c r="B133" i="13" s="1"/>
  <c r="B134" i="13" s="1"/>
  <c r="B135" i="13" s="1"/>
  <c r="B136" i="13" s="1"/>
  <c r="B137" i="13" s="1"/>
  <c r="B138" i="13" s="1"/>
  <c r="B139" i="13" s="1"/>
  <c r="B140" i="13" s="1"/>
  <c r="B141" i="13" s="1"/>
  <c r="B142" i="13" s="1"/>
  <c r="K8" i="13"/>
  <c r="F36" i="13"/>
  <c r="E36" i="13" s="1"/>
  <c r="F8" i="13"/>
  <c r="K36" i="13"/>
  <c r="J36" i="13" s="1"/>
  <c r="I7" i="13"/>
  <c r="I35" i="13"/>
  <c r="H35" i="13" s="1"/>
  <c r="V172" i="13"/>
  <c r="AI67" i="13"/>
  <c r="AI68" i="13" s="1"/>
  <c r="AI69" i="13" s="1"/>
  <c r="AI70" i="13" s="1"/>
  <c r="AI71" i="13" s="1"/>
  <c r="AI72" i="13" s="1"/>
  <c r="AI73" i="13" s="1"/>
  <c r="AI74" i="13" s="1"/>
  <c r="AI75" i="13" s="1"/>
  <c r="AI76" i="13" s="1"/>
  <c r="AI77" i="13" s="1"/>
  <c r="AI78" i="13" s="1"/>
  <c r="AI79" i="13" s="1"/>
  <c r="AI80" i="13" s="1"/>
  <c r="AI81" i="13" s="1"/>
  <c r="AI82" i="13" s="1"/>
  <c r="AI83" i="13" s="1"/>
  <c r="AI84" i="13" s="1"/>
  <c r="BD65" i="13"/>
  <c r="C7" i="13"/>
  <c r="B7" i="13" s="1"/>
  <c r="AF66" i="13"/>
  <c r="AX64" i="13"/>
  <c r="T172" i="13"/>
  <c r="G172" i="13"/>
  <c r="I95" i="13"/>
  <c r="D172" i="13"/>
  <c r="S172" i="13"/>
  <c r="D37" i="13"/>
  <c r="AH113" i="13"/>
  <c r="M97" i="13"/>
  <c r="C97" i="13"/>
  <c r="G105" i="13"/>
  <c r="C95" i="13"/>
  <c r="M96" i="13"/>
  <c r="L113" i="13"/>
  <c r="F68" i="13"/>
  <c r="F69" i="13" s="1"/>
  <c r="F70" i="13" s="1"/>
  <c r="F71" i="13" s="1"/>
  <c r="F72" i="13" s="1"/>
  <c r="F73" i="13" s="1"/>
  <c r="F74" i="13" s="1"/>
  <c r="F75" i="13" s="1"/>
  <c r="F76" i="13" s="1"/>
  <c r="F77" i="13" s="1"/>
  <c r="F78" i="13" s="1"/>
  <c r="F79" i="13" s="1"/>
  <c r="F80" i="13" s="1"/>
  <c r="F81" i="13" s="1"/>
  <c r="F82" i="13" s="1"/>
  <c r="F83" i="13" s="1"/>
  <c r="F84" i="13" s="1"/>
  <c r="G67" i="13"/>
  <c r="G96" i="13"/>
  <c r="F113" i="13"/>
  <c r="J66" i="13"/>
  <c r="BA65" i="13" s="1"/>
  <c r="K97" i="13"/>
  <c r="N67" i="13"/>
  <c r="N68" i="13" s="1"/>
  <c r="N69" i="13" s="1"/>
  <c r="N70" i="13" s="1"/>
  <c r="N71" i="13" s="1"/>
  <c r="N72" i="13" s="1"/>
  <c r="N73" i="13" s="1"/>
  <c r="N74" i="13" s="1"/>
  <c r="N75" i="13" s="1"/>
  <c r="N76" i="13" s="1"/>
  <c r="N77" i="13" s="1"/>
  <c r="N78" i="13" s="1"/>
  <c r="N79" i="13" s="1"/>
  <c r="N80" i="13" s="1"/>
  <c r="N81" i="13" s="1"/>
  <c r="N82" i="13" s="1"/>
  <c r="N83" i="13" s="1"/>
  <c r="N84" i="13" s="1"/>
  <c r="S233" i="13"/>
  <c r="O66" i="13"/>
  <c r="AE113" i="13"/>
  <c r="K94" i="13"/>
  <c r="J113" i="13"/>
  <c r="D36" i="13"/>
  <c r="F172" i="13"/>
  <c r="Z152" i="13"/>
  <c r="Z172" i="13" s="1"/>
  <c r="K152" i="13"/>
  <c r="AL93" i="13"/>
  <c r="Z122" i="13"/>
  <c r="Z123" i="13" s="1"/>
  <c r="Z124" i="13" s="1"/>
  <c r="Z125" i="13" s="1"/>
  <c r="Z126" i="13" s="1"/>
  <c r="Z127" i="13" s="1"/>
  <c r="Z128" i="13" s="1"/>
  <c r="Z129" i="13" s="1"/>
  <c r="Z130" i="13" s="1"/>
  <c r="Z131" i="13" s="1"/>
  <c r="Z132" i="13" s="1"/>
  <c r="Z133" i="13" s="1"/>
  <c r="Z134" i="13" s="1"/>
  <c r="Z135" i="13" s="1"/>
  <c r="Z136" i="13" s="1"/>
  <c r="Z137" i="13" s="1"/>
  <c r="Z138" i="13" s="1"/>
  <c r="Z139" i="13" s="1"/>
  <c r="Z140" i="13" s="1"/>
  <c r="Z141" i="13" s="1"/>
  <c r="Z142" i="13" s="1"/>
  <c r="K122" i="13"/>
  <c r="K123" i="13" s="1"/>
  <c r="K124" i="13" s="1"/>
  <c r="K125" i="13" s="1"/>
  <c r="K126" i="13" s="1"/>
  <c r="K127" i="13" s="1"/>
  <c r="K128" i="13" s="1"/>
  <c r="K129" i="13" s="1"/>
  <c r="K130" i="13" s="1"/>
  <c r="K131" i="13" s="1"/>
  <c r="K132" i="13" s="1"/>
  <c r="K133" i="13" s="1"/>
  <c r="K134" i="13" s="1"/>
  <c r="K135" i="13" s="1"/>
  <c r="K136" i="13" s="1"/>
  <c r="K137" i="13" s="1"/>
  <c r="K138" i="13" s="1"/>
  <c r="K139" i="13" s="1"/>
  <c r="K140" i="13" s="1"/>
  <c r="K141" i="13" s="1"/>
  <c r="K142" i="13" s="1"/>
  <c r="AL64" i="13"/>
  <c r="BJ63" i="13" s="1"/>
  <c r="T94" i="13"/>
  <c r="T65" i="13"/>
  <c r="BK64" i="13" s="1"/>
  <c r="F6" i="13"/>
  <c r="I6" i="13"/>
  <c r="K34" i="13"/>
  <c r="F34" i="13"/>
  <c r="K6" i="13"/>
  <c r="I34" i="13"/>
  <c r="U172" i="13"/>
  <c r="AG65" i="13"/>
  <c r="K64" i="13"/>
  <c r="D46" i="13"/>
  <c r="L68" i="13"/>
  <c r="L69" i="13" s="1"/>
  <c r="L70" i="13" s="1"/>
  <c r="L71" i="13" s="1"/>
  <c r="L72" i="13" s="1"/>
  <c r="L73" i="13" s="1"/>
  <c r="L74" i="13" s="1"/>
  <c r="L75" i="13" s="1"/>
  <c r="L76" i="13" s="1"/>
  <c r="L77" i="13" s="1"/>
  <c r="L78" i="13" s="1"/>
  <c r="L79" i="13" s="1"/>
  <c r="L80" i="13" s="1"/>
  <c r="L81" i="13" s="1"/>
  <c r="L82" i="13" s="1"/>
  <c r="L83" i="13" s="1"/>
  <c r="L84" i="13" s="1"/>
  <c r="M67" i="13"/>
  <c r="I94" i="13"/>
  <c r="H113" i="13"/>
  <c r="H66" i="13"/>
  <c r="AY65" i="13" s="1"/>
  <c r="I65" i="13"/>
  <c r="E172" i="13"/>
  <c r="O95" i="13"/>
  <c r="N113" i="13"/>
  <c r="O113" i="13" s="1"/>
  <c r="D68" i="13"/>
  <c r="E67" i="13"/>
  <c r="AG113" i="13"/>
  <c r="K93" i="13"/>
  <c r="E96" i="13"/>
  <c r="D113" i="13"/>
  <c r="E113" i="13" s="1"/>
  <c r="D38" i="13"/>
  <c r="AF113" i="13"/>
  <c r="K172" i="13" l="1"/>
  <c r="A172" i="13" s="1"/>
  <c r="AC66" i="13"/>
  <c r="AR65" i="13" s="1"/>
  <c r="C54" i="13"/>
  <c r="P142" i="13"/>
  <c r="C65" i="13"/>
  <c r="B66" i="13"/>
  <c r="AS65" i="13" s="1"/>
  <c r="A142" i="13"/>
  <c r="C94" i="13"/>
  <c r="B113" i="13"/>
  <c r="C113" i="13" s="1"/>
  <c r="C26" i="13"/>
  <c r="AF67" i="13"/>
  <c r="AF68" i="13" s="1"/>
  <c r="AF69" i="13" s="1"/>
  <c r="AF70" i="13" s="1"/>
  <c r="AF71" i="13" s="1"/>
  <c r="AF72" i="13" s="1"/>
  <c r="AF73" i="13" s="1"/>
  <c r="AF74" i="13" s="1"/>
  <c r="AF75" i="13" s="1"/>
  <c r="AF76" i="13" s="1"/>
  <c r="AF77" i="13" s="1"/>
  <c r="AF78" i="13" s="1"/>
  <c r="AF79" i="13" s="1"/>
  <c r="AF80" i="13" s="1"/>
  <c r="AF81" i="13" s="1"/>
  <c r="AF82" i="13" s="1"/>
  <c r="AF83" i="13" s="1"/>
  <c r="AF84" i="13" s="1"/>
  <c r="AX65" i="13"/>
  <c r="AG66" i="13"/>
  <c r="AZ64" i="13"/>
  <c r="M68" i="13"/>
  <c r="M69" i="13" s="1"/>
  <c r="M70" i="13" s="1"/>
  <c r="M71" i="13" s="1"/>
  <c r="M72" i="13" s="1"/>
  <c r="M73" i="13" s="1"/>
  <c r="M74" i="13" s="1"/>
  <c r="M75" i="13" s="1"/>
  <c r="M76" i="13" s="1"/>
  <c r="M77" i="13" s="1"/>
  <c r="M78" i="13" s="1"/>
  <c r="M79" i="13" s="1"/>
  <c r="M80" i="13" s="1"/>
  <c r="M81" i="13" s="1"/>
  <c r="M82" i="13" s="1"/>
  <c r="M83" i="13" s="1"/>
  <c r="M84" i="13" s="1"/>
  <c r="M113" i="13"/>
  <c r="K113" i="13"/>
  <c r="K65" i="13"/>
  <c r="G113" i="13"/>
  <c r="P172" i="13"/>
  <c r="I113" i="13"/>
  <c r="D69" i="13"/>
  <c r="D70" i="13" s="1"/>
  <c r="D71" i="13" s="1"/>
  <c r="D72" i="13" s="1"/>
  <c r="D73" i="13" s="1"/>
  <c r="D74" i="13" s="1"/>
  <c r="D75" i="13" s="1"/>
  <c r="D76" i="13" s="1"/>
  <c r="D77" i="13" s="1"/>
  <c r="D78" i="13" s="1"/>
  <c r="D79" i="13" s="1"/>
  <c r="D80" i="13" s="1"/>
  <c r="D81" i="13" s="1"/>
  <c r="D82" i="13" s="1"/>
  <c r="D83" i="13" s="1"/>
  <c r="D84" i="13" s="1"/>
  <c r="E68" i="13"/>
  <c r="J34" i="13"/>
  <c r="J54" i="13" s="1"/>
  <c r="K54" i="13"/>
  <c r="J67" i="13"/>
  <c r="J68" i="13" s="1"/>
  <c r="J69" i="13" s="1"/>
  <c r="J70" i="13" s="1"/>
  <c r="J71" i="13" s="1"/>
  <c r="J72" i="13" s="1"/>
  <c r="J73" i="13" s="1"/>
  <c r="J74" i="13" s="1"/>
  <c r="J75" i="13" s="1"/>
  <c r="J76" i="13" s="1"/>
  <c r="J77" i="13" s="1"/>
  <c r="J78" i="13" s="1"/>
  <c r="J79" i="13" s="1"/>
  <c r="J80" i="13" s="1"/>
  <c r="J81" i="13" s="1"/>
  <c r="J82" i="13" s="1"/>
  <c r="J83" i="13" s="1"/>
  <c r="J84" i="13" s="1"/>
  <c r="Q233" i="13"/>
  <c r="I26" i="13"/>
  <c r="H6" i="13"/>
  <c r="K26" i="13"/>
  <c r="J6" i="13"/>
  <c r="D35" i="13"/>
  <c r="B54" i="13"/>
  <c r="C225" i="13"/>
  <c r="T66" i="13"/>
  <c r="BK65" i="13" s="1"/>
  <c r="U94" i="13"/>
  <c r="T113" i="13"/>
  <c r="G68" i="13"/>
  <c r="G69" i="13" s="1"/>
  <c r="G70" i="13" s="1"/>
  <c r="G71" i="13" s="1"/>
  <c r="G72" i="13" s="1"/>
  <c r="G73" i="13" s="1"/>
  <c r="G74" i="13" s="1"/>
  <c r="G75" i="13" s="1"/>
  <c r="G76" i="13" s="1"/>
  <c r="G77" i="13" s="1"/>
  <c r="G78" i="13" s="1"/>
  <c r="G79" i="13" s="1"/>
  <c r="G80" i="13" s="1"/>
  <c r="G81" i="13" s="1"/>
  <c r="G82" i="13" s="1"/>
  <c r="G83" i="13" s="1"/>
  <c r="G84" i="13" s="1"/>
  <c r="AL65" i="13"/>
  <c r="U64" i="13"/>
  <c r="B8" i="13"/>
  <c r="B200" i="13"/>
  <c r="E34" i="13"/>
  <c r="F54" i="13"/>
  <c r="I66" i="13"/>
  <c r="AL113" i="13"/>
  <c r="AB113" i="13" s="1"/>
  <c r="U93" i="13"/>
  <c r="H34" i="13"/>
  <c r="I54" i="13"/>
  <c r="E6" i="13"/>
  <c r="F26" i="13"/>
  <c r="H67" i="13"/>
  <c r="H68" i="13" s="1"/>
  <c r="H69" i="13" s="1"/>
  <c r="H70" i="13" s="1"/>
  <c r="H71" i="13" s="1"/>
  <c r="H72" i="13" s="1"/>
  <c r="H73" i="13" s="1"/>
  <c r="H74" i="13" s="1"/>
  <c r="H75" i="13" s="1"/>
  <c r="H76" i="13" s="1"/>
  <c r="H77" i="13" s="1"/>
  <c r="H78" i="13" s="1"/>
  <c r="H79" i="13" s="1"/>
  <c r="H80" i="13" s="1"/>
  <c r="H81" i="13" s="1"/>
  <c r="H82" i="13" s="1"/>
  <c r="H83" i="13" s="1"/>
  <c r="H84" i="13" s="1"/>
  <c r="N233" i="13"/>
  <c r="O67" i="13"/>
  <c r="O68" i="13" s="1"/>
  <c r="O69" i="13" s="1"/>
  <c r="O70" i="13" s="1"/>
  <c r="O71" i="13" s="1"/>
  <c r="O72" i="13" s="1"/>
  <c r="O73" i="13" s="1"/>
  <c r="O74" i="13" s="1"/>
  <c r="O75" i="13" s="1"/>
  <c r="O76" i="13" s="1"/>
  <c r="O77" i="13" s="1"/>
  <c r="O78" i="13" s="1"/>
  <c r="O79" i="13" s="1"/>
  <c r="O80" i="13" s="1"/>
  <c r="O81" i="13" s="1"/>
  <c r="O82" i="13" s="1"/>
  <c r="O83" i="13" s="1"/>
  <c r="O84" i="13" s="1"/>
  <c r="C27" i="13" l="1"/>
  <c r="K27" i="13"/>
  <c r="F27" i="13"/>
  <c r="I27" i="13"/>
  <c r="AC67" i="13"/>
  <c r="AC68" i="13" s="1"/>
  <c r="AC69" i="13" s="1"/>
  <c r="AC70" i="13" s="1"/>
  <c r="AC71" i="13" s="1"/>
  <c r="AC72" i="13" s="1"/>
  <c r="AC73" i="13" s="1"/>
  <c r="AC74" i="13" s="1"/>
  <c r="AC75" i="13" s="1"/>
  <c r="AC76" i="13" s="1"/>
  <c r="AC77" i="13" s="1"/>
  <c r="AC78" i="13" s="1"/>
  <c r="AC79" i="13" s="1"/>
  <c r="AC80" i="13" s="1"/>
  <c r="AC81" i="13" s="1"/>
  <c r="AC82" i="13" s="1"/>
  <c r="AC83" i="13" s="1"/>
  <c r="AC84" i="13" s="1"/>
  <c r="B67" i="13"/>
  <c r="B68" i="13" s="1"/>
  <c r="B69" i="13" s="1"/>
  <c r="B70" i="13" s="1"/>
  <c r="B71" i="13" s="1"/>
  <c r="B72" i="13" s="1"/>
  <c r="B73" i="13" s="1"/>
  <c r="B74" i="13" s="1"/>
  <c r="B75" i="13" s="1"/>
  <c r="B76" i="13" s="1"/>
  <c r="B77" i="13" s="1"/>
  <c r="B78" i="13" s="1"/>
  <c r="B79" i="13" s="1"/>
  <c r="B80" i="13" s="1"/>
  <c r="B81" i="13" s="1"/>
  <c r="B82" i="13" s="1"/>
  <c r="B83" i="13" s="1"/>
  <c r="B84" i="13" s="1"/>
  <c r="M233" i="13"/>
  <c r="C66" i="13"/>
  <c r="C55" i="13"/>
  <c r="K66" i="13"/>
  <c r="AL66" i="13"/>
  <c r="BJ64" i="13"/>
  <c r="AG67" i="13"/>
  <c r="AG68" i="13" s="1"/>
  <c r="AG69" i="13" s="1"/>
  <c r="AG70" i="13" s="1"/>
  <c r="AG71" i="13" s="1"/>
  <c r="AG72" i="13" s="1"/>
  <c r="AG73" i="13" s="1"/>
  <c r="AG74" i="13" s="1"/>
  <c r="AG75" i="13" s="1"/>
  <c r="AG76" i="13" s="1"/>
  <c r="AG77" i="13" s="1"/>
  <c r="AG78" i="13" s="1"/>
  <c r="AG79" i="13" s="1"/>
  <c r="AG80" i="13" s="1"/>
  <c r="AG81" i="13" s="1"/>
  <c r="AG82" i="13" s="1"/>
  <c r="AG83" i="13" s="1"/>
  <c r="AG84" i="13" s="1"/>
  <c r="AZ65" i="13"/>
  <c r="I67" i="13"/>
  <c r="I68" i="13" s="1"/>
  <c r="I69" i="13" s="1"/>
  <c r="I70" i="13" s="1"/>
  <c r="I71" i="13" s="1"/>
  <c r="I72" i="13" s="1"/>
  <c r="I73" i="13" s="1"/>
  <c r="I74" i="13" s="1"/>
  <c r="I75" i="13" s="1"/>
  <c r="I76" i="13" s="1"/>
  <c r="I77" i="13" s="1"/>
  <c r="I78" i="13" s="1"/>
  <c r="I79" i="13" s="1"/>
  <c r="I80" i="13" s="1"/>
  <c r="I81" i="13" s="1"/>
  <c r="I82" i="13" s="1"/>
  <c r="I83" i="13" s="1"/>
  <c r="I84" i="13" s="1"/>
  <c r="A114" i="13"/>
  <c r="E69" i="13"/>
  <c r="E70" i="13" s="1"/>
  <c r="E71" i="13" s="1"/>
  <c r="E72" i="13" s="1"/>
  <c r="E73" i="13" s="1"/>
  <c r="E74" i="13" s="1"/>
  <c r="E75" i="13" s="1"/>
  <c r="E76" i="13" s="1"/>
  <c r="E77" i="13" s="1"/>
  <c r="E78" i="13" s="1"/>
  <c r="E79" i="13" s="1"/>
  <c r="E80" i="13" s="1"/>
  <c r="E81" i="13" s="1"/>
  <c r="E82" i="13" s="1"/>
  <c r="E83" i="13" s="1"/>
  <c r="E84" i="13" s="1"/>
  <c r="M6" i="13"/>
  <c r="J7" i="13"/>
  <c r="L6" i="13"/>
  <c r="H7" i="13"/>
  <c r="D6" i="13"/>
  <c r="U65" i="13"/>
  <c r="C228" i="13"/>
  <c r="E54" i="13"/>
  <c r="T67" i="13"/>
  <c r="T68" i="13" s="1"/>
  <c r="T69" i="13" s="1"/>
  <c r="T70" i="13" s="1"/>
  <c r="T71" i="13" s="1"/>
  <c r="T72" i="13" s="1"/>
  <c r="T73" i="13" s="1"/>
  <c r="T74" i="13" s="1"/>
  <c r="T75" i="13" s="1"/>
  <c r="T76" i="13" s="1"/>
  <c r="T77" i="13" s="1"/>
  <c r="T78" i="13" s="1"/>
  <c r="T79" i="13" s="1"/>
  <c r="T80" i="13" s="1"/>
  <c r="T81" i="13" s="1"/>
  <c r="T82" i="13" s="1"/>
  <c r="T83" i="13" s="1"/>
  <c r="T84" i="13" s="1"/>
  <c r="V233" i="13"/>
  <c r="C226" i="13"/>
  <c r="C199" i="13"/>
  <c r="E7" i="13"/>
  <c r="B9" i="13"/>
  <c r="B201" i="13"/>
  <c r="D34" i="13"/>
  <c r="D54" i="13" s="1"/>
  <c r="H54" i="13"/>
  <c r="U113" i="13"/>
  <c r="C67" i="13" l="1"/>
  <c r="C68" i="13" s="1"/>
  <c r="C69" i="13" s="1"/>
  <c r="C70" i="13" s="1"/>
  <c r="C71" i="13" s="1"/>
  <c r="C72" i="13" s="1"/>
  <c r="C73" i="13" s="1"/>
  <c r="C74" i="13" s="1"/>
  <c r="C75" i="13" s="1"/>
  <c r="C76" i="13" s="1"/>
  <c r="C77" i="13" s="1"/>
  <c r="C78" i="13" s="1"/>
  <c r="C79" i="13" s="1"/>
  <c r="C80" i="13" s="1"/>
  <c r="C81" i="13" s="1"/>
  <c r="C82" i="13" s="1"/>
  <c r="C83" i="13" s="1"/>
  <c r="C84" i="13" s="1"/>
  <c r="U66" i="13"/>
  <c r="K67" i="13"/>
  <c r="K68" i="13" s="1"/>
  <c r="K69" i="13" s="1"/>
  <c r="K70" i="13" s="1"/>
  <c r="K71" i="13" s="1"/>
  <c r="K72" i="13" s="1"/>
  <c r="K73" i="13" s="1"/>
  <c r="K74" i="13" s="1"/>
  <c r="K75" i="13" s="1"/>
  <c r="K76" i="13" s="1"/>
  <c r="K77" i="13" s="1"/>
  <c r="K78" i="13" s="1"/>
  <c r="K79" i="13" s="1"/>
  <c r="K80" i="13" s="1"/>
  <c r="K81" i="13" s="1"/>
  <c r="K82" i="13" s="1"/>
  <c r="K83" i="13" s="1"/>
  <c r="K84" i="13" s="1"/>
  <c r="AL67" i="13"/>
  <c r="AL68" i="13" s="1"/>
  <c r="AL69" i="13" s="1"/>
  <c r="AL70" i="13" s="1"/>
  <c r="AL71" i="13" s="1"/>
  <c r="AL72" i="13" s="1"/>
  <c r="AL73" i="13" s="1"/>
  <c r="AL74" i="13" s="1"/>
  <c r="AL75" i="13" s="1"/>
  <c r="AL76" i="13" s="1"/>
  <c r="AL77" i="13" s="1"/>
  <c r="AL78" i="13" s="1"/>
  <c r="AL79" i="13" s="1"/>
  <c r="AL80" i="13" s="1"/>
  <c r="AL81" i="13" s="1"/>
  <c r="AL82" i="13" s="1"/>
  <c r="AL83" i="13" s="1"/>
  <c r="AL84" i="13" s="1"/>
  <c r="AB84" i="13" s="1"/>
  <c r="BJ65" i="13"/>
  <c r="C229" i="13"/>
  <c r="L7" i="13"/>
  <c r="H8" i="13"/>
  <c r="D7" i="13"/>
  <c r="M7" i="13"/>
  <c r="J8" i="13"/>
  <c r="B10" i="13"/>
  <c r="B202" i="13"/>
  <c r="C200" i="13"/>
  <c r="E8" i="13"/>
  <c r="U67" i="13" l="1"/>
  <c r="U68" i="13" s="1"/>
  <c r="U69" i="13" s="1"/>
  <c r="U70" i="13" s="1"/>
  <c r="U71" i="13" s="1"/>
  <c r="U72" i="13" s="1"/>
  <c r="U73" i="13" s="1"/>
  <c r="U74" i="13" s="1"/>
  <c r="U75" i="13" s="1"/>
  <c r="U76" i="13" s="1"/>
  <c r="U77" i="13" s="1"/>
  <c r="U78" i="13" s="1"/>
  <c r="U79" i="13" s="1"/>
  <c r="U80" i="13" s="1"/>
  <c r="U81" i="13" s="1"/>
  <c r="U82" i="13" s="1"/>
  <c r="U83" i="13" s="1"/>
  <c r="U84" i="13" s="1"/>
  <c r="A84" i="13" s="1"/>
  <c r="D8" i="13"/>
  <c r="C201" i="13"/>
  <c r="E9" i="13"/>
  <c r="B11" i="13"/>
  <c r="B203" i="13"/>
  <c r="J9" i="13"/>
  <c r="J10" i="13" s="1"/>
  <c r="J11" i="13" s="1"/>
  <c r="J12" i="13" s="1"/>
  <c r="J13" i="13" s="1"/>
  <c r="J14" i="13" s="1"/>
  <c r="J15" i="13" s="1"/>
  <c r="J16" i="13" s="1"/>
  <c r="J17" i="13" s="1"/>
  <c r="J18" i="13" s="1"/>
  <c r="J19" i="13" s="1"/>
  <c r="J20" i="13" s="1"/>
  <c r="J21" i="13" s="1"/>
  <c r="J22" i="13" s="1"/>
  <c r="J23" i="13" s="1"/>
  <c r="J24" i="13" s="1"/>
  <c r="J25" i="13" s="1"/>
  <c r="M8" i="13"/>
  <c r="H9" i="13"/>
  <c r="H10" i="13" s="1"/>
  <c r="H11" i="13" s="1"/>
  <c r="H12" i="13" s="1"/>
  <c r="H13" i="13" s="1"/>
  <c r="H14" i="13" s="1"/>
  <c r="H15" i="13" s="1"/>
  <c r="H16" i="13" s="1"/>
  <c r="H17" i="13" s="1"/>
  <c r="H18" i="13" s="1"/>
  <c r="H19" i="13" s="1"/>
  <c r="H20" i="13" s="1"/>
  <c r="H21" i="13" s="1"/>
  <c r="H22" i="13" s="1"/>
  <c r="H23" i="13" s="1"/>
  <c r="H24" i="13" s="1"/>
  <c r="H25" i="13" s="1"/>
  <c r="L8" i="13"/>
  <c r="E10" i="13" l="1"/>
  <c r="C202" i="13"/>
  <c r="D9" i="13"/>
  <c r="D10" i="13" s="1"/>
  <c r="D11" i="13" s="1"/>
  <c r="B12" i="13"/>
  <c r="B204" i="13"/>
  <c r="D12" i="13" l="1"/>
  <c r="B13" i="13"/>
  <c r="B205" i="13"/>
  <c r="C203" i="13"/>
  <c r="E11" i="13"/>
  <c r="B14" i="13" l="1"/>
  <c r="B206" i="13"/>
  <c r="D13" i="13"/>
  <c r="C204" i="13"/>
  <c r="E12" i="13"/>
  <c r="C205" i="13" l="1"/>
  <c r="E13" i="13"/>
  <c r="B15" i="13"/>
  <c r="B207" i="13"/>
  <c r="D14" i="13"/>
  <c r="D15" i="13" l="1"/>
  <c r="C206" i="13"/>
  <c r="E14" i="13"/>
  <c r="B16" i="13"/>
  <c r="B208" i="13"/>
  <c r="B17" i="13" l="1"/>
  <c r="B209" i="13"/>
  <c r="D16" i="13"/>
  <c r="C207" i="13"/>
  <c r="E15" i="13"/>
  <c r="D17" i="13" l="1"/>
  <c r="C208" i="13"/>
  <c r="E16" i="13"/>
  <c r="B18" i="13"/>
  <c r="B210" i="13"/>
  <c r="D18" i="13" l="1"/>
  <c r="B19" i="13"/>
  <c r="B211" i="13"/>
  <c r="C209" i="13"/>
  <c r="E17" i="13"/>
  <c r="C210" i="13" l="1"/>
  <c r="E18" i="13"/>
  <c r="B20" i="13"/>
  <c r="B212" i="13"/>
  <c r="D19" i="13"/>
  <c r="D20" i="13" l="1"/>
  <c r="C211" i="13"/>
  <c r="E19" i="13"/>
  <c r="B21" i="13"/>
  <c r="B213" i="13"/>
  <c r="B22" i="13" l="1"/>
  <c r="B214" i="13"/>
  <c r="D21" i="13"/>
  <c r="E20" i="13"/>
  <c r="C212" i="13"/>
  <c r="D22" i="13" l="1"/>
  <c r="C213" i="13"/>
  <c r="E21" i="13"/>
  <c r="B23" i="13"/>
  <c r="B215" i="13"/>
  <c r="B24" i="13" l="1"/>
  <c r="B216" i="13"/>
  <c r="C214" i="13"/>
  <c r="E22" i="13"/>
  <c r="D23" i="13"/>
  <c r="D24" i="13" l="1"/>
  <c r="C215" i="13"/>
  <c r="E23" i="13"/>
  <c r="B25" i="13"/>
  <c r="B218" i="13" s="1"/>
  <c r="B217" i="13"/>
  <c r="C216" i="13" l="1"/>
  <c r="E24" i="13"/>
  <c r="D25" i="13"/>
  <c r="C217" i="13" l="1"/>
  <c r="E25" i="13"/>
  <c r="C218" i="13" s="1"/>
  <c r="C28" i="13" l="1"/>
  <c r="F28" i="13" l="1"/>
  <c r="I28" i="13"/>
  <c r="K28" i="13"/>
</calcChain>
</file>

<file path=xl/sharedStrings.xml><?xml version="1.0" encoding="utf-8"?>
<sst xmlns="http://schemas.openxmlformats.org/spreadsheetml/2006/main" count="2938" uniqueCount="600">
  <si>
    <t>Fonds</t>
  </si>
  <si>
    <t xml:space="preserve">Prioritātes nosaukums </t>
  </si>
  <si>
    <t>SAM Nr.</t>
  </si>
  <si>
    <t>Kārtas Nr.</t>
  </si>
  <si>
    <t>Atbildīgā iestāde</t>
  </si>
  <si>
    <t>SAM nosaukums</t>
  </si>
  <si>
    <t>LM</t>
  </si>
  <si>
    <t>VM</t>
  </si>
  <si>
    <t>KM</t>
  </si>
  <si>
    <t>IZM</t>
  </si>
  <si>
    <t>VARAM</t>
  </si>
  <si>
    <t>IeM</t>
  </si>
  <si>
    <t>EM</t>
  </si>
  <si>
    <t>Pasākuma nosaukums</t>
  </si>
  <si>
    <t>Pasākuma Nr.</t>
  </si>
  <si>
    <t>TM</t>
  </si>
  <si>
    <t>VK</t>
  </si>
  <si>
    <t>SM</t>
  </si>
  <si>
    <t>FM</t>
  </si>
  <si>
    <t>PM Nr.</t>
  </si>
  <si>
    <t>Prior. Nr.</t>
  </si>
  <si>
    <t>Uzsaukums par elastības finansējuma apjomu 2026.g.</t>
  </si>
  <si>
    <t>Kopā</t>
  </si>
  <si>
    <t>2024.g I cet</t>
  </si>
  <si>
    <t>PLĀNOTAIS FINANSĒJUMS</t>
  </si>
  <si>
    <t>KOPĀ (ar nac. līdzfinansējumu +15%**)</t>
  </si>
  <si>
    <t xml:space="preserve">NACIONĀLAIS līdzfinansējums </t>
  </si>
  <si>
    <t>KEM</t>
  </si>
  <si>
    <t>MK not. gads un ceturksnis</t>
  </si>
  <si>
    <t>bez TP prioritātes</t>
  </si>
  <si>
    <t>Atlašu finansējums kumulatīvi, milj. EUR</t>
  </si>
  <si>
    <t>MK noteikumu finansējums, EUR</t>
  </si>
  <si>
    <t>Atlašu finansējums, EUR</t>
  </si>
  <si>
    <t>MK noteikumu finansējums pa ministrijām kumulatīvi, milj. EUR</t>
  </si>
  <si>
    <t>2023 I</t>
  </si>
  <si>
    <t>2023 II</t>
  </si>
  <si>
    <t>2023 III</t>
  </si>
  <si>
    <t>2023 IV</t>
  </si>
  <si>
    <t>2024 IV</t>
  </si>
  <si>
    <t>2024 III</t>
  </si>
  <si>
    <t>2024 II</t>
  </si>
  <si>
    <t>2024 I</t>
  </si>
  <si>
    <t>2025 I</t>
  </si>
  <si>
    <t>2025 II</t>
  </si>
  <si>
    <t>2025 III</t>
  </si>
  <si>
    <t>2025 IV</t>
  </si>
  <si>
    <t>2026 IV</t>
  </si>
  <si>
    <t>2026 III</t>
  </si>
  <si>
    <t>2026 II</t>
  </si>
  <si>
    <t>2026 I</t>
  </si>
  <si>
    <t>2027 I</t>
  </si>
  <si>
    <t>2027 II</t>
  </si>
  <si>
    <t>2027 III</t>
  </si>
  <si>
    <t>2027 IV</t>
  </si>
  <si>
    <t>Sākotnēji plānotie grafiki 30.09.2022.</t>
  </si>
  <si>
    <t>2022 IV</t>
  </si>
  <si>
    <t>Projektu atlases pa ministrijām kumulatīvi, milj. EUR</t>
  </si>
  <si>
    <t>MK noteikumu finansējums pa ministrijām kumulatīvi uz 30.09.2023., milj. EUR</t>
  </si>
  <si>
    <t>Nobīdes MKN</t>
  </si>
  <si>
    <t>Nobīdes atlases</t>
  </si>
  <si>
    <t>MK noteikumu skaits</t>
  </si>
  <si>
    <t>Year and Quarter</t>
  </si>
  <si>
    <t>Cabinet of Ministers rules for SO/ measure implementation, cumulatively mil. EUR</t>
  </si>
  <si>
    <t>Calls of project selection, cumulatively mil. EUR</t>
  </si>
  <si>
    <t>Flexibility amount in 2026</t>
  </si>
  <si>
    <t>Calls of project selection in 2023</t>
  </si>
  <si>
    <t>Cabinet of Ministers rules to be adopted later</t>
  </si>
  <si>
    <t>Calls of project selection in next years</t>
  </si>
  <si>
    <t>Cabinet of Ministers rules to be adopted in 2023</t>
  </si>
  <si>
    <t>MK noteikumu apstiprināšanas plāns 2023.g. I cet. pa ministrijām, milj. EUR</t>
  </si>
  <si>
    <t>MK noteikumu apstiprināšanas izpilde uz 2023.g. I cet. pa ministrijām, milj. EUR</t>
  </si>
  <si>
    <t>Projektu atlases plāns 2023.g. I cet. pa ministrijām, milj. EUR</t>
  </si>
  <si>
    <t>Projektu atlases izpilde uz 2023.g. I cet. pa ministrijām, milj. EUR</t>
  </si>
  <si>
    <t>2023.g II cet</t>
  </si>
  <si>
    <t>2023.g III cet</t>
  </si>
  <si>
    <t>2023.g IV cet</t>
  </si>
  <si>
    <t>2024.g II cet</t>
  </si>
  <si>
    <t>2024.g III cet</t>
  </si>
  <si>
    <t>2024.g IV cet</t>
  </si>
  <si>
    <t>2025.g I cet</t>
  </si>
  <si>
    <t>2026.g I cet</t>
  </si>
  <si>
    <t>Atlašu plānotais skaits</t>
  </si>
  <si>
    <t>KUMULATĪVI</t>
  </si>
  <si>
    <t>BEZ KUMULATĀCIJAS</t>
  </si>
  <si>
    <t>3B ppt rimbuļi</t>
  </si>
  <si>
    <t>3B ppt grafikam</t>
  </si>
  <si>
    <t>Projektu atlases plāns 2023.g. I cet. kumulatīvi pa ministrijām, milj. EUR</t>
  </si>
  <si>
    <t>MK noteikumu apstiprināšanas plāns 2023.g. I cet. kumulatīvi pa ministrijām, milj. EUR</t>
  </si>
  <si>
    <t>VARAM izpilde</t>
  </si>
  <si>
    <t>Plāns 2023.g. pa ministrijām, milj. EUR</t>
  </si>
  <si>
    <t>Number of calls for project selection</t>
  </si>
  <si>
    <t>Number of calls for project selection, cumulatively</t>
  </si>
  <si>
    <t>Būvniecības PPT 0906.2023</t>
  </si>
  <si>
    <t>Atlašu plānotais kopējais finansējums milj. EUR</t>
  </si>
  <si>
    <t>Laika grafiks uz 25.04.2023.</t>
  </si>
  <si>
    <t>MK noteikumu apstiprināšanas plāns uz 25.04.2023; finansējums kumulatīvi, milj. EUR</t>
  </si>
  <si>
    <t>Atlašu finansējums kumulatīvi uz 25.04.2023., milj. EUR</t>
  </si>
  <si>
    <t>MK noteikumu finansējums pa ministrijām kumulatīvi uz 25.04.2023., milj. EUR</t>
  </si>
  <si>
    <t>MK noteikumu finansējums pa ministrijām uz 25.04.2023., milj. EUR</t>
  </si>
  <si>
    <t>Projektu atlases kumulatīvi uz 25.04.2023., milj. EUR</t>
  </si>
  <si>
    <t>LM izpilde</t>
  </si>
  <si>
    <t>Izpilde uz 27.06.2023 pa ministrijām, milj. EUR</t>
  </si>
  <si>
    <t>Atlašu finansējums, milj. EUR</t>
  </si>
  <si>
    <t xml:space="preserve"> MK noteikumu faktiskā izpilde;  finansējums kumulatīvi, milj. EUR</t>
  </si>
  <si>
    <t xml:space="preserve"> MK noteikumu faktiskā izpilde;  finansējums , milj. EUR</t>
  </si>
  <si>
    <t>MK noteikumu finansējums, milj.EUR - NOBĪDE</t>
  </si>
  <si>
    <t>MK noteikumu finansējums, milj. EUR - NOBĪDE kumulatīvi</t>
  </si>
  <si>
    <t>NOBĪDE</t>
  </si>
  <si>
    <t>SM plāns</t>
  </si>
  <si>
    <t>EM plāns</t>
  </si>
  <si>
    <t>VARAM plāns</t>
  </si>
  <si>
    <t>IZM plāns</t>
  </si>
  <si>
    <t>VM plāns</t>
  </si>
  <si>
    <t>LM plāns</t>
  </si>
  <si>
    <t>KM plāns</t>
  </si>
  <si>
    <t>FM plāns</t>
  </si>
  <si>
    <t>VK plāns</t>
  </si>
  <si>
    <t>IeM plāns</t>
  </si>
  <si>
    <t>TM plāns</t>
  </si>
  <si>
    <t>KEM plāns</t>
  </si>
  <si>
    <t>KEM izpilde</t>
  </si>
  <si>
    <t>TM izpilde</t>
  </si>
  <si>
    <t>IeM izpilde</t>
  </si>
  <si>
    <t>VM izpilde</t>
  </si>
  <si>
    <t>FM izpilde</t>
  </si>
  <si>
    <t>KM izpilde</t>
  </si>
  <si>
    <t>IZM izpilde</t>
  </si>
  <si>
    <t>EM izpilde</t>
  </si>
  <si>
    <t>SM izpilde</t>
  </si>
  <si>
    <t>VK izpilde</t>
  </si>
  <si>
    <t>RISKA LĪMENIS</t>
  </si>
  <si>
    <t>Pavisam ES fondu finansējums kopā investīcijām nozarēs, bez Tehniskās palīdzības administrēšanai:</t>
  </si>
  <si>
    <t>TAP saskaņošanas uzsākšanas datums/ plānotais gads un ceturksnis</t>
  </si>
  <si>
    <t>ES fondu 2021.–2027. gada plānošanas perioda MK noteikumu par specifisko atbalsta mērķu ieviešanu izstrādes laika grafika progress***</t>
  </si>
  <si>
    <t>Evita Bāliņa, 26304894</t>
  </si>
  <si>
    <t>Evita.Balina@fm.gov.lv</t>
  </si>
  <si>
    <t>1.1.</t>
  </si>
  <si>
    <t>Pētniecība un prasmes</t>
  </si>
  <si>
    <t>1.2.</t>
  </si>
  <si>
    <t>Atbalsts uzņēmējdarbībai</t>
  </si>
  <si>
    <t>1.3.</t>
  </si>
  <si>
    <t>Digitalizācija</t>
  </si>
  <si>
    <t>1.4.</t>
  </si>
  <si>
    <t>Digitālā savienojamība</t>
  </si>
  <si>
    <t>2.1.</t>
  </si>
  <si>
    <t>Klimata pārmaiņu mazināšana un pielāgošanās klimata pārmaiņām</t>
  </si>
  <si>
    <t>2.2.</t>
  </si>
  <si>
    <t>Vides aizsardzība un attīstība</t>
  </si>
  <si>
    <t>2.3.</t>
  </si>
  <si>
    <t>Ilgtspējīga mobilitāte</t>
  </si>
  <si>
    <t>2.4.</t>
  </si>
  <si>
    <t>AER izmantošanas transportā veicināšana</t>
  </si>
  <si>
    <t>2.5.</t>
  </si>
  <si>
    <t>Enerģētiskās neatkarības un atjaunīgās enerģijas kapacitātes celšana</t>
  </si>
  <si>
    <t>3.1.</t>
  </si>
  <si>
    <t>Ilgtspējīga TEN-T infrastruktūra</t>
  </si>
  <si>
    <t>3.2.</t>
  </si>
  <si>
    <t>Pārrobežas mobilitāte</t>
  </si>
  <si>
    <t>4.1.</t>
  </si>
  <si>
    <t>Veselības veicināšana un aprūpe</t>
  </si>
  <si>
    <t>4.2.</t>
  </si>
  <si>
    <t>Izglītība, prasmes un mūžizglītība</t>
  </si>
  <si>
    <t>4.3.</t>
  </si>
  <si>
    <t>Nodarbinātība un sociālā iekļaušana</t>
  </si>
  <si>
    <t>4.4.</t>
  </si>
  <si>
    <t>Sociālās inovācijas</t>
  </si>
  <si>
    <t>5.1.</t>
  </si>
  <si>
    <t xml:space="preserve">Reģionu līdzsvarota attīstība </t>
  </si>
  <si>
    <t>6.1.</t>
  </si>
  <si>
    <t>Pāreja uz klimatneitralitāti</t>
  </si>
  <si>
    <t>1.1.1.</t>
  </si>
  <si>
    <t xml:space="preserve"> “Pētniecības un inovāciju kapacitātes stiprināšana un progresīvu tehnoloģiju ieviešana  kopējā P&amp;A sistēmā”</t>
  </si>
  <si>
    <t>1.1.2.</t>
  </si>
  <si>
    <t xml:space="preserve"> “Prasmju attīstīšana viedās specializācijas,  industriālās pārejas un uzņēmējdarbības veicināšanai”</t>
  </si>
  <si>
    <t>1.2.1.</t>
  </si>
  <si>
    <t>“Pētniecības un inovāciju kapacitātes stiprināšana un progresīvu tehnoloģiju ieviešana uzņēmumiem ”</t>
  </si>
  <si>
    <t>1.2.2.</t>
  </si>
  <si>
    <t xml:space="preserve"> “Izmantot digitalizācijas priekšrocības uzņēmējdarbības attīstībai ”</t>
  </si>
  <si>
    <t>1.2.3.</t>
  </si>
  <si>
    <t>"Veicināt ilgtspējīgu izaugsmi, konkurētspēju un darba vietu radīšanu MVU, tostarp ar produktīvām  investīcijām”</t>
  </si>
  <si>
    <t>1.3.1.</t>
  </si>
  <si>
    <t>“Izmantot digitalizācijas priekšrocības  iedzīvotājiem, uzņēmumiem, pētniecības organizācijām un publiskajām iestādēm”</t>
  </si>
  <si>
    <t>1.4.1.</t>
  </si>
  <si>
    <t xml:space="preserve"> “Uzlabot digitālo savienojamību”</t>
  </si>
  <si>
    <t>2.1.1.</t>
  </si>
  <si>
    <t>“Energoefektivitātes veicināšana un siltumnīcefekta gāzu emisiju samazināšana”</t>
  </si>
  <si>
    <t>2.1.2.</t>
  </si>
  <si>
    <t>“Atjaunojamo energoresursu enerģijas veicināšana - biometāns”</t>
  </si>
  <si>
    <t>2.1.3.</t>
  </si>
  <si>
    <t>“Veicināt pielāgošanos klimata pārmaiņām, risku novēršanu un noturību pret katastrofām”</t>
  </si>
  <si>
    <t>2.1.4.</t>
  </si>
  <si>
    <t>"Attīstīt viedas energosistēmas, tīklus un enerģijas akumulāciju ārpus Eiropas enerģētikas tīkla (TEN-E)"</t>
  </si>
  <si>
    <t>2.2.1.</t>
  </si>
  <si>
    <t>“Veicināt ilgtspējīgu ūdenssaimniecību”</t>
  </si>
  <si>
    <t>2.2.2.</t>
  </si>
  <si>
    <t>“Pārejas uz aprites ekonomiku veicināšana”</t>
  </si>
  <si>
    <t>2.2.3.</t>
  </si>
  <si>
    <t>“Uzlabot dabas aizsardzību un bioloģisko daudzveidību, “zaļo” infrastruktūru, it īpaši pilsētvidē, un samazināt piesārņojumu”</t>
  </si>
  <si>
    <t>2.3.1.</t>
  </si>
  <si>
    <t>“Veicināt ilgtspējīgu daudzveidu mobilitāti pilsētās”</t>
  </si>
  <si>
    <t>2.4.1.</t>
  </si>
  <si>
    <t>“Veicināt ilgtspējīgu multimodālu mobilitāti, veicinot elektrotransportlīdzekļu izmantošanu”</t>
  </si>
  <si>
    <t>2.5.1.</t>
  </si>
  <si>
    <t>"Ieguldījumi, kas atbalsta STEP mērķu sasniegšanu"</t>
  </si>
  <si>
    <t>3.1.1.</t>
  </si>
  <si>
    <t>“Attīstīt ilgtspējīgu, pret klimatu izturīgu, inteliģentu, drošu un vairākveidu TEN-T infrastruktūru”</t>
  </si>
  <si>
    <t>3.2.1.</t>
  </si>
  <si>
    <t xml:space="preserve"> "Attīstīt un izvērst ilgtspējīgu, klimatnoturīgu, intelektisku un intermodālu mobilitāti valsts, reģionālā un vietējā līmenī, tostarp uzlabotu piekļuvi TEN-T un pārrobežu mobilitāti"</t>
  </si>
  <si>
    <t>4.1.1.</t>
  </si>
  <si>
    <t>“Nodrošināt vienlīdzīgu piekļuvi veselības aprūpei un stiprināt veselības sistēmu, tostarp primārās veselības aprūpes noturību, un sekmēt pāreju no aprūpes iestādē uz ģimenē un kopienā balstītu aprūpi”</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</si>
  <si>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</si>
  <si>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</si>
  <si>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</si>
  <si>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</si>
  <si>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</si>
  <si>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</si>
  <si>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</si>
  <si>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</si>
  <si>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</si>
  <si>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</si>
  <si>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</si>
  <si>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</si>
  <si>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</si>
  <si>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</si>
  <si>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</si>
  <si>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4.3.2.</t>
  </si>
  <si>
    <t xml:space="preserve">"Kultūras un tūrisma lomas palielināšana ekonomiskajā attīstībā, sociālajā iekļaušanā un sociālajās inovācijās" </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</si>
  <si>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</si>
  <si>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</si>
  <si>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“Uzlabot visu darba meklētāju, jo īpaši jauniešu, ilgstošo bezdarbnieku un nelabvēlīgā situācijā esošu grupu, kā arī neaktīvo personu piekļuvi nodarbinātībai, veicināt pašnodarbinātību un sociālo ekonomiku”</t>
  </si>
  <si>
    <t>4.3.4.</t>
  </si>
  <si>
    <t>“Sekmēt aktīvu iekļaušanu, lai veicinātu vienlīdzīgas iespējas, nediskriminēšanu un aktīvu līdzdalību, kā arī uzlabotu nodarbināmību,  jo īpaši attiecībā uz nelabvēlīgā situācijā esošām grupām”</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</si>
  <si>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</si>
  <si>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</si>
  <si>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4.3.6.</t>
  </si>
  <si>
    <t>"Veicināt nabadzības vai sociālās atstumtības riskam pakļauto cilvēku, tostarp vistrūcīgāko un bērnu, sociālo integrāciju"</t>
  </si>
  <si>
    <t>4.4.1.</t>
  </si>
  <si>
    <t>"Veicināt nabadzības vai sociālās atstumtības riskam pakļauto personu sociālo integrāciju, izmantojot sociālās inovācijas "</t>
  </si>
  <si>
    <t>5.1.1.</t>
  </si>
  <si>
    <t>“Vietējās teritorijas integrētās sociālās, ekonomiskās un vides attīstības un kultūras mantojuma, tūrisma un drošības veicināšana pilsētu funkcionālajās teritorijās”</t>
  </si>
  <si>
    <t>6.1.1.</t>
  </si>
  <si>
    <t>"Pārejas uz klimatneitralitāti radīto ekonomisko, sociālo un vides seku mazināšana visvairāk skartajos reģionos"</t>
  </si>
  <si>
    <t>1.1.1.1.</t>
  </si>
  <si>
    <t>Zinātnes politikas ieviešana,vadība un kapacitātes stiprināšana</t>
  </si>
  <si>
    <t>1.1.1.2.</t>
  </si>
  <si>
    <t>RIS3 pētniecības un inovācijas centri</t>
  </si>
  <si>
    <t>1.1.1.3.</t>
  </si>
  <si>
    <t>Praktiskas ievirzes pētījumi</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</si>
  <si>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</si>
  <si>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</si>
  <si>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</si>
  <si>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</si>
  <si>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</si>
  <si>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</si>
  <si>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</si>
  <si>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</si>
  <si>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</si>
  <si>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</si>
  <si>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1.1.2.1.</t>
  </si>
  <si>
    <t>RIS3 industriālās prasmes</t>
  </si>
  <si>
    <t>1.2.1.1.</t>
  </si>
  <si>
    <t>Atbalsts jaunu produktu attīstībai un internacionalizācijai</t>
  </si>
  <si>
    <t>1.2.1.2.</t>
  </si>
  <si>
    <t>Produktivitātes aizdevumi (t.sk., ar kapitāla atlaidi) inovatīvām iekārtām, pētniecībai un attīstībai, tehnoloģiju pārnesei</t>
  </si>
  <si>
    <t>1.2.1.3.</t>
  </si>
  <si>
    <t>Uzņēmuma atbalsts dalībai kapitāla tirgos</t>
  </si>
  <si>
    <t>1.2.1.4.</t>
  </si>
  <si>
    <t>Atbalsts tehnoloģiju pārneses sistēmas pilnveidošanai</t>
  </si>
  <si>
    <t>1.2.2.1.</t>
  </si>
  <si>
    <t>Atbalsts procesu digitalizācijai komercdarbībā</t>
  </si>
  <si>
    <t>1.2.3.1.</t>
  </si>
  <si>
    <t>Atbalsts MVU inovatīvas uzņēmējdarbības attīstībai</t>
  </si>
  <si>
    <t>1.2.3.2.</t>
  </si>
  <si>
    <t>Iespējkapitāla ieguldījumi</t>
  </si>
  <si>
    <t>1.2.3.3.</t>
  </si>
  <si>
    <t>Starta, izaugsmes aizdevumi</t>
  </si>
  <si>
    <t>1.2.3.4.</t>
  </si>
  <si>
    <t>Garantijas, portfeļgarantijas pilna cikla uzņēmējdarbībai</t>
  </si>
  <si>
    <t>1.2.3.5.</t>
  </si>
  <si>
    <t>Aizdevumi, produktivitātes kāpināšanai (investīcijas un apgrozāmie līdzekļi)</t>
  </si>
  <si>
    <t>1.2.3.6.</t>
  </si>
  <si>
    <t>Tūrisma produktu attīstības programma</t>
  </si>
  <si>
    <t>1.3.1.1.</t>
  </si>
  <si>
    <t>IKT risinājumu un pakalpojumu attīstība un iespēju radīšana privātajam sektoram</t>
  </si>
  <si>
    <t>1.3.1.2.</t>
  </si>
  <si>
    <t xml:space="preserve">Inovācijas laboratorija digitalizācijas priekšrocību izmantošanai </t>
  </si>
  <si>
    <t>1.3.1.3.</t>
  </si>
  <si>
    <t>IKT risinājumu un pakalpojumu kiberdrošības paaugstināšana</t>
  </si>
  <si>
    <t>1.3.1.4.</t>
  </si>
  <si>
    <t>1.4.1.4.</t>
  </si>
  <si>
    <t>Vienotā kiberdrošības infrastruktūra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</si>
  <si>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</si>
  <si>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</si>
  <si>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</si>
  <si>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</si>
  <si>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</si>
  <si>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</si>
  <si>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AER izmantošana un energoefektivitātes paaugstināšana centralizētajā siltumapgādē un aukstumapgādē</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</si>
  <si>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</si>
  <si>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</si>
  <si>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</si>
  <si>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</si>
  <si>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</si>
  <si>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</si>
  <si>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</si>
  <si>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 xml:space="preserve">Zinātniskās infrastruktūras energoefektivitātes pasākumi  </t>
  </si>
  <si>
    <t>2.1.1.8.</t>
  </si>
  <si>
    <t>Energoefektivitāti veicinoši pasākumi kultūras infrastruktūrā</t>
  </si>
  <si>
    <t>2.1.2.0.</t>
  </si>
  <si>
    <t>_</t>
  </si>
  <si>
    <t>2.1.3.1.</t>
  </si>
  <si>
    <t>Pašvaldību pielāgošanās klimata pārmaiņām</t>
  </si>
  <si>
    <t>2.1.3.2.</t>
  </si>
  <si>
    <t>Nacionālas nozīmes plūdu un krasta erozijas pasākumi</t>
  </si>
  <si>
    <t>2.1.3.3.</t>
  </si>
  <si>
    <t>Katastrofu risku mazināšanas pasākumi</t>
  </si>
  <si>
    <t>2.1.4.0.</t>
  </si>
  <si>
    <t>2.2.1.1.</t>
  </si>
  <si>
    <t>Notekūdeņu un to dūņu apsaimniekošanas sistēmas attīstība piesārņojuma samazināšanai</t>
  </si>
  <si>
    <t>2.2.2.1.</t>
  </si>
  <si>
    <t>Atkritumu šķirošana, pārstrāde un reģenerācija</t>
  </si>
  <si>
    <t>2.2.2.2.</t>
  </si>
  <si>
    <t>Atkritumu dalītā vākšana</t>
  </si>
  <si>
    <t>2.2.2.3.</t>
  </si>
  <si>
    <t>Notekūdeņu dūņu pārstrāde</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</si>
  <si>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</si>
  <si>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</si>
  <si>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</si>
  <si>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</si>
  <si>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</si>
  <si>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</si>
  <si>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</si>
  <si>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</si>
  <si>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</si>
  <si>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</si>
  <si>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</si>
  <si>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</si>
  <si>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2.3.1.2.</t>
  </si>
  <si>
    <t>Multimodāls sabiedriskā transporta tīkls (Stacija 2.0)</t>
  </si>
  <si>
    <t>2.3.1.3.</t>
  </si>
  <si>
    <t>Veloinfrastruktūras attīstība</t>
  </si>
  <si>
    <t>2.4.1.2.</t>
  </si>
  <si>
    <t>Bezemisiju vilcienu iegāde - elektrovilcieni</t>
  </si>
  <si>
    <t>2.5.1.0.</t>
  </si>
  <si>
    <t>3.1.1.1.</t>
  </si>
  <si>
    <t>3.1.1.2.</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</si>
  <si>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</si>
  <si>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</si>
  <si>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</si>
  <si>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</si>
  <si>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</si>
  <si>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</si>
  <si>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</si>
  <si>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</si>
  <si>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</si>
  <si>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Iekšzemes intermodālo termināļu ("sauso ostu") attīstības projekti</t>
  </si>
  <si>
    <t>3.1.1.8.</t>
  </si>
  <si>
    <t>Robežšķērsošanas punktu attīstība</t>
  </si>
  <si>
    <t>3.2.1.0.</t>
  </si>
  <si>
    <t>4.1.1.1.</t>
  </si>
  <si>
    <t>Ārstniecības iestāžu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</si>
  <si>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</si>
  <si>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</si>
  <si>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</si>
  <si>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</si>
  <si>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</si>
  <si>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</si>
  <si>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</si>
  <si>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</si>
  <si>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</si>
  <si>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</si>
  <si>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</si>
  <si>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</si>
  <si>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</si>
  <si>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</si>
  <si>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</si>
  <si>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</si>
  <si>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</si>
  <si>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</si>
  <si>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</si>
  <si>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</si>
  <si>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</si>
  <si>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</si>
  <si>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4.2.1.1.</t>
  </si>
  <si>
    <t>Infrastruktūras izveide starpnozaru sadarbības un atbalsta sistēmas izveidei bērnu attīstībai</t>
  </si>
  <si>
    <t>4.2.1.2.</t>
  </si>
  <si>
    <t>4.2.1.3.</t>
  </si>
  <si>
    <t>Infrastruktūras un mācību vides pilnveide efektīvas, kvalitatīvas un mūsdienīgas izglītības īstenošanai speciālās izglītības iestādēs</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</si>
  <si>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</si>
  <si>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</si>
  <si>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</si>
  <si>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</si>
  <si>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</si>
  <si>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</si>
  <si>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</si>
  <si>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</si>
  <si>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4.2.2.1.</t>
  </si>
  <si>
    <t>Kvalitatīvas un mūsdienīgas izglītības īstenošana pirmsskolas, pamata un vidējās izglītības pakāpē</t>
  </si>
  <si>
    <t>4.2.2.3.</t>
  </si>
  <si>
    <t>Mācību procesa kvalitātes nodrošināšana, īstenojot pedagogu profesionālās darbības atbalsta sistēmas attīstību, skolēnu izcilības aktivitāšu nodrošināšanu un metodisko atbalsta līdzekļu izstrādi pedagogam</t>
  </si>
  <si>
    <t>4.2.2.4.</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</si>
  <si>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</si>
  <si>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</si>
  <si>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</si>
  <si>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</si>
  <si>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</si>
  <si>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</si>
  <si>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4.2.2.8.</t>
  </si>
  <si>
    <t>Latviešu valodas apguves piedāvājuma paplašināšana</t>
  </si>
  <si>
    <t>4.2.2.9.</t>
  </si>
  <si>
    <t>Izglītības procesa individualizācija un starpnozaru sadarbība profesionālās izglītības izcilībai</t>
  </si>
  <si>
    <t>4.2.2.11.</t>
  </si>
  <si>
    <t>Studiju procesa digitalizācija</t>
  </si>
  <si>
    <t>4.2.3.1.</t>
  </si>
  <si>
    <t>Integrēta "skola-kopiena" sadarbības programma atstumtības riska mazināšanai izglītības iestādēs</t>
  </si>
  <si>
    <t>4.2.3.3.</t>
  </si>
  <si>
    <t>4.2.3.4.</t>
  </si>
  <si>
    <t>Sekmēt NEET jauniešu integrēšanos izglītībā un nodarbinātībā</t>
  </si>
  <si>
    <t>4.2.4.1.</t>
  </si>
  <si>
    <t>Atbalsts nozaru vajadzībās balstītai pieaugušo izglītībai</t>
  </si>
  <si>
    <t>4.2.4.2.</t>
  </si>
  <si>
    <t>Atbalsts pieaugušo individuālajās vajadzībās balstītai pieaugušo izglītībai</t>
  </si>
  <si>
    <t>4.2.4.3.</t>
  </si>
  <si>
    <t>Digitālo prasmju pilnveide</t>
  </si>
  <si>
    <t>4.3.1.2.</t>
  </si>
  <si>
    <t>4.3.1.3.</t>
  </si>
  <si>
    <t>Sociālo mājokļu atjaunošana vai jaunu sociālo mājokļu būvniecība</t>
  </si>
  <si>
    <t>4.3.1.5.</t>
  </si>
  <si>
    <t>Sabiedrībā balstītu sociālo pakalpojumu infrastruktūras izveide un attīstība</t>
  </si>
  <si>
    <t>4.3.2.0.</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</si>
  <si>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</si>
  <si>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</si>
  <si>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</si>
  <si>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</si>
  <si>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</si>
  <si>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</si>
  <si>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</si>
  <si>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</si>
  <si>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</si>
  <si>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</si>
  <si>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</si>
  <si>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</si>
  <si>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</si>
  <si>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</si>
  <si>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4.3.4.1.</t>
  </si>
  <si>
    <t>Vienlīdzīgu iespēju un nediskriminācijas veicināšana</t>
  </si>
  <si>
    <t>4.3.4.2.</t>
  </si>
  <si>
    <t>Atbalsta pasākumi diskriminācijas riskam pakļautajām personām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</si>
  <si>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</si>
  <si>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</si>
  <si>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</si>
  <si>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</si>
  <si>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</si>
  <si>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</si>
  <si>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</si>
  <si>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</si>
  <si>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</si>
  <si>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</si>
  <si>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</si>
  <si>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</si>
  <si>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</si>
  <si>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4.3.5.1.</t>
  </si>
  <si>
    <t>Sabiedrībā balstītu sociālo pakalpojumu pieejamības palielināšana</t>
  </si>
  <si>
    <t>4.3.5.2.</t>
  </si>
  <si>
    <t>Atbalsts paliatīvās aprūpes sistēmas pilnveidošanai</t>
  </si>
  <si>
    <t>4.3.5.3.</t>
  </si>
  <si>
    <t>4.3.5.4.</t>
  </si>
  <si>
    <t>Profesionāla un mūsdienīga sociālā darba attīstība</t>
  </si>
  <si>
    <t>4.3.5.5.</t>
  </si>
  <si>
    <t>Pieeja tiesiskumam</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</si>
  <si>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</si>
  <si>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</si>
  <si>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</si>
  <si>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</si>
  <si>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</si>
  <si>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</si>
  <si>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</si>
  <si>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</si>
  <si>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</si>
  <si>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vai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</si>
  <si>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</si>
  <si>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</si>
  <si>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</si>
  <si>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</si>
  <si>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</si>
  <si>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</si>
  <si>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</si>
  <si>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</si>
  <si>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4.4.1.1.</t>
  </si>
  <si>
    <t>Atbalsts jaunām pieejām sabiedrībā balstītu sociālo pakalpojumu sniegšanā</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</si>
  <si>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</si>
  <si>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</si>
  <si>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</si>
  <si>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</si>
  <si>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</si>
  <si>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</si>
  <si>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</si>
  <si>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</si>
  <si>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</si>
  <si>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</si>
  <si>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</si>
  <si>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</si>
  <si>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</si>
  <si>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</si>
  <si>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5.1.1.8.</t>
  </si>
  <si>
    <t>Divējāda lietojuma infrastruktūras attīstība</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</si>
  <si>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</si>
  <si>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</si>
  <si>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</si>
  <si>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</si>
  <si>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</si>
  <si>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</si>
  <si>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</si>
  <si>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</si>
  <si>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</si>
  <si>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</si>
  <si>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</si>
  <si>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</si>
  <si>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</si>
  <si>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</si>
  <si>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</si>
  <si>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reģionu speciālistu prasmju paaugstināšana klimatneitrālas ekonomikas un sociālekonomisko seku saistībā ar klimata pārmaiņām mazināšanas jautājumos</t>
  </si>
  <si>
    <t>ERAF</t>
  </si>
  <si>
    <t>KF</t>
  </si>
  <si>
    <t>ESF</t>
  </si>
  <si>
    <t>TPF</t>
  </si>
  <si>
    <t>N/A</t>
  </si>
  <si>
    <t>Posmotie projekti (KNR 118.pants - ar atlasi)</t>
  </si>
  <si>
    <t>IPIA izņēmums (UK lēm. 23.04.2024)</t>
  </si>
  <si>
    <t>Apstiprināts</t>
  </si>
  <si>
    <t>Posmotie projekti (KNR 118.a. pants - bez atlases)</t>
  </si>
  <si>
    <t>Netika skatīti AK</t>
  </si>
  <si>
    <t>APSTIPRINĀTS</t>
  </si>
  <si>
    <t>IZSTRĀDĒ</t>
  </si>
  <si>
    <t>PLĀNOJAS</t>
  </si>
  <si>
    <t>N/A, jo FI</t>
  </si>
  <si>
    <t>Atlases uzsākšanas datums/ plānotais gads un ceturksnis****</t>
  </si>
  <si>
    <t xml:space="preserve">4. pielikums 
Informatīvajam ziņojumam par
Finanšu ministrijas pārziņā esošo Eiropas Savienības fondu
 un ārvalstu finanšu palīdzības aktualitātēm līdz 2025. gada aprīlim </t>
  </si>
  <si>
    <t>A. Ašeradens</t>
  </si>
  <si>
    <t>7.1.</t>
  </si>
  <si>
    <t>Kapacitātes stiprināšanas pasākumi</t>
  </si>
  <si>
    <t>7.1.1.</t>
  </si>
  <si>
    <t>Kapacitātes stiprināšanas pasākumi - Administratīvās kapacitātes ceļakarte</t>
  </si>
  <si>
    <t>7.1.2.</t>
  </si>
  <si>
    <t>Kapacitātes stiprināšanas pasākumi - Kohēzijas politikas fondu vadības informācijas sistēmas attīstība</t>
  </si>
  <si>
    <t>Izveidot asistīvo tehnoloģiju izglītības programmas apguvei apmaiņas sistēmu</t>
  </si>
  <si>
    <t>5.1.1.9.</t>
  </si>
  <si>
    <t>Objektu (patvertņu) pielāgošana un aprīkošana civilās aizsardzības mērķiem</t>
  </si>
  <si>
    <t>7.1.1.0.</t>
  </si>
  <si>
    <t>Administratīvās kapacitātes ceļakarte (TP prioritāte)</t>
  </si>
  <si>
    <t>7.1.2.0.</t>
  </si>
  <si>
    <t>KPVIS attīstība (TP prioritāte)</t>
  </si>
  <si>
    <t>Atlase beigusies</t>
  </si>
  <si>
    <t>** Nacionālais finansējums tiek norādīts ar 15% līdzfinansējuma likmi, ņemot vērā Programmā noteikto, ka tiks nodrošināts nacionālais līdzfinansējums vismaz 15% un ES fondu finansējuma likme prioritātes līmenī būs 85%.</t>
  </si>
  <si>
    <t xml:space="preserve"> Atsevišķu investīciju gadījumā līdzfinansējuma likmes var atšķirties vienlaikus nodrošinot, ka tiks ievērots Programmā noteiktais, ka ES fondu līdzfinansējums tiks nodrošināts 85% prioritātes līmenī.</t>
  </si>
  <si>
    <t xml:space="preserve">*** N/A  kolonnā  "Iesniegšana AK 2021-2027 (gads un ceturksnis)/Izskatīšanas datums AK" un kolonnā "Iesniegšana UK 2021-2027
(gads un ceturksnis)/ UK apstiprināšanas datums" norādīts pasākumiem, </t>
  </si>
  <si>
    <t>kas tiks īstenoti ar finanšu instrumentu palīdzību un šādā gadījumā nav attiecināms AK un UK process.</t>
  </si>
  <si>
    <t xml:space="preserve">**** Projektu iesniegumu atlases uzsākšanas datums ir atkarīgs no MK noteikumu par SAM īstenošanu vai citu atlases norisei nepieciešamo dokumentu apstiprināšanas datuma, jo tikai pēc pilnībā saskaņotu un apstiprinātu ieviešanas nosacījumu pieejamības, </t>
  </si>
  <si>
    <t>ir iespējams izstrādāt projektu iesniegumu atlases nolikumu.</t>
  </si>
  <si>
    <r>
      <t>ES FONDU finansējums</t>
    </r>
    <r>
      <rPr>
        <sz val="7"/>
        <rFont val="Times New Roman"/>
        <family val="1"/>
        <charset val="186"/>
      </rPr>
      <t xml:space="preserve"> 
(ieskaitot elastības finansējumu)*</t>
    </r>
  </si>
  <si>
    <t>Uzsākta UK rakstiskā procedūra 26.02.2025</t>
  </si>
  <si>
    <t>27.12.2024./17.02.2025.</t>
  </si>
  <si>
    <t>Potenciāli IPIA izņēmums</t>
  </si>
  <si>
    <t>Ieguldījumi TEN-T tīkla autoceļu drošībā un vides piekļūstamībā</t>
  </si>
  <si>
    <t>Izskatīšanas AK datums/ plānotais gads un ceturksnis***</t>
  </si>
  <si>
    <t>Izskatīšanas UK datums/ pānotais gads un ceturksnis***</t>
  </si>
  <si>
    <t>MK apstiprināšanas plānotais gads un ceturksnis/apstiprināšanas datums</t>
  </si>
  <si>
    <t>NORMATĪVAIS REGULĒJUMS IZSTRĀDĒ</t>
  </si>
  <si>
    <t>PLĀNOTA NORMATĪVĀ REGULĒJUMA IZSTRĀDE - nav uzsākta saskaņošana TAP</t>
  </si>
  <si>
    <t>APSTIPRINĀTS NORMATĪVAIS REGULĒJUMS</t>
  </si>
  <si>
    <t>Kopā:</t>
  </si>
  <si>
    <t>Sociālo pakalpojumu kvalitātes un efektivitātes paaugstināšana</t>
  </si>
  <si>
    <t>Sabiedrības saliedēšana, veicinot sabiedrības pašorganizēšanos un paplašinot sadarbības un līdzdarbības prasmes un iespējas</t>
  </si>
  <si>
    <t>Pakalpojumu kvalitātes un pieejamības uzlabošana, tuvinot valsts sociālās aprūpes centru filiāles kopienā sniegtajiem (ģimeniskai videi pietuvinātiem) pakalpojumiem</t>
  </si>
  <si>
    <t>********* kārtai pieejamais finansējums būs zinām, kad būs noslēgušās iepriekšējās atlases un būs zināmi pieejamie atlikumi.</t>
  </si>
  <si>
    <t>*****Jauno prioritāro 1.3.1.3, 5.1.1.8., 5.1.1.9. pasākumu ieviešanas MK noteikumu izstrādes un projektu iesniegumu atlases uzsākšanas laiks ir iespējams pie apstākļiem, ja notiek efektīva ministriju un iestāžu sadarbība ieviešanas nosacījumu izstrādē un saskaņošanā.</t>
  </si>
  <si>
    <t>****** 2.2.1.1. pasākuma 2. kārtas ieviešanas MK noteikumu izstrādes un projektu iesniegumu atlases uzsākšanas laiks ir iespējams pie apstākļiem, ja notiek efektīva ministriju un iestāžu sadarbība ieviešanas nosacījumu izstrādē un saskaņošanā.</t>
  </si>
  <si>
    <t>* ES fondu daļa ieskaistot elastības finansējumu (50% no 2026.gada un 2027.gada finansējuma).  Attēlots investīciju sadalījums atbilstoši vidusposma un investīciju optimizācijas pārdaļu priekšlikumiem, attiecīgi grozījumi Eiropas Savienības kohēzijas politikas programmā 2021.–2027.gadam vēl saskaņošanā. Finansējuma sadalījums atbilstoši Programmas vidusposma grozījumu projektam uz 11.03.2025, un finansējuma sadalījums var vēl precizēties turpmākajā Programmas grozījumu saskaņošanas gaitā.</t>
  </si>
  <si>
    <t>Bezpilota lidaparātu uztveršanas, identifikācijas, izsekošanas un pretdarbības risinājuma ieviešana</t>
  </si>
  <si>
    <t>2.4.1.3.</t>
  </si>
  <si>
    <t>Uzsākta UK rakstiskā procedūra 11.03.2025</t>
  </si>
  <si>
    <t>Notekūdeņu un to dūņu apsaimniekošanas sistēmas attīstība piesārņojuma samazināšanai******</t>
  </si>
  <si>
    <t>******* 6.1.1.1. pasākuma 3., 4. un 5. kārtas ieviešanas MK noteikumu izstrādes un projektu iesniegumu atlases uzsākšanas laiks iespējams pie apstākļiem, ja notiek efektīva ministriju un iestāžu sadarbība ieviešanas nosacījumu izstrādē un saskaņošanā.</t>
  </si>
  <si>
    <t>Atteikšanās no kūdras izmantošanas enerģētikā*******</t>
  </si>
  <si>
    <t>Gaisa piesārņojumu mazinošu pasākumu īstenošana, uzlabojot mājsaimniecību siltumapgādes sistēmas********</t>
  </si>
  <si>
    <t xml:space="preserve">Kopā </t>
  </si>
  <si>
    <t>Dzelzceļa infrastruktūras attīstība un energoefektivitātes uzlabošana sabiedriskajos pasažieru pārvadājumos</t>
  </si>
  <si>
    <t>********** 2.1.3.3. pasākuma 2. kārta tiks īstenota no valsts budžeta.</t>
  </si>
  <si>
    <t>Katastrofu risku mazināšanas pasākumi**********</t>
  </si>
  <si>
    <t>Pilsonisko līdzdalību veicinošu kultūras pakalpojumu pieejamības veicināšana</t>
  </si>
  <si>
    <t>1.5.</t>
  </si>
  <si>
    <t>Investīciju fonds uzņēmējdarbības attīstībai</t>
  </si>
  <si>
    <t>1.5.1.</t>
  </si>
  <si>
    <t>"Ieguldījumi uzņēmējdarbībā, kas atbalsta STEP mērķu sasniegšanu"</t>
  </si>
  <si>
    <t>1.5.1.0</t>
  </si>
  <si>
    <t>Finanšu ministrs</t>
  </si>
  <si>
    <t>Bezemisiju (bateriju) vilcieni un to uzlādes infrastruktūra</t>
  </si>
  <si>
    <t>Uzsākta UK rakstiskā procedūra 16.04.2025</t>
  </si>
  <si>
    <t>Sagatavots 22.04.2025</t>
  </si>
  <si>
    <t>Atbalsts izglītības kvalitātes attīstībai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</si>
</sst>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_-;\-* #,##0.0_-;_-* &quot;-&quot;??_-;_-@_-"/>
    <numFmt numFmtId="166" formatCode="#,##0_ ;\-#,##0\ "/>
    <numFmt numFmtId="167" formatCode="0.0"/>
    <numFmt numFmtId="168" formatCode="_-* #,##0_-;\-* #,##0_-;_-* &quot;-&quot;??_-;_-@_-"/>
  </numFmts>
  <fonts count="45"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9"/>
      <color theme="1"/>
      <name val="Arial"/>
      <family val="2"/>
      <charset val="186"/>
    </font>
    <font>
      <sz val="9"/>
      <name val="Arial"/>
      <family val="2"/>
      <charset val="186"/>
    </font>
    <font>
      <b/>
      <sz val="9"/>
      <color theme="1"/>
      <name val="Arial"/>
      <family val="2"/>
      <charset val="186"/>
    </font>
    <font>
      <i/>
      <sz val="9"/>
      <color theme="0" tint="-0.499984740745262"/>
      <name val="Arial"/>
      <family val="2"/>
      <charset val="186"/>
    </font>
    <font>
      <b/>
      <sz val="10"/>
      <color theme="1"/>
      <name val="Times New Roman"/>
      <family val="1"/>
      <charset val="186"/>
    </font>
    <font>
      <sz val="10"/>
      <color theme="1"/>
      <name val="Times New Roman"/>
      <family val="1"/>
      <charset val="186"/>
    </font>
    <font>
      <sz val="11"/>
      <color rgb="FFFF0000"/>
      <name val="Calibri"/>
      <family val="2"/>
      <charset val="186"/>
      <scheme val="minor"/>
    </font>
    <font>
      <b/>
      <sz val="11"/>
      <color theme="1"/>
      <name val="Calibri"/>
      <family val="2"/>
      <charset val="186"/>
      <scheme val="minor"/>
    </font>
    <font>
      <sz val="11"/>
      <name val="Calibri"/>
      <family val="2"/>
      <charset val="186"/>
      <scheme val="minor"/>
    </font>
    <font>
      <sz val="8"/>
      <color theme="1"/>
      <name val="Times New Roman"/>
      <family val="1"/>
      <charset val="186"/>
    </font>
    <font>
      <b/>
      <sz val="8"/>
      <color theme="1"/>
      <name val="Times New Roman"/>
      <family val="1"/>
      <charset val="186"/>
    </font>
    <font>
      <sz val="8"/>
      <name val="Times New Roman"/>
      <family val="1"/>
      <charset val="186"/>
    </font>
    <font>
      <sz val="11"/>
      <color rgb="FF000000"/>
      <name val="Calibri"/>
      <family val="2"/>
      <charset val="186"/>
      <scheme val="minor"/>
    </font>
    <font>
      <b/>
      <sz val="6"/>
      <color theme="1"/>
      <name val="Times New Roman"/>
      <family val="1"/>
      <charset val="186"/>
    </font>
    <font>
      <sz val="8"/>
      <name val="Calibri"/>
      <family val="2"/>
      <charset val="186"/>
      <scheme val="minor"/>
    </font>
    <font>
      <sz val="8"/>
      <color rgb="FFFF0000"/>
      <name val="Times New Roman"/>
      <family val="1"/>
      <charset val="186"/>
    </font>
    <font>
      <i/>
      <sz val="9"/>
      <name val="Arial"/>
      <family val="2"/>
      <charset val="186"/>
    </font>
    <font>
      <sz val="11"/>
      <color theme="1"/>
      <name val="Calibri"/>
      <family val="2"/>
      <scheme val="minor"/>
    </font>
    <font>
      <sz val="12"/>
      <color theme="1"/>
      <name val="Times New Roman"/>
      <family val="2"/>
      <charset val="186"/>
    </font>
    <font>
      <b/>
      <sz val="14"/>
      <color theme="1"/>
      <name val="Calibri"/>
      <family val="2"/>
      <charset val="186"/>
      <scheme val="minor"/>
    </font>
    <font>
      <b/>
      <sz val="14"/>
      <color theme="1"/>
      <name val="Arial"/>
      <family val="2"/>
      <charset val="186"/>
    </font>
    <font>
      <sz val="9"/>
      <color theme="1"/>
      <name val="Times New Roman"/>
      <family val="1"/>
      <charset val="186"/>
    </font>
    <font>
      <sz val="9"/>
      <name val="Times New Roman"/>
      <family val="1"/>
      <charset val="186"/>
    </font>
    <font>
      <sz val="14"/>
      <name val="Times New Roman"/>
      <family val="1"/>
      <charset val="186"/>
    </font>
    <font>
      <sz val="7"/>
      <color theme="1"/>
      <name val="Times New Roman"/>
      <family val="1"/>
      <charset val="186"/>
    </font>
    <font>
      <b/>
      <sz val="6"/>
      <color rgb="FF7030A0"/>
      <name val="Times New Roman"/>
      <family val="1"/>
      <charset val="186"/>
    </font>
    <font>
      <b/>
      <sz val="11"/>
      <color theme="1"/>
      <name val="Times New Roman"/>
      <family val="1"/>
      <charset val="186"/>
    </font>
    <font>
      <b/>
      <sz val="11"/>
      <name val="Times New Roman"/>
      <family val="1"/>
      <charset val="186"/>
    </font>
    <font>
      <sz val="14"/>
      <color theme="1"/>
      <name val="Times New Roman"/>
      <family val="1"/>
      <charset val="186"/>
    </font>
    <font>
      <b/>
      <sz val="9"/>
      <color theme="1"/>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b/>
      <sz val="8"/>
      <name val="Times New Roman"/>
      <family val="1"/>
      <charset val="186"/>
    </font>
    <font>
      <sz val="8"/>
      <color theme="0" tint="-0.499984740745262"/>
      <name val="Times New Roman"/>
      <family val="1"/>
      <charset val="186"/>
    </font>
    <font>
      <sz val="11"/>
      <color theme="1"/>
      <name val="Times New Roman"/>
      <family val="1"/>
      <charset val="186"/>
    </font>
    <font>
      <sz val="9"/>
      <color rgb="FFFF0000"/>
      <name val="Times New Roman"/>
      <family val="1"/>
      <charset val="186"/>
    </font>
    <font>
      <b/>
      <sz val="9"/>
      <name val="Times New Roman"/>
      <family val="1"/>
      <charset val="186"/>
    </font>
    <font>
      <sz val="8"/>
      <name val="Calibri Light"/>
      <family val="2"/>
      <charset val="186"/>
      <scheme val="major"/>
    </font>
    <font>
      <sz val="8"/>
      <name val="Times New Roman"/>
      <family val="1"/>
    </font>
  </fonts>
  <fills count="14">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8441">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22" fillId="0" borderId="0" applyFont="0" applyFill="0" applyBorder="0" applyAlignment="0" applyProtection="0"/>
    <xf numFmtId="43" fontId="1" fillId="0" borderId="0" applyFont="0" applyFill="0" applyBorder="0" applyAlignment="0" applyProtection="0"/>
    <xf numFmtId="0" fontId="23" fillId="0" borderId="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0" fontId="1" fillId="0" borderId="0"/>
  </cellStyleXfs>
  <cellXfs count="287">
    <xf numFmtId="0" fontId="0" fillId="0" borderId="0" xfId="0"/>
    <xf numFmtId="0" fontId="7"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top"/>
    </xf>
    <xf numFmtId="3" fontId="5" fillId="0" borderId="0" xfId="0" applyNumberFormat="1" applyFont="1" applyAlignment="1">
      <alignment horizontal="center"/>
    </xf>
    <xf numFmtId="3" fontId="0" fillId="0" borderId="0" xfId="0" applyNumberFormat="1"/>
    <xf numFmtId="3" fontId="12" fillId="0" borderId="0" xfId="0" applyNumberFormat="1" applyFont="1"/>
    <xf numFmtId="0" fontId="12" fillId="0" borderId="0" xfId="0" applyFont="1"/>
    <xf numFmtId="0" fontId="12" fillId="0" borderId="0" xfId="0" applyFont="1" applyAlignment="1">
      <alignment horizontal="center"/>
    </xf>
    <xf numFmtId="3" fontId="13" fillId="0" borderId="0" xfId="0" applyNumberFormat="1" applyFont="1"/>
    <xf numFmtId="0" fontId="0" fillId="0" borderId="0" xfId="0" applyAlignment="1">
      <alignment horizontal="center"/>
    </xf>
    <xf numFmtId="3" fontId="0" fillId="0" borderId="0" xfId="0" applyNumberFormat="1" applyAlignment="1">
      <alignment horizontal="center"/>
    </xf>
    <xf numFmtId="0" fontId="13" fillId="0" borderId="0" xfId="0" applyFont="1"/>
    <xf numFmtId="3" fontId="12" fillId="0" borderId="0" xfId="0" applyNumberFormat="1" applyFont="1" applyAlignment="1">
      <alignment horizontal="center"/>
    </xf>
    <xf numFmtId="3" fontId="8" fillId="0" borderId="0" xfId="0" applyNumberFormat="1" applyFont="1" applyAlignment="1">
      <alignment horizontal="center"/>
    </xf>
    <xf numFmtId="0" fontId="5" fillId="0" borderId="1" xfId="0" applyFont="1" applyBorder="1" applyAlignment="1">
      <alignment horizontal="center"/>
    </xf>
    <xf numFmtId="0" fontId="17" fillId="0" borderId="0" xfId="0" applyFont="1"/>
    <xf numFmtId="0" fontId="0" fillId="0" borderId="0" xfId="0" applyAlignment="1">
      <alignment vertical="center"/>
    </xf>
    <xf numFmtId="3" fontId="7" fillId="0" borderId="0" xfId="0" applyNumberFormat="1" applyFont="1" applyAlignment="1">
      <alignment horizontal="center"/>
    </xf>
    <xf numFmtId="0" fontId="0" fillId="0" borderId="0" xfId="0" applyAlignment="1">
      <alignment vertical="top" wrapText="1"/>
    </xf>
    <xf numFmtId="4" fontId="0" fillId="0" borderId="0" xfId="0" applyNumberFormat="1"/>
    <xf numFmtId="0" fontId="0" fillId="4" borderId="0" xfId="0" applyFill="1"/>
    <xf numFmtId="0" fontId="12" fillId="4" borderId="0" xfId="0" applyFont="1" applyFill="1"/>
    <xf numFmtId="0" fontId="10" fillId="0" borderId="0" xfId="0" applyFont="1"/>
    <xf numFmtId="0" fontId="8" fillId="0" borderId="0" xfId="0" applyFont="1" applyAlignment="1">
      <alignment horizontal="center"/>
    </xf>
    <xf numFmtId="0" fontId="7" fillId="0" borderId="0" xfId="0" applyFont="1" applyAlignment="1">
      <alignment horizontal="left"/>
    </xf>
    <xf numFmtId="0" fontId="6" fillId="0" borderId="0" xfId="0" applyFont="1" applyAlignment="1">
      <alignment horizontal="center"/>
    </xf>
    <xf numFmtId="3" fontId="6" fillId="0" borderId="0" xfId="0" applyNumberFormat="1" applyFont="1" applyAlignment="1">
      <alignment horizontal="center"/>
    </xf>
    <xf numFmtId="3" fontId="21" fillId="0" borderId="0" xfId="0" applyNumberFormat="1" applyFont="1" applyAlignment="1">
      <alignment horizontal="center"/>
    </xf>
    <xf numFmtId="0" fontId="7" fillId="7"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0" fillId="0" borderId="1" xfId="0" applyBorder="1"/>
    <xf numFmtId="0" fontId="7" fillId="4"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3" fontId="0" fillId="6" borderId="1" xfId="0" applyNumberFormat="1" applyFill="1" applyBorder="1"/>
    <xf numFmtId="0" fontId="5" fillId="7" borderId="1" xfId="0" applyFont="1" applyFill="1" applyBorder="1" applyAlignment="1">
      <alignment horizontal="center"/>
    </xf>
    <xf numFmtId="3" fontId="5" fillId="2" borderId="1" xfId="0" applyNumberFormat="1" applyFont="1" applyFill="1" applyBorder="1" applyAlignment="1">
      <alignment horizontal="center"/>
    </xf>
    <xf numFmtId="3" fontId="5" fillId="7" borderId="1" xfId="0" applyNumberFormat="1" applyFont="1" applyFill="1" applyBorder="1" applyAlignment="1">
      <alignment horizontal="center"/>
    </xf>
    <xf numFmtId="3" fontId="6" fillId="0" borderId="1" xfId="0" applyNumberFormat="1" applyFont="1" applyBorder="1" applyAlignment="1">
      <alignment horizontal="center"/>
    </xf>
    <xf numFmtId="0" fontId="5" fillId="7" borderId="1" xfId="0" applyFont="1" applyFill="1" applyBorder="1" applyAlignment="1">
      <alignment horizontal="left"/>
    </xf>
    <xf numFmtId="0" fontId="7" fillId="7" borderId="1" xfId="0" applyFont="1" applyFill="1" applyBorder="1" applyAlignment="1">
      <alignment horizontal="center"/>
    </xf>
    <xf numFmtId="0" fontId="5" fillId="2" borderId="1" xfId="0" applyFont="1" applyFill="1" applyBorder="1" applyAlignment="1">
      <alignment horizontal="center"/>
    </xf>
    <xf numFmtId="0" fontId="7" fillId="7" borderId="1" xfId="0" applyFont="1" applyFill="1" applyBorder="1" applyAlignment="1">
      <alignment horizontal="left"/>
    </xf>
    <xf numFmtId="3" fontId="7" fillId="7" borderId="1" xfId="0" applyNumberFormat="1" applyFont="1" applyFill="1" applyBorder="1" applyAlignment="1">
      <alignment horizontal="center"/>
    </xf>
    <xf numFmtId="0" fontId="0" fillId="0" borderId="1" xfId="0" applyBorder="1" applyAlignment="1">
      <alignment horizontal="center"/>
    </xf>
    <xf numFmtId="0" fontId="7" fillId="6" borderId="1" xfId="0" applyFont="1" applyFill="1" applyBorder="1" applyAlignment="1">
      <alignment horizontal="center"/>
    </xf>
    <xf numFmtId="0" fontId="7" fillId="4" borderId="1" xfId="0" applyFont="1" applyFill="1" applyBorder="1" applyAlignment="1">
      <alignment horizontal="center"/>
    </xf>
    <xf numFmtId="3" fontId="0" fillId="0" borderId="1" xfId="0" applyNumberFormat="1" applyBorder="1"/>
    <xf numFmtId="0" fontId="7" fillId="4" borderId="1" xfId="0" applyFont="1" applyFill="1" applyBorder="1" applyAlignment="1">
      <alignment horizontal="left"/>
    </xf>
    <xf numFmtId="3" fontId="7" fillId="4" borderId="1" xfId="0" applyNumberFormat="1" applyFont="1" applyFill="1" applyBorder="1" applyAlignment="1">
      <alignment horizontal="center"/>
    </xf>
    <xf numFmtId="0" fontId="0" fillId="7" borderId="0" xfId="0" applyFill="1" applyAlignment="1">
      <alignment horizontal="center"/>
    </xf>
    <xf numFmtId="0" fontId="0" fillId="7" borderId="0" xfId="0" applyFill="1"/>
    <xf numFmtId="0" fontId="13" fillId="7" borderId="0" xfId="0" applyFont="1" applyFill="1"/>
    <xf numFmtId="3" fontId="0" fillId="7" borderId="0" xfId="0" applyNumberFormat="1" applyFill="1"/>
    <xf numFmtId="165" fontId="0" fillId="0" borderId="0" xfId="2411" applyNumberFormat="1" applyFont="1"/>
    <xf numFmtId="0" fontId="17" fillId="0" borderId="0" xfId="0" applyFont="1" applyAlignment="1">
      <alignment vertical="center"/>
    </xf>
    <xf numFmtId="0" fontId="7" fillId="0" borderId="1" xfId="0" applyFont="1" applyBorder="1" applyAlignment="1">
      <alignment horizontal="left"/>
    </xf>
    <xf numFmtId="4" fontId="13" fillId="0" borderId="1" xfId="0" applyNumberFormat="1" applyFont="1" applyBorder="1"/>
    <xf numFmtId="4" fontId="0" fillId="0" borderId="1" xfId="0" applyNumberFormat="1" applyBorder="1"/>
    <xf numFmtId="0" fontId="13" fillId="0" borderId="1" xfId="0" applyFont="1" applyBorder="1"/>
    <xf numFmtId="0" fontId="24" fillId="0" borderId="0" xfId="0" applyFont="1" applyAlignment="1">
      <alignment horizontal="left"/>
    </xf>
    <xf numFmtId="0" fontId="25" fillId="0" borderId="0" xfId="0" applyFont="1" applyAlignment="1">
      <alignment horizontal="left"/>
    </xf>
    <xf numFmtId="3" fontId="0" fillId="4" borderId="1" xfId="2411" applyNumberFormat="1" applyFont="1" applyFill="1" applyBorder="1" applyAlignment="1">
      <alignment horizontal="center"/>
    </xf>
    <xf numFmtId="3" fontId="0" fillId="4" borderId="1" xfId="0" applyNumberFormat="1" applyFill="1" applyBorder="1" applyAlignment="1">
      <alignment horizontal="center"/>
    </xf>
    <xf numFmtId="166" fontId="7" fillId="0" borderId="0" xfId="0" applyNumberFormat="1" applyFont="1" applyAlignment="1">
      <alignment horizontal="center"/>
    </xf>
    <xf numFmtId="0" fontId="7"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xf>
    <xf numFmtId="3" fontId="5" fillId="3" borderId="1" xfId="0" applyNumberFormat="1" applyFont="1" applyFill="1" applyBorder="1" applyAlignment="1">
      <alignment horizontal="center"/>
    </xf>
    <xf numFmtId="0" fontId="7"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 xfId="0" applyFont="1" applyFill="1" applyBorder="1" applyAlignment="1">
      <alignment horizontal="center"/>
    </xf>
    <xf numFmtId="0" fontId="5" fillId="9" borderId="1" xfId="0" applyFont="1" applyFill="1" applyBorder="1" applyAlignment="1">
      <alignment horizontal="left"/>
    </xf>
    <xf numFmtId="3" fontId="5" fillId="9" borderId="1" xfId="0" applyNumberFormat="1" applyFont="1" applyFill="1" applyBorder="1" applyAlignment="1">
      <alignment horizontal="center"/>
    </xf>
    <xf numFmtId="0" fontId="7" fillId="9" borderId="1" xfId="0" applyFont="1" applyFill="1" applyBorder="1" applyAlignment="1">
      <alignment horizontal="center"/>
    </xf>
    <xf numFmtId="0" fontId="7" fillId="9" borderId="1" xfId="0" applyFont="1" applyFill="1" applyBorder="1" applyAlignment="1">
      <alignment horizontal="left"/>
    </xf>
    <xf numFmtId="3" fontId="7" fillId="9" borderId="1" xfId="0" applyNumberFormat="1" applyFont="1" applyFill="1" applyBorder="1" applyAlignment="1">
      <alignment horizontal="center"/>
    </xf>
    <xf numFmtId="0" fontId="0" fillId="9" borderId="0" xfId="0" applyFill="1"/>
    <xf numFmtId="0" fontId="0" fillId="9" borderId="0" xfId="0" applyFill="1" applyAlignment="1">
      <alignment horizontal="center"/>
    </xf>
    <xf numFmtId="0" fontId="13" fillId="9" borderId="0" xfId="0" applyFont="1" applyFill="1"/>
    <xf numFmtId="0" fontId="0" fillId="9" borderId="1" xfId="0" applyFill="1" applyBorder="1" applyAlignment="1">
      <alignment horizontal="center"/>
    </xf>
    <xf numFmtId="3" fontId="0" fillId="3" borderId="1" xfId="0" applyNumberFormat="1" applyFill="1" applyBorder="1"/>
    <xf numFmtId="3" fontId="12" fillId="3" borderId="0" xfId="0" applyNumberFormat="1" applyFont="1" applyFill="1"/>
    <xf numFmtId="3" fontId="0" fillId="2" borderId="1" xfId="0" applyNumberFormat="1" applyFill="1" applyBorder="1"/>
    <xf numFmtId="0" fontId="11" fillId="0" borderId="0" xfId="0" applyFont="1" applyAlignment="1">
      <alignment horizontal="left"/>
    </xf>
    <xf numFmtId="0" fontId="11" fillId="0" borderId="0" xfId="0" applyFont="1" applyAlignment="1">
      <alignment horizontal="center"/>
    </xf>
    <xf numFmtId="0" fontId="7" fillId="0" borderId="1" xfId="0" applyFont="1" applyBorder="1" applyAlignment="1">
      <alignment horizontal="left" wrapText="1"/>
    </xf>
    <xf numFmtId="2" fontId="13" fillId="0" borderId="1" xfId="0" applyNumberFormat="1" applyFont="1" applyBorder="1"/>
    <xf numFmtId="1" fontId="0" fillId="0" borderId="1" xfId="0" applyNumberFormat="1" applyBorder="1"/>
    <xf numFmtId="1" fontId="13" fillId="0" borderId="1" xfId="0" applyNumberFormat="1" applyFont="1" applyBorder="1"/>
    <xf numFmtId="164" fontId="0" fillId="4" borderId="1" xfId="2411" applyNumberFormat="1" applyFont="1" applyFill="1" applyBorder="1" applyAlignment="1">
      <alignment horizontal="center"/>
    </xf>
    <xf numFmtId="167" fontId="5" fillId="2" borderId="1" xfId="2411" applyNumberFormat="1" applyFont="1" applyFill="1" applyBorder="1" applyAlignment="1">
      <alignment horizontal="center" vertical="center" wrapText="1"/>
    </xf>
    <xf numFmtId="167" fontId="5" fillId="2" borderId="1" xfId="0" applyNumberFormat="1" applyFont="1" applyFill="1" applyBorder="1" applyAlignment="1">
      <alignment horizontal="center"/>
    </xf>
    <xf numFmtId="0" fontId="7" fillId="0" borderId="0" xfId="0" applyFont="1" applyAlignment="1">
      <alignment horizontal="left" wrapText="1"/>
    </xf>
    <xf numFmtId="2" fontId="0" fillId="0" borderId="0" xfId="0" applyNumberFormat="1"/>
    <xf numFmtId="0" fontId="0" fillId="8" borderId="0" xfId="0" applyFill="1"/>
    <xf numFmtId="43" fontId="0" fillId="0" borderId="0" xfId="0" applyNumberFormat="1"/>
    <xf numFmtId="0" fontId="12" fillId="6" borderId="0" xfId="0" applyFont="1" applyFill="1" applyAlignment="1">
      <alignment horizontal="center"/>
    </xf>
    <xf numFmtId="0" fontId="5"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7" fillId="5" borderId="0" xfId="0" applyFont="1" applyFill="1" applyAlignment="1">
      <alignment horizontal="left"/>
    </xf>
    <xf numFmtId="0" fontId="5" fillId="5" borderId="0" xfId="0" applyFont="1" applyFill="1" applyAlignment="1">
      <alignment horizontal="center"/>
    </xf>
    <xf numFmtId="3" fontId="6" fillId="0" borderId="1" xfId="0" applyNumberFormat="1" applyFont="1" applyBorder="1" applyAlignment="1">
      <alignment horizontal="center" vertical="center" wrapText="1"/>
    </xf>
    <xf numFmtId="0" fontId="0" fillId="5" borderId="0" xfId="0" applyFill="1"/>
    <xf numFmtId="0" fontId="7" fillId="7" borderId="2" xfId="0" applyFont="1" applyFill="1" applyBorder="1" applyAlignment="1">
      <alignment horizontal="center" vertical="top" wrapText="1"/>
    </xf>
    <xf numFmtId="0" fontId="7" fillId="5" borderId="1" xfId="0" applyFont="1" applyFill="1" applyBorder="1" applyAlignment="1">
      <alignment horizontal="center"/>
    </xf>
    <xf numFmtId="3" fontId="0" fillId="5" borderId="1" xfId="0" applyNumberFormat="1" applyFill="1" applyBorder="1"/>
    <xf numFmtId="0" fontId="14" fillId="0" borderId="0" xfId="0" applyFont="1"/>
    <xf numFmtId="0" fontId="28" fillId="0" borderId="0" xfId="57" applyFont="1" applyAlignment="1">
      <alignment horizontal="center" vertical="center"/>
    </xf>
    <xf numFmtId="0" fontId="26" fillId="0" borderId="0" xfId="0" applyFont="1"/>
    <xf numFmtId="0" fontId="29" fillId="0" borderId="0" xfId="0" applyFont="1" applyAlignment="1">
      <alignment horizontal="center" vertical="top"/>
    </xf>
    <xf numFmtId="0" fontId="28" fillId="0" borderId="0" xfId="57" applyFont="1" applyAlignment="1">
      <alignment vertical="center"/>
    </xf>
    <xf numFmtId="0" fontId="26" fillId="0" borderId="0" xfId="0" applyFont="1" applyAlignment="1">
      <alignment horizontal="center" vertical="top"/>
    </xf>
    <xf numFmtId="0" fontId="14"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vertical="center"/>
    </xf>
    <xf numFmtId="3" fontId="14" fillId="0" borderId="0" xfId="0" applyNumberFormat="1" applyFont="1" applyAlignment="1">
      <alignment horizontal="center" vertical="center"/>
    </xf>
    <xf numFmtId="0" fontId="15" fillId="0" borderId="0" xfId="0" applyFont="1" applyAlignment="1">
      <alignment horizontal="center" vertical="center"/>
    </xf>
    <xf numFmtId="0" fontId="26" fillId="0" borderId="0" xfId="0" applyFont="1" applyAlignment="1">
      <alignment horizontal="center" vertical="center"/>
    </xf>
    <xf numFmtId="0" fontId="34" fillId="0" borderId="0" xfId="0" applyFont="1" applyAlignment="1">
      <alignment horizontal="center" vertical="center" wrapText="1"/>
    </xf>
    <xf numFmtId="0" fontId="35" fillId="4"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14" fillId="0" borderId="0" xfId="0" applyFont="1" applyAlignment="1">
      <alignment horizontal="left" vertical="top"/>
    </xf>
    <xf numFmtId="0" fontId="26" fillId="0" borderId="0" xfId="0" applyFont="1" applyAlignment="1">
      <alignment horizontal="left" vertical="top"/>
    </xf>
    <xf numFmtId="0" fontId="16" fillId="0" borderId="0" xfId="0" applyFont="1" applyAlignment="1">
      <alignment horizontal="center" vertical="center"/>
    </xf>
    <xf numFmtId="1" fontId="16" fillId="0" borderId="0" xfId="0" applyNumberFormat="1" applyFont="1" applyAlignment="1">
      <alignment horizontal="center" vertical="center"/>
    </xf>
    <xf numFmtId="0" fontId="16" fillId="0" borderId="0" xfId="0" applyFont="1" applyAlignment="1">
      <alignment horizontal="left" vertical="center" wrapText="1"/>
    </xf>
    <xf numFmtId="0" fontId="16" fillId="0" borderId="0" xfId="0" applyFont="1" applyAlignment="1">
      <alignment horizontal="center" vertical="center" wrapText="1"/>
    </xf>
    <xf numFmtId="3" fontId="16"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14" fontId="38" fillId="0" borderId="0" xfId="0" applyNumberFormat="1" applyFont="1" applyAlignment="1">
      <alignment horizontal="center" vertical="center" wrapText="1"/>
    </xf>
    <xf numFmtId="14" fontId="38" fillId="0" borderId="0" xfId="0" applyNumberFormat="1" applyFont="1" applyAlignment="1">
      <alignment horizontal="center" vertical="center"/>
    </xf>
    <xf numFmtId="0" fontId="35" fillId="4" borderId="6" xfId="0" applyFont="1" applyFill="1" applyBorder="1" applyAlignment="1">
      <alignment horizontal="center" vertical="center" wrapText="1"/>
    </xf>
    <xf numFmtId="0" fontId="36" fillId="4" borderId="6" xfId="0" applyFont="1" applyFill="1" applyBorder="1" applyAlignment="1">
      <alignment horizontal="center" vertical="center" wrapText="1"/>
    </xf>
    <xf numFmtId="0" fontId="35" fillId="12" borderId="6" xfId="0" applyFont="1" applyFill="1" applyBorder="1" applyAlignment="1">
      <alignment horizontal="center" vertical="center" wrapText="1"/>
    </xf>
    <xf numFmtId="0" fontId="38" fillId="4" borderId="1" xfId="0" applyFont="1" applyFill="1" applyBorder="1" applyAlignment="1">
      <alignment horizontal="center" vertical="center"/>
    </xf>
    <xf numFmtId="0" fontId="15" fillId="0" borderId="0" xfId="0" applyFont="1" applyAlignment="1">
      <alignment horizontal="center" vertical="center" wrapText="1"/>
    </xf>
    <xf numFmtId="0" fontId="9" fillId="0" borderId="0" xfId="0" applyFont="1" applyAlignment="1">
      <alignment vertical="center"/>
    </xf>
    <xf numFmtId="0" fontId="31" fillId="0" borderId="0" xfId="0" applyFont="1" applyAlignment="1">
      <alignment vertical="center"/>
    </xf>
    <xf numFmtId="0" fontId="14" fillId="0" borderId="0" xfId="0" applyFont="1" applyAlignment="1">
      <alignment vertical="center" wrapText="1"/>
    </xf>
    <xf numFmtId="0" fontId="16" fillId="0" borderId="0" xfId="0" applyFont="1" applyAlignment="1">
      <alignment vertical="center" wrapText="1"/>
    </xf>
    <xf numFmtId="3" fontId="38" fillId="0" borderId="0" xfId="0" applyNumberFormat="1" applyFont="1" applyAlignment="1">
      <alignment horizontal="center" vertical="center"/>
    </xf>
    <xf numFmtId="3" fontId="16" fillId="0" borderId="0" xfId="0" applyNumberFormat="1" applyFont="1" applyAlignment="1">
      <alignment horizontal="center" vertical="center"/>
    </xf>
    <xf numFmtId="0" fontId="39" fillId="0" borderId="0" xfId="0" applyFont="1" applyAlignment="1">
      <alignment horizontal="center" vertical="center"/>
    </xf>
    <xf numFmtId="3" fontId="39" fillId="0" borderId="0" xfId="0" applyNumberFormat="1" applyFont="1" applyAlignment="1">
      <alignment horizontal="center" vertical="center"/>
    </xf>
    <xf numFmtId="0" fontId="34" fillId="0" borderId="0" xfId="0" applyFont="1" applyAlignment="1">
      <alignment horizontal="center" vertical="center"/>
    </xf>
    <xf numFmtId="3" fontId="42" fillId="0" borderId="0" xfId="0" applyNumberFormat="1" applyFont="1" applyAlignment="1">
      <alignment horizontal="center" vertical="center"/>
    </xf>
    <xf numFmtId="10" fontId="34" fillId="0" borderId="0" xfId="0" applyNumberFormat="1" applyFont="1" applyAlignment="1">
      <alignment horizontal="center" vertical="center"/>
    </xf>
    <xf numFmtId="0" fontId="10" fillId="0" borderId="0" xfId="0" applyFont="1" applyAlignment="1">
      <alignment horizontal="center" vertical="center"/>
    </xf>
    <xf numFmtId="3" fontId="9" fillId="0" borderId="0" xfId="0" applyNumberFormat="1" applyFont="1" applyAlignment="1">
      <alignment horizontal="left" vertical="center"/>
    </xf>
    <xf numFmtId="3" fontId="31" fillId="0" borderId="0" xfId="0" applyNumberFormat="1" applyFont="1" applyAlignment="1">
      <alignment horizontal="center" vertical="center"/>
    </xf>
    <xf numFmtId="0" fontId="33" fillId="0" borderId="0" xfId="0" applyFont="1" applyAlignment="1">
      <alignment horizontal="center" vertical="center"/>
    </xf>
    <xf numFmtId="3" fontId="30" fillId="0" borderId="0" xfId="0" applyNumberFormat="1" applyFont="1" applyAlignment="1">
      <alignment horizontal="center" vertical="center" wrapText="1"/>
    </xf>
    <xf numFmtId="0" fontId="18" fillId="0" borderId="0" xfId="0" applyFont="1" applyAlignment="1">
      <alignment horizontal="center" vertical="center" wrapText="1"/>
    </xf>
    <xf numFmtId="0" fontId="30" fillId="0" borderId="0" xfId="0" applyFont="1" applyAlignment="1">
      <alignment horizontal="center" vertical="center" wrapText="1"/>
    </xf>
    <xf numFmtId="3" fontId="16" fillId="0" borderId="1" xfId="2411" applyNumberFormat="1" applyFont="1" applyFill="1" applyBorder="1" applyAlignment="1">
      <alignment horizontal="center" vertical="center" wrapText="1"/>
    </xf>
    <xf numFmtId="168" fontId="16" fillId="0" borderId="0" xfId="2411" applyNumberFormat="1" applyFont="1" applyBorder="1" applyAlignment="1">
      <alignment horizontal="center" vertical="center"/>
    </xf>
    <xf numFmtId="0" fontId="20" fillId="0" borderId="0" xfId="0" applyFont="1" applyAlignment="1">
      <alignment horizontal="center" vertical="center"/>
    </xf>
    <xf numFmtId="0" fontId="39" fillId="0" borderId="0" xfId="0" applyFont="1" applyAlignment="1">
      <alignment vertical="center"/>
    </xf>
    <xf numFmtId="3" fontId="9" fillId="0" borderId="0" xfId="0" applyNumberFormat="1" applyFont="1" applyAlignment="1">
      <alignment vertical="center"/>
    </xf>
    <xf numFmtId="3" fontId="14" fillId="0" borderId="0" xfId="0" applyNumberFormat="1" applyFont="1" applyAlignment="1">
      <alignment vertical="center"/>
    </xf>
    <xf numFmtId="3" fontId="10" fillId="0" borderId="0" xfId="0" applyNumberFormat="1" applyFont="1" applyAlignment="1">
      <alignment horizontal="center" vertical="center"/>
    </xf>
    <xf numFmtId="0" fontId="28" fillId="0" borderId="0" xfId="5" applyFont="1" applyAlignment="1">
      <alignment horizontal="center" vertical="center"/>
    </xf>
    <xf numFmtId="0" fontId="28" fillId="0" borderId="0" xfId="0" applyFont="1" applyAlignment="1">
      <alignment horizontal="center" vertical="center"/>
    </xf>
    <xf numFmtId="0" fontId="40" fillId="0" borderId="0" xfId="0" applyFont="1" applyAlignment="1">
      <alignment horizontal="center" vertical="center"/>
    </xf>
    <xf numFmtId="168" fontId="27" fillId="0" borderId="0" xfId="2411" applyNumberFormat="1" applyFont="1" applyFill="1" applyAlignment="1">
      <alignment horizontal="center" vertical="center"/>
    </xf>
    <xf numFmtId="0" fontId="27" fillId="0" borderId="0" xfId="0" applyFont="1" applyAlignment="1">
      <alignment horizontal="center" vertical="center"/>
    </xf>
    <xf numFmtId="168" fontId="16" fillId="0" borderId="0" xfId="2411" applyNumberFormat="1" applyFont="1" applyFill="1" applyAlignment="1">
      <alignment horizontal="center" vertical="center"/>
    </xf>
    <xf numFmtId="3" fontId="40" fillId="0" borderId="0" xfId="0" applyNumberFormat="1" applyFont="1" applyAlignment="1">
      <alignment horizontal="center" vertical="center"/>
    </xf>
    <xf numFmtId="0" fontId="41" fillId="0" borderId="0" xfId="0" applyFont="1" applyAlignment="1">
      <alignment horizontal="center" vertical="center"/>
    </xf>
    <xf numFmtId="3" fontId="20" fillId="0" borderId="0" xfId="0" applyNumberFormat="1" applyFont="1" applyAlignment="1">
      <alignment horizontal="center" vertical="center"/>
    </xf>
    <xf numFmtId="3" fontId="26" fillId="0" borderId="0" xfId="0" applyNumberFormat="1" applyFont="1" applyAlignment="1">
      <alignment horizontal="center" vertical="center"/>
    </xf>
    <xf numFmtId="3" fontId="41" fillId="0" borderId="0" xfId="0" applyNumberFormat="1" applyFont="1" applyAlignment="1">
      <alignment horizontal="center" vertical="center"/>
    </xf>
    <xf numFmtId="0" fontId="20" fillId="0" borderId="0" xfId="0" applyFont="1" applyAlignment="1">
      <alignment horizontal="left" vertical="center"/>
    </xf>
    <xf numFmtId="0" fontId="16" fillId="0" borderId="0" xfId="0" applyFont="1" applyAlignment="1">
      <alignment horizontal="left" vertical="center"/>
    </xf>
    <xf numFmtId="0" fontId="16" fillId="0" borderId="0" xfId="0" applyFont="1" applyAlignment="1">
      <alignment vertical="center"/>
    </xf>
    <xf numFmtId="0" fontId="27" fillId="0" borderId="0" xfId="0" applyFont="1" applyAlignment="1">
      <alignment horizontal="center" vertical="center" wrapText="1"/>
    </xf>
    <xf numFmtId="168" fontId="27" fillId="0" borderId="0" xfId="2411" applyNumberFormat="1" applyFont="1" applyFill="1" applyAlignment="1">
      <alignment horizontal="center" vertical="center" wrapText="1"/>
    </xf>
    <xf numFmtId="0" fontId="26" fillId="0" borderId="0" xfId="0" applyFont="1" applyAlignment="1">
      <alignment vertical="center"/>
    </xf>
    <xf numFmtId="0" fontId="26" fillId="0" borderId="0" xfId="0" applyFont="1" applyAlignment="1">
      <alignment horizontal="left" vertical="center"/>
    </xf>
    <xf numFmtId="3" fontId="38" fillId="11" borderId="1" xfId="0" applyNumberFormat="1" applyFont="1" applyFill="1" applyBorder="1" applyAlignment="1">
      <alignment horizontal="center" vertical="center" wrapText="1"/>
    </xf>
    <xf numFmtId="3" fontId="16" fillId="0" borderId="4" xfId="0" applyNumberFormat="1" applyFont="1" applyBorder="1" applyAlignment="1">
      <alignment horizontal="center" vertical="center" wrapText="1"/>
    </xf>
    <xf numFmtId="3" fontId="16" fillId="0" borderId="1" xfId="0" applyNumberFormat="1" applyFont="1" applyBorder="1" applyAlignment="1">
      <alignment horizontal="center" vertical="center" wrapText="1"/>
    </xf>
    <xf numFmtId="3" fontId="27" fillId="0" borderId="1" xfId="0" applyNumberFormat="1" applyFont="1" applyBorder="1" applyAlignment="1">
      <alignment horizontal="center" vertical="center" wrapText="1"/>
    </xf>
    <xf numFmtId="3" fontId="16" fillId="0" borderId="6" xfId="0" applyNumberFormat="1" applyFont="1" applyBorder="1" applyAlignment="1">
      <alignment horizontal="center" vertical="center" wrapText="1"/>
    </xf>
    <xf numFmtId="3" fontId="37" fillId="0" borderId="1" xfId="0" applyNumberFormat="1" applyFont="1" applyBorder="1" applyAlignment="1">
      <alignment horizontal="center" vertical="center" wrapText="1"/>
    </xf>
    <xf numFmtId="0" fontId="38" fillId="11" borderId="1" xfId="0" applyFont="1" applyFill="1" applyBorder="1" applyAlignment="1">
      <alignment horizontal="left" vertical="center"/>
    </xf>
    <xf numFmtId="0" fontId="38" fillId="4" borderId="1" xfId="0" applyFont="1" applyFill="1" applyBorder="1" applyAlignment="1">
      <alignment horizontal="left" vertical="top"/>
    </xf>
    <xf numFmtId="1" fontId="16" fillId="4" borderId="1" xfId="0" applyNumberFormat="1" applyFont="1" applyFill="1" applyBorder="1" applyAlignment="1">
      <alignment horizontal="center" vertical="top"/>
    </xf>
    <xf numFmtId="0" fontId="16" fillId="4" borderId="1" xfId="0" applyFont="1" applyFill="1" applyBorder="1" applyAlignment="1">
      <alignment horizontal="left" vertical="top" wrapText="1"/>
    </xf>
    <xf numFmtId="0" fontId="16" fillId="4" borderId="1" xfId="0" applyFont="1" applyFill="1" applyBorder="1" applyAlignment="1">
      <alignment horizontal="center" vertical="top" wrapText="1"/>
    </xf>
    <xf numFmtId="0" fontId="38" fillId="4" borderId="1" xfId="0" applyFont="1" applyFill="1" applyBorder="1" applyAlignment="1">
      <alignment horizontal="center" vertical="top"/>
    </xf>
    <xf numFmtId="3" fontId="38" fillId="4" borderId="1" xfId="2411" applyNumberFormat="1" applyFont="1" applyFill="1" applyBorder="1" applyAlignment="1">
      <alignment horizontal="center" vertical="top" wrapText="1"/>
    </xf>
    <xf numFmtId="0" fontId="15" fillId="0" borderId="0" xfId="0" applyFont="1" applyAlignment="1">
      <alignment horizontal="center" vertical="top"/>
    </xf>
    <xf numFmtId="0" fontId="16" fillId="0" borderId="1" xfId="0" applyFont="1" applyBorder="1" applyAlignment="1">
      <alignment horizontal="center" vertical="center"/>
    </xf>
    <xf numFmtId="1"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14" fontId="16" fillId="0" borderId="1" xfId="0" applyNumberFormat="1" applyFont="1" applyBorder="1" applyAlignment="1">
      <alignment horizontal="center" vertical="center"/>
    </xf>
    <xf numFmtId="1" fontId="16" fillId="0" borderId="1" xfId="0" applyNumberFormat="1" applyFont="1" applyBorder="1" applyAlignment="1">
      <alignment horizontal="center" vertical="center"/>
    </xf>
    <xf numFmtId="49" fontId="16" fillId="0" borderId="1" xfId="0" applyNumberFormat="1" applyFont="1" applyBorder="1" applyAlignment="1">
      <alignment horizontal="center" vertical="center"/>
    </xf>
    <xf numFmtId="3" fontId="16" fillId="0" borderId="1" xfId="0" applyNumberFormat="1" applyFont="1" applyBorder="1" applyAlignment="1">
      <alignment horizontal="center" vertical="center"/>
    </xf>
    <xf numFmtId="0" fontId="16" fillId="0" borderId="5" xfId="0" applyFont="1" applyBorder="1" applyAlignment="1">
      <alignment horizontal="center" vertical="center" wrapText="1"/>
    </xf>
    <xf numFmtId="49" fontId="16" fillId="0" borderId="4" xfId="0" applyNumberFormat="1" applyFont="1" applyBorder="1" applyAlignment="1">
      <alignment horizontal="center" vertical="center"/>
    </xf>
    <xf numFmtId="0" fontId="16" fillId="0" borderId="4" xfId="0" applyFont="1" applyBorder="1" applyAlignment="1">
      <alignment horizontal="center" vertical="center" wrapText="1"/>
    </xf>
    <xf numFmtId="0" fontId="16" fillId="0" borderId="1" xfId="9" applyFont="1" applyBorder="1" applyAlignment="1">
      <alignment horizontal="center" vertical="center" wrapText="1"/>
    </xf>
    <xf numFmtId="14" fontId="38" fillId="4" borderId="1" xfId="2409" applyNumberFormat="1" applyFont="1" applyFill="1" applyBorder="1" applyAlignment="1">
      <alignment horizontal="center" vertical="center" wrapText="1"/>
    </xf>
    <xf numFmtId="0" fontId="16" fillId="0" borderId="4" xfId="0" applyFont="1" applyBorder="1" applyAlignment="1">
      <alignment horizontal="center" vertical="center"/>
    </xf>
    <xf numFmtId="1" fontId="16" fillId="0" borderId="4" xfId="0" applyNumberFormat="1" applyFont="1" applyBorder="1" applyAlignment="1">
      <alignment horizontal="center" vertical="center" wrapText="1"/>
    </xf>
    <xf numFmtId="0" fontId="38" fillId="0" borderId="4" xfId="0" applyFont="1" applyBorder="1" applyAlignment="1">
      <alignment horizontal="center" vertical="center"/>
    </xf>
    <xf numFmtId="0" fontId="38" fillId="0" borderId="1" xfId="0" applyFont="1" applyBorder="1" applyAlignment="1">
      <alignment horizontal="center" vertical="center"/>
    </xf>
    <xf numFmtId="0" fontId="38"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6" xfId="0" applyFont="1" applyBorder="1" applyAlignment="1">
      <alignment horizontal="center" vertical="center"/>
    </xf>
    <xf numFmtId="1" fontId="16" fillId="0" borderId="6" xfId="0" applyNumberFormat="1" applyFont="1" applyBorder="1" applyAlignment="1">
      <alignment horizontal="center" vertical="center"/>
    </xf>
    <xf numFmtId="0" fontId="16" fillId="0" borderId="6" xfId="0" applyFont="1" applyBorder="1" applyAlignment="1">
      <alignment horizontal="left" vertical="center" wrapText="1"/>
    </xf>
    <xf numFmtId="0" fontId="16" fillId="0" borderId="6" xfId="0" applyFont="1" applyBorder="1" applyAlignment="1">
      <alignment horizontal="center" vertical="center" wrapText="1"/>
    </xf>
    <xf numFmtId="0" fontId="16" fillId="0" borderId="1" xfId="0" applyFont="1" applyBorder="1" applyAlignment="1">
      <alignment vertical="center" wrapText="1"/>
    </xf>
    <xf numFmtId="0" fontId="16" fillId="0" borderId="6" xfId="0" applyFont="1" applyBorder="1" applyAlignment="1">
      <alignment vertical="center" wrapText="1"/>
    </xf>
    <xf numFmtId="3" fontId="38" fillId="0" borderId="1" xfId="0" applyNumberFormat="1" applyFont="1" applyBorder="1" applyAlignment="1">
      <alignment horizontal="center" vertical="center"/>
    </xf>
    <xf numFmtId="0" fontId="16" fillId="4" borderId="1" xfId="0" applyFont="1" applyFill="1" applyBorder="1" applyAlignment="1">
      <alignment vertical="top" wrapText="1"/>
    </xf>
    <xf numFmtId="0" fontId="38" fillId="3" borderId="1" xfId="0" applyFont="1" applyFill="1" applyBorder="1" applyAlignment="1">
      <alignment vertical="center" wrapText="1"/>
    </xf>
    <xf numFmtId="0" fontId="38" fillId="3" borderId="1" xfId="0" applyFont="1" applyFill="1" applyBorder="1" applyAlignment="1">
      <alignment horizontal="center" vertical="center" wrapText="1"/>
    </xf>
    <xf numFmtId="14" fontId="38" fillId="3" borderId="1" xfId="0" applyNumberFormat="1" applyFont="1" applyFill="1" applyBorder="1" applyAlignment="1">
      <alignment horizontal="center" vertical="center" wrapText="1"/>
    </xf>
    <xf numFmtId="0" fontId="38" fillId="4" borderId="1" xfId="0" applyFont="1" applyFill="1" applyBorder="1" applyAlignment="1">
      <alignment horizontal="center" vertical="center" wrapText="1"/>
    </xf>
    <xf numFmtId="14" fontId="16"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14" fontId="38" fillId="4" borderId="1" xfId="0" applyNumberFormat="1" applyFont="1" applyFill="1" applyBorder="1" applyAlignment="1">
      <alignment horizontal="center" vertical="center" wrapText="1"/>
    </xf>
    <xf numFmtId="14" fontId="38" fillId="4" borderId="1" xfId="0" applyNumberFormat="1" applyFont="1" applyFill="1" applyBorder="1" applyAlignment="1">
      <alignment horizontal="center" vertical="center"/>
    </xf>
    <xf numFmtId="0" fontId="15" fillId="3" borderId="1" xfId="0" applyFont="1" applyFill="1" applyBorder="1" applyAlignment="1">
      <alignment horizontal="center" vertical="center"/>
    </xf>
    <xf numFmtId="0" fontId="38" fillId="11" borderId="1" xfId="0" applyFont="1" applyFill="1" applyBorder="1" applyAlignment="1">
      <alignment horizontal="center" vertical="center" wrapText="1"/>
    </xf>
    <xf numFmtId="14" fontId="38" fillId="11" borderId="1" xfId="0" applyNumberFormat="1" applyFont="1" applyFill="1" applyBorder="1" applyAlignment="1">
      <alignment horizontal="center" vertical="center" wrapText="1"/>
    </xf>
    <xf numFmtId="3" fontId="38" fillId="4" borderId="1" xfId="2411"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6" fillId="4" borderId="1" xfId="0" applyFont="1" applyFill="1" applyBorder="1" applyAlignment="1">
      <alignment horizontal="center" vertical="center" wrapText="1"/>
    </xf>
    <xf numFmtId="14" fontId="38" fillId="4" borderId="5" xfId="0" applyNumberFormat="1" applyFont="1" applyFill="1" applyBorder="1" applyAlignment="1">
      <alignment horizontal="center" vertical="center" wrapText="1"/>
    </xf>
    <xf numFmtId="14" fontId="15" fillId="4" borderId="1" xfId="0" applyNumberFormat="1" applyFont="1" applyFill="1" applyBorder="1" applyAlignment="1">
      <alignment horizontal="center" vertical="center"/>
    </xf>
    <xf numFmtId="0" fontId="15" fillId="4" borderId="1" xfId="0" applyFont="1" applyFill="1" applyBorder="1" applyAlignment="1">
      <alignment horizontal="center" vertical="center"/>
    </xf>
    <xf numFmtId="14" fontId="15" fillId="4"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xf>
    <xf numFmtId="0" fontId="35" fillId="4" borderId="1" xfId="0" applyFont="1" applyFill="1" applyBorder="1" applyAlignment="1">
      <alignment vertical="center" wrapText="1"/>
    </xf>
    <xf numFmtId="0" fontId="16" fillId="0" borderId="4" xfId="0" applyFont="1" applyBorder="1" applyAlignment="1">
      <alignment vertical="center" wrapText="1"/>
    </xf>
    <xf numFmtId="3" fontId="28" fillId="0" borderId="0" xfId="0" applyNumberFormat="1" applyFont="1" applyAlignment="1">
      <alignment vertical="center"/>
    </xf>
    <xf numFmtId="3" fontId="27" fillId="0" borderId="0" xfId="0" applyNumberFormat="1" applyFont="1" applyAlignment="1">
      <alignment vertical="center"/>
    </xf>
    <xf numFmtId="3" fontId="16" fillId="0" borderId="0" xfId="0" applyNumberFormat="1" applyFont="1" applyAlignment="1">
      <alignment vertical="center"/>
    </xf>
    <xf numFmtId="0" fontId="36" fillId="4" borderId="1" xfId="0" applyFont="1" applyFill="1" applyBorder="1" applyAlignment="1">
      <alignment horizontal="left" vertical="center" wrapText="1"/>
    </xf>
    <xf numFmtId="0" fontId="36" fillId="4" borderId="6" xfId="0" applyFont="1" applyFill="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left" vertical="center"/>
    </xf>
    <xf numFmtId="0" fontId="14" fillId="0" borderId="0" xfId="0" applyFont="1" applyAlignment="1">
      <alignment horizontal="left" vertical="center" wrapText="1"/>
    </xf>
    <xf numFmtId="0" fontId="39" fillId="0" borderId="0" xfId="0" applyFont="1" applyAlignment="1">
      <alignment horizontal="left" vertical="center"/>
    </xf>
    <xf numFmtId="0" fontId="28" fillId="0" borderId="0" xfId="57" applyFont="1" applyAlignment="1">
      <alignment horizontal="left" vertical="center"/>
    </xf>
    <xf numFmtId="0" fontId="27" fillId="0" borderId="0" xfId="0" applyFont="1" applyAlignment="1">
      <alignment horizontal="left" vertical="center" wrapText="1"/>
    </xf>
    <xf numFmtId="0" fontId="15" fillId="11" borderId="1" xfId="0" applyFont="1" applyFill="1" applyBorder="1" applyAlignment="1">
      <alignment horizontal="center" vertical="center" wrapText="1"/>
    </xf>
    <xf numFmtId="0" fontId="38" fillId="11" borderId="1" xfId="0" applyFont="1" applyFill="1" applyBorder="1" applyAlignment="1">
      <alignment horizontal="left" vertical="center" wrapText="1"/>
    </xf>
    <xf numFmtId="0" fontId="15" fillId="11" borderId="1" xfId="0" applyFont="1" applyFill="1" applyBorder="1" applyAlignment="1">
      <alignment vertical="center" wrapText="1"/>
    </xf>
    <xf numFmtId="0" fontId="38" fillId="0" borderId="0" xfId="0" applyFont="1" applyAlignment="1">
      <alignment horizontal="center" vertical="center" wrapText="1"/>
    </xf>
    <xf numFmtId="0" fontId="14" fillId="0" borderId="0" xfId="0" applyFont="1" applyAlignment="1">
      <alignment horizontal="center" vertical="top"/>
    </xf>
    <xf numFmtId="0" fontId="38" fillId="3" borderId="1" xfId="0" applyFont="1" applyFill="1" applyBorder="1" applyAlignment="1">
      <alignment vertical="center"/>
    </xf>
    <xf numFmtId="1" fontId="16" fillId="3" borderId="1" xfId="0" applyNumberFormat="1" applyFont="1" applyFill="1" applyBorder="1" applyAlignment="1">
      <alignment vertical="center"/>
    </xf>
    <xf numFmtId="0" fontId="16" fillId="3" borderId="1" xfId="0" applyFont="1" applyFill="1" applyBorder="1" applyAlignment="1">
      <alignment vertical="center" wrapText="1"/>
    </xf>
    <xf numFmtId="3" fontId="38" fillId="3" borderId="1" xfId="2411" applyNumberFormat="1" applyFont="1" applyFill="1" applyBorder="1" applyAlignment="1">
      <alignment vertical="center" wrapText="1"/>
    </xf>
    <xf numFmtId="0" fontId="38" fillId="0" borderId="0" xfId="0" applyFont="1" applyAlignment="1">
      <alignment vertical="center" wrapText="1"/>
    </xf>
    <xf numFmtId="14" fontId="38" fillId="0" borderId="0" xfId="0" applyNumberFormat="1" applyFont="1" applyAlignment="1">
      <alignment vertical="center"/>
    </xf>
    <xf numFmtId="4" fontId="38" fillId="0" borderId="1" xfId="0" applyNumberFormat="1" applyFont="1" applyBorder="1" applyAlignment="1">
      <alignment horizontal="center" vertical="center" wrapText="1"/>
    </xf>
    <xf numFmtId="3" fontId="38"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6" fillId="3" borderId="1" xfId="0" applyFont="1" applyFill="1" applyBorder="1" applyAlignment="1">
      <alignment horizontal="center" vertical="center" wrapText="1"/>
    </xf>
    <xf numFmtId="0" fontId="43" fillId="4" borderId="1" xfId="0" applyFont="1" applyFill="1" applyBorder="1" applyAlignment="1">
      <alignment horizontal="center" vertical="center" wrapText="1"/>
    </xf>
    <xf numFmtId="0" fontId="33" fillId="0" borderId="0" xfId="0" applyFont="1" applyAlignment="1">
      <alignment vertical="center"/>
    </xf>
    <xf numFmtId="49" fontId="16" fillId="0" borderId="6" xfId="0" applyNumberFormat="1" applyFont="1" applyBorder="1" applyAlignment="1">
      <alignment horizontal="center" vertical="center"/>
    </xf>
    <xf numFmtId="0" fontId="38" fillId="0" borderId="6" xfId="0" applyFont="1" applyBorder="1" applyAlignment="1">
      <alignment horizontal="center" vertical="center"/>
    </xf>
    <xf numFmtId="14" fontId="38" fillId="13" borderId="1" xfId="0" applyNumberFormat="1" applyFont="1" applyFill="1" applyBorder="1" applyAlignment="1">
      <alignment horizontal="center" vertical="center" wrapText="1"/>
    </xf>
    <xf numFmtId="3" fontId="44" fillId="0" borderId="1" xfId="0" applyNumberFormat="1" applyFont="1" applyBorder="1" applyAlignment="1">
      <alignment horizontal="center" vertical="center" wrapText="1"/>
    </xf>
    <xf numFmtId="3" fontId="44" fillId="0" borderId="6" xfId="0" applyNumberFormat="1" applyFont="1" applyBorder="1" applyAlignment="1">
      <alignment horizontal="center" vertical="center" wrapText="1"/>
    </xf>
    <xf numFmtId="0" fontId="15" fillId="11" borderId="1" xfId="0" applyFont="1" applyFill="1" applyBorder="1" applyAlignment="1">
      <alignment horizontal="center" vertical="center"/>
    </xf>
    <xf numFmtId="0" fontId="32" fillId="0" borderId="0" xfId="0" applyFont="1" applyAlignment="1">
      <alignment horizontal="center" vertical="top"/>
    </xf>
    <xf numFmtId="0" fontId="14" fillId="0" borderId="0" xfId="0" applyFont="1" applyAlignment="1">
      <alignment horizontal="right" vertical="top" wrapText="1"/>
    </xf>
    <xf numFmtId="0" fontId="27" fillId="0" borderId="0" xfId="57" applyFont="1" applyAlignment="1">
      <alignment horizontal="left" vertical="center"/>
    </xf>
    <xf numFmtId="3" fontId="9" fillId="0" borderId="0" xfId="0" applyNumberFormat="1" applyFont="1" applyAlignment="1">
      <alignment horizontal="left" vertical="center"/>
    </xf>
    <xf numFmtId="3" fontId="15" fillId="4" borderId="3" xfId="0" applyNumberFormat="1" applyFont="1" applyFill="1" applyBorder="1" applyAlignment="1">
      <alignment horizontal="center" vertical="center"/>
    </xf>
    <xf numFmtId="0" fontId="14" fillId="0" borderId="0" xfId="0" applyFont="1" applyAlignment="1">
      <alignment horizontal="left" vertical="center" wrapText="1"/>
    </xf>
    <xf numFmtId="0" fontId="16" fillId="0" borderId="0" xfId="0" applyFont="1" applyAlignment="1">
      <alignment horizontal="left" vertical="center" wrapText="1"/>
    </xf>
    <xf numFmtId="0" fontId="12" fillId="6" borderId="0" xfId="0" applyFont="1" applyFill="1" applyAlignment="1">
      <alignment horizontal="center"/>
    </xf>
    <xf numFmtId="0" fontId="12" fillId="10" borderId="0" xfId="0" applyFont="1" applyFill="1" applyAlignment="1">
      <alignment horizontal="center"/>
    </xf>
  </cellXfs>
  <cellStyles count="38441">
    <cellStyle name="Comma" xfId="2411" builtinId="3"/>
    <cellStyle name="Comma 2" xfId="1" xr:uid="{00000000-0005-0000-0000-000001000000}"/>
    <cellStyle name="Comma 2 10" xfId="58" xr:uid="{00000000-0005-0000-0000-000002000000}"/>
    <cellStyle name="Comma 2 10 10" xfId="9669" xr:uid="{00000000-0005-0000-0000-000003000000}"/>
    <cellStyle name="Comma 2 10 10 2" xfId="28883" xr:uid="{A76604E4-BC25-48D9-B1E4-F9385F077A93}"/>
    <cellStyle name="Comma 2 10 11" xfId="19276" xr:uid="{406164EC-A30E-4EAC-A921-14F1F8A3A8F4}"/>
    <cellStyle name="Comma 2 10 2" xfId="158" xr:uid="{00000000-0005-0000-0000-000004000000}"/>
    <cellStyle name="Comma 2 10 2 10" xfId="19376" xr:uid="{FBCFA1AF-7543-4F63-BE91-AF0F43614482}"/>
    <cellStyle name="Comma 2 10 2 2" xfId="358" xr:uid="{00000000-0005-0000-0000-000005000000}"/>
    <cellStyle name="Comma 2 10 2 2 2" xfId="1159" xr:uid="{00000000-0005-0000-0000-000006000000}"/>
    <cellStyle name="Comma 2 10 2 2 2 2" xfId="3564" xr:uid="{00000000-0005-0000-0000-000007000000}"/>
    <cellStyle name="Comma 2 10 2 2 2 2 2" xfId="8367" xr:uid="{00000000-0005-0000-0000-000008000000}"/>
    <cellStyle name="Comma 2 10 2 2 2 2 2 2" xfId="17974" xr:uid="{00000000-0005-0000-0000-000009000000}"/>
    <cellStyle name="Comma 2 10 2 2 2 2 2 2 2" xfId="37188" xr:uid="{55247A99-E65D-4C14-86C9-6F5F62C873A6}"/>
    <cellStyle name="Comma 2 10 2 2 2 2 2 3" xfId="27581" xr:uid="{3B939839-55D0-4841-AE96-1079C7969E5C}"/>
    <cellStyle name="Comma 2 10 2 2 2 2 3" xfId="13171" xr:uid="{00000000-0005-0000-0000-00000A000000}"/>
    <cellStyle name="Comma 2 10 2 2 2 2 3 2" xfId="32385" xr:uid="{A7F47337-AE64-44C0-8881-ABA958AF510F}"/>
    <cellStyle name="Comma 2 10 2 2 2 2 4" xfId="22778" xr:uid="{9B9AB80B-3079-42E3-A789-6D134469000E}"/>
    <cellStyle name="Comma 2 10 2 2 2 3" xfId="5966" xr:uid="{00000000-0005-0000-0000-00000B000000}"/>
    <cellStyle name="Comma 2 10 2 2 2 3 2" xfId="15573" xr:uid="{00000000-0005-0000-0000-00000C000000}"/>
    <cellStyle name="Comma 2 10 2 2 2 3 2 2" xfId="34787" xr:uid="{9F7F6B10-5400-4E6D-9E2A-1FEAE09D6E76}"/>
    <cellStyle name="Comma 2 10 2 2 2 3 3" xfId="25180" xr:uid="{19145495-D5FC-456D-B7D4-2FEBA73EF12F}"/>
    <cellStyle name="Comma 2 10 2 2 2 4" xfId="10769" xr:uid="{00000000-0005-0000-0000-00000D000000}"/>
    <cellStyle name="Comma 2 10 2 2 2 4 2" xfId="29983" xr:uid="{B55EC8BA-6A29-4349-B258-580BB38BF956}"/>
    <cellStyle name="Comma 2 10 2 2 2 5" xfId="20376" xr:uid="{FDCE4FF2-F9E5-4E5C-A678-3BDD51F0193B}"/>
    <cellStyle name="Comma 2 10 2 2 3" xfId="1959" xr:uid="{00000000-0005-0000-0000-00000E000000}"/>
    <cellStyle name="Comma 2 10 2 2 3 2" xfId="4364" xr:uid="{00000000-0005-0000-0000-00000F000000}"/>
    <cellStyle name="Comma 2 10 2 2 3 2 2" xfId="9167" xr:uid="{00000000-0005-0000-0000-000010000000}"/>
    <cellStyle name="Comma 2 10 2 2 3 2 2 2" xfId="18774" xr:uid="{00000000-0005-0000-0000-000011000000}"/>
    <cellStyle name="Comma 2 10 2 2 3 2 2 2 2" xfId="37988" xr:uid="{5CBCEC41-ACCE-4533-A7C2-CB865908087D}"/>
    <cellStyle name="Comma 2 10 2 2 3 2 2 3" xfId="28381" xr:uid="{50A24CBC-D5BD-4F7A-B421-41B156E1689E}"/>
    <cellStyle name="Comma 2 10 2 2 3 2 3" xfId="13971" xr:uid="{00000000-0005-0000-0000-000012000000}"/>
    <cellStyle name="Comma 2 10 2 2 3 2 3 2" xfId="33185" xr:uid="{2CC877C9-7263-4173-B262-71779A7454BD}"/>
    <cellStyle name="Comma 2 10 2 2 3 2 4" xfId="23578" xr:uid="{D1E5F4F8-36FF-4C93-9186-C57278577A33}"/>
    <cellStyle name="Comma 2 10 2 2 3 3" xfId="6766" xr:uid="{00000000-0005-0000-0000-000013000000}"/>
    <cellStyle name="Comma 2 10 2 2 3 3 2" xfId="16373" xr:uid="{00000000-0005-0000-0000-000014000000}"/>
    <cellStyle name="Comma 2 10 2 2 3 3 2 2" xfId="35587" xr:uid="{EBF3229A-2D60-4B82-98F8-6C11877BCE6E}"/>
    <cellStyle name="Comma 2 10 2 2 3 3 3" xfId="25980" xr:uid="{66534FB0-6539-4F20-8FD8-315C2CC823D6}"/>
    <cellStyle name="Comma 2 10 2 2 3 4" xfId="11569" xr:uid="{00000000-0005-0000-0000-000015000000}"/>
    <cellStyle name="Comma 2 10 2 2 3 4 2" xfId="30783" xr:uid="{EAF6FC75-6783-4314-A7EC-5B3B56CD4B9D}"/>
    <cellStyle name="Comma 2 10 2 2 3 5" xfId="21176" xr:uid="{A5DC3288-EEC4-4D99-B873-90E75E5C02B1}"/>
    <cellStyle name="Comma 2 10 2 2 4" xfId="2764" xr:uid="{00000000-0005-0000-0000-000016000000}"/>
    <cellStyle name="Comma 2 10 2 2 4 2" xfId="7567" xr:uid="{00000000-0005-0000-0000-000017000000}"/>
    <cellStyle name="Comma 2 10 2 2 4 2 2" xfId="17174" xr:uid="{00000000-0005-0000-0000-000018000000}"/>
    <cellStyle name="Comma 2 10 2 2 4 2 2 2" xfId="36388" xr:uid="{E96DE0D9-4C4C-405D-A5C3-B32C8D27A0CB}"/>
    <cellStyle name="Comma 2 10 2 2 4 2 3" xfId="26781" xr:uid="{1E80DAC2-CD70-41C2-BFA2-FF730D4E71BB}"/>
    <cellStyle name="Comma 2 10 2 2 4 3" xfId="12371" xr:uid="{00000000-0005-0000-0000-000019000000}"/>
    <cellStyle name="Comma 2 10 2 2 4 3 2" xfId="31585" xr:uid="{DCE5E6DD-BF96-4B0D-BE61-2519CF5CC405}"/>
    <cellStyle name="Comma 2 10 2 2 4 4" xfId="21978" xr:uid="{D728CD6E-73F2-4442-8317-F011B123CD02}"/>
    <cellStyle name="Comma 2 10 2 2 5" xfId="5166" xr:uid="{00000000-0005-0000-0000-00001A000000}"/>
    <cellStyle name="Comma 2 10 2 2 5 2" xfId="14773" xr:uid="{00000000-0005-0000-0000-00001B000000}"/>
    <cellStyle name="Comma 2 10 2 2 5 2 2" xfId="33987" xr:uid="{76710806-B4D5-4147-A4AE-B2949FF1554A}"/>
    <cellStyle name="Comma 2 10 2 2 5 3" xfId="24380" xr:uid="{E4B032F0-998C-4A20-9BAF-A2D9929221E6}"/>
    <cellStyle name="Comma 2 10 2 2 6" xfId="9969" xr:uid="{00000000-0005-0000-0000-00001C000000}"/>
    <cellStyle name="Comma 2 10 2 2 6 2" xfId="29183" xr:uid="{371F0F3F-29EE-4E89-949C-AF5EA9D201B8}"/>
    <cellStyle name="Comma 2 10 2 2 7" xfId="19576" xr:uid="{756E6A2C-4A90-4086-A842-649CA978CC56}"/>
    <cellStyle name="Comma 2 10 2 3" xfId="558" xr:uid="{00000000-0005-0000-0000-00001D000000}"/>
    <cellStyle name="Comma 2 10 2 3 2" xfId="1359" xr:uid="{00000000-0005-0000-0000-00001E000000}"/>
    <cellStyle name="Comma 2 10 2 3 2 2" xfId="3764" xr:uid="{00000000-0005-0000-0000-00001F000000}"/>
    <cellStyle name="Comma 2 10 2 3 2 2 2" xfId="8567" xr:uid="{00000000-0005-0000-0000-000020000000}"/>
    <cellStyle name="Comma 2 10 2 3 2 2 2 2" xfId="18174" xr:uid="{00000000-0005-0000-0000-000021000000}"/>
    <cellStyle name="Comma 2 10 2 3 2 2 2 2 2" xfId="37388" xr:uid="{CD94DA75-A027-4B88-8054-8C7659F847BD}"/>
    <cellStyle name="Comma 2 10 2 3 2 2 2 3" xfId="27781" xr:uid="{626F2902-8C01-4931-8AEA-CD396D7CDABF}"/>
    <cellStyle name="Comma 2 10 2 3 2 2 3" xfId="13371" xr:uid="{00000000-0005-0000-0000-000022000000}"/>
    <cellStyle name="Comma 2 10 2 3 2 2 3 2" xfId="32585" xr:uid="{697CB388-78D9-41F9-8F36-02DC427A394A}"/>
    <cellStyle name="Comma 2 10 2 3 2 2 4" xfId="22978" xr:uid="{B2E22CF0-4B46-4331-B99B-9FBD1DF88477}"/>
    <cellStyle name="Comma 2 10 2 3 2 3" xfId="6166" xr:uid="{00000000-0005-0000-0000-000023000000}"/>
    <cellStyle name="Comma 2 10 2 3 2 3 2" xfId="15773" xr:uid="{00000000-0005-0000-0000-000024000000}"/>
    <cellStyle name="Comma 2 10 2 3 2 3 2 2" xfId="34987" xr:uid="{931207FF-0281-45E0-BD10-74A4EF2802E4}"/>
    <cellStyle name="Comma 2 10 2 3 2 3 3" xfId="25380" xr:uid="{42547D47-B206-42C1-88D8-DE330EA6795E}"/>
    <cellStyle name="Comma 2 10 2 3 2 4" xfId="10969" xr:uid="{00000000-0005-0000-0000-000025000000}"/>
    <cellStyle name="Comma 2 10 2 3 2 4 2" xfId="30183" xr:uid="{BC39D545-366E-4628-8294-4D03D9E5B743}"/>
    <cellStyle name="Comma 2 10 2 3 2 5" xfId="20576" xr:uid="{B00F9011-691B-405C-BDE7-FDD407A05896}"/>
    <cellStyle name="Comma 2 10 2 3 3" xfId="2159" xr:uid="{00000000-0005-0000-0000-000026000000}"/>
    <cellStyle name="Comma 2 10 2 3 3 2" xfId="4564" xr:uid="{00000000-0005-0000-0000-000027000000}"/>
    <cellStyle name="Comma 2 10 2 3 3 2 2" xfId="9367" xr:uid="{00000000-0005-0000-0000-000028000000}"/>
    <cellStyle name="Comma 2 10 2 3 3 2 2 2" xfId="18974" xr:uid="{00000000-0005-0000-0000-000029000000}"/>
    <cellStyle name="Comma 2 10 2 3 3 2 2 2 2" xfId="38188" xr:uid="{4569C743-B48F-4207-9518-8EDBC9AC2DB4}"/>
    <cellStyle name="Comma 2 10 2 3 3 2 2 3" xfId="28581" xr:uid="{F9E36837-3AA1-4DD8-8947-B760A03DF7DF}"/>
    <cellStyle name="Comma 2 10 2 3 3 2 3" xfId="14171" xr:uid="{00000000-0005-0000-0000-00002A000000}"/>
    <cellStyle name="Comma 2 10 2 3 3 2 3 2" xfId="33385" xr:uid="{93E42A2D-4279-49DB-85AC-E5BCD1BF9DBD}"/>
    <cellStyle name="Comma 2 10 2 3 3 2 4" xfId="23778" xr:uid="{1AF7842D-BCE9-4FD4-AB88-E3C360EE53D0}"/>
    <cellStyle name="Comma 2 10 2 3 3 3" xfId="6966" xr:uid="{00000000-0005-0000-0000-00002B000000}"/>
    <cellStyle name="Comma 2 10 2 3 3 3 2" xfId="16573" xr:uid="{00000000-0005-0000-0000-00002C000000}"/>
    <cellStyle name="Comma 2 10 2 3 3 3 2 2" xfId="35787" xr:uid="{68778A6A-2B43-42E8-A7E2-8C37D21D21E6}"/>
    <cellStyle name="Comma 2 10 2 3 3 3 3" xfId="26180" xr:uid="{6C6CEADB-9E90-4E89-8DF0-19A472204635}"/>
    <cellStyle name="Comma 2 10 2 3 3 4" xfId="11769" xr:uid="{00000000-0005-0000-0000-00002D000000}"/>
    <cellStyle name="Comma 2 10 2 3 3 4 2" xfId="30983" xr:uid="{FCF361C7-22EC-40AA-9EFB-E908093DCC51}"/>
    <cellStyle name="Comma 2 10 2 3 3 5" xfId="21376" xr:uid="{1A86C49A-A279-4CFE-A6D5-A4E4189E5DD8}"/>
    <cellStyle name="Comma 2 10 2 3 4" xfId="2964" xr:uid="{00000000-0005-0000-0000-00002E000000}"/>
    <cellStyle name="Comma 2 10 2 3 4 2" xfId="7767" xr:uid="{00000000-0005-0000-0000-00002F000000}"/>
    <cellStyle name="Comma 2 10 2 3 4 2 2" xfId="17374" xr:uid="{00000000-0005-0000-0000-000030000000}"/>
    <cellStyle name="Comma 2 10 2 3 4 2 2 2" xfId="36588" xr:uid="{FBBA07E5-34C3-47A4-8AB0-CD5AE9337097}"/>
    <cellStyle name="Comma 2 10 2 3 4 2 3" xfId="26981" xr:uid="{CD28B556-A765-4F8E-B799-76D8CED13539}"/>
    <cellStyle name="Comma 2 10 2 3 4 3" xfId="12571" xr:uid="{00000000-0005-0000-0000-000031000000}"/>
    <cellStyle name="Comma 2 10 2 3 4 3 2" xfId="31785" xr:uid="{9DE90933-B145-467C-903F-FB7D7BEC4BB7}"/>
    <cellStyle name="Comma 2 10 2 3 4 4" xfId="22178" xr:uid="{CB265BB2-0450-4D6F-9CB1-382352D2CAA0}"/>
    <cellStyle name="Comma 2 10 2 3 5" xfId="5366" xr:uid="{00000000-0005-0000-0000-000032000000}"/>
    <cellStyle name="Comma 2 10 2 3 5 2" xfId="14973" xr:uid="{00000000-0005-0000-0000-000033000000}"/>
    <cellStyle name="Comma 2 10 2 3 5 2 2" xfId="34187" xr:uid="{AEA5D29D-48B5-44D6-A01A-AD5047627907}"/>
    <cellStyle name="Comma 2 10 2 3 5 3" xfId="24580" xr:uid="{F87E9134-D728-4991-8D5F-3A9A161C9187}"/>
    <cellStyle name="Comma 2 10 2 3 6" xfId="10169" xr:uid="{00000000-0005-0000-0000-000034000000}"/>
    <cellStyle name="Comma 2 10 2 3 6 2" xfId="29383" xr:uid="{2A606CED-C1EB-4F99-8021-2901D2879C16}"/>
    <cellStyle name="Comma 2 10 2 3 7" xfId="19776" xr:uid="{4FF0B9CC-7080-4EAF-85E6-EF8B9CFBF1AC}"/>
    <cellStyle name="Comma 2 10 2 4" xfId="758" xr:uid="{00000000-0005-0000-0000-000035000000}"/>
    <cellStyle name="Comma 2 10 2 4 2" xfId="1559" xr:uid="{00000000-0005-0000-0000-000036000000}"/>
    <cellStyle name="Comma 2 10 2 4 2 2" xfId="3964" xr:uid="{00000000-0005-0000-0000-000037000000}"/>
    <cellStyle name="Comma 2 10 2 4 2 2 2" xfId="8767" xr:uid="{00000000-0005-0000-0000-000038000000}"/>
    <cellStyle name="Comma 2 10 2 4 2 2 2 2" xfId="18374" xr:uid="{00000000-0005-0000-0000-000039000000}"/>
    <cellStyle name="Comma 2 10 2 4 2 2 2 2 2" xfId="37588" xr:uid="{C4714669-2760-4CD6-952A-F12BF75F64B9}"/>
    <cellStyle name="Comma 2 10 2 4 2 2 2 3" xfId="27981" xr:uid="{7C5433B1-4012-4E92-A8C0-9B39DF6BA20E}"/>
    <cellStyle name="Comma 2 10 2 4 2 2 3" xfId="13571" xr:uid="{00000000-0005-0000-0000-00003A000000}"/>
    <cellStyle name="Comma 2 10 2 4 2 2 3 2" xfId="32785" xr:uid="{155878BD-EF5F-4DD6-9F91-63AD2A89005B}"/>
    <cellStyle name="Comma 2 10 2 4 2 2 4" xfId="23178" xr:uid="{9D22AFEE-4CA7-41DE-8CF2-5DFF3968F572}"/>
    <cellStyle name="Comma 2 10 2 4 2 3" xfId="6366" xr:uid="{00000000-0005-0000-0000-00003B000000}"/>
    <cellStyle name="Comma 2 10 2 4 2 3 2" xfId="15973" xr:uid="{00000000-0005-0000-0000-00003C000000}"/>
    <cellStyle name="Comma 2 10 2 4 2 3 2 2" xfId="35187" xr:uid="{E91BE3CE-C802-47AD-BCBA-CBC3F5D931BC}"/>
    <cellStyle name="Comma 2 10 2 4 2 3 3" xfId="25580" xr:uid="{8D938A23-B7A9-4452-B866-85AD806C6BC7}"/>
    <cellStyle name="Comma 2 10 2 4 2 4" xfId="11169" xr:uid="{00000000-0005-0000-0000-00003D000000}"/>
    <cellStyle name="Comma 2 10 2 4 2 4 2" xfId="30383" xr:uid="{9A0C709F-1854-4FC0-B065-EB78EBE65944}"/>
    <cellStyle name="Comma 2 10 2 4 2 5" xfId="20776" xr:uid="{75365B3F-8E0E-48D7-B73D-C64D0D386B04}"/>
    <cellStyle name="Comma 2 10 2 4 3" xfId="2359" xr:uid="{00000000-0005-0000-0000-00003E000000}"/>
    <cellStyle name="Comma 2 10 2 4 3 2" xfId="4764" xr:uid="{00000000-0005-0000-0000-00003F000000}"/>
    <cellStyle name="Comma 2 10 2 4 3 2 2" xfId="9567" xr:uid="{00000000-0005-0000-0000-000040000000}"/>
    <cellStyle name="Comma 2 10 2 4 3 2 2 2" xfId="19174" xr:uid="{00000000-0005-0000-0000-000041000000}"/>
    <cellStyle name="Comma 2 10 2 4 3 2 2 2 2" xfId="38388" xr:uid="{FD30CD1F-0ABF-412B-AF51-32273E7C4413}"/>
    <cellStyle name="Comma 2 10 2 4 3 2 2 3" xfId="28781" xr:uid="{321EB9D1-18C6-41A4-99A8-2E27C560F94E}"/>
    <cellStyle name="Comma 2 10 2 4 3 2 3" xfId="14371" xr:uid="{00000000-0005-0000-0000-000042000000}"/>
    <cellStyle name="Comma 2 10 2 4 3 2 3 2" xfId="33585" xr:uid="{FA7844BE-F3A7-48E7-8742-9428FA5D32FC}"/>
    <cellStyle name="Comma 2 10 2 4 3 2 4" xfId="23978" xr:uid="{9F02776D-C801-4587-8B32-6A51F1B1B3EB}"/>
    <cellStyle name="Comma 2 10 2 4 3 3" xfId="7166" xr:uid="{00000000-0005-0000-0000-000043000000}"/>
    <cellStyle name="Comma 2 10 2 4 3 3 2" xfId="16773" xr:uid="{00000000-0005-0000-0000-000044000000}"/>
    <cellStyle name="Comma 2 10 2 4 3 3 2 2" xfId="35987" xr:uid="{68AA4277-586F-478D-9988-4A108C0C3D2B}"/>
    <cellStyle name="Comma 2 10 2 4 3 3 3" xfId="26380" xr:uid="{9BBA0CFC-9A98-4093-9033-2CD3653AD02C}"/>
    <cellStyle name="Comma 2 10 2 4 3 4" xfId="11969" xr:uid="{00000000-0005-0000-0000-000045000000}"/>
    <cellStyle name="Comma 2 10 2 4 3 4 2" xfId="31183" xr:uid="{3DF445A0-B9E1-4384-B58D-BF7528335092}"/>
    <cellStyle name="Comma 2 10 2 4 3 5" xfId="21576" xr:uid="{317442B8-5148-4696-A58E-E47AC60FB69B}"/>
    <cellStyle name="Comma 2 10 2 4 4" xfId="3164" xr:uid="{00000000-0005-0000-0000-000046000000}"/>
    <cellStyle name="Comma 2 10 2 4 4 2" xfId="7967" xr:uid="{00000000-0005-0000-0000-000047000000}"/>
    <cellStyle name="Comma 2 10 2 4 4 2 2" xfId="17574" xr:uid="{00000000-0005-0000-0000-000048000000}"/>
    <cellStyle name="Comma 2 10 2 4 4 2 2 2" xfId="36788" xr:uid="{3003804D-DBF0-41C3-A181-43B2349613C3}"/>
    <cellStyle name="Comma 2 10 2 4 4 2 3" xfId="27181" xr:uid="{B0826C3B-94BD-48D0-8669-A3584E486417}"/>
    <cellStyle name="Comma 2 10 2 4 4 3" xfId="12771" xr:uid="{00000000-0005-0000-0000-000049000000}"/>
    <cellStyle name="Comma 2 10 2 4 4 3 2" xfId="31985" xr:uid="{87452E55-4B1D-4A79-92FA-BC476B3A38C2}"/>
    <cellStyle name="Comma 2 10 2 4 4 4" xfId="22378" xr:uid="{AB01878A-7507-4FA3-A2B4-4B9521557518}"/>
    <cellStyle name="Comma 2 10 2 4 5" xfId="5566" xr:uid="{00000000-0005-0000-0000-00004A000000}"/>
    <cellStyle name="Comma 2 10 2 4 5 2" xfId="15173" xr:uid="{00000000-0005-0000-0000-00004B000000}"/>
    <cellStyle name="Comma 2 10 2 4 5 2 2" xfId="34387" xr:uid="{D062B3D3-B953-40DB-8401-0F395BD1A086}"/>
    <cellStyle name="Comma 2 10 2 4 5 3" xfId="24780" xr:uid="{3540A4B4-6ADD-48E9-B99E-1F2F128053AF}"/>
    <cellStyle name="Comma 2 10 2 4 6" xfId="10369" xr:uid="{00000000-0005-0000-0000-00004C000000}"/>
    <cellStyle name="Comma 2 10 2 4 6 2" xfId="29583" xr:uid="{AD0CC118-9677-48A4-A511-FFAA2D5BE8F2}"/>
    <cellStyle name="Comma 2 10 2 4 7" xfId="19976" xr:uid="{5DDF75CE-7D5D-4A50-BD82-26DE34458FB7}"/>
    <cellStyle name="Comma 2 10 2 5" xfId="959" xr:uid="{00000000-0005-0000-0000-00004D000000}"/>
    <cellStyle name="Comma 2 10 2 5 2" xfId="3364" xr:uid="{00000000-0005-0000-0000-00004E000000}"/>
    <cellStyle name="Comma 2 10 2 5 2 2" xfId="8167" xr:uid="{00000000-0005-0000-0000-00004F000000}"/>
    <cellStyle name="Comma 2 10 2 5 2 2 2" xfId="17774" xr:uid="{00000000-0005-0000-0000-000050000000}"/>
    <cellStyle name="Comma 2 10 2 5 2 2 2 2" xfId="36988" xr:uid="{C509454B-3233-45ED-9726-DC27E4F7976F}"/>
    <cellStyle name="Comma 2 10 2 5 2 2 3" xfId="27381" xr:uid="{8264206C-BB7D-4C04-9DB0-97C9ACA92A01}"/>
    <cellStyle name="Comma 2 10 2 5 2 3" xfId="12971" xr:uid="{00000000-0005-0000-0000-000051000000}"/>
    <cellStyle name="Comma 2 10 2 5 2 3 2" xfId="32185" xr:uid="{D15AB96C-2CCF-413D-974D-D87D1544AF19}"/>
    <cellStyle name="Comma 2 10 2 5 2 4" xfId="22578" xr:uid="{3CC5899C-3207-4445-892E-536252E5A2C0}"/>
    <cellStyle name="Comma 2 10 2 5 3" xfId="5766" xr:uid="{00000000-0005-0000-0000-000052000000}"/>
    <cellStyle name="Comma 2 10 2 5 3 2" xfId="15373" xr:uid="{00000000-0005-0000-0000-000053000000}"/>
    <cellStyle name="Comma 2 10 2 5 3 2 2" xfId="34587" xr:uid="{6B06B906-E4DF-4BDB-8E53-5E7533AEEB4C}"/>
    <cellStyle name="Comma 2 10 2 5 3 3" xfId="24980" xr:uid="{528C3D07-488F-4027-ABDD-FDF095A96406}"/>
    <cellStyle name="Comma 2 10 2 5 4" xfId="10569" xr:uid="{00000000-0005-0000-0000-000054000000}"/>
    <cellStyle name="Comma 2 10 2 5 4 2" xfId="29783" xr:uid="{A7102632-FE56-48B6-A6C5-A1339946989B}"/>
    <cellStyle name="Comma 2 10 2 5 5" xfId="20176" xr:uid="{F92D5AF1-FFD4-4C2C-A54D-8F75BD06095F}"/>
    <cellStyle name="Comma 2 10 2 6" xfId="1759" xr:uid="{00000000-0005-0000-0000-000055000000}"/>
    <cellStyle name="Comma 2 10 2 6 2" xfId="4164" xr:uid="{00000000-0005-0000-0000-000056000000}"/>
    <cellStyle name="Comma 2 10 2 6 2 2" xfId="8967" xr:uid="{00000000-0005-0000-0000-000057000000}"/>
    <cellStyle name="Comma 2 10 2 6 2 2 2" xfId="18574" xr:uid="{00000000-0005-0000-0000-000058000000}"/>
    <cellStyle name="Comma 2 10 2 6 2 2 2 2" xfId="37788" xr:uid="{56B17CDF-AFB0-4C90-ACB0-C9C628F8A556}"/>
    <cellStyle name="Comma 2 10 2 6 2 2 3" xfId="28181" xr:uid="{7D6F0167-BC2A-4163-B2B7-97207E2F9125}"/>
    <cellStyle name="Comma 2 10 2 6 2 3" xfId="13771" xr:uid="{00000000-0005-0000-0000-000059000000}"/>
    <cellStyle name="Comma 2 10 2 6 2 3 2" xfId="32985" xr:uid="{A80E6C91-AA0E-4690-A30E-06DC650C79AB}"/>
    <cellStyle name="Comma 2 10 2 6 2 4" xfId="23378" xr:uid="{18570606-984F-48FA-8DC6-1ADFF3984291}"/>
    <cellStyle name="Comma 2 10 2 6 3" xfId="6566" xr:uid="{00000000-0005-0000-0000-00005A000000}"/>
    <cellStyle name="Comma 2 10 2 6 3 2" xfId="16173" xr:uid="{00000000-0005-0000-0000-00005B000000}"/>
    <cellStyle name="Comma 2 10 2 6 3 2 2" xfId="35387" xr:uid="{8F23A254-0C7A-4874-98B0-3434511160B3}"/>
    <cellStyle name="Comma 2 10 2 6 3 3" xfId="25780" xr:uid="{385E8043-3E78-4944-BD7D-DB10D5EE36A1}"/>
    <cellStyle name="Comma 2 10 2 6 4" xfId="11369" xr:uid="{00000000-0005-0000-0000-00005C000000}"/>
    <cellStyle name="Comma 2 10 2 6 4 2" xfId="30583" xr:uid="{0FA80F4E-D13B-498B-A89D-7626749C44E9}"/>
    <cellStyle name="Comma 2 10 2 6 5" xfId="20976" xr:uid="{1E57E19C-6002-427E-9D28-80E4F0733E66}"/>
    <cellStyle name="Comma 2 10 2 7" xfId="2564" xr:uid="{00000000-0005-0000-0000-00005D000000}"/>
    <cellStyle name="Comma 2 10 2 7 2" xfId="7367" xr:uid="{00000000-0005-0000-0000-00005E000000}"/>
    <cellStyle name="Comma 2 10 2 7 2 2" xfId="16974" xr:uid="{00000000-0005-0000-0000-00005F000000}"/>
    <cellStyle name="Comma 2 10 2 7 2 2 2" xfId="36188" xr:uid="{74AF1DEA-70BB-4064-92D0-8090CFFEA0C5}"/>
    <cellStyle name="Comma 2 10 2 7 2 3" xfId="26581" xr:uid="{19A98821-E968-47B6-94E9-9520A7CD08D4}"/>
    <cellStyle name="Comma 2 10 2 7 3" xfId="12171" xr:uid="{00000000-0005-0000-0000-000060000000}"/>
    <cellStyle name="Comma 2 10 2 7 3 2" xfId="31385" xr:uid="{A70BCE48-30F7-4C16-8136-1D5CD280C5D1}"/>
    <cellStyle name="Comma 2 10 2 7 4" xfId="21778" xr:uid="{83F9168B-F5F2-47EF-91D1-7D802B1163D1}"/>
    <cellStyle name="Comma 2 10 2 8" xfId="4966" xr:uid="{00000000-0005-0000-0000-000061000000}"/>
    <cellStyle name="Comma 2 10 2 8 2" xfId="14573" xr:uid="{00000000-0005-0000-0000-000062000000}"/>
    <cellStyle name="Comma 2 10 2 8 2 2" xfId="33787" xr:uid="{AC16255D-0BE8-43EF-A1BB-6BAE3B6917CE}"/>
    <cellStyle name="Comma 2 10 2 8 3" xfId="24180" xr:uid="{1C22EC9A-E0C2-4CA4-B029-2C773AFA24B9}"/>
    <cellStyle name="Comma 2 10 2 9" xfId="9769" xr:uid="{00000000-0005-0000-0000-000063000000}"/>
    <cellStyle name="Comma 2 10 2 9 2" xfId="28983" xr:uid="{EE5C4BFB-F1B4-4D1B-8F4B-214DE2BFE240}"/>
    <cellStyle name="Comma 2 10 3" xfId="258" xr:uid="{00000000-0005-0000-0000-000064000000}"/>
    <cellStyle name="Comma 2 10 3 2" xfId="1059" xr:uid="{00000000-0005-0000-0000-000065000000}"/>
    <cellStyle name="Comma 2 10 3 2 2" xfId="3464" xr:uid="{00000000-0005-0000-0000-000066000000}"/>
    <cellStyle name="Comma 2 10 3 2 2 2" xfId="8267" xr:uid="{00000000-0005-0000-0000-000067000000}"/>
    <cellStyle name="Comma 2 10 3 2 2 2 2" xfId="17874" xr:uid="{00000000-0005-0000-0000-000068000000}"/>
    <cellStyle name="Comma 2 10 3 2 2 2 2 2" xfId="37088" xr:uid="{3D6A5CDE-57E5-45D3-8CFD-86DF94307ED5}"/>
    <cellStyle name="Comma 2 10 3 2 2 2 3" xfId="27481" xr:uid="{CF3749C5-79A3-4413-8742-C9D2FC0C8323}"/>
    <cellStyle name="Comma 2 10 3 2 2 3" xfId="13071" xr:uid="{00000000-0005-0000-0000-000069000000}"/>
    <cellStyle name="Comma 2 10 3 2 2 3 2" xfId="32285" xr:uid="{29E57F6E-E039-4F40-8285-A780C144290D}"/>
    <cellStyle name="Comma 2 10 3 2 2 4" xfId="22678" xr:uid="{42E207A3-1055-475F-9D66-28805CCEA6F1}"/>
    <cellStyle name="Comma 2 10 3 2 3" xfId="5866" xr:uid="{00000000-0005-0000-0000-00006A000000}"/>
    <cellStyle name="Comma 2 10 3 2 3 2" xfId="15473" xr:uid="{00000000-0005-0000-0000-00006B000000}"/>
    <cellStyle name="Comma 2 10 3 2 3 2 2" xfId="34687" xr:uid="{D144AE16-3946-4E52-94CB-B6436F358C65}"/>
    <cellStyle name="Comma 2 10 3 2 3 3" xfId="25080" xr:uid="{986DE852-02CB-45EF-ADF8-3A8020DE4064}"/>
    <cellStyle name="Comma 2 10 3 2 4" xfId="10669" xr:uid="{00000000-0005-0000-0000-00006C000000}"/>
    <cellStyle name="Comma 2 10 3 2 4 2" xfId="29883" xr:uid="{73D1855A-C42F-4247-BC43-D1997BC9CAE0}"/>
    <cellStyle name="Comma 2 10 3 2 5" xfId="20276" xr:uid="{0824B2B4-C142-4742-A7BD-8690F74B4633}"/>
    <cellStyle name="Comma 2 10 3 3" xfId="1859" xr:uid="{00000000-0005-0000-0000-00006D000000}"/>
    <cellStyle name="Comma 2 10 3 3 2" xfId="4264" xr:uid="{00000000-0005-0000-0000-00006E000000}"/>
    <cellStyle name="Comma 2 10 3 3 2 2" xfId="9067" xr:uid="{00000000-0005-0000-0000-00006F000000}"/>
    <cellStyle name="Comma 2 10 3 3 2 2 2" xfId="18674" xr:uid="{00000000-0005-0000-0000-000070000000}"/>
    <cellStyle name="Comma 2 10 3 3 2 2 2 2" xfId="37888" xr:uid="{190536BD-1165-4DC6-A272-079D37F3F8E2}"/>
    <cellStyle name="Comma 2 10 3 3 2 2 3" xfId="28281" xr:uid="{900DEE71-5AB0-49BE-BC0D-F9299FEF7188}"/>
    <cellStyle name="Comma 2 10 3 3 2 3" xfId="13871" xr:uid="{00000000-0005-0000-0000-000071000000}"/>
    <cellStyle name="Comma 2 10 3 3 2 3 2" xfId="33085" xr:uid="{230D1095-9595-4893-91A6-223AB084C881}"/>
    <cellStyle name="Comma 2 10 3 3 2 4" xfId="23478" xr:uid="{39607EFD-EF8E-4F2A-9944-D10278CFEEE8}"/>
    <cellStyle name="Comma 2 10 3 3 3" xfId="6666" xr:uid="{00000000-0005-0000-0000-000072000000}"/>
    <cellStyle name="Comma 2 10 3 3 3 2" xfId="16273" xr:uid="{00000000-0005-0000-0000-000073000000}"/>
    <cellStyle name="Comma 2 10 3 3 3 2 2" xfId="35487" xr:uid="{F7C0622E-7422-4817-9CD3-CE0CBA49576E}"/>
    <cellStyle name="Comma 2 10 3 3 3 3" xfId="25880" xr:uid="{C90BF4C2-8291-4AC9-8C6E-911B98F46450}"/>
    <cellStyle name="Comma 2 10 3 3 4" xfId="11469" xr:uid="{00000000-0005-0000-0000-000074000000}"/>
    <cellStyle name="Comma 2 10 3 3 4 2" xfId="30683" xr:uid="{A26786F7-6C55-4E10-930A-3BEFD4AB154F}"/>
    <cellStyle name="Comma 2 10 3 3 5" xfId="21076" xr:uid="{8FC1B3FC-5DE0-495A-88C2-B22162F8D389}"/>
    <cellStyle name="Comma 2 10 3 4" xfId="2664" xr:uid="{00000000-0005-0000-0000-000075000000}"/>
    <cellStyle name="Comma 2 10 3 4 2" xfId="7467" xr:uid="{00000000-0005-0000-0000-000076000000}"/>
    <cellStyle name="Comma 2 10 3 4 2 2" xfId="17074" xr:uid="{00000000-0005-0000-0000-000077000000}"/>
    <cellStyle name="Comma 2 10 3 4 2 2 2" xfId="36288" xr:uid="{31B4483B-F6D1-41D5-A63D-F90D0EBB4089}"/>
    <cellStyle name="Comma 2 10 3 4 2 3" xfId="26681" xr:uid="{B7091ED0-DA8E-4CA6-8F24-9C4EFFFBAFF6}"/>
    <cellStyle name="Comma 2 10 3 4 3" xfId="12271" xr:uid="{00000000-0005-0000-0000-000078000000}"/>
    <cellStyle name="Comma 2 10 3 4 3 2" xfId="31485" xr:uid="{230188D5-9DE9-403F-B93C-6FFEFBC00746}"/>
    <cellStyle name="Comma 2 10 3 4 4" xfId="21878" xr:uid="{8CF0C957-C8FF-4ECA-849D-B99C6F7FEAB9}"/>
    <cellStyle name="Comma 2 10 3 5" xfId="5066" xr:uid="{00000000-0005-0000-0000-000079000000}"/>
    <cellStyle name="Comma 2 10 3 5 2" xfId="14673" xr:uid="{00000000-0005-0000-0000-00007A000000}"/>
    <cellStyle name="Comma 2 10 3 5 2 2" xfId="33887" xr:uid="{DC21F4FC-24CA-4396-A9EA-A23BD2559A6C}"/>
    <cellStyle name="Comma 2 10 3 5 3" xfId="24280" xr:uid="{48252933-8779-47B1-BAFA-D1677D2F15EE}"/>
    <cellStyle name="Comma 2 10 3 6" xfId="9869" xr:uid="{00000000-0005-0000-0000-00007B000000}"/>
    <cellStyle name="Comma 2 10 3 6 2" xfId="29083" xr:uid="{CBBF0377-67DD-48F2-A78F-9BFC00A7FBEA}"/>
    <cellStyle name="Comma 2 10 3 7" xfId="19476" xr:uid="{66BEDF66-F671-4561-B599-002BE0E27158}"/>
    <cellStyle name="Comma 2 10 4" xfId="458" xr:uid="{00000000-0005-0000-0000-00007C000000}"/>
    <cellStyle name="Comma 2 10 4 2" xfId="1259" xr:uid="{00000000-0005-0000-0000-00007D000000}"/>
    <cellStyle name="Comma 2 10 4 2 2" xfId="3664" xr:uid="{00000000-0005-0000-0000-00007E000000}"/>
    <cellStyle name="Comma 2 10 4 2 2 2" xfId="8467" xr:uid="{00000000-0005-0000-0000-00007F000000}"/>
    <cellStyle name="Comma 2 10 4 2 2 2 2" xfId="18074" xr:uid="{00000000-0005-0000-0000-000080000000}"/>
    <cellStyle name="Comma 2 10 4 2 2 2 2 2" xfId="37288" xr:uid="{4D3D73AE-1F26-427A-B3EA-E417763D1832}"/>
    <cellStyle name="Comma 2 10 4 2 2 2 3" xfId="27681" xr:uid="{AEACB4CC-35C1-4FD6-A2C3-6C1B9FF838E6}"/>
    <cellStyle name="Comma 2 10 4 2 2 3" xfId="13271" xr:uid="{00000000-0005-0000-0000-000081000000}"/>
    <cellStyle name="Comma 2 10 4 2 2 3 2" xfId="32485" xr:uid="{F57DD22D-34C6-452F-AD53-C29F746F247E}"/>
    <cellStyle name="Comma 2 10 4 2 2 4" xfId="22878" xr:uid="{96C39BE4-9923-459E-931A-BB4C03AC5E39}"/>
    <cellStyle name="Comma 2 10 4 2 3" xfId="6066" xr:uid="{00000000-0005-0000-0000-000082000000}"/>
    <cellStyle name="Comma 2 10 4 2 3 2" xfId="15673" xr:uid="{00000000-0005-0000-0000-000083000000}"/>
    <cellStyle name="Comma 2 10 4 2 3 2 2" xfId="34887" xr:uid="{D8EBFB80-B835-4C76-8EB8-2EA969806BC9}"/>
    <cellStyle name="Comma 2 10 4 2 3 3" xfId="25280" xr:uid="{5B977BBA-F768-4351-9EE5-17352FE1F199}"/>
    <cellStyle name="Comma 2 10 4 2 4" xfId="10869" xr:uid="{00000000-0005-0000-0000-000084000000}"/>
    <cellStyle name="Comma 2 10 4 2 4 2" xfId="30083" xr:uid="{B9F18C54-DA77-454E-9A99-CE5748CF2BCD}"/>
    <cellStyle name="Comma 2 10 4 2 5" xfId="20476" xr:uid="{AE4F5CCE-6610-4E62-AAD5-B21E059E95DE}"/>
    <cellStyle name="Comma 2 10 4 3" xfId="2059" xr:uid="{00000000-0005-0000-0000-000085000000}"/>
    <cellStyle name="Comma 2 10 4 3 2" xfId="4464" xr:uid="{00000000-0005-0000-0000-000086000000}"/>
    <cellStyle name="Comma 2 10 4 3 2 2" xfId="9267" xr:uid="{00000000-0005-0000-0000-000087000000}"/>
    <cellStyle name="Comma 2 10 4 3 2 2 2" xfId="18874" xr:uid="{00000000-0005-0000-0000-000088000000}"/>
    <cellStyle name="Comma 2 10 4 3 2 2 2 2" xfId="38088" xr:uid="{02A6D026-60DF-46E7-8DC7-D3997D37227F}"/>
    <cellStyle name="Comma 2 10 4 3 2 2 3" xfId="28481" xr:uid="{904FDF16-B0E8-454A-85E9-763EED32067F}"/>
    <cellStyle name="Comma 2 10 4 3 2 3" xfId="14071" xr:uid="{00000000-0005-0000-0000-000089000000}"/>
    <cellStyle name="Comma 2 10 4 3 2 3 2" xfId="33285" xr:uid="{D32B218D-FFDC-44F5-ADF7-358443A4E170}"/>
    <cellStyle name="Comma 2 10 4 3 2 4" xfId="23678" xr:uid="{879E0566-15A2-48C5-BEF4-D71694600B76}"/>
    <cellStyle name="Comma 2 10 4 3 3" xfId="6866" xr:uid="{00000000-0005-0000-0000-00008A000000}"/>
    <cellStyle name="Comma 2 10 4 3 3 2" xfId="16473" xr:uid="{00000000-0005-0000-0000-00008B000000}"/>
    <cellStyle name="Comma 2 10 4 3 3 2 2" xfId="35687" xr:uid="{6DAED8DD-9630-4B9C-834F-6898B47E7AFD}"/>
    <cellStyle name="Comma 2 10 4 3 3 3" xfId="26080" xr:uid="{5E40D2E4-C852-4958-8099-048B352E49A6}"/>
    <cellStyle name="Comma 2 10 4 3 4" xfId="11669" xr:uid="{00000000-0005-0000-0000-00008C000000}"/>
    <cellStyle name="Comma 2 10 4 3 4 2" xfId="30883" xr:uid="{3B4EA0E6-8BE5-40ED-A43E-D07EB005CD2D}"/>
    <cellStyle name="Comma 2 10 4 3 5" xfId="21276" xr:uid="{B97A0AD9-02E6-4E42-A758-64F5E2BC1280}"/>
    <cellStyle name="Comma 2 10 4 4" xfId="2864" xr:uid="{00000000-0005-0000-0000-00008D000000}"/>
    <cellStyle name="Comma 2 10 4 4 2" xfId="7667" xr:uid="{00000000-0005-0000-0000-00008E000000}"/>
    <cellStyle name="Comma 2 10 4 4 2 2" xfId="17274" xr:uid="{00000000-0005-0000-0000-00008F000000}"/>
    <cellStyle name="Comma 2 10 4 4 2 2 2" xfId="36488" xr:uid="{92980ED3-E070-4D3B-A3E2-2FCB5CF4B4AA}"/>
    <cellStyle name="Comma 2 10 4 4 2 3" xfId="26881" xr:uid="{22364F2B-599F-4219-B2D5-083B5AA878E7}"/>
    <cellStyle name="Comma 2 10 4 4 3" xfId="12471" xr:uid="{00000000-0005-0000-0000-000090000000}"/>
    <cellStyle name="Comma 2 10 4 4 3 2" xfId="31685" xr:uid="{E550AD2B-2A20-4A2C-B271-AAD99E5F1711}"/>
    <cellStyle name="Comma 2 10 4 4 4" xfId="22078" xr:uid="{F8C816C3-E7AD-4311-9E27-663043EE989F}"/>
    <cellStyle name="Comma 2 10 4 5" xfId="5266" xr:uid="{00000000-0005-0000-0000-000091000000}"/>
    <cellStyle name="Comma 2 10 4 5 2" xfId="14873" xr:uid="{00000000-0005-0000-0000-000092000000}"/>
    <cellStyle name="Comma 2 10 4 5 2 2" xfId="34087" xr:uid="{20D91742-92DF-49DA-9939-D392D4078C1B}"/>
    <cellStyle name="Comma 2 10 4 5 3" xfId="24480" xr:uid="{326118D8-D1AD-46A1-B1F5-1D54118379AA}"/>
    <cellStyle name="Comma 2 10 4 6" xfId="10069" xr:uid="{00000000-0005-0000-0000-000093000000}"/>
    <cellStyle name="Comma 2 10 4 6 2" xfId="29283" xr:uid="{FD30EC6A-835D-434E-8570-2A5DEE04A072}"/>
    <cellStyle name="Comma 2 10 4 7" xfId="19676" xr:uid="{54160DCA-7E42-4EA4-91CF-60DE7D71754B}"/>
    <cellStyle name="Comma 2 10 5" xfId="658" xr:uid="{00000000-0005-0000-0000-000094000000}"/>
    <cellStyle name="Comma 2 10 5 2" xfId="1459" xr:uid="{00000000-0005-0000-0000-000095000000}"/>
    <cellStyle name="Comma 2 10 5 2 2" xfId="3864" xr:uid="{00000000-0005-0000-0000-000096000000}"/>
    <cellStyle name="Comma 2 10 5 2 2 2" xfId="8667" xr:uid="{00000000-0005-0000-0000-000097000000}"/>
    <cellStyle name="Comma 2 10 5 2 2 2 2" xfId="18274" xr:uid="{00000000-0005-0000-0000-000098000000}"/>
    <cellStyle name="Comma 2 10 5 2 2 2 2 2" xfId="37488" xr:uid="{C74A99CD-4D57-41D0-8000-F5604844BE7A}"/>
    <cellStyle name="Comma 2 10 5 2 2 2 3" xfId="27881" xr:uid="{0B1E9EEA-A025-4233-BA2F-701C1790C167}"/>
    <cellStyle name="Comma 2 10 5 2 2 3" xfId="13471" xr:uid="{00000000-0005-0000-0000-000099000000}"/>
    <cellStyle name="Comma 2 10 5 2 2 3 2" xfId="32685" xr:uid="{C1F6883D-54E6-447A-8CDB-758A5DCAA252}"/>
    <cellStyle name="Comma 2 10 5 2 2 4" xfId="23078" xr:uid="{D31F6760-BC9E-4E25-B896-5F2796F84220}"/>
    <cellStyle name="Comma 2 10 5 2 3" xfId="6266" xr:uid="{00000000-0005-0000-0000-00009A000000}"/>
    <cellStyle name="Comma 2 10 5 2 3 2" xfId="15873" xr:uid="{00000000-0005-0000-0000-00009B000000}"/>
    <cellStyle name="Comma 2 10 5 2 3 2 2" xfId="35087" xr:uid="{40EB93DC-5968-45D8-80F6-4A741BC3BE70}"/>
    <cellStyle name="Comma 2 10 5 2 3 3" xfId="25480" xr:uid="{5BA0D8BB-6FA2-42CD-BDB5-73EFEF1E4079}"/>
    <cellStyle name="Comma 2 10 5 2 4" xfId="11069" xr:uid="{00000000-0005-0000-0000-00009C000000}"/>
    <cellStyle name="Comma 2 10 5 2 4 2" xfId="30283" xr:uid="{06ED8176-EBC5-4F92-98B9-3185C1FF284B}"/>
    <cellStyle name="Comma 2 10 5 2 5" xfId="20676" xr:uid="{EF58788C-1110-4DFC-AE03-466027DFED9C}"/>
    <cellStyle name="Comma 2 10 5 3" xfId="2259" xr:uid="{00000000-0005-0000-0000-00009D000000}"/>
    <cellStyle name="Comma 2 10 5 3 2" xfId="4664" xr:uid="{00000000-0005-0000-0000-00009E000000}"/>
    <cellStyle name="Comma 2 10 5 3 2 2" xfId="9467" xr:uid="{00000000-0005-0000-0000-00009F000000}"/>
    <cellStyle name="Comma 2 10 5 3 2 2 2" xfId="19074" xr:uid="{00000000-0005-0000-0000-0000A0000000}"/>
    <cellStyle name="Comma 2 10 5 3 2 2 2 2" xfId="38288" xr:uid="{8634119C-3A0C-468C-8BD1-4D80142CE674}"/>
    <cellStyle name="Comma 2 10 5 3 2 2 3" xfId="28681" xr:uid="{543F33B8-933A-4C32-B453-8F5A39ACE46A}"/>
    <cellStyle name="Comma 2 10 5 3 2 3" xfId="14271" xr:uid="{00000000-0005-0000-0000-0000A1000000}"/>
    <cellStyle name="Comma 2 10 5 3 2 3 2" xfId="33485" xr:uid="{2292705A-C59C-49D3-AC5D-0EAFEFB3B873}"/>
    <cellStyle name="Comma 2 10 5 3 2 4" xfId="23878" xr:uid="{9A3B39D9-F1F6-4609-B02E-60A142DD667E}"/>
    <cellStyle name="Comma 2 10 5 3 3" xfId="7066" xr:uid="{00000000-0005-0000-0000-0000A2000000}"/>
    <cellStyle name="Comma 2 10 5 3 3 2" xfId="16673" xr:uid="{00000000-0005-0000-0000-0000A3000000}"/>
    <cellStyle name="Comma 2 10 5 3 3 2 2" xfId="35887" xr:uid="{DE9FE533-20D9-402B-A1B2-2F8FD448C396}"/>
    <cellStyle name="Comma 2 10 5 3 3 3" xfId="26280" xr:uid="{FDD481BF-3897-4EDC-AF40-9E30ED2624F6}"/>
    <cellStyle name="Comma 2 10 5 3 4" xfId="11869" xr:uid="{00000000-0005-0000-0000-0000A4000000}"/>
    <cellStyle name="Comma 2 10 5 3 4 2" xfId="31083" xr:uid="{BD00B29E-5E1D-4FE3-879C-D788656B0E68}"/>
    <cellStyle name="Comma 2 10 5 3 5" xfId="21476" xr:uid="{062DDE24-B685-4377-AF26-6D1697E08D6E}"/>
    <cellStyle name="Comma 2 10 5 4" xfId="3064" xr:uid="{00000000-0005-0000-0000-0000A5000000}"/>
    <cellStyle name="Comma 2 10 5 4 2" xfId="7867" xr:uid="{00000000-0005-0000-0000-0000A6000000}"/>
    <cellStyle name="Comma 2 10 5 4 2 2" xfId="17474" xr:uid="{00000000-0005-0000-0000-0000A7000000}"/>
    <cellStyle name="Comma 2 10 5 4 2 2 2" xfId="36688" xr:uid="{C3FB8AD3-D530-41AB-8438-166E9747B18E}"/>
    <cellStyle name="Comma 2 10 5 4 2 3" xfId="27081" xr:uid="{543EC4B8-EBC8-482C-A333-19C29C9FBD2F}"/>
    <cellStyle name="Comma 2 10 5 4 3" xfId="12671" xr:uid="{00000000-0005-0000-0000-0000A8000000}"/>
    <cellStyle name="Comma 2 10 5 4 3 2" xfId="31885" xr:uid="{0088606F-BEE0-466D-A13B-363BF0BF06C3}"/>
    <cellStyle name="Comma 2 10 5 4 4" xfId="22278" xr:uid="{6096E516-4C0F-4C59-906C-CB279D7C5DEC}"/>
    <cellStyle name="Comma 2 10 5 5" xfId="5466" xr:uid="{00000000-0005-0000-0000-0000A9000000}"/>
    <cellStyle name="Comma 2 10 5 5 2" xfId="15073" xr:uid="{00000000-0005-0000-0000-0000AA000000}"/>
    <cellStyle name="Comma 2 10 5 5 2 2" xfId="34287" xr:uid="{41371A2B-E614-498F-9439-C941B4DFA03C}"/>
    <cellStyle name="Comma 2 10 5 5 3" xfId="24680" xr:uid="{E31782A9-11B9-420E-8A0A-0E7020D7DAD9}"/>
    <cellStyle name="Comma 2 10 5 6" xfId="10269" xr:uid="{00000000-0005-0000-0000-0000AB000000}"/>
    <cellStyle name="Comma 2 10 5 6 2" xfId="29483" xr:uid="{960E3B7F-9761-4CEA-9064-59BF684AD716}"/>
    <cellStyle name="Comma 2 10 5 7" xfId="19876" xr:uid="{2AB23E94-C75E-4FBF-A8AA-D0A685F2EE48}"/>
    <cellStyle name="Comma 2 10 6" xfId="859" xr:uid="{00000000-0005-0000-0000-0000AC000000}"/>
    <cellStyle name="Comma 2 10 6 2" xfId="3264" xr:uid="{00000000-0005-0000-0000-0000AD000000}"/>
    <cellStyle name="Comma 2 10 6 2 2" xfId="8067" xr:uid="{00000000-0005-0000-0000-0000AE000000}"/>
    <cellStyle name="Comma 2 10 6 2 2 2" xfId="17674" xr:uid="{00000000-0005-0000-0000-0000AF000000}"/>
    <cellStyle name="Comma 2 10 6 2 2 2 2" xfId="36888" xr:uid="{3C0BA12C-94CA-4192-8129-526C9A684B00}"/>
    <cellStyle name="Comma 2 10 6 2 2 3" xfId="27281" xr:uid="{5E1CE8C0-9AAD-4ED9-AC1F-BC6EDE2DE08E}"/>
    <cellStyle name="Comma 2 10 6 2 3" xfId="12871" xr:uid="{00000000-0005-0000-0000-0000B0000000}"/>
    <cellStyle name="Comma 2 10 6 2 3 2" xfId="32085" xr:uid="{74580838-4D59-4D09-870D-4C2FC284E8D4}"/>
    <cellStyle name="Comma 2 10 6 2 4" xfId="22478" xr:uid="{4E71158C-9DB3-4B3D-ADE0-0AD94FD5AC00}"/>
    <cellStyle name="Comma 2 10 6 3" xfId="5666" xr:uid="{00000000-0005-0000-0000-0000B1000000}"/>
    <cellStyle name="Comma 2 10 6 3 2" xfId="15273" xr:uid="{00000000-0005-0000-0000-0000B2000000}"/>
    <cellStyle name="Comma 2 10 6 3 2 2" xfId="34487" xr:uid="{4DB805E9-BD6E-4204-8328-9A5EF8855FE6}"/>
    <cellStyle name="Comma 2 10 6 3 3" xfId="24880" xr:uid="{AC5F6CB6-632D-412B-AAF0-4BDF494195AB}"/>
    <cellStyle name="Comma 2 10 6 4" xfId="10469" xr:uid="{00000000-0005-0000-0000-0000B3000000}"/>
    <cellStyle name="Comma 2 10 6 4 2" xfId="29683" xr:uid="{82854EE5-8AE6-4276-9B77-D60E14E00EC7}"/>
    <cellStyle name="Comma 2 10 6 5" xfId="20076" xr:uid="{9C8B525B-2D00-44AC-81B1-591BA4C4E23E}"/>
    <cellStyle name="Comma 2 10 7" xfId="1659" xr:uid="{00000000-0005-0000-0000-0000B4000000}"/>
    <cellStyle name="Comma 2 10 7 2" xfId="4064" xr:uid="{00000000-0005-0000-0000-0000B5000000}"/>
    <cellStyle name="Comma 2 10 7 2 2" xfId="8867" xr:uid="{00000000-0005-0000-0000-0000B6000000}"/>
    <cellStyle name="Comma 2 10 7 2 2 2" xfId="18474" xr:uid="{00000000-0005-0000-0000-0000B7000000}"/>
    <cellStyle name="Comma 2 10 7 2 2 2 2" xfId="37688" xr:uid="{00E03917-A7E9-4836-BDFB-7D6ADC2ECDCD}"/>
    <cellStyle name="Comma 2 10 7 2 2 3" xfId="28081" xr:uid="{9187C2EB-46F2-4145-A082-03A76699E18A}"/>
    <cellStyle name="Comma 2 10 7 2 3" xfId="13671" xr:uid="{00000000-0005-0000-0000-0000B8000000}"/>
    <cellStyle name="Comma 2 10 7 2 3 2" xfId="32885" xr:uid="{90AE40E4-A778-4186-A7C3-83DAF182B6CC}"/>
    <cellStyle name="Comma 2 10 7 2 4" xfId="23278" xr:uid="{39CC7292-32D0-48B7-8F00-0BA347670BDC}"/>
    <cellStyle name="Comma 2 10 7 3" xfId="6466" xr:uid="{00000000-0005-0000-0000-0000B9000000}"/>
    <cellStyle name="Comma 2 10 7 3 2" xfId="16073" xr:uid="{00000000-0005-0000-0000-0000BA000000}"/>
    <cellStyle name="Comma 2 10 7 3 2 2" xfId="35287" xr:uid="{EFDFE64E-0849-41DE-9FA3-7BB292DA2D3E}"/>
    <cellStyle name="Comma 2 10 7 3 3" xfId="25680" xr:uid="{AA6516BB-785E-410E-9FFA-F2E41B228F20}"/>
    <cellStyle name="Comma 2 10 7 4" xfId="11269" xr:uid="{00000000-0005-0000-0000-0000BB000000}"/>
    <cellStyle name="Comma 2 10 7 4 2" xfId="30483" xr:uid="{A7A9EAFC-23AE-4A60-AAFE-AAC099F21C99}"/>
    <cellStyle name="Comma 2 10 7 5" xfId="20876" xr:uid="{B73A3E95-4E91-4F53-9D96-29FEA995532A}"/>
    <cellStyle name="Comma 2 10 8" xfId="2464" xr:uid="{00000000-0005-0000-0000-0000BC000000}"/>
    <cellStyle name="Comma 2 10 8 2" xfId="7267" xr:uid="{00000000-0005-0000-0000-0000BD000000}"/>
    <cellStyle name="Comma 2 10 8 2 2" xfId="16874" xr:uid="{00000000-0005-0000-0000-0000BE000000}"/>
    <cellStyle name="Comma 2 10 8 2 2 2" xfId="36088" xr:uid="{C767C981-9778-4477-BD5D-169415817D31}"/>
    <cellStyle name="Comma 2 10 8 2 3" xfId="26481" xr:uid="{645C863B-DAF0-4FDE-839E-2C7292385753}"/>
    <cellStyle name="Comma 2 10 8 3" xfId="12071" xr:uid="{00000000-0005-0000-0000-0000BF000000}"/>
    <cellStyle name="Comma 2 10 8 3 2" xfId="31285" xr:uid="{98AD5163-3817-40B4-852A-DE99DF036599}"/>
    <cellStyle name="Comma 2 10 8 4" xfId="21678" xr:uid="{4F7F0C1A-2E78-4587-B748-440D90C843D7}"/>
    <cellStyle name="Comma 2 10 9" xfId="4866" xr:uid="{00000000-0005-0000-0000-0000C0000000}"/>
    <cellStyle name="Comma 2 10 9 2" xfId="14473" xr:uid="{00000000-0005-0000-0000-0000C1000000}"/>
    <cellStyle name="Comma 2 10 9 2 2" xfId="33687" xr:uid="{BD5C0F71-A0D6-4569-AAC1-DFB4C1AB0933}"/>
    <cellStyle name="Comma 2 10 9 3" xfId="24080" xr:uid="{B7D69094-1153-492C-8867-C4844C9D92DB}"/>
    <cellStyle name="Comma 2 11" xfId="108" xr:uid="{00000000-0005-0000-0000-0000C2000000}"/>
    <cellStyle name="Comma 2 11 10" xfId="19326" xr:uid="{3A311BD9-164F-4102-8013-B420634D316A}"/>
    <cellStyle name="Comma 2 11 2" xfId="308" xr:uid="{00000000-0005-0000-0000-0000C3000000}"/>
    <cellStyle name="Comma 2 11 2 2" xfId="1109" xr:uid="{00000000-0005-0000-0000-0000C4000000}"/>
    <cellStyle name="Comma 2 11 2 2 2" xfId="3514" xr:uid="{00000000-0005-0000-0000-0000C5000000}"/>
    <cellStyle name="Comma 2 11 2 2 2 2" xfId="8317" xr:uid="{00000000-0005-0000-0000-0000C6000000}"/>
    <cellStyle name="Comma 2 11 2 2 2 2 2" xfId="17924" xr:uid="{00000000-0005-0000-0000-0000C7000000}"/>
    <cellStyle name="Comma 2 11 2 2 2 2 2 2" xfId="37138" xr:uid="{3DD776E6-1D13-4D9F-8684-41BCA518CB4C}"/>
    <cellStyle name="Comma 2 11 2 2 2 2 3" xfId="27531" xr:uid="{2B868BA3-0F90-44B2-AC4C-1FF7B12A1DA4}"/>
    <cellStyle name="Comma 2 11 2 2 2 3" xfId="13121" xr:uid="{00000000-0005-0000-0000-0000C8000000}"/>
    <cellStyle name="Comma 2 11 2 2 2 3 2" xfId="32335" xr:uid="{01FAEB60-26E8-45E3-A401-74D6AB4A18D1}"/>
    <cellStyle name="Comma 2 11 2 2 2 4" xfId="22728" xr:uid="{521A458E-A68B-493B-B81D-74E7E29A5B49}"/>
    <cellStyle name="Comma 2 11 2 2 3" xfId="5916" xr:uid="{00000000-0005-0000-0000-0000C9000000}"/>
    <cellStyle name="Comma 2 11 2 2 3 2" xfId="15523" xr:uid="{00000000-0005-0000-0000-0000CA000000}"/>
    <cellStyle name="Comma 2 11 2 2 3 2 2" xfId="34737" xr:uid="{D6E3EC75-80EE-40D8-B50E-2F02CC2ACEA8}"/>
    <cellStyle name="Comma 2 11 2 2 3 3" xfId="25130" xr:uid="{B8EA9D07-E16D-40D6-95CE-96B049EA8E00}"/>
    <cellStyle name="Comma 2 11 2 2 4" xfId="10719" xr:uid="{00000000-0005-0000-0000-0000CB000000}"/>
    <cellStyle name="Comma 2 11 2 2 4 2" xfId="29933" xr:uid="{7B032980-FAC3-4347-B911-C4A78830248A}"/>
    <cellStyle name="Comma 2 11 2 2 5" xfId="20326" xr:uid="{A6F84DF5-5415-474C-8C28-9D41F15BA7CB}"/>
    <cellStyle name="Comma 2 11 2 3" xfId="1909" xr:uid="{00000000-0005-0000-0000-0000CC000000}"/>
    <cellStyle name="Comma 2 11 2 3 2" xfId="4314" xr:uid="{00000000-0005-0000-0000-0000CD000000}"/>
    <cellStyle name="Comma 2 11 2 3 2 2" xfId="9117" xr:uid="{00000000-0005-0000-0000-0000CE000000}"/>
    <cellStyle name="Comma 2 11 2 3 2 2 2" xfId="18724" xr:uid="{00000000-0005-0000-0000-0000CF000000}"/>
    <cellStyle name="Comma 2 11 2 3 2 2 2 2" xfId="37938" xr:uid="{547D9A44-F013-4BDC-B981-A005427B505A}"/>
    <cellStyle name="Comma 2 11 2 3 2 2 3" xfId="28331" xr:uid="{E95D540B-5EE0-4424-A4DE-5CFD8C0FEACD}"/>
    <cellStyle name="Comma 2 11 2 3 2 3" xfId="13921" xr:uid="{00000000-0005-0000-0000-0000D0000000}"/>
    <cellStyle name="Comma 2 11 2 3 2 3 2" xfId="33135" xr:uid="{A91E4152-B393-4A0B-A3DA-70F466EBC5D9}"/>
    <cellStyle name="Comma 2 11 2 3 2 4" xfId="23528" xr:uid="{1656FB67-8376-4793-9AEF-80F125980705}"/>
    <cellStyle name="Comma 2 11 2 3 3" xfId="6716" xr:uid="{00000000-0005-0000-0000-0000D1000000}"/>
    <cellStyle name="Comma 2 11 2 3 3 2" xfId="16323" xr:uid="{00000000-0005-0000-0000-0000D2000000}"/>
    <cellStyle name="Comma 2 11 2 3 3 2 2" xfId="35537" xr:uid="{3C9070B7-1633-4C69-8C26-33EA53A9E704}"/>
    <cellStyle name="Comma 2 11 2 3 3 3" xfId="25930" xr:uid="{232A016B-D19C-42E1-BD04-39B5EB5FB260}"/>
    <cellStyle name="Comma 2 11 2 3 4" xfId="11519" xr:uid="{00000000-0005-0000-0000-0000D3000000}"/>
    <cellStyle name="Comma 2 11 2 3 4 2" xfId="30733" xr:uid="{9EFACD84-1B96-40BF-8705-55508DB53A13}"/>
    <cellStyle name="Comma 2 11 2 3 5" xfId="21126" xr:uid="{D9633285-6383-4CC1-B4C7-F19C42090559}"/>
    <cellStyle name="Comma 2 11 2 4" xfId="2714" xr:uid="{00000000-0005-0000-0000-0000D4000000}"/>
    <cellStyle name="Comma 2 11 2 4 2" xfId="7517" xr:uid="{00000000-0005-0000-0000-0000D5000000}"/>
    <cellStyle name="Comma 2 11 2 4 2 2" xfId="17124" xr:uid="{00000000-0005-0000-0000-0000D6000000}"/>
    <cellStyle name="Comma 2 11 2 4 2 2 2" xfId="36338" xr:uid="{89C8A8F6-8C0B-4A34-9D5E-5989C4EDF81A}"/>
    <cellStyle name="Comma 2 11 2 4 2 3" xfId="26731" xr:uid="{FEF52078-86B7-48A3-82FD-24E87F0029C3}"/>
    <cellStyle name="Comma 2 11 2 4 3" xfId="12321" xr:uid="{00000000-0005-0000-0000-0000D7000000}"/>
    <cellStyle name="Comma 2 11 2 4 3 2" xfId="31535" xr:uid="{A2D8A120-53DC-4411-ACF3-3024A5FFF709}"/>
    <cellStyle name="Comma 2 11 2 4 4" xfId="21928" xr:uid="{E0639F49-9B58-413C-A069-825E1BAA2D8C}"/>
    <cellStyle name="Comma 2 11 2 5" xfId="5116" xr:uid="{00000000-0005-0000-0000-0000D8000000}"/>
    <cellStyle name="Comma 2 11 2 5 2" xfId="14723" xr:uid="{00000000-0005-0000-0000-0000D9000000}"/>
    <cellStyle name="Comma 2 11 2 5 2 2" xfId="33937" xr:uid="{D7CD933D-B1FD-4242-82CD-ABF1816C785F}"/>
    <cellStyle name="Comma 2 11 2 5 3" xfId="24330" xr:uid="{C43EA75A-A1D0-4524-A584-4D39DF899F4F}"/>
    <cellStyle name="Comma 2 11 2 6" xfId="9919" xr:uid="{00000000-0005-0000-0000-0000DA000000}"/>
    <cellStyle name="Comma 2 11 2 6 2" xfId="29133" xr:uid="{F3069E57-CCC6-48AD-9524-72F7C6BBA5D3}"/>
    <cellStyle name="Comma 2 11 2 7" xfId="19526" xr:uid="{E7DFA8B2-5B5F-4526-B2C7-E4A79BD0BA7D}"/>
    <cellStyle name="Comma 2 11 3" xfId="508" xr:uid="{00000000-0005-0000-0000-0000DB000000}"/>
    <cellStyle name="Comma 2 11 3 2" xfId="1309" xr:uid="{00000000-0005-0000-0000-0000DC000000}"/>
    <cellStyle name="Comma 2 11 3 2 2" xfId="3714" xr:uid="{00000000-0005-0000-0000-0000DD000000}"/>
    <cellStyle name="Comma 2 11 3 2 2 2" xfId="8517" xr:uid="{00000000-0005-0000-0000-0000DE000000}"/>
    <cellStyle name="Comma 2 11 3 2 2 2 2" xfId="18124" xr:uid="{00000000-0005-0000-0000-0000DF000000}"/>
    <cellStyle name="Comma 2 11 3 2 2 2 2 2" xfId="37338" xr:uid="{8802ACEE-7AD0-435A-AFC3-6B581FA473F8}"/>
    <cellStyle name="Comma 2 11 3 2 2 2 3" xfId="27731" xr:uid="{1EED098F-516D-4EA2-9B46-DBF781810907}"/>
    <cellStyle name="Comma 2 11 3 2 2 3" xfId="13321" xr:uid="{00000000-0005-0000-0000-0000E0000000}"/>
    <cellStyle name="Comma 2 11 3 2 2 3 2" xfId="32535" xr:uid="{D2D2A8F7-3259-464A-BCE5-632A00B327A8}"/>
    <cellStyle name="Comma 2 11 3 2 2 4" xfId="22928" xr:uid="{92E35699-5B3B-43BB-9CDB-BE19F9E82D49}"/>
    <cellStyle name="Comma 2 11 3 2 3" xfId="6116" xr:uid="{00000000-0005-0000-0000-0000E1000000}"/>
    <cellStyle name="Comma 2 11 3 2 3 2" xfId="15723" xr:uid="{00000000-0005-0000-0000-0000E2000000}"/>
    <cellStyle name="Comma 2 11 3 2 3 2 2" xfId="34937" xr:uid="{B0ED28DF-3263-4610-B5B0-799E2389CC3B}"/>
    <cellStyle name="Comma 2 11 3 2 3 3" xfId="25330" xr:uid="{8F3B33EB-7065-459F-BD54-4DEB106077E8}"/>
    <cellStyle name="Comma 2 11 3 2 4" xfId="10919" xr:uid="{00000000-0005-0000-0000-0000E3000000}"/>
    <cellStyle name="Comma 2 11 3 2 4 2" xfId="30133" xr:uid="{75B2EAE7-3803-4259-9094-9062BC6D58B0}"/>
    <cellStyle name="Comma 2 11 3 2 5" xfId="20526" xr:uid="{76721465-0846-42DD-8CFD-27A8A0A2DC81}"/>
    <cellStyle name="Comma 2 11 3 3" xfId="2109" xr:uid="{00000000-0005-0000-0000-0000E4000000}"/>
    <cellStyle name="Comma 2 11 3 3 2" xfId="4514" xr:uid="{00000000-0005-0000-0000-0000E5000000}"/>
    <cellStyle name="Comma 2 11 3 3 2 2" xfId="9317" xr:uid="{00000000-0005-0000-0000-0000E6000000}"/>
    <cellStyle name="Comma 2 11 3 3 2 2 2" xfId="18924" xr:uid="{00000000-0005-0000-0000-0000E7000000}"/>
    <cellStyle name="Comma 2 11 3 3 2 2 2 2" xfId="38138" xr:uid="{B12FEC48-9DD5-452F-BA7C-2D3A2643AFA5}"/>
    <cellStyle name="Comma 2 11 3 3 2 2 3" xfId="28531" xr:uid="{159ECCAF-008A-4393-9E19-99E15A2285C4}"/>
    <cellStyle name="Comma 2 11 3 3 2 3" xfId="14121" xr:uid="{00000000-0005-0000-0000-0000E8000000}"/>
    <cellStyle name="Comma 2 11 3 3 2 3 2" xfId="33335" xr:uid="{E2CE6791-8BEA-434F-B62F-77EF99F0B587}"/>
    <cellStyle name="Comma 2 11 3 3 2 4" xfId="23728" xr:uid="{7F63A0C4-4061-4A76-8062-C2785993FEFD}"/>
    <cellStyle name="Comma 2 11 3 3 3" xfId="6916" xr:uid="{00000000-0005-0000-0000-0000E9000000}"/>
    <cellStyle name="Comma 2 11 3 3 3 2" xfId="16523" xr:uid="{00000000-0005-0000-0000-0000EA000000}"/>
    <cellStyle name="Comma 2 11 3 3 3 2 2" xfId="35737" xr:uid="{772E7B80-C56C-4289-9A7A-D9ED4C66D1C9}"/>
    <cellStyle name="Comma 2 11 3 3 3 3" xfId="26130" xr:uid="{F568440E-BE55-4241-A57A-C3422DFABDC0}"/>
    <cellStyle name="Comma 2 11 3 3 4" xfId="11719" xr:uid="{00000000-0005-0000-0000-0000EB000000}"/>
    <cellStyle name="Comma 2 11 3 3 4 2" xfId="30933" xr:uid="{E81BF56B-08CE-42AA-8844-F15503D8701C}"/>
    <cellStyle name="Comma 2 11 3 3 5" xfId="21326" xr:uid="{932D6BD3-1F2E-4720-BF03-97249488E6B2}"/>
    <cellStyle name="Comma 2 11 3 4" xfId="2914" xr:uid="{00000000-0005-0000-0000-0000EC000000}"/>
    <cellStyle name="Comma 2 11 3 4 2" xfId="7717" xr:uid="{00000000-0005-0000-0000-0000ED000000}"/>
    <cellStyle name="Comma 2 11 3 4 2 2" xfId="17324" xr:uid="{00000000-0005-0000-0000-0000EE000000}"/>
    <cellStyle name="Comma 2 11 3 4 2 2 2" xfId="36538" xr:uid="{7C568620-6A84-48DD-B5F1-61FA9376C550}"/>
    <cellStyle name="Comma 2 11 3 4 2 3" xfId="26931" xr:uid="{AC145320-EBE2-426E-8F86-90B74ED2B423}"/>
    <cellStyle name="Comma 2 11 3 4 3" xfId="12521" xr:uid="{00000000-0005-0000-0000-0000EF000000}"/>
    <cellStyle name="Comma 2 11 3 4 3 2" xfId="31735" xr:uid="{1A0CB325-3BBD-4063-8515-CEE6EDFE88D7}"/>
    <cellStyle name="Comma 2 11 3 4 4" xfId="22128" xr:uid="{C258BA6B-C7E5-4BAA-BA49-1266DF8BB3F4}"/>
    <cellStyle name="Comma 2 11 3 5" xfId="5316" xr:uid="{00000000-0005-0000-0000-0000F0000000}"/>
    <cellStyle name="Comma 2 11 3 5 2" xfId="14923" xr:uid="{00000000-0005-0000-0000-0000F1000000}"/>
    <cellStyle name="Comma 2 11 3 5 2 2" xfId="34137" xr:uid="{374B24AC-D3E9-489F-8DCB-1241A178244D}"/>
    <cellStyle name="Comma 2 11 3 5 3" xfId="24530" xr:uid="{D0DB28B3-0F37-465D-9100-7D66D2528C95}"/>
    <cellStyle name="Comma 2 11 3 6" xfId="10119" xr:uid="{00000000-0005-0000-0000-0000F2000000}"/>
    <cellStyle name="Comma 2 11 3 6 2" xfId="29333" xr:uid="{57DD7E61-7020-45F0-BD8B-09CC1E73BA2E}"/>
    <cellStyle name="Comma 2 11 3 7" xfId="19726" xr:uid="{AB1A7981-2AE2-4878-90A9-146358029DD1}"/>
    <cellStyle name="Comma 2 11 4" xfId="708" xr:uid="{00000000-0005-0000-0000-0000F3000000}"/>
    <cellStyle name="Comma 2 11 4 2" xfId="1509" xr:uid="{00000000-0005-0000-0000-0000F4000000}"/>
    <cellStyle name="Comma 2 11 4 2 2" xfId="3914" xr:uid="{00000000-0005-0000-0000-0000F5000000}"/>
    <cellStyle name="Comma 2 11 4 2 2 2" xfId="8717" xr:uid="{00000000-0005-0000-0000-0000F6000000}"/>
    <cellStyle name="Comma 2 11 4 2 2 2 2" xfId="18324" xr:uid="{00000000-0005-0000-0000-0000F7000000}"/>
    <cellStyle name="Comma 2 11 4 2 2 2 2 2" xfId="37538" xr:uid="{0717AB46-5188-4AC8-ABA1-38EF0FF7A3CC}"/>
    <cellStyle name="Comma 2 11 4 2 2 2 3" xfId="27931" xr:uid="{BB271B2A-13CD-40B7-B4BE-1BE9BB094E7E}"/>
    <cellStyle name="Comma 2 11 4 2 2 3" xfId="13521" xr:uid="{00000000-0005-0000-0000-0000F8000000}"/>
    <cellStyle name="Comma 2 11 4 2 2 3 2" xfId="32735" xr:uid="{ABEB618D-5F29-423E-A60C-ABCBD6F7A4BA}"/>
    <cellStyle name="Comma 2 11 4 2 2 4" xfId="23128" xr:uid="{26C23472-9503-43C4-AED5-4C1079FF6BF1}"/>
    <cellStyle name="Comma 2 11 4 2 3" xfId="6316" xr:uid="{00000000-0005-0000-0000-0000F9000000}"/>
    <cellStyle name="Comma 2 11 4 2 3 2" xfId="15923" xr:uid="{00000000-0005-0000-0000-0000FA000000}"/>
    <cellStyle name="Comma 2 11 4 2 3 2 2" xfId="35137" xr:uid="{FD9DE3F2-9C11-4947-8B7B-5CDB9C8BD08A}"/>
    <cellStyle name="Comma 2 11 4 2 3 3" xfId="25530" xr:uid="{5DC09614-D63F-4894-8488-81C6EEC46A8A}"/>
    <cellStyle name="Comma 2 11 4 2 4" xfId="11119" xr:uid="{00000000-0005-0000-0000-0000FB000000}"/>
    <cellStyle name="Comma 2 11 4 2 4 2" xfId="30333" xr:uid="{82FA24EF-B32C-454F-AF07-98FB367B9331}"/>
    <cellStyle name="Comma 2 11 4 2 5" xfId="20726" xr:uid="{8C16F7E7-4877-42FB-A9CB-B3CF0327DD5A}"/>
    <cellStyle name="Comma 2 11 4 3" xfId="2309" xr:uid="{00000000-0005-0000-0000-0000FC000000}"/>
    <cellStyle name="Comma 2 11 4 3 2" xfId="4714" xr:uid="{00000000-0005-0000-0000-0000FD000000}"/>
    <cellStyle name="Comma 2 11 4 3 2 2" xfId="9517" xr:uid="{00000000-0005-0000-0000-0000FE000000}"/>
    <cellStyle name="Comma 2 11 4 3 2 2 2" xfId="19124" xr:uid="{00000000-0005-0000-0000-0000FF000000}"/>
    <cellStyle name="Comma 2 11 4 3 2 2 2 2" xfId="38338" xr:uid="{D5A0B5F9-9C43-48B8-AD55-143D09E7423E}"/>
    <cellStyle name="Comma 2 11 4 3 2 2 3" xfId="28731" xr:uid="{C45A88B0-B861-4F26-9634-BB3F1E0BABE6}"/>
    <cellStyle name="Comma 2 11 4 3 2 3" xfId="14321" xr:uid="{00000000-0005-0000-0000-000000010000}"/>
    <cellStyle name="Comma 2 11 4 3 2 3 2" xfId="33535" xr:uid="{21E024B7-FD75-4A70-BDF8-F249ABE4BDDF}"/>
    <cellStyle name="Comma 2 11 4 3 2 4" xfId="23928" xr:uid="{F85C5D47-E07F-45A3-B464-89008D9382DD}"/>
    <cellStyle name="Comma 2 11 4 3 3" xfId="7116" xr:uid="{00000000-0005-0000-0000-000001010000}"/>
    <cellStyle name="Comma 2 11 4 3 3 2" xfId="16723" xr:uid="{00000000-0005-0000-0000-000002010000}"/>
    <cellStyle name="Comma 2 11 4 3 3 2 2" xfId="35937" xr:uid="{5C8B7FA6-61E5-4D5A-A1E7-4875E9719887}"/>
    <cellStyle name="Comma 2 11 4 3 3 3" xfId="26330" xr:uid="{D912608F-CE52-4F0F-8AE1-D5F253FE5F93}"/>
    <cellStyle name="Comma 2 11 4 3 4" xfId="11919" xr:uid="{00000000-0005-0000-0000-000003010000}"/>
    <cellStyle name="Comma 2 11 4 3 4 2" xfId="31133" xr:uid="{53466783-F54A-47CB-ADBF-EA969C15EEBD}"/>
    <cellStyle name="Comma 2 11 4 3 5" xfId="21526" xr:uid="{AE817B5C-57CF-4C06-804C-134C12DAF709}"/>
    <cellStyle name="Comma 2 11 4 4" xfId="3114" xr:uid="{00000000-0005-0000-0000-000004010000}"/>
    <cellStyle name="Comma 2 11 4 4 2" xfId="7917" xr:uid="{00000000-0005-0000-0000-000005010000}"/>
    <cellStyle name="Comma 2 11 4 4 2 2" xfId="17524" xr:uid="{00000000-0005-0000-0000-000006010000}"/>
    <cellStyle name="Comma 2 11 4 4 2 2 2" xfId="36738" xr:uid="{4996CD0D-13D1-4A29-B6BB-4832A9FC3D3C}"/>
    <cellStyle name="Comma 2 11 4 4 2 3" xfId="27131" xr:uid="{EC5DBD7D-E047-4141-88E5-239C73F58FA9}"/>
    <cellStyle name="Comma 2 11 4 4 3" xfId="12721" xr:uid="{00000000-0005-0000-0000-000007010000}"/>
    <cellStyle name="Comma 2 11 4 4 3 2" xfId="31935" xr:uid="{AA0254B8-9625-4302-8457-B0B32CA0580C}"/>
    <cellStyle name="Comma 2 11 4 4 4" xfId="22328" xr:uid="{B937F22C-01BC-4C1E-8573-A3D7C1ACBCDB}"/>
    <cellStyle name="Comma 2 11 4 5" xfId="5516" xr:uid="{00000000-0005-0000-0000-000008010000}"/>
    <cellStyle name="Comma 2 11 4 5 2" xfId="15123" xr:uid="{00000000-0005-0000-0000-000009010000}"/>
    <cellStyle name="Comma 2 11 4 5 2 2" xfId="34337" xr:uid="{A569E931-F0E9-43E8-8A75-B48557D531EB}"/>
    <cellStyle name="Comma 2 11 4 5 3" xfId="24730" xr:uid="{F6AE9C30-28A4-4322-9BE8-4C56D98FFBD7}"/>
    <cellStyle name="Comma 2 11 4 6" xfId="10319" xr:uid="{00000000-0005-0000-0000-00000A010000}"/>
    <cellStyle name="Comma 2 11 4 6 2" xfId="29533" xr:uid="{953137C5-F0C1-4FFE-95AF-29114E482837}"/>
    <cellStyle name="Comma 2 11 4 7" xfId="19926" xr:uid="{0184AB4A-BC60-4336-A516-DD2CA87B976B}"/>
    <cellStyle name="Comma 2 11 5" xfId="909" xr:uid="{00000000-0005-0000-0000-00000B010000}"/>
    <cellStyle name="Comma 2 11 5 2" xfId="3314" xr:uid="{00000000-0005-0000-0000-00000C010000}"/>
    <cellStyle name="Comma 2 11 5 2 2" xfId="8117" xr:uid="{00000000-0005-0000-0000-00000D010000}"/>
    <cellStyle name="Comma 2 11 5 2 2 2" xfId="17724" xr:uid="{00000000-0005-0000-0000-00000E010000}"/>
    <cellStyle name="Comma 2 11 5 2 2 2 2" xfId="36938" xr:uid="{3601D92E-7162-47D5-9301-7E6339885868}"/>
    <cellStyle name="Comma 2 11 5 2 2 3" xfId="27331" xr:uid="{D462273A-DCAD-4228-8597-0A26FF05CA55}"/>
    <cellStyle name="Comma 2 11 5 2 3" xfId="12921" xr:uid="{00000000-0005-0000-0000-00000F010000}"/>
    <cellStyle name="Comma 2 11 5 2 3 2" xfId="32135" xr:uid="{A4EF0259-E094-4E08-B40E-64B59768567C}"/>
    <cellStyle name="Comma 2 11 5 2 4" xfId="22528" xr:uid="{2C2CEB2D-0B59-4997-914D-F4021107C438}"/>
    <cellStyle name="Comma 2 11 5 3" xfId="5716" xr:uid="{00000000-0005-0000-0000-000010010000}"/>
    <cellStyle name="Comma 2 11 5 3 2" xfId="15323" xr:uid="{00000000-0005-0000-0000-000011010000}"/>
    <cellStyle name="Comma 2 11 5 3 2 2" xfId="34537" xr:uid="{EE89E5C8-6D0B-43FD-BC2C-A2192BD6D82E}"/>
    <cellStyle name="Comma 2 11 5 3 3" xfId="24930" xr:uid="{6E26BC73-C400-440E-A01C-6D1C89CD55A3}"/>
    <cellStyle name="Comma 2 11 5 4" xfId="10519" xr:uid="{00000000-0005-0000-0000-000012010000}"/>
    <cellStyle name="Comma 2 11 5 4 2" xfId="29733" xr:uid="{691ED014-273D-41B9-BDC6-274562331E1F}"/>
    <cellStyle name="Comma 2 11 5 5" xfId="20126" xr:uid="{8581C070-5553-4DE7-9010-039493C09B63}"/>
    <cellStyle name="Comma 2 11 6" xfId="1709" xr:uid="{00000000-0005-0000-0000-000013010000}"/>
    <cellStyle name="Comma 2 11 6 2" xfId="4114" xr:uid="{00000000-0005-0000-0000-000014010000}"/>
    <cellStyle name="Comma 2 11 6 2 2" xfId="8917" xr:uid="{00000000-0005-0000-0000-000015010000}"/>
    <cellStyle name="Comma 2 11 6 2 2 2" xfId="18524" xr:uid="{00000000-0005-0000-0000-000016010000}"/>
    <cellStyle name="Comma 2 11 6 2 2 2 2" xfId="37738" xr:uid="{B7ACF61D-217D-4008-96DC-0826AAF6716F}"/>
    <cellStyle name="Comma 2 11 6 2 2 3" xfId="28131" xr:uid="{8CDEE5DE-8297-4F7D-B499-D2A2E24EC203}"/>
    <cellStyle name="Comma 2 11 6 2 3" xfId="13721" xr:uid="{00000000-0005-0000-0000-000017010000}"/>
    <cellStyle name="Comma 2 11 6 2 3 2" xfId="32935" xr:uid="{13AC39B8-7980-470D-A50A-B2D1F870DFC4}"/>
    <cellStyle name="Comma 2 11 6 2 4" xfId="23328" xr:uid="{F1D6FFA3-3EA1-49DB-A96B-9FAA71BB76BA}"/>
    <cellStyle name="Comma 2 11 6 3" xfId="6516" xr:uid="{00000000-0005-0000-0000-000018010000}"/>
    <cellStyle name="Comma 2 11 6 3 2" xfId="16123" xr:uid="{00000000-0005-0000-0000-000019010000}"/>
    <cellStyle name="Comma 2 11 6 3 2 2" xfId="35337" xr:uid="{8A4AC049-D680-45E7-A06E-EBB707BB9E84}"/>
    <cellStyle name="Comma 2 11 6 3 3" xfId="25730" xr:uid="{DC489D97-E841-4D6E-AB4D-A28424E1DFD1}"/>
    <cellStyle name="Comma 2 11 6 4" xfId="11319" xr:uid="{00000000-0005-0000-0000-00001A010000}"/>
    <cellStyle name="Comma 2 11 6 4 2" xfId="30533" xr:uid="{2B4615BD-E94E-4E16-84EA-20390E1ACDAA}"/>
    <cellStyle name="Comma 2 11 6 5" xfId="20926" xr:uid="{FA73B954-ECFE-440C-8CA3-0A3681DBDAE7}"/>
    <cellStyle name="Comma 2 11 7" xfId="2514" xr:uid="{00000000-0005-0000-0000-00001B010000}"/>
    <cellStyle name="Comma 2 11 7 2" xfId="7317" xr:uid="{00000000-0005-0000-0000-00001C010000}"/>
    <cellStyle name="Comma 2 11 7 2 2" xfId="16924" xr:uid="{00000000-0005-0000-0000-00001D010000}"/>
    <cellStyle name="Comma 2 11 7 2 2 2" xfId="36138" xr:uid="{C67F0419-4CDB-4084-88F6-943CC00CDDA3}"/>
    <cellStyle name="Comma 2 11 7 2 3" xfId="26531" xr:uid="{57DDDDA3-7855-4477-86D2-282FE3B6B815}"/>
    <cellStyle name="Comma 2 11 7 3" xfId="12121" xr:uid="{00000000-0005-0000-0000-00001E010000}"/>
    <cellStyle name="Comma 2 11 7 3 2" xfId="31335" xr:uid="{D255AA58-E757-454A-B76C-6B48B4C5F035}"/>
    <cellStyle name="Comma 2 11 7 4" xfId="21728" xr:uid="{66167F30-78C5-455F-B390-39DCB7AE5158}"/>
    <cellStyle name="Comma 2 11 8" xfId="4916" xr:uid="{00000000-0005-0000-0000-00001F010000}"/>
    <cellStyle name="Comma 2 11 8 2" xfId="14523" xr:uid="{00000000-0005-0000-0000-000020010000}"/>
    <cellStyle name="Comma 2 11 8 2 2" xfId="33737" xr:uid="{60202CD3-595C-4966-9DF4-3F6E58964600}"/>
    <cellStyle name="Comma 2 11 8 3" xfId="24130" xr:uid="{713ADF57-5A00-4D6E-B01C-E507E38CF064}"/>
    <cellStyle name="Comma 2 11 9" xfId="9719" xr:uid="{00000000-0005-0000-0000-000021010000}"/>
    <cellStyle name="Comma 2 11 9 2" xfId="28933" xr:uid="{BE24B5FB-DBCE-4218-9868-C3351BF51B2A}"/>
    <cellStyle name="Comma 2 12" xfId="208" xr:uid="{00000000-0005-0000-0000-000022010000}"/>
    <cellStyle name="Comma 2 12 2" xfId="1009" xr:uid="{00000000-0005-0000-0000-000023010000}"/>
    <cellStyle name="Comma 2 12 2 2" xfId="3414" xr:uid="{00000000-0005-0000-0000-000024010000}"/>
    <cellStyle name="Comma 2 12 2 2 2" xfId="8217" xr:uid="{00000000-0005-0000-0000-000025010000}"/>
    <cellStyle name="Comma 2 12 2 2 2 2" xfId="17824" xr:uid="{00000000-0005-0000-0000-000026010000}"/>
    <cellStyle name="Comma 2 12 2 2 2 2 2" xfId="37038" xr:uid="{B5B442A8-D468-4D5A-8F13-2CA05DBB49E7}"/>
    <cellStyle name="Comma 2 12 2 2 2 3" xfId="27431" xr:uid="{7258C0EF-3910-45A2-8B31-FABF03A82C1A}"/>
    <cellStyle name="Comma 2 12 2 2 3" xfId="13021" xr:uid="{00000000-0005-0000-0000-000027010000}"/>
    <cellStyle name="Comma 2 12 2 2 3 2" xfId="32235" xr:uid="{0FCC68DC-054A-469C-9FD1-DA79D41DCF3D}"/>
    <cellStyle name="Comma 2 12 2 2 4" xfId="22628" xr:uid="{7CD61A0E-C576-441A-9FB8-C0D3F6BA16EC}"/>
    <cellStyle name="Comma 2 12 2 3" xfId="5816" xr:uid="{00000000-0005-0000-0000-000028010000}"/>
    <cellStyle name="Comma 2 12 2 3 2" xfId="15423" xr:uid="{00000000-0005-0000-0000-000029010000}"/>
    <cellStyle name="Comma 2 12 2 3 2 2" xfId="34637" xr:uid="{D0A5F474-3D95-4982-A9FB-492111B799E4}"/>
    <cellStyle name="Comma 2 12 2 3 3" xfId="25030" xr:uid="{651B3529-D92C-4BBC-B68C-98869BAD3C85}"/>
    <cellStyle name="Comma 2 12 2 4" xfId="10619" xr:uid="{00000000-0005-0000-0000-00002A010000}"/>
    <cellStyle name="Comma 2 12 2 4 2" xfId="29833" xr:uid="{56018671-A5B2-46A1-8011-78D5FF8082DF}"/>
    <cellStyle name="Comma 2 12 2 5" xfId="20226" xr:uid="{87888ACE-B610-43BE-9233-DDE6B16D7817}"/>
    <cellStyle name="Comma 2 12 3" xfId="1809" xr:uid="{00000000-0005-0000-0000-00002B010000}"/>
    <cellStyle name="Comma 2 12 3 2" xfId="4214" xr:uid="{00000000-0005-0000-0000-00002C010000}"/>
    <cellStyle name="Comma 2 12 3 2 2" xfId="9017" xr:uid="{00000000-0005-0000-0000-00002D010000}"/>
    <cellStyle name="Comma 2 12 3 2 2 2" xfId="18624" xr:uid="{00000000-0005-0000-0000-00002E010000}"/>
    <cellStyle name="Comma 2 12 3 2 2 2 2" xfId="37838" xr:uid="{EE5DF3FA-07DA-4020-8F85-A0955B1E50D0}"/>
    <cellStyle name="Comma 2 12 3 2 2 3" xfId="28231" xr:uid="{CB0ED796-FA52-42F6-9791-A4CA13E5E099}"/>
    <cellStyle name="Comma 2 12 3 2 3" xfId="13821" xr:uid="{00000000-0005-0000-0000-00002F010000}"/>
    <cellStyle name="Comma 2 12 3 2 3 2" xfId="33035" xr:uid="{C35D1424-34E2-4BF8-9163-E57AC860D169}"/>
    <cellStyle name="Comma 2 12 3 2 4" xfId="23428" xr:uid="{77C42661-B381-4BFB-8F7F-7202A59E8F8C}"/>
    <cellStyle name="Comma 2 12 3 3" xfId="6616" xr:uid="{00000000-0005-0000-0000-000030010000}"/>
    <cellStyle name="Comma 2 12 3 3 2" xfId="16223" xr:uid="{00000000-0005-0000-0000-000031010000}"/>
    <cellStyle name="Comma 2 12 3 3 2 2" xfId="35437" xr:uid="{720C97C0-7FEE-414A-B0A2-5991DEC16951}"/>
    <cellStyle name="Comma 2 12 3 3 3" xfId="25830" xr:uid="{6821F20D-DB4D-4CA7-8E64-5BC5127620F2}"/>
    <cellStyle name="Comma 2 12 3 4" xfId="11419" xr:uid="{00000000-0005-0000-0000-000032010000}"/>
    <cellStyle name="Comma 2 12 3 4 2" xfId="30633" xr:uid="{680B14C2-4C16-4E04-BB62-2EADF828F1A6}"/>
    <cellStyle name="Comma 2 12 3 5" xfId="21026" xr:uid="{F3ECA70F-E90D-4536-B434-8FEE5CA543D9}"/>
    <cellStyle name="Comma 2 12 4" xfId="2614" xr:uid="{00000000-0005-0000-0000-000033010000}"/>
    <cellStyle name="Comma 2 12 4 2" xfId="7417" xr:uid="{00000000-0005-0000-0000-000034010000}"/>
    <cellStyle name="Comma 2 12 4 2 2" xfId="17024" xr:uid="{00000000-0005-0000-0000-000035010000}"/>
    <cellStyle name="Comma 2 12 4 2 2 2" xfId="36238" xr:uid="{113A501C-309D-44CE-9E7D-D1A90F608F0F}"/>
    <cellStyle name="Comma 2 12 4 2 3" xfId="26631" xr:uid="{21054E7C-2A60-41C9-8076-AD344382C3E3}"/>
    <cellStyle name="Comma 2 12 4 3" xfId="12221" xr:uid="{00000000-0005-0000-0000-000036010000}"/>
    <cellStyle name="Comma 2 12 4 3 2" xfId="31435" xr:uid="{84A111DE-003A-45E9-92AB-9E7C9422FB2C}"/>
    <cellStyle name="Comma 2 12 4 4" xfId="21828" xr:uid="{4DE7E1A4-9266-449C-ADF2-1B6E401EE2C4}"/>
    <cellStyle name="Comma 2 12 5" xfId="5016" xr:uid="{00000000-0005-0000-0000-000037010000}"/>
    <cellStyle name="Comma 2 12 5 2" xfId="14623" xr:uid="{00000000-0005-0000-0000-000038010000}"/>
    <cellStyle name="Comma 2 12 5 2 2" xfId="33837" xr:uid="{C592E606-7549-4238-91A7-01D62C15A4D8}"/>
    <cellStyle name="Comma 2 12 5 3" xfId="24230" xr:uid="{97BEEC04-9F9E-4794-A2B8-7A7BAB4FC013}"/>
    <cellStyle name="Comma 2 12 6" xfId="9819" xr:uid="{00000000-0005-0000-0000-000039010000}"/>
    <cellStyle name="Comma 2 12 6 2" xfId="29033" xr:uid="{B83D3DB2-0DFB-4918-BEC8-EA4A3E85D300}"/>
    <cellStyle name="Comma 2 12 7" xfId="19426" xr:uid="{10DF8C02-8D1D-4CD1-BA6D-69DD9584DE3A}"/>
    <cellStyle name="Comma 2 13" xfId="408" xr:uid="{00000000-0005-0000-0000-00003A010000}"/>
    <cellStyle name="Comma 2 13 2" xfId="1209" xr:uid="{00000000-0005-0000-0000-00003B010000}"/>
    <cellStyle name="Comma 2 13 2 2" xfId="3614" xr:uid="{00000000-0005-0000-0000-00003C010000}"/>
    <cellStyle name="Comma 2 13 2 2 2" xfId="8417" xr:uid="{00000000-0005-0000-0000-00003D010000}"/>
    <cellStyle name="Comma 2 13 2 2 2 2" xfId="18024" xr:uid="{00000000-0005-0000-0000-00003E010000}"/>
    <cellStyle name="Comma 2 13 2 2 2 2 2" xfId="37238" xr:uid="{EEF778BF-AC03-4B68-84DA-06AE7F1B63CA}"/>
    <cellStyle name="Comma 2 13 2 2 2 3" xfId="27631" xr:uid="{0C38E15D-20A0-4C52-A5B0-E1FFC1C69A55}"/>
    <cellStyle name="Comma 2 13 2 2 3" xfId="13221" xr:uid="{00000000-0005-0000-0000-00003F010000}"/>
    <cellStyle name="Comma 2 13 2 2 3 2" xfId="32435" xr:uid="{47C12167-26FF-4914-834B-6A65200E062D}"/>
    <cellStyle name="Comma 2 13 2 2 4" xfId="22828" xr:uid="{4825F2BC-51B6-45BB-9180-39EBBA300BDB}"/>
    <cellStyle name="Comma 2 13 2 3" xfId="6016" xr:uid="{00000000-0005-0000-0000-000040010000}"/>
    <cellStyle name="Comma 2 13 2 3 2" xfId="15623" xr:uid="{00000000-0005-0000-0000-000041010000}"/>
    <cellStyle name="Comma 2 13 2 3 2 2" xfId="34837" xr:uid="{7E372D23-7444-4E9D-9CFB-9132D69648A4}"/>
    <cellStyle name="Comma 2 13 2 3 3" xfId="25230" xr:uid="{F03C804E-81CA-4437-9857-7C74A1178DEF}"/>
    <cellStyle name="Comma 2 13 2 4" xfId="10819" xr:uid="{00000000-0005-0000-0000-000042010000}"/>
    <cellStyle name="Comma 2 13 2 4 2" xfId="30033" xr:uid="{A208E406-5C8D-426D-9325-1DF7A13644A8}"/>
    <cellStyle name="Comma 2 13 2 5" xfId="20426" xr:uid="{E20BE8F3-B447-4AD7-8061-3369CD124E39}"/>
    <cellStyle name="Comma 2 13 3" xfId="2009" xr:uid="{00000000-0005-0000-0000-000043010000}"/>
    <cellStyle name="Comma 2 13 3 2" xfId="4414" xr:uid="{00000000-0005-0000-0000-000044010000}"/>
    <cellStyle name="Comma 2 13 3 2 2" xfId="9217" xr:uid="{00000000-0005-0000-0000-000045010000}"/>
    <cellStyle name="Comma 2 13 3 2 2 2" xfId="18824" xr:uid="{00000000-0005-0000-0000-000046010000}"/>
    <cellStyle name="Comma 2 13 3 2 2 2 2" xfId="38038" xr:uid="{D3B73658-99DE-4214-83E4-80CE425DE53A}"/>
    <cellStyle name="Comma 2 13 3 2 2 3" xfId="28431" xr:uid="{2BECF7FA-2B15-45BF-A814-DEE5FF52E207}"/>
    <cellStyle name="Comma 2 13 3 2 3" xfId="14021" xr:uid="{00000000-0005-0000-0000-000047010000}"/>
    <cellStyle name="Comma 2 13 3 2 3 2" xfId="33235" xr:uid="{727B0736-181D-49FA-839D-0F9A45B3CC81}"/>
    <cellStyle name="Comma 2 13 3 2 4" xfId="23628" xr:uid="{9A93FD7C-B9F1-4533-B810-672F7DEFD907}"/>
    <cellStyle name="Comma 2 13 3 3" xfId="6816" xr:uid="{00000000-0005-0000-0000-000048010000}"/>
    <cellStyle name="Comma 2 13 3 3 2" xfId="16423" xr:uid="{00000000-0005-0000-0000-000049010000}"/>
    <cellStyle name="Comma 2 13 3 3 2 2" xfId="35637" xr:uid="{09D2D411-16C8-4B92-AB36-851AF1836707}"/>
    <cellStyle name="Comma 2 13 3 3 3" xfId="26030" xr:uid="{D023468C-7310-4851-AFC1-50CB4EE7E535}"/>
    <cellStyle name="Comma 2 13 3 4" xfId="11619" xr:uid="{00000000-0005-0000-0000-00004A010000}"/>
    <cellStyle name="Comma 2 13 3 4 2" xfId="30833" xr:uid="{53957809-CC9D-4BAD-A409-3D718847104F}"/>
    <cellStyle name="Comma 2 13 3 5" xfId="21226" xr:uid="{B716F228-3D6F-4D72-A7D8-733D481E1B46}"/>
    <cellStyle name="Comma 2 13 4" xfId="2814" xr:uid="{00000000-0005-0000-0000-00004B010000}"/>
    <cellStyle name="Comma 2 13 4 2" xfId="7617" xr:uid="{00000000-0005-0000-0000-00004C010000}"/>
    <cellStyle name="Comma 2 13 4 2 2" xfId="17224" xr:uid="{00000000-0005-0000-0000-00004D010000}"/>
    <cellStyle name="Comma 2 13 4 2 2 2" xfId="36438" xr:uid="{C952CBFC-4C41-4FEF-8FBD-45D573DA0825}"/>
    <cellStyle name="Comma 2 13 4 2 3" xfId="26831" xr:uid="{D77C14BA-7934-4DEA-96B3-D6F2A0A63378}"/>
    <cellStyle name="Comma 2 13 4 3" xfId="12421" xr:uid="{00000000-0005-0000-0000-00004E010000}"/>
    <cellStyle name="Comma 2 13 4 3 2" xfId="31635" xr:uid="{4924FE5B-486B-468B-ABF9-4D4237B25D13}"/>
    <cellStyle name="Comma 2 13 4 4" xfId="22028" xr:uid="{BB2889F5-BC47-4B4C-9476-66A6EF0886B9}"/>
    <cellStyle name="Comma 2 13 5" xfId="5216" xr:uid="{00000000-0005-0000-0000-00004F010000}"/>
    <cellStyle name="Comma 2 13 5 2" xfId="14823" xr:uid="{00000000-0005-0000-0000-000050010000}"/>
    <cellStyle name="Comma 2 13 5 2 2" xfId="34037" xr:uid="{DD7C46F2-14DF-47E0-AD09-27FCA6CD5470}"/>
    <cellStyle name="Comma 2 13 5 3" xfId="24430" xr:uid="{E5245D07-64FE-4BCF-B161-5AE7EDF8CED0}"/>
    <cellStyle name="Comma 2 13 6" xfId="10019" xr:uid="{00000000-0005-0000-0000-000051010000}"/>
    <cellStyle name="Comma 2 13 6 2" xfId="29233" xr:uid="{0D77286C-097F-4832-8711-B76FD569922C}"/>
    <cellStyle name="Comma 2 13 7" xfId="19626" xr:uid="{6941B4E4-88BD-46E5-B216-6D3AEB6CEE6F}"/>
    <cellStyle name="Comma 2 14" xfId="608" xr:uid="{00000000-0005-0000-0000-000052010000}"/>
    <cellStyle name="Comma 2 14 2" xfId="1409" xr:uid="{00000000-0005-0000-0000-000053010000}"/>
    <cellStyle name="Comma 2 14 2 2" xfId="3814" xr:uid="{00000000-0005-0000-0000-000054010000}"/>
    <cellStyle name="Comma 2 14 2 2 2" xfId="8617" xr:uid="{00000000-0005-0000-0000-000055010000}"/>
    <cellStyle name="Comma 2 14 2 2 2 2" xfId="18224" xr:uid="{00000000-0005-0000-0000-000056010000}"/>
    <cellStyle name="Comma 2 14 2 2 2 2 2" xfId="37438" xr:uid="{F9F4D770-94D4-4203-8AFE-B9A4EC6ACCEB}"/>
    <cellStyle name="Comma 2 14 2 2 2 3" xfId="27831" xr:uid="{94285D31-63B1-4AF7-B246-AB45E990B03F}"/>
    <cellStyle name="Comma 2 14 2 2 3" xfId="13421" xr:uid="{00000000-0005-0000-0000-000057010000}"/>
    <cellStyle name="Comma 2 14 2 2 3 2" xfId="32635" xr:uid="{AA9EFDB0-B690-4362-8DB9-617093A9A137}"/>
    <cellStyle name="Comma 2 14 2 2 4" xfId="23028" xr:uid="{C99BE5A7-B6B7-4615-B1CB-3175CD114314}"/>
    <cellStyle name="Comma 2 14 2 3" xfId="6216" xr:uid="{00000000-0005-0000-0000-000058010000}"/>
    <cellStyle name="Comma 2 14 2 3 2" xfId="15823" xr:uid="{00000000-0005-0000-0000-000059010000}"/>
    <cellStyle name="Comma 2 14 2 3 2 2" xfId="35037" xr:uid="{76913CAF-93A7-469E-8235-CA76B87DB584}"/>
    <cellStyle name="Comma 2 14 2 3 3" xfId="25430" xr:uid="{BDAD3CE6-9DB7-452A-AAAA-6D63A2277984}"/>
    <cellStyle name="Comma 2 14 2 4" xfId="11019" xr:uid="{00000000-0005-0000-0000-00005A010000}"/>
    <cellStyle name="Comma 2 14 2 4 2" xfId="30233" xr:uid="{7BDEFB0B-F9FB-47F1-998E-47EDB6760ACA}"/>
    <cellStyle name="Comma 2 14 2 5" xfId="20626" xr:uid="{5F7EE153-BA18-4B6F-A8B2-5A2A2D342415}"/>
    <cellStyle name="Comma 2 14 3" xfId="2209" xr:uid="{00000000-0005-0000-0000-00005B010000}"/>
    <cellStyle name="Comma 2 14 3 2" xfId="4614" xr:uid="{00000000-0005-0000-0000-00005C010000}"/>
    <cellStyle name="Comma 2 14 3 2 2" xfId="9417" xr:uid="{00000000-0005-0000-0000-00005D010000}"/>
    <cellStyle name="Comma 2 14 3 2 2 2" xfId="19024" xr:uid="{00000000-0005-0000-0000-00005E010000}"/>
    <cellStyle name="Comma 2 14 3 2 2 2 2" xfId="38238" xr:uid="{C26A8E28-A0C0-496A-ABE6-2ED73C4B5804}"/>
    <cellStyle name="Comma 2 14 3 2 2 3" xfId="28631" xr:uid="{8839E84D-6591-4478-AD72-70E73F0D6B3E}"/>
    <cellStyle name="Comma 2 14 3 2 3" xfId="14221" xr:uid="{00000000-0005-0000-0000-00005F010000}"/>
    <cellStyle name="Comma 2 14 3 2 3 2" xfId="33435" xr:uid="{C8D8EB2B-3F82-4746-9528-7B55F85D6567}"/>
    <cellStyle name="Comma 2 14 3 2 4" xfId="23828" xr:uid="{B2FF70D5-6C5F-4B84-9A55-A6F48FB7BF7B}"/>
    <cellStyle name="Comma 2 14 3 3" xfId="7016" xr:uid="{00000000-0005-0000-0000-000060010000}"/>
    <cellStyle name="Comma 2 14 3 3 2" xfId="16623" xr:uid="{00000000-0005-0000-0000-000061010000}"/>
    <cellStyle name="Comma 2 14 3 3 2 2" xfId="35837" xr:uid="{1ABE7F70-F322-472F-99F3-FBA682DC29B1}"/>
    <cellStyle name="Comma 2 14 3 3 3" xfId="26230" xr:uid="{D9B1A39B-69DA-4894-9C2A-ED4F48B0BF61}"/>
    <cellStyle name="Comma 2 14 3 4" xfId="11819" xr:uid="{00000000-0005-0000-0000-000062010000}"/>
    <cellStyle name="Comma 2 14 3 4 2" xfId="31033" xr:uid="{A5193D2E-0C1A-4E71-8A68-0E2C89C2D65C}"/>
    <cellStyle name="Comma 2 14 3 5" xfId="21426" xr:uid="{DD00F52E-EDF5-49E9-936E-016392222058}"/>
    <cellStyle name="Comma 2 14 4" xfId="3014" xr:uid="{00000000-0005-0000-0000-000063010000}"/>
    <cellStyle name="Comma 2 14 4 2" xfId="7817" xr:uid="{00000000-0005-0000-0000-000064010000}"/>
    <cellStyle name="Comma 2 14 4 2 2" xfId="17424" xr:uid="{00000000-0005-0000-0000-000065010000}"/>
    <cellStyle name="Comma 2 14 4 2 2 2" xfId="36638" xr:uid="{E633E001-18BD-4A9D-AE7A-0767234F2883}"/>
    <cellStyle name="Comma 2 14 4 2 3" xfId="27031" xr:uid="{1F8CBFAF-5C9C-49E9-8442-2C07F555A2D6}"/>
    <cellStyle name="Comma 2 14 4 3" xfId="12621" xr:uid="{00000000-0005-0000-0000-000066010000}"/>
    <cellStyle name="Comma 2 14 4 3 2" xfId="31835" xr:uid="{298C6E8C-76C6-4553-BE6B-90DF4A774EB8}"/>
    <cellStyle name="Comma 2 14 4 4" xfId="22228" xr:uid="{34DF0B4C-5AF4-4E9C-9C37-6D73BB5124E3}"/>
    <cellStyle name="Comma 2 14 5" xfId="5416" xr:uid="{00000000-0005-0000-0000-000067010000}"/>
    <cellStyle name="Comma 2 14 5 2" xfId="15023" xr:uid="{00000000-0005-0000-0000-000068010000}"/>
    <cellStyle name="Comma 2 14 5 2 2" xfId="34237" xr:uid="{5FC8A5C3-4373-4520-85DE-FC7F5710EF50}"/>
    <cellStyle name="Comma 2 14 5 3" xfId="24630" xr:uid="{E3481B3D-6EAD-4233-82C2-951E15D88C97}"/>
    <cellStyle name="Comma 2 14 6" xfId="10219" xr:uid="{00000000-0005-0000-0000-000069010000}"/>
    <cellStyle name="Comma 2 14 6 2" xfId="29433" xr:uid="{98D03E97-68FE-42C9-9261-F364A02615DC}"/>
    <cellStyle name="Comma 2 14 7" xfId="19826" xr:uid="{DC6F4C13-E067-4D2F-B068-84FD55674C24}"/>
    <cellStyle name="Comma 2 15" xfId="809" xr:uid="{00000000-0005-0000-0000-00006A010000}"/>
    <cellStyle name="Comma 2 15 2" xfId="3214" xr:uid="{00000000-0005-0000-0000-00006B010000}"/>
    <cellStyle name="Comma 2 15 2 2" xfId="8017" xr:uid="{00000000-0005-0000-0000-00006C010000}"/>
    <cellStyle name="Comma 2 15 2 2 2" xfId="17624" xr:uid="{00000000-0005-0000-0000-00006D010000}"/>
    <cellStyle name="Comma 2 15 2 2 2 2" xfId="36838" xr:uid="{AAB306B7-18E8-4AD7-895E-E0B79758721D}"/>
    <cellStyle name="Comma 2 15 2 2 3" xfId="27231" xr:uid="{61296395-5F93-4401-8AF9-E8482466A038}"/>
    <cellStyle name="Comma 2 15 2 3" xfId="12821" xr:uid="{00000000-0005-0000-0000-00006E010000}"/>
    <cellStyle name="Comma 2 15 2 3 2" xfId="32035" xr:uid="{7215C535-00C4-4DA2-AD2F-AF970A050E19}"/>
    <cellStyle name="Comma 2 15 2 4" xfId="22428" xr:uid="{F579A52B-6FEC-43F3-B17B-BA5E39B3E7F5}"/>
    <cellStyle name="Comma 2 15 3" xfId="5616" xr:uid="{00000000-0005-0000-0000-00006F010000}"/>
    <cellStyle name="Comma 2 15 3 2" xfId="15223" xr:uid="{00000000-0005-0000-0000-000070010000}"/>
    <cellStyle name="Comma 2 15 3 2 2" xfId="34437" xr:uid="{C326552B-3DD4-4F35-892B-B1336C2329E2}"/>
    <cellStyle name="Comma 2 15 3 3" xfId="24830" xr:uid="{62E198B4-2A52-4F36-A2C9-5742C38F5ED0}"/>
    <cellStyle name="Comma 2 15 4" xfId="10419" xr:uid="{00000000-0005-0000-0000-000071010000}"/>
    <cellStyle name="Comma 2 15 4 2" xfId="29633" xr:uid="{574DFA32-8863-4C18-BA71-73A0DCE330A9}"/>
    <cellStyle name="Comma 2 15 5" xfId="20026" xr:uid="{087EC432-A83F-4C91-A3F1-6D2E89D5E368}"/>
    <cellStyle name="Comma 2 16" xfId="1609" xr:uid="{00000000-0005-0000-0000-000072010000}"/>
    <cellStyle name="Comma 2 16 2" xfId="4014" xr:uid="{00000000-0005-0000-0000-000073010000}"/>
    <cellStyle name="Comma 2 16 2 2" xfId="8817" xr:uid="{00000000-0005-0000-0000-000074010000}"/>
    <cellStyle name="Comma 2 16 2 2 2" xfId="18424" xr:uid="{00000000-0005-0000-0000-000075010000}"/>
    <cellStyle name="Comma 2 16 2 2 2 2" xfId="37638" xr:uid="{459CBF91-1306-41C0-92B7-F2F0A27CFE80}"/>
    <cellStyle name="Comma 2 16 2 2 3" xfId="28031" xr:uid="{05625C21-336C-40E9-87D6-9E4DFECC32E9}"/>
    <cellStyle name="Comma 2 16 2 3" xfId="13621" xr:uid="{00000000-0005-0000-0000-000076010000}"/>
    <cellStyle name="Comma 2 16 2 3 2" xfId="32835" xr:uid="{1A5B3570-C8F3-4E35-8709-526D269882DE}"/>
    <cellStyle name="Comma 2 16 2 4" xfId="23228" xr:uid="{ECC7BDB6-BB20-4A11-A495-E8B838871F29}"/>
    <cellStyle name="Comma 2 16 3" xfId="6416" xr:uid="{00000000-0005-0000-0000-000077010000}"/>
    <cellStyle name="Comma 2 16 3 2" xfId="16023" xr:uid="{00000000-0005-0000-0000-000078010000}"/>
    <cellStyle name="Comma 2 16 3 2 2" xfId="35237" xr:uid="{67FDC72A-F866-4905-81B1-1C4916C57650}"/>
    <cellStyle name="Comma 2 16 3 3" xfId="25630" xr:uid="{5E46460A-FAC5-4928-89AD-EFCF48BA0FF4}"/>
    <cellStyle name="Comma 2 16 4" xfId="11219" xr:uid="{00000000-0005-0000-0000-000079010000}"/>
    <cellStyle name="Comma 2 16 4 2" xfId="30433" xr:uid="{EF551EE3-F7CB-40CB-A162-9D285C8E03E2}"/>
    <cellStyle name="Comma 2 16 5" xfId="20826" xr:uid="{AD023091-BF35-4F7B-BAB1-9F427986166E}"/>
    <cellStyle name="Comma 2 17" xfId="2414" xr:uid="{00000000-0005-0000-0000-00007A010000}"/>
    <cellStyle name="Comma 2 17 2" xfId="7217" xr:uid="{00000000-0005-0000-0000-00007B010000}"/>
    <cellStyle name="Comma 2 17 2 2" xfId="16824" xr:uid="{00000000-0005-0000-0000-00007C010000}"/>
    <cellStyle name="Comma 2 17 2 2 2" xfId="36038" xr:uid="{B68A874A-5345-4EC6-A1A1-718CC0A10236}"/>
    <cellStyle name="Comma 2 17 2 3" xfId="26431" xr:uid="{C1FA6C27-89DC-4416-BD71-7C35FCF8BFD9}"/>
    <cellStyle name="Comma 2 17 3" xfId="12021" xr:uid="{00000000-0005-0000-0000-00007D010000}"/>
    <cellStyle name="Comma 2 17 3 2" xfId="31235" xr:uid="{875BD52D-CE3C-47D0-B3F8-599DC6A0349B}"/>
    <cellStyle name="Comma 2 17 4" xfId="21628" xr:uid="{FFC94A26-7CE4-4F81-A979-0D3654623475}"/>
    <cellStyle name="Comma 2 18" xfId="4816" xr:uid="{00000000-0005-0000-0000-00007E010000}"/>
    <cellStyle name="Comma 2 18 2" xfId="14423" xr:uid="{00000000-0005-0000-0000-00007F010000}"/>
    <cellStyle name="Comma 2 18 2 2" xfId="33637" xr:uid="{631517D5-2FB1-48C9-B729-71ED2BB4FF4C}"/>
    <cellStyle name="Comma 2 18 3" xfId="24030" xr:uid="{61702572-EC86-4E91-B562-5DE07084755F}"/>
    <cellStyle name="Comma 2 19" xfId="9619" xr:uid="{00000000-0005-0000-0000-000080010000}"/>
    <cellStyle name="Comma 2 19 2" xfId="28833" xr:uid="{51E781F0-5B91-4BBD-A12A-87D6686D4F4B}"/>
    <cellStyle name="Comma 2 2" xfId="7" xr:uid="{00000000-0005-0000-0000-000081010000}"/>
    <cellStyle name="Comma 2 2 10" xfId="610" xr:uid="{00000000-0005-0000-0000-000082010000}"/>
    <cellStyle name="Comma 2 2 10 2" xfId="1411" xr:uid="{00000000-0005-0000-0000-000083010000}"/>
    <cellStyle name="Comma 2 2 10 2 2" xfId="3816" xr:uid="{00000000-0005-0000-0000-000084010000}"/>
    <cellStyle name="Comma 2 2 10 2 2 2" xfId="8619" xr:uid="{00000000-0005-0000-0000-000085010000}"/>
    <cellStyle name="Comma 2 2 10 2 2 2 2" xfId="18226" xr:uid="{00000000-0005-0000-0000-000086010000}"/>
    <cellStyle name="Comma 2 2 10 2 2 2 2 2" xfId="37440" xr:uid="{26135769-3F3C-4F6B-8717-420BCBEC71CB}"/>
    <cellStyle name="Comma 2 2 10 2 2 2 3" xfId="27833" xr:uid="{CAE3C49A-1AF4-4DB3-8529-E6111245D952}"/>
    <cellStyle name="Comma 2 2 10 2 2 3" xfId="13423" xr:uid="{00000000-0005-0000-0000-000087010000}"/>
    <cellStyle name="Comma 2 2 10 2 2 3 2" xfId="32637" xr:uid="{31A755DD-3115-416F-ABAD-1DD4400C76A4}"/>
    <cellStyle name="Comma 2 2 10 2 2 4" xfId="23030" xr:uid="{E8B8C487-35D0-4FB3-AA1F-2AE660019D79}"/>
    <cellStyle name="Comma 2 2 10 2 3" xfId="6218" xr:uid="{00000000-0005-0000-0000-000088010000}"/>
    <cellStyle name="Comma 2 2 10 2 3 2" xfId="15825" xr:uid="{00000000-0005-0000-0000-000089010000}"/>
    <cellStyle name="Comma 2 2 10 2 3 2 2" xfId="35039" xr:uid="{3FFE0CAF-EBCA-48DF-ADFF-3064A0EBE391}"/>
    <cellStyle name="Comma 2 2 10 2 3 3" xfId="25432" xr:uid="{19DFB7FA-0294-4A92-AF50-66DA7E02AAB9}"/>
    <cellStyle name="Comma 2 2 10 2 4" xfId="11021" xr:uid="{00000000-0005-0000-0000-00008A010000}"/>
    <cellStyle name="Comma 2 2 10 2 4 2" xfId="30235" xr:uid="{BAB767D3-02BB-49B4-82E1-59FC22BA86A7}"/>
    <cellStyle name="Comma 2 2 10 2 5" xfId="20628" xr:uid="{9ED51047-1194-408E-9C01-0A5C576466B4}"/>
    <cellStyle name="Comma 2 2 10 3" xfId="2211" xr:uid="{00000000-0005-0000-0000-00008B010000}"/>
    <cellStyle name="Comma 2 2 10 3 2" xfId="4616" xr:uid="{00000000-0005-0000-0000-00008C010000}"/>
    <cellStyle name="Comma 2 2 10 3 2 2" xfId="9419" xr:uid="{00000000-0005-0000-0000-00008D010000}"/>
    <cellStyle name="Comma 2 2 10 3 2 2 2" xfId="19026" xr:uid="{00000000-0005-0000-0000-00008E010000}"/>
    <cellStyle name="Comma 2 2 10 3 2 2 2 2" xfId="38240" xr:uid="{C92AB36C-5B2C-4B38-9EAF-E08F26D1174A}"/>
    <cellStyle name="Comma 2 2 10 3 2 2 3" xfId="28633" xr:uid="{3CFF90CA-4A24-4DC2-A89F-611DE95785FA}"/>
    <cellStyle name="Comma 2 2 10 3 2 3" xfId="14223" xr:uid="{00000000-0005-0000-0000-00008F010000}"/>
    <cellStyle name="Comma 2 2 10 3 2 3 2" xfId="33437" xr:uid="{A495AC8D-48C3-403F-ABA3-268B91916F4F}"/>
    <cellStyle name="Comma 2 2 10 3 2 4" xfId="23830" xr:uid="{708018B9-D193-4FB2-B211-597E60D80674}"/>
    <cellStyle name="Comma 2 2 10 3 3" xfId="7018" xr:uid="{00000000-0005-0000-0000-000090010000}"/>
    <cellStyle name="Comma 2 2 10 3 3 2" xfId="16625" xr:uid="{00000000-0005-0000-0000-000091010000}"/>
    <cellStyle name="Comma 2 2 10 3 3 2 2" xfId="35839" xr:uid="{25880E03-9988-4686-BCC1-102E6E03FF4D}"/>
    <cellStyle name="Comma 2 2 10 3 3 3" xfId="26232" xr:uid="{F15D4319-3B25-4497-BDAF-6697610BC69C}"/>
    <cellStyle name="Comma 2 2 10 3 4" xfId="11821" xr:uid="{00000000-0005-0000-0000-000092010000}"/>
    <cellStyle name="Comma 2 2 10 3 4 2" xfId="31035" xr:uid="{EA4BED0F-B805-4138-BE67-EEA2986EC7CD}"/>
    <cellStyle name="Comma 2 2 10 3 5" xfId="21428" xr:uid="{15126C71-95C6-4026-95FF-F4E31FBDB3D8}"/>
    <cellStyle name="Comma 2 2 10 4" xfId="3016" xr:uid="{00000000-0005-0000-0000-000093010000}"/>
    <cellStyle name="Comma 2 2 10 4 2" xfId="7819" xr:uid="{00000000-0005-0000-0000-000094010000}"/>
    <cellStyle name="Comma 2 2 10 4 2 2" xfId="17426" xr:uid="{00000000-0005-0000-0000-000095010000}"/>
    <cellStyle name="Comma 2 2 10 4 2 2 2" xfId="36640" xr:uid="{7C79D8D2-378A-41CD-88F8-57ED9F862D09}"/>
    <cellStyle name="Comma 2 2 10 4 2 3" xfId="27033" xr:uid="{F7AAD0D1-6590-4710-82AF-EA7038864BBB}"/>
    <cellStyle name="Comma 2 2 10 4 3" xfId="12623" xr:uid="{00000000-0005-0000-0000-000096010000}"/>
    <cellStyle name="Comma 2 2 10 4 3 2" xfId="31837" xr:uid="{C1C5228C-7650-4F8F-963E-6AAED01042B2}"/>
    <cellStyle name="Comma 2 2 10 4 4" xfId="22230" xr:uid="{F275C2E1-2F32-4108-ABC0-DABFD8D1356B}"/>
    <cellStyle name="Comma 2 2 10 5" xfId="5418" xr:uid="{00000000-0005-0000-0000-000097010000}"/>
    <cellStyle name="Comma 2 2 10 5 2" xfId="15025" xr:uid="{00000000-0005-0000-0000-000098010000}"/>
    <cellStyle name="Comma 2 2 10 5 2 2" xfId="34239" xr:uid="{5226CCD8-2BD1-4C01-AEEB-AAB6C010BA87}"/>
    <cellStyle name="Comma 2 2 10 5 3" xfId="24632" xr:uid="{322D40D4-1A5A-4C6E-966B-66B866F7B622}"/>
    <cellStyle name="Comma 2 2 10 6" xfId="10221" xr:uid="{00000000-0005-0000-0000-000099010000}"/>
    <cellStyle name="Comma 2 2 10 6 2" xfId="29435" xr:uid="{C3532384-A1E6-45C4-85EE-D03519D75D96}"/>
    <cellStyle name="Comma 2 2 10 7" xfId="19828" xr:uid="{14CB9C7D-D7A7-4E4F-B385-9570D3E23E69}"/>
    <cellStyle name="Comma 2 2 11" xfId="811" xr:uid="{00000000-0005-0000-0000-00009A010000}"/>
    <cellStyle name="Comma 2 2 11 2" xfId="3216" xr:uid="{00000000-0005-0000-0000-00009B010000}"/>
    <cellStyle name="Comma 2 2 11 2 2" xfId="8019" xr:uid="{00000000-0005-0000-0000-00009C010000}"/>
    <cellStyle name="Comma 2 2 11 2 2 2" xfId="17626" xr:uid="{00000000-0005-0000-0000-00009D010000}"/>
    <cellStyle name="Comma 2 2 11 2 2 2 2" xfId="36840" xr:uid="{A10BB5DB-FB71-4E5D-8068-E5777245D33E}"/>
    <cellStyle name="Comma 2 2 11 2 2 3" xfId="27233" xr:uid="{EA819D7F-8D37-48AE-99EF-11D2816286A6}"/>
    <cellStyle name="Comma 2 2 11 2 3" xfId="12823" xr:uid="{00000000-0005-0000-0000-00009E010000}"/>
    <cellStyle name="Comma 2 2 11 2 3 2" xfId="32037" xr:uid="{E17E5814-589F-4139-B080-6C3A0CBF005F}"/>
    <cellStyle name="Comma 2 2 11 2 4" xfId="22430" xr:uid="{E73F4787-3313-4E72-8782-5E68E93E00A2}"/>
    <cellStyle name="Comma 2 2 11 3" xfId="5618" xr:uid="{00000000-0005-0000-0000-00009F010000}"/>
    <cellStyle name="Comma 2 2 11 3 2" xfId="15225" xr:uid="{00000000-0005-0000-0000-0000A0010000}"/>
    <cellStyle name="Comma 2 2 11 3 2 2" xfId="34439" xr:uid="{7FFF37BA-6957-4942-B55E-4F8C82D6A441}"/>
    <cellStyle name="Comma 2 2 11 3 3" xfId="24832" xr:uid="{F70DD028-BDEB-4F04-AD55-132925BA5B13}"/>
    <cellStyle name="Comma 2 2 11 4" xfId="10421" xr:uid="{00000000-0005-0000-0000-0000A1010000}"/>
    <cellStyle name="Comma 2 2 11 4 2" xfId="29635" xr:uid="{8854B3A8-82E2-46A1-8379-CF4E59F8692B}"/>
    <cellStyle name="Comma 2 2 11 5" xfId="20028" xr:uid="{BD5118C0-7A29-4B3E-A9E6-C304C92E4212}"/>
    <cellStyle name="Comma 2 2 12" xfId="1611" xr:uid="{00000000-0005-0000-0000-0000A2010000}"/>
    <cellStyle name="Comma 2 2 12 2" xfId="4016" xr:uid="{00000000-0005-0000-0000-0000A3010000}"/>
    <cellStyle name="Comma 2 2 12 2 2" xfId="8819" xr:uid="{00000000-0005-0000-0000-0000A4010000}"/>
    <cellStyle name="Comma 2 2 12 2 2 2" xfId="18426" xr:uid="{00000000-0005-0000-0000-0000A5010000}"/>
    <cellStyle name="Comma 2 2 12 2 2 2 2" xfId="37640" xr:uid="{7A5D8118-9A40-4364-9A5B-2E77E41EE5FB}"/>
    <cellStyle name="Comma 2 2 12 2 2 3" xfId="28033" xr:uid="{E8974699-B4C6-4DF0-BEE2-723B31FCF311}"/>
    <cellStyle name="Comma 2 2 12 2 3" xfId="13623" xr:uid="{00000000-0005-0000-0000-0000A6010000}"/>
    <cellStyle name="Comma 2 2 12 2 3 2" xfId="32837" xr:uid="{83303A6F-BFD2-4623-A7F6-5A513C90E9BA}"/>
    <cellStyle name="Comma 2 2 12 2 4" xfId="23230" xr:uid="{120BC328-3359-4812-AFDA-6AD8D9053D10}"/>
    <cellStyle name="Comma 2 2 12 3" xfId="6418" xr:uid="{00000000-0005-0000-0000-0000A7010000}"/>
    <cellStyle name="Comma 2 2 12 3 2" xfId="16025" xr:uid="{00000000-0005-0000-0000-0000A8010000}"/>
    <cellStyle name="Comma 2 2 12 3 2 2" xfId="35239" xr:uid="{DC6EFBD3-6337-4907-B52D-1A595A0EFD0A}"/>
    <cellStyle name="Comma 2 2 12 3 3" xfId="25632" xr:uid="{1ED5DDCF-23CC-4A9C-8043-C778B235199D}"/>
    <cellStyle name="Comma 2 2 12 4" xfId="11221" xr:uid="{00000000-0005-0000-0000-0000A9010000}"/>
    <cellStyle name="Comma 2 2 12 4 2" xfId="30435" xr:uid="{09AED4B4-DA64-4FE8-9424-C4FCA95E481E}"/>
    <cellStyle name="Comma 2 2 12 5" xfId="20828" xr:uid="{B5472DAD-BDEE-4432-BB88-2CF9786E26C9}"/>
    <cellStyle name="Comma 2 2 13" xfId="2416" xr:uid="{00000000-0005-0000-0000-0000AA010000}"/>
    <cellStyle name="Comma 2 2 13 2" xfId="7219" xr:uid="{00000000-0005-0000-0000-0000AB010000}"/>
    <cellStyle name="Comma 2 2 13 2 2" xfId="16826" xr:uid="{00000000-0005-0000-0000-0000AC010000}"/>
    <cellStyle name="Comma 2 2 13 2 2 2" xfId="36040" xr:uid="{B16415A6-A7E1-4B83-85A9-C5BA51B494CF}"/>
    <cellStyle name="Comma 2 2 13 2 3" xfId="26433" xr:uid="{9F7012A7-759C-4B4A-B6E0-E7D316E1EF08}"/>
    <cellStyle name="Comma 2 2 13 3" xfId="12023" xr:uid="{00000000-0005-0000-0000-0000AD010000}"/>
    <cellStyle name="Comma 2 2 13 3 2" xfId="31237" xr:uid="{5F847F6F-DD59-4C85-BB03-299769B1EEC0}"/>
    <cellStyle name="Comma 2 2 13 4" xfId="21630" xr:uid="{13D3FBED-6E3F-4150-A7D5-D35D2E558C45}"/>
    <cellStyle name="Comma 2 2 14" xfId="4818" xr:uid="{00000000-0005-0000-0000-0000AE010000}"/>
    <cellStyle name="Comma 2 2 14 2" xfId="14425" xr:uid="{00000000-0005-0000-0000-0000AF010000}"/>
    <cellStyle name="Comma 2 2 14 2 2" xfId="33639" xr:uid="{10D97239-024A-4533-9537-40BDE3CFBFBB}"/>
    <cellStyle name="Comma 2 2 14 3" xfId="24032" xr:uid="{C5FE3514-6171-46BF-B751-0BF582492428}"/>
    <cellStyle name="Comma 2 2 15" xfId="9621" xr:uid="{00000000-0005-0000-0000-0000B0010000}"/>
    <cellStyle name="Comma 2 2 15 2" xfId="28835" xr:uid="{4AB97086-1F21-49D6-B067-0B3188296021}"/>
    <cellStyle name="Comma 2 2 16" xfId="19228" xr:uid="{CC8DA7B6-4004-40CD-BB2C-795CCEBC3BF9}"/>
    <cellStyle name="Comma 2 2 2" xfId="19" xr:uid="{00000000-0005-0000-0000-0000B1010000}"/>
    <cellStyle name="Comma 2 2 2 10" xfId="4828" xr:uid="{00000000-0005-0000-0000-0000B2010000}"/>
    <cellStyle name="Comma 2 2 2 10 2" xfId="14435" xr:uid="{00000000-0005-0000-0000-0000B3010000}"/>
    <cellStyle name="Comma 2 2 2 10 2 2" xfId="33649" xr:uid="{F9206323-B3D7-454A-9A54-9CC1400F7720}"/>
    <cellStyle name="Comma 2 2 2 10 3" xfId="24042" xr:uid="{2EEDFD89-DF69-4236-8CC5-C076CB292E46}"/>
    <cellStyle name="Comma 2 2 2 11" xfId="9631" xr:uid="{00000000-0005-0000-0000-0000B4010000}"/>
    <cellStyle name="Comma 2 2 2 11 2" xfId="28845" xr:uid="{8148A7A4-701E-48B3-96EB-B38F3DF952CA}"/>
    <cellStyle name="Comma 2 2 2 12" xfId="19238" xr:uid="{405E120A-DED8-4F09-BD64-77289BFBB2B2}"/>
    <cellStyle name="Comma 2 2 2 2" xfId="70" xr:uid="{00000000-0005-0000-0000-0000B5010000}"/>
    <cellStyle name="Comma 2 2 2 2 10" xfId="9681" xr:uid="{00000000-0005-0000-0000-0000B6010000}"/>
    <cellStyle name="Comma 2 2 2 2 10 2" xfId="28895" xr:uid="{B2EF4987-4371-4434-9140-45B984C8EA9B}"/>
    <cellStyle name="Comma 2 2 2 2 11" xfId="19288" xr:uid="{580DF0FC-DA7D-4A02-9835-9DB89C0EFBA9}"/>
    <cellStyle name="Comma 2 2 2 2 2" xfId="170" xr:uid="{00000000-0005-0000-0000-0000B7010000}"/>
    <cellStyle name="Comma 2 2 2 2 2 10" xfId="19388" xr:uid="{BFACBE25-3D7B-4230-AA69-F90EB3ADD7AE}"/>
    <cellStyle name="Comma 2 2 2 2 2 2" xfId="370" xr:uid="{00000000-0005-0000-0000-0000B8010000}"/>
    <cellStyle name="Comma 2 2 2 2 2 2 2" xfId="1171" xr:uid="{00000000-0005-0000-0000-0000B9010000}"/>
    <cellStyle name="Comma 2 2 2 2 2 2 2 2" xfId="3576" xr:uid="{00000000-0005-0000-0000-0000BA010000}"/>
    <cellStyle name="Comma 2 2 2 2 2 2 2 2 2" xfId="8379" xr:uid="{00000000-0005-0000-0000-0000BB010000}"/>
    <cellStyle name="Comma 2 2 2 2 2 2 2 2 2 2" xfId="17986" xr:uid="{00000000-0005-0000-0000-0000BC010000}"/>
    <cellStyle name="Comma 2 2 2 2 2 2 2 2 2 2 2" xfId="37200" xr:uid="{B5A3707C-B393-447A-8870-FC7F002B41C9}"/>
    <cellStyle name="Comma 2 2 2 2 2 2 2 2 2 3" xfId="27593" xr:uid="{06721DCE-6BCE-48D6-AD5F-F9B8338EE9F5}"/>
    <cellStyle name="Comma 2 2 2 2 2 2 2 2 3" xfId="13183" xr:uid="{00000000-0005-0000-0000-0000BD010000}"/>
    <cellStyle name="Comma 2 2 2 2 2 2 2 2 3 2" xfId="32397" xr:uid="{E9A2BA41-BEB2-42D6-8065-0C9F7B6B4769}"/>
    <cellStyle name="Comma 2 2 2 2 2 2 2 2 4" xfId="22790" xr:uid="{3D450C2C-5AE2-4DF1-8BF6-615159FC5EE3}"/>
    <cellStyle name="Comma 2 2 2 2 2 2 2 3" xfId="5978" xr:uid="{00000000-0005-0000-0000-0000BE010000}"/>
    <cellStyle name="Comma 2 2 2 2 2 2 2 3 2" xfId="15585" xr:uid="{00000000-0005-0000-0000-0000BF010000}"/>
    <cellStyle name="Comma 2 2 2 2 2 2 2 3 2 2" xfId="34799" xr:uid="{41685103-242B-4F34-8629-8D3FBBD8B441}"/>
    <cellStyle name="Comma 2 2 2 2 2 2 2 3 3" xfId="25192" xr:uid="{21C46003-53E3-4D19-8BB5-BEA2A209C0CD}"/>
    <cellStyle name="Comma 2 2 2 2 2 2 2 4" xfId="10781" xr:uid="{00000000-0005-0000-0000-0000C0010000}"/>
    <cellStyle name="Comma 2 2 2 2 2 2 2 4 2" xfId="29995" xr:uid="{5D107088-40E7-4220-8ADC-75E3BCEBFE5C}"/>
    <cellStyle name="Comma 2 2 2 2 2 2 2 5" xfId="20388" xr:uid="{61C0A3EC-F7B9-440B-A9D5-5C01A825B4AD}"/>
    <cellStyle name="Comma 2 2 2 2 2 2 3" xfId="1971" xr:uid="{00000000-0005-0000-0000-0000C1010000}"/>
    <cellStyle name="Comma 2 2 2 2 2 2 3 2" xfId="4376" xr:uid="{00000000-0005-0000-0000-0000C2010000}"/>
    <cellStyle name="Comma 2 2 2 2 2 2 3 2 2" xfId="9179" xr:uid="{00000000-0005-0000-0000-0000C3010000}"/>
    <cellStyle name="Comma 2 2 2 2 2 2 3 2 2 2" xfId="18786" xr:uid="{00000000-0005-0000-0000-0000C4010000}"/>
    <cellStyle name="Comma 2 2 2 2 2 2 3 2 2 2 2" xfId="38000" xr:uid="{71C9CE78-B818-442B-BADE-9EB4147AE0EA}"/>
    <cellStyle name="Comma 2 2 2 2 2 2 3 2 2 3" xfId="28393" xr:uid="{633F6768-A03E-4489-9F89-9BE2BD6BDC41}"/>
    <cellStyle name="Comma 2 2 2 2 2 2 3 2 3" xfId="13983" xr:uid="{00000000-0005-0000-0000-0000C5010000}"/>
    <cellStyle name="Comma 2 2 2 2 2 2 3 2 3 2" xfId="33197" xr:uid="{8E74228F-1BBA-4CA2-9903-0D08F53662A7}"/>
    <cellStyle name="Comma 2 2 2 2 2 2 3 2 4" xfId="23590" xr:uid="{79FEA79B-6615-4B3D-84D4-8EE2D2396F85}"/>
    <cellStyle name="Comma 2 2 2 2 2 2 3 3" xfId="6778" xr:uid="{00000000-0005-0000-0000-0000C6010000}"/>
    <cellStyle name="Comma 2 2 2 2 2 2 3 3 2" xfId="16385" xr:uid="{00000000-0005-0000-0000-0000C7010000}"/>
    <cellStyle name="Comma 2 2 2 2 2 2 3 3 2 2" xfId="35599" xr:uid="{36A7B4DA-661F-45F3-9005-45D858CF0A76}"/>
    <cellStyle name="Comma 2 2 2 2 2 2 3 3 3" xfId="25992" xr:uid="{21E7D3D0-8262-4EFF-85A7-1D17002E3BFB}"/>
    <cellStyle name="Comma 2 2 2 2 2 2 3 4" xfId="11581" xr:uid="{00000000-0005-0000-0000-0000C8010000}"/>
    <cellStyle name="Comma 2 2 2 2 2 2 3 4 2" xfId="30795" xr:uid="{D5087A92-B607-42F8-AEAD-CEE1E75CA138}"/>
    <cellStyle name="Comma 2 2 2 2 2 2 3 5" xfId="21188" xr:uid="{75E0B616-8414-4EF8-A9FB-B7A772F911BA}"/>
    <cellStyle name="Comma 2 2 2 2 2 2 4" xfId="2776" xr:uid="{00000000-0005-0000-0000-0000C9010000}"/>
    <cellStyle name="Comma 2 2 2 2 2 2 4 2" xfId="7579" xr:uid="{00000000-0005-0000-0000-0000CA010000}"/>
    <cellStyle name="Comma 2 2 2 2 2 2 4 2 2" xfId="17186" xr:uid="{00000000-0005-0000-0000-0000CB010000}"/>
    <cellStyle name="Comma 2 2 2 2 2 2 4 2 2 2" xfId="36400" xr:uid="{9FF4EDD2-A7F7-4606-824E-B13562225D50}"/>
    <cellStyle name="Comma 2 2 2 2 2 2 4 2 3" xfId="26793" xr:uid="{280D2D75-D507-4F5B-BED1-52137580D53A}"/>
    <cellStyle name="Comma 2 2 2 2 2 2 4 3" xfId="12383" xr:uid="{00000000-0005-0000-0000-0000CC010000}"/>
    <cellStyle name="Comma 2 2 2 2 2 2 4 3 2" xfId="31597" xr:uid="{6D69B417-467D-40CE-A5FF-5A73B11415DF}"/>
    <cellStyle name="Comma 2 2 2 2 2 2 4 4" xfId="21990" xr:uid="{C8EF8269-1DB6-48B1-BAB5-8D6E3E1949A7}"/>
    <cellStyle name="Comma 2 2 2 2 2 2 5" xfId="5178" xr:uid="{00000000-0005-0000-0000-0000CD010000}"/>
    <cellStyle name="Comma 2 2 2 2 2 2 5 2" xfId="14785" xr:uid="{00000000-0005-0000-0000-0000CE010000}"/>
    <cellStyle name="Comma 2 2 2 2 2 2 5 2 2" xfId="33999" xr:uid="{73D90CCA-1170-453D-A6F0-4670273705B0}"/>
    <cellStyle name="Comma 2 2 2 2 2 2 5 3" xfId="24392" xr:uid="{1EB6B085-B78E-4506-993D-FDE5432E9918}"/>
    <cellStyle name="Comma 2 2 2 2 2 2 6" xfId="9981" xr:uid="{00000000-0005-0000-0000-0000CF010000}"/>
    <cellStyle name="Comma 2 2 2 2 2 2 6 2" xfId="29195" xr:uid="{9CB9ACBB-CFCD-43C8-A390-88CFF09408F0}"/>
    <cellStyle name="Comma 2 2 2 2 2 2 7" xfId="19588" xr:uid="{1BF24336-DAF6-42AF-818D-B803D3193B5E}"/>
    <cellStyle name="Comma 2 2 2 2 2 3" xfId="570" xr:uid="{00000000-0005-0000-0000-0000D0010000}"/>
    <cellStyle name="Comma 2 2 2 2 2 3 2" xfId="1371" xr:uid="{00000000-0005-0000-0000-0000D1010000}"/>
    <cellStyle name="Comma 2 2 2 2 2 3 2 2" xfId="3776" xr:uid="{00000000-0005-0000-0000-0000D2010000}"/>
    <cellStyle name="Comma 2 2 2 2 2 3 2 2 2" xfId="8579" xr:uid="{00000000-0005-0000-0000-0000D3010000}"/>
    <cellStyle name="Comma 2 2 2 2 2 3 2 2 2 2" xfId="18186" xr:uid="{00000000-0005-0000-0000-0000D4010000}"/>
    <cellStyle name="Comma 2 2 2 2 2 3 2 2 2 2 2" xfId="37400" xr:uid="{CF7D5C57-8412-4687-BAA5-1B0DF93EF158}"/>
    <cellStyle name="Comma 2 2 2 2 2 3 2 2 2 3" xfId="27793" xr:uid="{9C5C3B76-7543-475A-9EBB-BC749237E086}"/>
    <cellStyle name="Comma 2 2 2 2 2 3 2 2 3" xfId="13383" xr:uid="{00000000-0005-0000-0000-0000D5010000}"/>
    <cellStyle name="Comma 2 2 2 2 2 3 2 2 3 2" xfId="32597" xr:uid="{10B7B8CF-B35D-436E-92B1-9FD7DFB8C51D}"/>
    <cellStyle name="Comma 2 2 2 2 2 3 2 2 4" xfId="22990" xr:uid="{A8A1A55F-0B5C-4F5A-94E5-73F3411B7BC9}"/>
    <cellStyle name="Comma 2 2 2 2 2 3 2 3" xfId="6178" xr:uid="{00000000-0005-0000-0000-0000D6010000}"/>
    <cellStyle name="Comma 2 2 2 2 2 3 2 3 2" xfId="15785" xr:uid="{00000000-0005-0000-0000-0000D7010000}"/>
    <cellStyle name="Comma 2 2 2 2 2 3 2 3 2 2" xfId="34999" xr:uid="{5E6E536B-4B2B-474C-9CD1-ABC4458E1085}"/>
    <cellStyle name="Comma 2 2 2 2 2 3 2 3 3" xfId="25392" xr:uid="{8C78CF03-2BC3-4BAC-9C5A-20453CCD4C7A}"/>
    <cellStyle name="Comma 2 2 2 2 2 3 2 4" xfId="10981" xr:uid="{00000000-0005-0000-0000-0000D8010000}"/>
    <cellStyle name="Comma 2 2 2 2 2 3 2 4 2" xfId="30195" xr:uid="{4E00279A-B793-4822-9285-82643351CB49}"/>
    <cellStyle name="Comma 2 2 2 2 2 3 2 5" xfId="20588" xr:uid="{561A0BAE-1A92-45CE-993F-3B81473308F9}"/>
    <cellStyle name="Comma 2 2 2 2 2 3 3" xfId="2171" xr:uid="{00000000-0005-0000-0000-0000D9010000}"/>
    <cellStyle name="Comma 2 2 2 2 2 3 3 2" xfId="4576" xr:uid="{00000000-0005-0000-0000-0000DA010000}"/>
    <cellStyle name="Comma 2 2 2 2 2 3 3 2 2" xfId="9379" xr:uid="{00000000-0005-0000-0000-0000DB010000}"/>
    <cellStyle name="Comma 2 2 2 2 2 3 3 2 2 2" xfId="18986" xr:uid="{00000000-0005-0000-0000-0000DC010000}"/>
    <cellStyle name="Comma 2 2 2 2 2 3 3 2 2 2 2" xfId="38200" xr:uid="{AD0CB055-EDE7-4DA3-B475-9044655820DF}"/>
    <cellStyle name="Comma 2 2 2 2 2 3 3 2 2 3" xfId="28593" xr:uid="{CA3158C7-F89E-47C8-8030-A78BFB52A754}"/>
    <cellStyle name="Comma 2 2 2 2 2 3 3 2 3" xfId="14183" xr:uid="{00000000-0005-0000-0000-0000DD010000}"/>
    <cellStyle name="Comma 2 2 2 2 2 3 3 2 3 2" xfId="33397" xr:uid="{893117C1-1C33-4E67-859A-63D1827CD855}"/>
    <cellStyle name="Comma 2 2 2 2 2 3 3 2 4" xfId="23790" xr:uid="{AA43F34B-DECB-4827-8BC0-4D2A7F6DA749}"/>
    <cellStyle name="Comma 2 2 2 2 2 3 3 3" xfId="6978" xr:uid="{00000000-0005-0000-0000-0000DE010000}"/>
    <cellStyle name="Comma 2 2 2 2 2 3 3 3 2" xfId="16585" xr:uid="{00000000-0005-0000-0000-0000DF010000}"/>
    <cellStyle name="Comma 2 2 2 2 2 3 3 3 2 2" xfId="35799" xr:uid="{EE7E8EEE-CD58-4304-BF32-4A966EA9F3F8}"/>
    <cellStyle name="Comma 2 2 2 2 2 3 3 3 3" xfId="26192" xr:uid="{2D3A8239-B8F5-4547-A7B3-58A98DE567C3}"/>
    <cellStyle name="Comma 2 2 2 2 2 3 3 4" xfId="11781" xr:uid="{00000000-0005-0000-0000-0000E0010000}"/>
    <cellStyle name="Comma 2 2 2 2 2 3 3 4 2" xfId="30995" xr:uid="{009E5602-9C81-479C-97D7-D4EB00106179}"/>
    <cellStyle name="Comma 2 2 2 2 2 3 3 5" xfId="21388" xr:uid="{F52F0D12-7933-4BF7-BF3E-B0050E2BCFF0}"/>
    <cellStyle name="Comma 2 2 2 2 2 3 4" xfId="2976" xr:uid="{00000000-0005-0000-0000-0000E1010000}"/>
    <cellStyle name="Comma 2 2 2 2 2 3 4 2" xfId="7779" xr:uid="{00000000-0005-0000-0000-0000E2010000}"/>
    <cellStyle name="Comma 2 2 2 2 2 3 4 2 2" xfId="17386" xr:uid="{00000000-0005-0000-0000-0000E3010000}"/>
    <cellStyle name="Comma 2 2 2 2 2 3 4 2 2 2" xfId="36600" xr:uid="{A52B7C1F-C635-475D-B8EE-A096C64F0428}"/>
    <cellStyle name="Comma 2 2 2 2 2 3 4 2 3" xfId="26993" xr:uid="{310459C8-112E-4030-A0D4-5BF5D6D328AD}"/>
    <cellStyle name="Comma 2 2 2 2 2 3 4 3" xfId="12583" xr:uid="{00000000-0005-0000-0000-0000E4010000}"/>
    <cellStyle name="Comma 2 2 2 2 2 3 4 3 2" xfId="31797" xr:uid="{4A0FFE59-C151-464D-943F-269F966C27FD}"/>
    <cellStyle name="Comma 2 2 2 2 2 3 4 4" xfId="22190" xr:uid="{F58FD9F2-13FE-4103-B22E-95C2939D27AC}"/>
    <cellStyle name="Comma 2 2 2 2 2 3 5" xfId="5378" xr:uid="{00000000-0005-0000-0000-0000E5010000}"/>
    <cellStyle name="Comma 2 2 2 2 2 3 5 2" xfId="14985" xr:uid="{00000000-0005-0000-0000-0000E6010000}"/>
    <cellStyle name="Comma 2 2 2 2 2 3 5 2 2" xfId="34199" xr:uid="{C6FB3E34-ADE3-4E59-A6EE-A30AFB05F7D4}"/>
    <cellStyle name="Comma 2 2 2 2 2 3 5 3" xfId="24592" xr:uid="{EA82662C-BCFC-4466-86E8-162422734216}"/>
    <cellStyle name="Comma 2 2 2 2 2 3 6" xfId="10181" xr:uid="{00000000-0005-0000-0000-0000E7010000}"/>
    <cellStyle name="Comma 2 2 2 2 2 3 6 2" xfId="29395" xr:uid="{A75D2772-A936-4EB3-8207-EAF6FE017C18}"/>
    <cellStyle name="Comma 2 2 2 2 2 3 7" xfId="19788" xr:uid="{D5901C23-04C5-4859-98E1-1738E8EE3E2F}"/>
    <cellStyle name="Comma 2 2 2 2 2 4" xfId="770" xr:uid="{00000000-0005-0000-0000-0000E8010000}"/>
    <cellStyle name="Comma 2 2 2 2 2 4 2" xfId="1571" xr:uid="{00000000-0005-0000-0000-0000E9010000}"/>
    <cellStyle name="Comma 2 2 2 2 2 4 2 2" xfId="3976" xr:uid="{00000000-0005-0000-0000-0000EA010000}"/>
    <cellStyle name="Comma 2 2 2 2 2 4 2 2 2" xfId="8779" xr:uid="{00000000-0005-0000-0000-0000EB010000}"/>
    <cellStyle name="Comma 2 2 2 2 2 4 2 2 2 2" xfId="18386" xr:uid="{00000000-0005-0000-0000-0000EC010000}"/>
    <cellStyle name="Comma 2 2 2 2 2 4 2 2 2 2 2" xfId="37600" xr:uid="{760D0554-E256-443B-8E0C-048D8E4BDC5C}"/>
    <cellStyle name="Comma 2 2 2 2 2 4 2 2 2 3" xfId="27993" xr:uid="{587D577D-D576-4063-9A68-31392EB53664}"/>
    <cellStyle name="Comma 2 2 2 2 2 4 2 2 3" xfId="13583" xr:uid="{00000000-0005-0000-0000-0000ED010000}"/>
    <cellStyle name="Comma 2 2 2 2 2 4 2 2 3 2" xfId="32797" xr:uid="{669386E8-F32E-4670-8E5B-80287063ACDB}"/>
    <cellStyle name="Comma 2 2 2 2 2 4 2 2 4" xfId="23190" xr:uid="{E13E2288-F5D5-47FD-8D82-D0CF1D1738E0}"/>
    <cellStyle name="Comma 2 2 2 2 2 4 2 3" xfId="6378" xr:uid="{00000000-0005-0000-0000-0000EE010000}"/>
    <cellStyle name="Comma 2 2 2 2 2 4 2 3 2" xfId="15985" xr:uid="{00000000-0005-0000-0000-0000EF010000}"/>
    <cellStyle name="Comma 2 2 2 2 2 4 2 3 2 2" xfId="35199" xr:uid="{BB320699-2AF1-4DF8-BE65-A11D6A4570F8}"/>
    <cellStyle name="Comma 2 2 2 2 2 4 2 3 3" xfId="25592" xr:uid="{749AFD5C-EC9B-4F56-B366-D39F9C945E3B}"/>
    <cellStyle name="Comma 2 2 2 2 2 4 2 4" xfId="11181" xr:uid="{00000000-0005-0000-0000-0000F0010000}"/>
    <cellStyle name="Comma 2 2 2 2 2 4 2 4 2" xfId="30395" xr:uid="{63281652-318B-44A1-B221-D52403350A84}"/>
    <cellStyle name="Comma 2 2 2 2 2 4 2 5" xfId="20788" xr:uid="{2A02E11E-3C33-48FD-B71E-C29EACD9E805}"/>
    <cellStyle name="Comma 2 2 2 2 2 4 3" xfId="2371" xr:uid="{00000000-0005-0000-0000-0000F1010000}"/>
    <cellStyle name="Comma 2 2 2 2 2 4 3 2" xfId="4776" xr:uid="{00000000-0005-0000-0000-0000F2010000}"/>
    <cellStyle name="Comma 2 2 2 2 2 4 3 2 2" xfId="9579" xr:uid="{00000000-0005-0000-0000-0000F3010000}"/>
    <cellStyle name="Comma 2 2 2 2 2 4 3 2 2 2" xfId="19186" xr:uid="{00000000-0005-0000-0000-0000F4010000}"/>
    <cellStyle name="Comma 2 2 2 2 2 4 3 2 2 2 2" xfId="38400" xr:uid="{A7F00722-4945-4C47-A544-763171096CAE}"/>
    <cellStyle name="Comma 2 2 2 2 2 4 3 2 2 3" xfId="28793" xr:uid="{B3EAB1CF-B5C1-467B-8BB1-E0F4B057B355}"/>
    <cellStyle name="Comma 2 2 2 2 2 4 3 2 3" xfId="14383" xr:uid="{00000000-0005-0000-0000-0000F5010000}"/>
    <cellStyle name="Comma 2 2 2 2 2 4 3 2 3 2" xfId="33597" xr:uid="{7F4C3BED-3AD6-4C4B-9C31-0651C2AE41DC}"/>
    <cellStyle name="Comma 2 2 2 2 2 4 3 2 4" xfId="23990" xr:uid="{F73A9F64-942D-41FB-A93B-1164223486C0}"/>
    <cellStyle name="Comma 2 2 2 2 2 4 3 3" xfId="7178" xr:uid="{00000000-0005-0000-0000-0000F6010000}"/>
    <cellStyle name="Comma 2 2 2 2 2 4 3 3 2" xfId="16785" xr:uid="{00000000-0005-0000-0000-0000F7010000}"/>
    <cellStyle name="Comma 2 2 2 2 2 4 3 3 2 2" xfId="35999" xr:uid="{B71A5286-D454-4F4D-BB48-D83E0568278F}"/>
    <cellStyle name="Comma 2 2 2 2 2 4 3 3 3" xfId="26392" xr:uid="{C2DC9CF9-261B-4432-BBCF-4AE479322C9C}"/>
    <cellStyle name="Comma 2 2 2 2 2 4 3 4" xfId="11981" xr:uid="{00000000-0005-0000-0000-0000F8010000}"/>
    <cellStyle name="Comma 2 2 2 2 2 4 3 4 2" xfId="31195" xr:uid="{66257A37-09E5-4039-9BE4-64D76537B16A}"/>
    <cellStyle name="Comma 2 2 2 2 2 4 3 5" xfId="21588" xr:uid="{0037FF8E-E138-4CC3-82B6-859D983D14A7}"/>
    <cellStyle name="Comma 2 2 2 2 2 4 4" xfId="3176" xr:uid="{00000000-0005-0000-0000-0000F9010000}"/>
    <cellStyle name="Comma 2 2 2 2 2 4 4 2" xfId="7979" xr:uid="{00000000-0005-0000-0000-0000FA010000}"/>
    <cellStyle name="Comma 2 2 2 2 2 4 4 2 2" xfId="17586" xr:uid="{00000000-0005-0000-0000-0000FB010000}"/>
    <cellStyle name="Comma 2 2 2 2 2 4 4 2 2 2" xfId="36800" xr:uid="{FF0619DE-BDE3-47E3-9928-9629445CE66A}"/>
    <cellStyle name="Comma 2 2 2 2 2 4 4 2 3" xfId="27193" xr:uid="{4DAAC4E3-BD3F-4B06-BB13-9231D7524E6A}"/>
    <cellStyle name="Comma 2 2 2 2 2 4 4 3" xfId="12783" xr:uid="{00000000-0005-0000-0000-0000FC010000}"/>
    <cellStyle name="Comma 2 2 2 2 2 4 4 3 2" xfId="31997" xr:uid="{3FA4CD99-B747-4748-8612-3C233F91A2E5}"/>
    <cellStyle name="Comma 2 2 2 2 2 4 4 4" xfId="22390" xr:uid="{2C467B38-ADC8-4CFC-9438-E0400746AD68}"/>
    <cellStyle name="Comma 2 2 2 2 2 4 5" xfId="5578" xr:uid="{00000000-0005-0000-0000-0000FD010000}"/>
    <cellStyle name="Comma 2 2 2 2 2 4 5 2" xfId="15185" xr:uid="{00000000-0005-0000-0000-0000FE010000}"/>
    <cellStyle name="Comma 2 2 2 2 2 4 5 2 2" xfId="34399" xr:uid="{299A6D30-147E-4C53-A0F2-42270BAA746A}"/>
    <cellStyle name="Comma 2 2 2 2 2 4 5 3" xfId="24792" xr:uid="{4BBCB447-250E-4895-83FB-9A5187F20238}"/>
    <cellStyle name="Comma 2 2 2 2 2 4 6" xfId="10381" xr:uid="{00000000-0005-0000-0000-0000FF010000}"/>
    <cellStyle name="Comma 2 2 2 2 2 4 6 2" xfId="29595" xr:uid="{458F3E4E-C0E1-4CA7-9194-9DF744A16228}"/>
    <cellStyle name="Comma 2 2 2 2 2 4 7" xfId="19988" xr:uid="{0B0BFB9C-54B5-4987-AE30-077FCBF23B24}"/>
    <cellStyle name="Comma 2 2 2 2 2 5" xfId="971" xr:uid="{00000000-0005-0000-0000-000000020000}"/>
    <cellStyle name="Comma 2 2 2 2 2 5 2" xfId="3376" xr:uid="{00000000-0005-0000-0000-000001020000}"/>
    <cellStyle name="Comma 2 2 2 2 2 5 2 2" xfId="8179" xr:uid="{00000000-0005-0000-0000-000002020000}"/>
    <cellStyle name="Comma 2 2 2 2 2 5 2 2 2" xfId="17786" xr:uid="{00000000-0005-0000-0000-000003020000}"/>
    <cellStyle name="Comma 2 2 2 2 2 5 2 2 2 2" xfId="37000" xr:uid="{A1F34AB6-5142-472C-9AFF-6C94057BEBA0}"/>
    <cellStyle name="Comma 2 2 2 2 2 5 2 2 3" xfId="27393" xr:uid="{615F9966-9674-4454-BC4A-259AC0BE05BA}"/>
    <cellStyle name="Comma 2 2 2 2 2 5 2 3" xfId="12983" xr:uid="{00000000-0005-0000-0000-000004020000}"/>
    <cellStyle name="Comma 2 2 2 2 2 5 2 3 2" xfId="32197" xr:uid="{9C4BA695-19F8-4A85-B8D9-FEE935585678}"/>
    <cellStyle name="Comma 2 2 2 2 2 5 2 4" xfId="22590" xr:uid="{DE4567F5-B532-47D7-AB0C-5170B66B7BF1}"/>
    <cellStyle name="Comma 2 2 2 2 2 5 3" xfId="5778" xr:uid="{00000000-0005-0000-0000-000005020000}"/>
    <cellStyle name="Comma 2 2 2 2 2 5 3 2" xfId="15385" xr:uid="{00000000-0005-0000-0000-000006020000}"/>
    <cellStyle name="Comma 2 2 2 2 2 5 3 2 2" xfId="34599" xr:uid="{CFBA5CBC-D430-4C73-96B6-75F25988CC81}"/>
    <cellStyle name="Comma 2 2 2 2 2 5 3 3" xfId="24992" xr:uid="{84D1002F-92E0-4EF4-88A0-482AC7952F04}"/>
    <cellStyle name="Comma 2 2 2 2 2 5 4" xfId="10581" xr:uid="{00000000-0005-0000-0000-000007020000}"/>
    <cellStyle name="Comma 2 2 2 2 2 5 4 2" xfId="29795" xr:uid="{D6EFC23E-C8B0-4BD8-9AF4-93B0BE65096D}"/>
    <cellStyle name="Comma 2 2 2 2 2 5 5" xfId="20188" xr:uid="{5D2B860F-1869-4627-B24C-9C46A047D8F6}"/>
    <cellStyle name="Comma 2 2 2 2 2 6" xfId="1771" xr:uid="{00000000-0005-0000-0000-000008020000}"/>
    <cellStyle name="Comma 2 2 2 2 2 6 2" xfId="4176" xr:uid="{00000000-0005-0000-0000-000009020000}"/>
    <cellStyle name="Comma 2 2 2 2 2 6 2 2" xfId="8979" xr:uid="{00000000-0005-0000-0000-00000A020000}"/>
    <cellStyle name="Comma 2 2 2 2 2 6 2 2 2" xfId="18586" xr:uid="{00000000-0005-0000-0000-00000B020000}"/>
    <cellStyle name="Comma 2 2 2 2 2 6 2 2 2 2" xfId="37800" xr:uid="{05AD9A44-0D23-4563-81E6-4A882C696694}"/>
    <cellStyle name="Comma 2 2 2 2 2 6 2 2 3" xfId="28193" xr:uid="{03065D8F-C761-4E91-B4AE-4128C1981DC2}"/>
    <cellStyle name="Comma 2 2 2 2 2 6 2 3" xfId="13783" xr:uid="{00000000-0005-0000-0000-00000C020000}"/>
    <cellStyle name="Comma 2 2 2 2 2 6 2 3 2" xfId="32997" xr:uid="{8C6771A4-220C-4F17-9461-3FFDD31916B3}"/>
    <cellStyle name="Comma 2 2 2 2 2 6 2 4" xfId="23390" xr:uid="{8C3401CB-98B0-4E6C-AD86-545EA0D16C5D}"/>
    <cellStyle name="Comma 2 2 2 2 2 6 3" xfId="6578" xr:uid="{00000000-0005-0000-0000-00000D020000}"/>
    <cellStyle name="Comma 2 2 2 2 2 6 3 2" xfId="16185" xr:uid="{00000000-0005-0000-0000-00000E020000}"/>
    <cellStyle name="Comma 2 2 2 2 2 6 3 2 2" xfId="35399" xr:uid="{D945DB45-1082-48B0-810F-AA911B14D124}"/>
    <cellStyle name="Comma 2 2 2 2 2 6 3 3" xfId="25792" xr:uid="{6A0EFD44-3815-4854-BD8E-E0A1F99EAAA6}"/>
    <cellStyle name="Comma 2 2 2 2 2 6 4" xfId="11381" xr:uid="{00000000-0005-0000-0000-00000F020000}"/>
    <cellStyle name="Comma 2 2 2 2 2 6 4 2" xfId="30595" xr:uid="{3293E433-D4DD-4D6F-BFDC-3AADE557EE8F}"/>
    <cellStyle name="Comma 2 2 2 2 2 6 5" xfId="20988" xr:uid="{F5EB7042-360A-4E72-B85E-AF883F82FF5F}"/>
    <cellStyle name="Comma 2 2 2 2 2 7" xfId="2576" xr:uid="{00000000-0005-0000-0000-000010020000}"/>
    <cellStyle name="Comma 2 2 2 2 2 7 2" xfId="7379" xr:uid="{00000000-0005-0000-0000-000011020000}"/>
    <cellStyle name="Comma 2 2 2 2 2 7 2 2" xfId="16986" xr:uid="{00000000-0005-0000-0000-000012020000}"/>
    <cellStyle name="Comma 2 2 2 2 2 7 2 2 2" xfId="36200" xr:uid="{778B1D28-7B61-41D2-AE26-9A1AED890205}"/>
    <cellStyle name="Comma 2 2 2 2 2 7 2 3" xfId="26593" xr:uid="{43E6B01D-0355-48D3-A534-ADB94E7961BE}"/>
    <cellStyle name="Comma 2 2 2 2 2 7 3" xfId="12183" xr:uid="{00000000-0005-0000-0000-000013020000}"/>
    <cellStyle name="Comma 2 2 2 2 2 7 3 2" xfId="31397" xr:uid="{03BEFC9B-4BED-4AC0-9D0D-17EE7721FD97}"/>
    <cellStyle name="Comma 2 2 2 2 2 7 4" xfId="21790" xr:uid="{B945B1B9-EF8A-486A-9979-D88A6BB82683}"/>
    <cellStyle name="Comma 2 2 2 2 2 8" xfId="4978" xr:uid="{00000000-0005-0000-0000-000014020000}"/>
    <cellStyle name="Comma 2 2 2 2 2 8 2" xfId="14585" xr:uid="{00000000-0005-0000-0000-000015020000}"/>
    <cellStyle name="Comma 2 2 2 2 2 8 2 2" xfId="33799" xr:uid="{C0815B09-626B-430A-98B2-70872C97C19C}"/>
    <cellStyle name="Comma 2 2 2 2 2 8 3" xfId="24192" xr:uid="{A608B2DF-644C-4E84-B6A2-98FE86DD3755}"/>
    <cellStyle name="Comma 2 2 2 2 2 9" xfId="9781" xr:uid="{00000000-0005-0000-0000-000016020000}"/>
    <cellStyle name="Comma 2 2 2 2 2 9 2" xfId="28995" xr:uid="{A0988E5F-3C10-4131-91E9-D08A1BAF5F7D}"/>
    <cellStyle name="Comma 2 2 2 2 3" xfId="270" xr:uid="{00000000-0005-0000-0000-000017020000}"/>
    <cellStyle name="Comma 2 2 2 2 3 2" xfId="1071" xr:uid="{00000000-0005-0000-0000-000018020000}"/>
    <cellStyle name="Comma 2 2 2 2 3 2 2" xfId="3476" xr:uid="{00000000-0005-0000-0000-000019020000}"/>
    <cellStyle name="Comma 2 2 2 2 3 2 2 2" xfId="8279" xr:uid="{00000000-0005-0000-0000-00001A020000}"/>
    <cellStyle name="Comma 2 2 2 2 3 2 2 2 2" xfId="17886" xr:uid="{00000000-0005-0000-0000-00001B020000}"/>
    <cellStyle name="Comma 2 2 2 2 3 2 2 2 2 2" xfId="37100" xr:uid="{1729C500-2136-4178-A09C-794F8F2A3154}"/>
    <cellStyle name="Comma 2 2 2 2 3 2 2 2 3" xfId="27493" xr:uid="{0F01AB74-D6DA-459A-AEF2-85964BA42EBA}"/>
    <cellStyle name="Comma 2 2 2 2 3 2 2 3" xfId="13083" xr:uid="{00000000-0005-0000-0000-00001C020000}"/>
    <cellStyle name="Comma 2 2 2 2 3 2 2 3 2" xfId="32297" xr:uid="{9A780476-9E3A-428D-9AE9-A5D8E5A8D6E3}"/>
    <cellStyle name="Comma 2 2 2 2 3 2 2 4" xfId="22690" xr:uid="{A003D14E-2318-4BFD-9D04-565DBA5FA6F3}"/>
    <cellStyle name="Comma 2 2 2 2 3 2 3" xfId="5878" xr:uid="{00000000-0005-0000-0000-00001D020000}"/>
    <cellStyle name="Comma 2 2 2 2 3 2 3 2" xfId="15485" xr:uid="{00000000-0005-0000-0000-00001E020000}"/>
    <cellStyle name="Comma 2 2 2 2 3 2 3 2 2" xfId="34699" xr:uid="{0D714BDA-4F80-444C-A264-B2E31CB34935}"/>
    <cellStyle name="Comma 2 2 2 2 3 2 3 3" xfId="25092" xr:uid="{AA2C4888-0AAC-4951-AC90-8C2C298090E4}"/>
    <cellStyle name="Comma 2 2 2 2 3 2 4" xfId="10681" xr:uid="{00000000-0005-0000-0000-00001F020000}"/>
    <cellStyle name="Comma 2 2 2 2 3 2 4 2" xfId="29895" xr:uid="{6747895D-5D3C-4DB3-A916-6657CA10EF49}"/>
    <cellStyle name="Comma 2 2 2 2 3 2 5" xfId="20288" xr:uid="{819CD133-9961-469F-BECC-315E4563E015}"/>
    <cellStyle name="Comma 2 2 2 2 3 3" xfId="1871" xr:uid="{00000000-0005-0000-0000-000020020000}"/>
    <cellStyle name="Comma 2 2 2 2 3 3 2" xfId="4276" xr:uid="{00000000-0005-0000-0000-000021020000}"/>
    <cellStyle name="Comma 2 2 2 2 3 3 2 2" xfId="9079" xr:uid="{00000000-0005-0000-0000-000022020000}"/>
    <cellStyle name="Comma 2 2 2 2 3 3 2 2 2" xfId="18686" xr:uid="{00000000-0005-0000-0000-000023020000}"/>
    <cellStyle name="Comma 2 2 2 2 3 3 2 2 2 2" xfId="37900" xr:uid="{26D2785E-F621-4328-9A15-18732D105FCB}"/>
    <cellStyle name="Comma 2 2 2 2 3 3 2 2 3" xfId="28293" xr:uid="{08860BBB-52BD-457C-889D-4CF0CBF92D82}"/>
    <cellStyle name="Comma 2 2 2 2 3 3 2 3" xfId="13883" xr:uid="{00000000-0005-0000-0000-000024020000}"/>
    <cellStyle name="Comma 2 2 2 2 3 3 2 3 2" xfId="33097" xr:uid="{D9189652-4F32-468B-9CBA-C99E0CDADE61}"/>
    <cellStyle name="Comma 2 2 2 2 3 3 2 4" xfId="23490" xr:uid="{A1DCEEA5-5BF6-43BA-B006-DF9968BB347B}"/>
    <cellStyle name="Comma 2 2 2 2 3 3 3" xfId="6678" xr:uid="{00000000-0005-0000-0000-000025020000}"/>
    <cellStyle name="Comma 2 2 2 2 3 3 3 2" xfId="16285" xr:uid="{00000000-0005-0000-0000-000026020000}"/>
    <cellStyle name="Comma 2 2 2 2 3 3 3 2 2" xfId="35499" xr:uid="{BE308C4B-BA33-4F18-AFA4-575E9EC4F038}"/>
    <cellStyle name="Comma 2 2 2 2 3 3 3 3" xfId="25892" xr:uid="{7C60A9DB-7982-4316-BEC0-A692CDE291CC}"/>
    <cellStyle name="Comma 2 2 2 2 3 3 4" xfId="11481" xr:uid="{00000000-0005-0000-0000-000027020000}"/>
    <cellStyle name="Comma 2 2 2 2 3 3 4 2" xfId="30695" xr:uid="{317D0F21-CAF2-487F-9B42-E8175322011C}"/>
    <cellStyle name="Comma 2 2 2 2 3 3 5" xfId="21088" xr:uid="{4B2A5FA7-B373-4D57-81CA-866336743CEA}"/>
    <cellStyle name="Comma 2 2 2 2 3 4" xfId="2676" xr:uid="{00000000-0005-0000-0000-000028020000}"/>
    <cellStyle name="Comma 2 2 2 2 3 4 2" xfId="7479" xr:uid="{00000000-0005-0000-0000-000029020000}"/>
    <cellStyle name="Comma 2 2 2 2 3 4 2 2" xfId="17086" xr:uid="{00000000-0005-0000-0000-00002A020000}"/>
    <cellStyle name="Comma 2 2 2 2 3 4 2 2 2" xfId="36300" xr:uid="{69C58FC3-BCF7-41B6-89C8-CD8771A323B5}"/>
    <cellStyle name="Comma 2 2 2 2 3 4 2 3" xfId="26693" xr:uid="{DD172822-986E-4347-AEAB-E99806907D96}"/>
    <cellStyle name="Comma 2 2 2 2 3 4 3" xfId="12283" xr:uid="{00000000-0005-0000-0000-00002B020000}"/>
    <cellStyle name="Comma 2 2 2 2 3 4 3 2" xfId="31497" xr:uid="{371B62CA-AEB4-4550-8942-1804F669AA2E}"/>
    <cellStyle name="Comma 2 2 2 2 3 4 4" xfId="21890" xr:uid="{0B49CA5D-CA6C-4B54-A5F2-6061EB5EE12C}"/>
    <cellStyle name="Comma 2 2 2 2 3 5" xfId="5078" xr:uid="{00000000-0005-0000-0000-00002C020000}"/>
    <cellStyle name="Comma 2 2 2 2 3 5 2" xfId="14685" xr:uid="{00000000-0005-0000-0000-00002D020000}"/>
    <cellStyle name="Comma 2 2 2 2 3 5 2 2" xfId="33899" xr:uid="{237527B9-D7C7-4CB3-B087-7352D89431AC}"/>
    <cellStyle name="Comma 2 2 2 2 3 5 3" xfId="24292" xr:uid="{D928BA43-4AA5-4CEA-A083-6A0DBCBB48E6}"/>
    <cellStyle name="Comma 2 2 2 2 3 6" xfId="9881" xr:uid="{00000000-0005-0000-0000-00002E020000}"/>
    <cellStyle name="Comma 2 2 2 2 3 6 2" xfId="29095" xr:uid="{959CE753-5CC4-43B5-8583-6AED15765371}"/>
    <cellStyle name="Comma 2 2 2 2 3 7" xfId="19488" xr:uid="{4A310CFC-A39B-4584-BD65-8DFA1E3E9DDA}"/>
    <cellStyle name="Comma 2 2 2 2 4" xfId="470" xr:uid="{00000000-0005-0000-0000-00002F020000}"/>
    <cellStyle name="Comma 2 2 2 2 4 2" xfId="1271" xr:uid="{00000000-0005-0000-0000-000030020000}"/>
    <cellStyle name="Comma 2 2 2 2 4 2 2" xfId="3676" xr:uid="{00000000-0005-0000-0000-000031020000}"/>
    <cellStyle name="Comma 2 2 2 2 4 2 2 2" xfId="8479" xr:uid="{00000000-0005-0000-0000-000032020000}"/>
    <cellStyle name="Comma 2 2 2 2 4 2 2 2 2" xfId="18086" xr:uid="{00000000-0005-0000-0000-000033020000}"/>
    <cellStyle name="Comma 2 2 2 2 4 2 2 2 2 2" xfId="37300" xr:uid="{8060F065-FB67-4516-BCBC-B45D9C4E989D}"/>
    <cellStyle name="Comma 2 2 2 2 4 2 2 2 3" xfId="27693" xr:uid="{0D9406BF-864E-4C55-9694-248CE031D3FC}"/>
    <cellStyle name="Comma 2 2 2 2 4 2 2 3" xfId="13283" xr:uid="{00000000-0005-0000-0000-000034020000}"/>
    <cellStyle name="Comma 2 2 2 2 4 2 2 3 2" xfId="32497" xr:uid="{E8BD1D06-2B5A-42B2-B6B8-3A513CDD6030}"/>
    <cellStyle name="Comma 2 2 2 2 4 2 2 4" xfId="22890" xr:uid="{4D00E91B-DF17-4F7B-9D3D-9ADFA58E16F5}"/>
    <cellStyle name="Comma 2 2 2 2 4 2 3" xfId="6078" xr:uid="{00000000-0005-0000-0000-000035020000}"/>
    <cellStyle name="Comma 2 2 2 2 4 2 3 2" xfId="15685" xr:uid="{00000000-0005-0000-0000-000036020000}"/>
    <cellStyle name="Comma 2 2 2 2 4 2 3 2 2" xfId="34899" xr:uid="{C83C9844-FD05-44E9-8993-2EF01973E83C}"/>
    <cellStyle name="Comma 2 2 2 2 4 2 3 3" xfId="25292" xr:uid="{5DF090BE-46CE-41FB-9585-5633D69116DE}"/>
    <cellStyle name="Comma 2 2 2 2 4 2 4" xfId="10881" xr:uid="{00000000-0005-0000-0000-000037020000}"/>
    <cellStyle name="Comma 2 2 2 2 4 2 4 2" xfId="30095" xr:uid="{F4B05895-B64A-4960-A36B-161E59680AA1}"/>
    <cellStyle name="Comma 2 2 2 2 4 2 5" xfId="20488" xr:uid="{89931E30-B0B3-4022-B836-6BD94FFF4435}"/>
    <cellStyle name="Comma 2 2 2 2 4 3" xfId="2071" xr:uid="{00000000-0005-0000-0000-000038020000}"/>
    <cellStyle name="Comma 2 2 2 2 4 3 2" xfId="4476" xr:uid="{00000000-0005-0000-0000-000039020000}"/>
    <cellStyle name="Comma 2 2 2 2 4 3 2 2" xfId="9279" xr:uid="{00000000-0005-0000-0000-00003A020000}"/>
    <cellStyle name="Comma 2 2 2 2 4 3 2 2 2" xfId="18886" xr:uid="{00000000-0005-0000-0000-00003B020000}"/>
    <cellStyle name="Comma 2 2 2 2 4 3 2 2 2 2" xfId="38100" xr:uid="{9E98450F-74D5-46D5-9F5F-77F1434BBAF2}"/>
    <cellStyle name="Comma 2 2 2 2 4 3 2 2 3" xfId="28493" xr:uid="{011FBD4F-58F2-4C9A-9F74-6CA4897EDA52}"/>
    <cellStyle name="Comma 2 2 2 2 4 3 2 3" xfId="14083" xr:uid="{00000000-0005-0000-0000-00003C020000}"/>
    <cellStyle name="Comma 2 2 2 2 4 3 2 3 2" xfId="33297" xr:uid="{CB1ADABC-96E0-4202-8871-92BC299AB9A9}"/>
    <cellStyle name="Comma 2 2 2 2 4 3 2 4" xfId="23690" xr:uid="{C73568DA-6DF2-4518-90C9-331DD53CAF6A}"/>
    <cellStyle name="Comma 2 2 2 2 4 3 3" xfId="6878" xr:uid="{00000000-0005-0000-0000-00003D020000}"/>
    <cellStyle name="Comma 2 2 2 2 4 3 3 2" xfId="16485" xr:uid="{00000000-0005-0000-0000-00003E020000}"/>
    <cellStyle name="Comma 2 2 2 2 4 3 3 2 2" xfId="35699" xr:uid="{0741B050-8629-4830-B497-D0BB8EB7537C}"/>
    <cellStyle name="Comma 2 2 2 2 4 3 3 3" xfId="26092" xr:uid="{11EC0AD2-2B60-40E9-B42F-EE92C7202F37}"/>
    <cellStyle name="Comma 2 2 2 2 4 3 4" xfId="11681" xr:uid="{00000000-0005-0000-0000-00003F020000}"/>
    <cellStyle name="Comma 2 2 2 2 4 3 4 2" xfId="30895" xr:uid="{80C91446-FE3C-47C1-81CE-EEA42FB0B49B}"/>
    <cellStyle name="Comma 2 2 2 2 4 3 5" xfId="21288" xr:uid="{6D9DB8CA-8950-40C5-A662-B6233FB46186}"/>
    <cellStyle name="Comma 2 2 2 2 4 4" xfId="2876" xr:uid="{00000000-0005-0000-0000-000040020000}"/>
    <cellStyle name="Comma 2 2 2 2 4 4 2" xfId="7679" xr:uid="{00000000-0005-0000-0000-000041020000}"/>
    <cellStyle name="Comma 2 2 2 2 4 4 2 2" xfId="17286" xr:uid="{00000000-0005-0000-0000-000042020000}"/>
    <cellStyle name="Comma 2 2 2 2 4 4 2 2 2" xfId="36500" xr:uid="{E9592AD6-192D-474C-B773-56DCCE090F07}"/>
    <cellStyle name="Comma 2 2 2 2 4 4 2 3" xfId="26893" xr:uid="{AFE635E6-D7FF-49EA-A7C9-F9646EE19820}"/>
    <cellStyle name="Comma 2 2 2 2 4 4 3" xfId="12483" xr:uid="{00000000-0005-0000-0000-000043020000}"/>
    <cellStyle name="Comma 2 2 2 2 4 4 3 2" xfId="31697" xr:uid="{02C1F35E-76D7-444B-881C-5F2170BF896E}"/>
    <cellStyle name="Comma 2 2 2 2 4 4 4" xfId="22090" xr:uid="{8186A47A-D7F1-4546-9B52-2252147DAB02}"/>
    <cellStyle name="Comma 2 2 2 2 4 5" xfId="5278" xr:uid="{00000000-0005-0000-0000-000044020000}"/>
    <cellStyle name="Comma 2 2 2 2 4 5 2" xfId="14885" xr:uid="{00000000-0005-0000-0000-000045020000}"/>
    <cellStyle name="Comma 2 2 2 2 4 5 2 2" xfId="34099" xr:uid="{B95A33DC-A322-4F3C-9E8E-45503E933287}"/>
    <cellStyle name="Comma 2 2 2 2 4 5 3" xfId="24492" xr:uid="{A1758BCD-63B7-4141-9DC8-1D000CF306A7}"/>
    <cellStyle name="Comma 2 2 2 2 4 6" xfId="10081" xr:uid="{00000000-0005-0000-0000-000046020000}"/>
    <cellStyle name="Comma 2 2 2 2 4 6 2" xfId="29295" xr:uid="{59DB2065-E918-40A0-B2CB-77FDA3838A8A}"/>
    <cellStyle name="Comma 2 2 2 2 4 7" xfId="19688" xr:uid="{9859290F-E4E5-419C-9C92-9895AB95F40C}"/>
    <cellStyle name="Comma 2 2 2 2 5" xfId="670" xr:uid="{00000000-0005-0000-0000-000047020000}"/>
    <cellStyle name="Comma 2 2 2 2 5 2" xfId="1471" xr:uid="{00000000-0005-0000-0000-000048020000}"/>
    <cellStyle name="Comma 2 2 2 2 5 2 2" xfId="3876" xr:uid="{00000000-0005-0000-0000-000049020000}"/>
    <cellStyle name="Comma 2 2 2 2 5 2 2 2" xfId="8679" xr:uid="{00000000-0005-0000-0000-00004A020000}"/>
    <cellStyle name="Comma 2 2 2 2 5 2 2 2 2" xfId="18286" xr:uid="{00000000-0005-0000-0000-00004B020000}"/>
    <cellStyle name="Comma 2 2 2 2 5 2 2 2 2 2" xfId="37500" xr:uid="{59D1648C-A61D-425B-B282-48EBCC0B4882}"/>
    <cellStyle name="Comma 2 2 2 2 5 2 2 2 3" xfId="27893" xr:uid="{4106B1B1-A532-441B-A14A-A27623EAFC72}"/>
    <cellStyle name="Comma 2 2 2 2 5 2 2 3" xfId="13483" xr:uid="{00000000-0005-0000-0000-00004C020000}"/>
    <cellStyle name="Comma 2 2 2 2 5 2 2 3 2" xfId="32697" xr:uid="{B002A932-703C-4057-98FF-E6DF476515FC}"/>
    <cellStyle name="Comma 2 2 2 2 5 2 2 4" xfId="23090" xr:uid="{8B4E7264-F548-413A-84CC-E63599715D91}"/>
    <cellStyle name="Comma 2 2 2 2 5 2 3" xfId="6278" xr:uid="{00000000-0005-0000-0000-00004D020000}"/>
    <cellStyle name="Comma 2 2 2 2 5 2 3 2" xfId="15885" xr:uid="{00000000-0005-0000-0000-00004E020000}"/>
    <cellStyle name="Comma 2 2 2 2 5 2 3 2 2" xfId="35099" xr:uid="{C84792B7-4D11-45B0-AD33-C265A413AB8A}"/>
    <cellStyle name="Comma 2 2 2 2 5 2 3 3" xfId="25492" xr:uid="{BE9F7480-128B-4388-A277-46F3D4316F74}"/>
    <cellStyle name="Comma 2 2 2 2 5 2 4" xfId="11081" xr:uid="{00000000-0005-0000-0000-00004F020000}"/>
    <cellStyle name="Comma 2 2 2 2 5 2 4 2" xfId="30295" xr:uid="{81117099-6425-4E71-87C5-D80F5D63D965}"/>
    <cellStyle name="Comma 2 2 2 2 5 2 5" xfId="20688" xr:uid="{575CFC7C-42A7-48B9-B7A3-F54A908E8CF0}"/>
    <cellStyle name="Comma 2 2 2 2 5 3" xfId="2271" xr:uid="{00000000-0005-0000-0000-000050020000}"/>
    <cellStyle name="Comma 2 2 2 2 5 3 2" xfId="4676" xr:uid="{00000000-0005-0000-0000-000051020000}"/>
    <cellStyle name="Comma 2 2 2 2 5 3 2 2" xfId="9479" xr:uid="{00000000-0005-0000-0000-000052020000}"/>
    <cellStyle name="Comma 2 2 2 2 5 3 2 2 2" xfId="19086" xr:uid="{00000000-0005-0000-0000-000053020000}"/>
    <cellStyle name="Comma 2 2 2 2 5 3 2 2 2 2" xfId="38300" xr:uid="{3E407B59-E04A-4D68-9EEA-FDE0FE2978BC}"/>
    <cellStyle name="Comma 2 2 2 2 5 3 2 2 3" xfId="28693" xr:uid="{176CDFBD-28BA-41CE-996C-A8B6969098F8}"/>
    <cellStyle name="Comma 2 2 2 2 5 3 2 3" xfId="14283" xr:uid="{00000000-0005-0000-0000-000054020000}"/>
    <cellStyle name="Comma 2 2 2 2 5 3 2 3 2" xfId="33497" xr:uid="{D853FA2C-ACAE-420C-9CBF-91853FB3E7FB}"/>
    <cellStyle name="Comma 2 2 2 2 5 3 2 4" xfId="23890" xr:uid="{674C7A2D-25B6-40A1-8B97-416809F3604F}"/>
    <cellStyle name="Comma 2 2 2 2 5 3 3" xfId="7078" xr:uid="{00000000-0005-0000-0000-000055020000}"/>
    <cellStyle name="Comma 2 2 2 2 5 3 3 2" xfId="16685" xr:uid="{00000000-0005-0000-0000-000056020000}"/>
    <cellStyle name="Comma 2 2 2 2 5 3 3 2 2" xfId="35899" xr:uid="{75C060B7-6A38-4A9C-B989-60AD1CD20436}"/>
    <cellStyle name="Comma 2 2 2 2 5 3 3 3" xfId="26292" xr:uid="{6A93238E-7424-479C-AD46-424777FC7C55}"/>
    <cellStyle name="Comma 2 2 2 2 5 3 4" xfId="11881" xr:uid="{00000000-0005-0000-0000-000057020000}"/>
    <cellStyle name="Comma 2 2 2 2 5 3 4 2" xfId="31095" xr:uid="{4346A8CC-D259-425B-AC3E-D5F8D6935580}"/>
    <cellStyle name="Comma 2 2 2 2 5 3 5" xfId="21488" xr:uid="{6AA85BAE-A696-40CF-8835-FCE8748617AF}"/>
    <cellStyle name="Comma 2 2 2 2 5 4" xfId="3076" xr:uid="{00000000-0005-0000-0000-000058020000}"/>
    <cellStyle name="Comma 2 2 2 2 5 4 2" xfId="7879" xr:uid="{00000000-0005-0000-0000-000059020000}"/>
    <cellStyle name="Comma 2 2 2 2 5 4 2 2" xfId="17486" xr:uid="{00000000-0005-0000-0000-00005A020000}"/>
    <cellStyle name="Comma 2 2 2 2 5 4 2 2 2" xfId="36700" xr:uid="{9F0B1BE6-D807-4E8A-8EF9-95F837AABA6D}"/>
    <cellStyle name="Comma 2 2 2 2 5 4 2 3" xfId="27093" xr:uid="{EFC2A128-724D-4620-99F9-C3E3C82F969B}"/>
    <cellStyle name="Comma 2 2 2 2 5 4 3" xfId="12683" xr:uid="{00000000-0005-0000-0000-00005B020000}"/>
    <cellStyle name="Comma 2 2 2 2 5 4 3 2" xfId="31897" xr:uid="{05DFD8E9-E578-4976-89F1-56223C5E1608}"/>
    <cellStyle name="Comma 2 2 2 2 5 4 4" xfId="22290" xr:uid="{4FDA6A19-5F5B-486E-A64A-3378DE521FFC}"/>
    <cellStyle name="Comma 2 2 2 2 5 5" xfId="5478" xr:uid="{00000000-0005-0000-0000-00005C020000}"/>
    <cellStyle name="Comma 2 2 2 2 5 5 2" xfId="15085" xr:uid="{00000000-0005-0000-0000-00005D020000}"/>
    <cellStyle name="Comma 2 2 2 2 5 5 2 2" xfId="34299" xr:uid="{22ECE008-52E8-4970-9B7A-9C8F7CCD12E2}"/>
    <cellStyle name="Comma 2 2 2 2 5 5 3" xfId="24692" xr:uid="{DC45DD34-FD95-490C-A94D-BF32CAFE8EA4}"/>
    <cellStyle name="Comma 2 2 2 2 5 6" xfId="10281" xr:uid="{00000000-0005-0000-0000-00005E020000}"/>
    <cellStyle name="Comma 2 2 2 2 5 6 2" xfId="29495" xr:uid="{BBA479B7-B45C-4325-8853-A69EF385E291}"/>
    <cellStyle name="Comma 2 2 2 2 5 7" xfId="19888" xr:uid="{A8EE0C0A-B684-4850-AE1B-9BFD99A28BD2}"/>
    <cellStyle name="Comma 2 2 2 2 6" xfId="871" xr:uid="{00000000-0005-0000-0000-00005F020000}"/>
    <cellStyle name="Comma 2 2 2 2 6 2" xfId="3276" xr:uid="{00000000-0005-0000-0000-000060020000}"/>
    <cellStyle name="Comma 2 2 2 2 6 2 2" xfId="8079" xr:uid="{00000000-0005-0000-0000-000061020000}"/>
    <cellStyle name="Comma 2 2 2 2 6 2 2 2" xfId="17686" xr:uid="{00000000-0005-0000-0000-000062020000}"/>
    <cellStyle name="Comma 2 2 2 2 6 2 2 2 2" xfId="36900" xr:uid="{7507AAFB-7B43-4E54-8FE3-8287093AC964}"/>
    <cellStyle name="Comma 2 2 2 2 6 2 2 3" xfId="27293" xr:uid="{D13BC9F0-C602-43A2-B513-AE1888AF733F}"/>
    <cellStyle name="Comma 2 2 2 2 6 2 3" xfId="12883" xr:uid="{00000000-0005-0000-0000-000063020000}"/>
    <cellStyle name="Comma 2 2 2 2 6 2 3 2" xfId="32097" xr:uid="{0FA74405-5A0D-4C2A-81F4-DA14D1EF9F62}"/>
    <cellStyle name="Comma 2 2 2 2 6 2 4" xfId="22490" xr:uid="{CD4A2908-1BB9-4041-A201-005054CEF877}"/>
    <cellStyle name="Comma 2 2 2 2 6 3" xfId="5678" xr:uid="{00000000-0005-0000-0000-000064020000}"/>
    <cellStyle name="Comma 2 2 2 2 6 3 2" xfId="15285" xr:uid="{00000000-0005-0000-0000-000065020000}"/>
    <cellStyle name="Comma 2 2 2 2 6 3 2 2" xfId="34499" xr:uid="{AC209F74-F79B-486A-8A91-DD410908A12D}"/>
    <cellStyle name="Comma 2 2 2 2 6 3 3" xfId="24892" xr:uid="{318B400C-B39C-464E-852F-38515F77347E}"/>
    <cellStyle name="Comma 2 2 2 2 6 4" xfId="10481" xr:uid="{00000000-0005-0000-0000-000066020000}"/>
    <cellStyle name="Comma 2 2 2 2 6 4 2" xfId="29695" xr:uid="{80FD6A84-440D-4E15-AAF7-E706C2199B96}"/>
    <cellStyle name="Comma 2 2 2 2 6 5" xfId="20088" xr:uid="{36BBFB64-B7A7-48A6-B625-4B0AB74AABAB}"/>
    <cellStyle name="Comma 2 2 2 2 7" xfId="1671" xr:uid="{00000000-0005-0000-0000-000067020000}"/>
    <cellStyle name="Comma 2 2 2 2 7 2" xfId="4076" xr:uid="{00000000-0005-0000-0000-000068020000}"/>
    <cellStyle name="Comma 2 2 2 2 7 2 2" xfId="8879" xr:uid="{00000000-0005-0000-0000-000069020000}"/>
    <cellStyle name="Comma 2 2 2 2 7 2 2 2" xfId="18486" xr:uid="{00000000-0005-0000-0000-00006A020000}"/>
    <cellStyle name="Comma 2 2 2 2 7 2 2 2 2" xfId="37700" xr:uid="{13FEA14B-6B60-4926-948B-7AA650B09483}"/>
    <cellStyle name="Comma 2 2 2 2 7 2 2 3" xfId="28093" xr:uid="{BFC31836-E380-4352-B98F-AF37F8B6B395}"/>
    <cellStyle name="Comma 2 2 2 2 7 2 3" xfId="13683" xr:uid="{00000000-0005-0000-0000-00006B020000}"/>
    <cellStyle name="Comma 2 2 2 2 7 2 3 2" xfId="32897" xr:uid="{6101A38B-6BBB-4BA7-8579-D99779CA8F57}"/>
    <cellStyle name="Comma 2 2 2 2 7 2 4" xfId="23290" xr:uid="{B7B661A4-022F-4E1F-9F49-DF1C82DB7EFD}"/>
    <cellStyle name="Comma 2 2 2 2 7 3" xfId="6478" xr:uid="{00000000-0005-0000-0000-00006C020000}"/>
    <cellStyle name="Comma 2 2 2 2 7 3 2" xfId="16085" xr:uid="{00000000-0005-0000-0000-00006D020000}"/>
    <cellStyle name="Comma 2 2 2 2 7 3 2 2" xfId="35299" xr:uid="{137EA641-1188-4429-91F4-A9674C61EC31}"/>
    <cellStyle name="Comma 2 2 2 2 7 3 3" xfId="25692" xr:uid="{6504B071-6BE9-4B9F-A5B3-023F1704F9C0}"/>
    <cellStyle name="Comma 2 2 2 2 7 4" xfId="11281" xr:uid="{00000000-0005-0000-0000-00006E020000}"/>
    <cellStyle name="Comma 2 2 2 2 7 4 2" xfId="30495" xr:uid="{48297528-6684-43FE-A09E-D8A9AD154223}"/>
    <cellStyle name="Comma 2 2 2 2 7 5" xfId="20888" xr:uid="{3922E573-4E19-4989-AB00-CF177EBEAD84}"/>
    <cellStyle name="Comma 2 2 2 2 8" xfId="2476" xr:uid="{00000000-0005-0000-0000-00006F020000}"/>
    <cellStyle name="Comma 2 2 2 2 8 2" xfId="7279" xr:uid="{00000000-0005-0000-0000-000070020000}"/>
    <cellStyle name="Comma 2 2 2 2 8 2 2" xfId="16886" xr:uid="{00000000-0005-0000-0000-000071020000}"/>
    <cellStyle name="Comma 2 2 2 2 8 2 2 2" xfId="36100" xr:uid="{965152AF-28C8-41D4-957E-7420607FA4A3}"/>
    <cellStyle name="Comma 2 2 2 2 8 2 3" xfId="26493" xr:uid="{BD236D25-1383-487C-B3A0-341AB0F3C7A8}"/>
    <cellStyle name="Comma 2 2 2 2 8 3" xfId="12083" xr:uid="{00000000-0005-0000-0000-000072020000}"/>
    <cellStyle name="Comma 2 2 2 2 8 3 2" xfId="31297" xr:uid="{B2454058-1B3F-43CC-A743-6C8ED1580D8E}"/>
    <cellStyle name="Comma 2 2 2 2 8 4" xfId="21690" xr:uid="{304CB169-0394-4964-AF7A-9397F9FC4ABD}"/>
    <cellStyle name="Comma 2 2 2 2 9" xfId="4878" xr:uid="{00000000-0005-0000-0000-000073020000}"/>
    <cellStyle name="Comma 2 2 2 2 9 2" xfId="14485" xr:uid="{00000000-0005-0000-0000-000074020000}"/>
    <cellStyle name="Comma 2 2 2 2 9 2 2" xfId="33699" xr:uid="{7465A09F-0739-44BB-929E-352C729E7108}"/>
    <cellStyle name="Comma 2 2 2 2 9 3" xfId="24092" xr:uid="{D53B32B2-DAB5-4BF4-A6DE-FD1915F6F953}"/>
    <cellStyle name="Comma 2 2 2 3" xfId="120" xr:uid="{00000000-0005-0000-0000-000075020000}"/>
    <cellStyle name="Comma 2 2 2 3 10" xfId="19338" xr:uid="{AE37035F-584D-41DE-B3D1-C8BEA33D679E}"/>
    <cellStyle name="Comma 2 2 2 3 2" xfId="320" xr:uid="{00000000-0005-0000-0000-000076020000}"/>
    <cellStyle name="Comma 2 2 2 3 2 2" xfId="1121" xr:uid="{00000000-0005-0000-0000-000077020000}"/>
    <cellStyle name="Comma 2 2 2 3 2 2 2" xfId="3526" xr:uid="{00000000-0005-0000-0000-000078020000}"/>
    <cellStyle name="Comma 2 2 2 3 2 2 2 2" xfId="8329" xr:uid="{00000000-0005-0000-0000-000079020000}"/>
    <cellStyle name="Comma 2 2 2 3 2 2 2 2 2" xfId="17936" xr:uid="{00000000-0005-0000-0000-00007A020000}"/>
    <cellStyle name="Comma 2 2 2 3 2 2 2 2 2 2" xfId="37150" xr:uid="{B3D42C75-ACCD-40A9-B0D1-966F2750E358}"/>
    <cellStyle name="Comma 2 2 2 3 2 2 2 2 3" xfId="27543" xr:uid="{AD32CA78-2392-4E98-8AE9-EF74BB95B3F4}"/>
    <cellStyle name="Comma 2 2 2 3 2 2 2 3" xfId="13133" xr:uid="{00000000-0005-0000-0000-00007B020000}"/>
    <cellStyle name="Comma 2 2 2 3 2 2 2 3 2" xfId="32347" xr:uid="{5FE8C7F5-F558-4CC6-9156-B63AA011827C}"/>
    <cellStyle name="Comma 2 2 2 3 2 2 2 4" xfId="22740" xr:uid="{7070F12B-9892-44F1-98F5-B0CE7DF7357E}"/>
    <cellStyle name="Comma 2 2 2 3 2 2 3" xfId="5928" xr:uid="{00000000-0005-0000-0000-00007C020000}"/>
    <cellStyle name="Comma 2 2 2 3 2 2 3 2" xfId="15535" xr:uid="{00000000-0005-0000-0000-00007D020000}"/>
    <cellStyle name="Comma 2 2 2 3 2 2 3 2 2" xfId="34749" xr:uid="{6E46311E-3CBD-4A99-B604-1418ACD6FE26}"/>
    <cellStyle name="Comma 2 2 2 3 2 2 3 3" xfId="25142" xr:uid="{EF0660CB-EBFC-4FE1-9CE9-53A2691AC5E1}"/>
    <cellStyle name="Comma 2 2 2 3 2 2 4" xfId="10731" xr:uid="{00000000-0005-0000-0000-00007E020000}"/>
    <cellStyle name="Comma 2 2 2 3 2 2 4 2" xfId="29945" xr:uid="{724981F0-0E76-4D86-899C-57BDCC94DE00}"/>
    <cellStyle name="Comma 2 2 2 3 2 2 5" xfId="20338" xr:uid="{8263B16E-E8E4-49CE-8C24-11CE4BB09BA2}"/>
    <cellStyle name="Comma 2 2 2 3 2 3" xfId="1921" xr:uid="{00000000-0005-0000-0000-00007F020000}"/>
    <cellStyle name="Comma 2 2 2 3 2 3 2" xfId="4326" xr:uid="{00000000-0005-0000-0000-000080020000}"/>
    <cellStyle name="Comma 2 2 2 3 2 3 2 2" xfId="9129" xr:uid="{00000000-0005-0000-0000-000081020000}"/>
    <cellStyle name="Comma 2 2 2 3 2 3 2 2 2" xfId="18736" xr:uid="{00000000-0005-0000-0000-000082020000}"/>
    <cellStyle name="Comma 2 2 2 3 2 3 2 2 2 2" xfId="37950" xr:uid="{3E514F85-0753-4152-9990-566B38497F6D}"/>
    <cellStyle name="Comma 2 2 2 3 2 3 2 2 3" xfId="28343" xr:uid="{DA191253-C8E6-41F6-8B71-E41CF4A6C77C}"/>
    <cellStyle name="Comma 2 2 2 3 2 3 2 3" xfId="13933" xr:uid="{00000000-0005-0000-0000-000083020000}"/>
    <cellStyle name="Comma 2 2 2 3 2 3 2 3 2" xfId="33147" xr:uid="{C25E6BED-A399-428A-86EC-6F622935F2A6}"/>
    <cellStyle name="Comma 2 2 2 3 2 3 2 4" xfId="23540" xr:uid="{46244738-EAE0-438D-8138-7A159AD73669}"/>
    <cellStyle name="Comma 2 2 2 3 2 3 3" xfId="6728" xr:uid="{00000000-0005-0000-0000-000084020000}"/>
    <cellStyle name="Comma 2 2 2 3 2 3 3 2" xfId="16335" xr:uid="{00000000-0005-0000-0000-000085020000}"/>
    <cellStyle name="Comma 2 2 2 3 2 3 3 2 2" xfId="35549" xr:uid="{BA388C4A-4A13-4F24-90D3-EC0546D8EC06}"/>
    <cellStyle name="Comma 2 2 2 3 2 3 3 3" xfId="25942" xr:uid="{C69A3941-03EE-4714-9A56-AD946C55E4BD}"/>
    <cellStyle name="Comma 2 2 2 3 2 3 4" xfId="11531" xr:uid="{00000000-0005-0000-0000-000086020000}"/>
    <cellStyle name="Comma 2 2 2 3 2 3 4 2" xfId="30745" xr:uid="{3499924A-EF50-446A-8FC6-737BF9C7EA13}"/>
    <cellStyle name="Comma 2 2 2 3 2 3 5" xfId="21138" xr:uid="{8A1CA5BD-6197-47B4-A881-5F2E170ED8DD}"/>
    <cellStyle name="Comma 2 2 2 3 2 4" xfId="2726" xr:uid="{00000000-0005-0000-0000-000087020000}"/>
    <cellStyle name="Comma 2 2 2 3 2 4 2" xfId="7529" xr:uid="{00000000-0005-0000-0000-000088020000}"/>
    <cellStyle name="Comma 2 2 2 3 2 4 2 2" xfId="17136" xr:uid="{00000000-0005-0000-0000-000089020000}"/>
    <cellStyle name="Comma 2 2 2 3 2 4 2 2 2" xfId="36350" xr:uid="{CE94886C-1EE7-41F6-80D5-09A428DF7EF1}"/>
    <cellStyle name="Comma 2 2 2 3 2 4 2 3" xfId="26743" xr:uid="{6FCAF499-AF06-4B07-AE21-47C3CB62D3F8}"/>
    <cellStyle name="Comma 2 2 2 3 2 4 3" xfId="12333" xr:uid="{00000000-0005-0000-0000-00008A020000}"/>
    <cellStyle name="Comma 2 2 2 3 2 4 3 2" xfId="31547" xr:uid="{F7156D5E-26F4-48DD-ABC4-E2E38916C903}"/>
    <cellStyle name="Comma 2 2 2 3 2 4 4" xfId="21940" xr:uid="{235AC40A-5423-4CC0-8467-8C846FE5446D}"/>
    <cellStyle name="Comma 2 2 2 3 2 5" xfId="5128" xr:uid="{00000000-0005-0000-0000-00008B020000}"/>
    <cellStyle name="Comma 2 2 2 3 2 5 2" xfId="14735" xr:uid="{00000000-0005-0000-0000-00008C020000}"/>
    <cellStyle name="Comma 2 2 2 3 2 5 2 2" xfId="33949" xr:uid="{FD5A15AF-9292-4289-862D-46C3DD117B40}"/>
    <cellStyle name="Comma 2 2 2 3 2 5 3" xfId="24342" xr:uid="{D0E09E4C-24D8-4CA0-9B77-C96B0A6493E2}"/>
    <cellStyle name="Comma 2 2 2 3 2 6" xfId="9931" xr:uid="{00000000-0005-0000-0000-00008D020000}"/>
    <cellStyle name="Comma 2 2 2 3 2 6 2" xfId="29145" xr:uid="{CCE78FE5-40A3-47FC-A9B6-550C629DF8AF}"/>
    <cellStyle name="Comma 2 2 2 3 2 7" xfId="19538" xr:uid="{86912671-9AB9-4407-9022-DB047CF6C2CC}"/>
    <cellStyle name="Comma 2 2 2 3 3" xfId="520" xr:uid="{00000000-0005-0000-0000-00008E020000}"/>
    <cellStyle name="Comma 2 2 2 3 3 2" xfId="1321" xr:uid="{00000000-0005-0000-0000-00008F020000}"/>
    <cellStyle name="Comma 2 2 2 3 3 2 2" xfId="3726" xr:uid="{00000000-0005-0000-0000-000090020000}"/>
    <cellStyle name="Comma 2 2 2 3 3 2 2 2" xfId="8529" xr:uid="{00000000-0005-0000-0000-000091020000}"/>
    <cellStyle name="Comma 2 2 2 3 3 2 2 2 2" xfId="18136" xr:uid="{00000000-0005-0000-0000-000092020000}"/>
    <cellStyle name="Comma 2 2 2 3 3 2 2 2 2 2" xfId="37350" xr:uid="{E1ED7548-A74B-4648-A8E3-CE3E0847FAD4}"/>
    <cellStyle name="Comma 2 2 2 3 3 2 2 2 3" xfId="27743" xr:uid="{2155D525-484F-42B3-A8D8-15FEC13B942F}"/>
    <cellStyle name="Comma 2 2 2 3 3 2 2 3" xfId="13333" xr:uid="{00000000-0005-0000-0000-000093020000}"/>
    <cellStyle name="Comma 2 2 2 3 3 2 2 3 2" xfId="32547" xr:uid="{87666A7C-326C-4926-AF26-8C05D72957D4}"/>
    <cellStyle name="Comma 2 2 2 3 3 2 2 4" xfId="22940" xr:uid="{D94BE98A-F9B1-4332-9CAF-415BDCF95CED}"/>
    <cellStyle name="Comma 2 2 2 3 3 2 3" xfId="6128" xr:uid="{00000000-0005-0000-0000-000094020000}"/>
    <cellStyle name="Comma 2 2 2 3 3 2 3 2" xfId="15735" xr:uid="{00000000-0005-0000-0000-000095020000}"/>
    <cellStyle name="Comma 2 2 2 3 3 2 3 2 2" xfId="34949" xr:uid="{CB4C4FAA-9994-4865-9801-7C56B6D709C1}"/>
    <cellStyle name="Comma 2 2 2 3 3 2 3 3" xfId="25342" xr:uid="{0F5843C0-71CE-4999-B05C-6F9587742365}"/>
    <cellStyle name="Comma 2 2 2 3 3 2 4" xfId="10931" xr:uid="{00000000-0005-0000-0000-000096020000}"/>
    <cellStyle name="Comma 2 2 2 3 3 2 4 2" xfId="30145" xr:uid="{000EE58D-969D-49A3-9196-AE4C0F551F16}"/>
    <cellStyle name="Comma 2 2 2 3 3 2 5" xfId="20538" xr:uid="{ED4780A6-AF8A-46A5-A5C2-7E62CDF4D418}"/>
    <cellStyle name="Comma 2 2 2 3 3 3" xfId="2121" xr:uid="{00000000-0005-0000-0000-000097020000}"/>
    <cellStyle name="Comma 2 2 2 3 3 3 2" xfId="4526" xr:uid="{00000000-0005-0000-0000-000098020000}"/>
    <cellStyle name="Comma 2 2 2 3 3 3 2 2" xfId="9329" xr:uid="{00000000-0005-0000-0000-000099020000}"/>
    <cellStyle name="Comma 2 2 2 3 3 3 2 2 2" xfId="18936" xr:uid="{00000000-0005-0000-0000-00009A020000}"/>
    <cellStyle name="Comma 2 2 2 3 3 3 2 2 2 2" xfId="38150" xr:uid="{AFC229C4-36EC-45CB-9064-0D737CF5E4F5}"/>
    <cellStyle name="Comma 2 2 2 3 3 3 2 2 3" xfId="28543" xr:uid="{ACC974A2-5668-4B6C-83A3-F9F46CAE2B1A}"/>
    <cellStyle name="Comma 2 2 2 3 3 3 2 3" xfId="14133" xr:uid="{00000000-0005-0000-0000-00009B020000}"/>
    <cellStyle name="Comma 2 2 2 3 3 3 2 3 2" xfId="33347" xr:uid="{BABEE779-E5EA-44FB-B862-1DF82A8C2B25}"/>
    <cellStyle name="Comma 2 2 2 3 3 3 2 4" xfId="23740" xr:uid="{9C424AA1-A7F5-45E1-92A3-16C7C9ACDDB7}"/>
    <cellStyle name="Comma 2 2 2 3 3 3 3" xfId="6928" xr:uid="{00000000-0005-0000-0000-00009C020000}"/>
    <cellStyle name="Comma 2 2 2 3 3 3 3 2" xfId="16535" xr:uid="{00000000-0005-0000-0000-00009D020000}"/>
    <cellStyle name="Comma 2 2 2 3 3 3 3 2 2" xfId="35749" xr:uid="{19C71FED-2417-4821-8F28-06A62E61417E}"/>
    <cellStyle name="Comma 2 2 2 3 3 3 3 3" xfId="26142" xr:uid="{66CCDBD3-BCC5-477B-80E8-64145C345F47}"/>
    <cellStyle name="Comma 2 2 2 3 3 3 4" xfId="11731" xr:uid="{00000000-0005-0000-0000-00009E020000}"/>
    <cellStyle name="Comma 2 2 2 3 3 3 4 2" xfId="30945" xr:uid="{1BB88FC7-8756-435F-8E3C-4DB253E27944}"/>
    <cellStyle name="Comma 2 2 2 3 3 3 5" xfId="21338" xr:uid="{AF1E2941-E73D-4E0A-8FB2-ED9738D54898}"/>
    <cellStyle name="Comma 2 2 2 3 3 4" xfId="2926" xr:uid="{00000000-0005-0000-0000-00009F020000}"/>
    <cellStyle name="Comma 2 2 2 3 3 4 2" xfId="7729" xr:uid="{00000000-0005-0000-0000-0000A0020000}"/>
    <cellStyle name="Comma 2 2 2 3 3 4 2 2" xfId="17336" xr:uid="{00000000-0005-0000-0000-0000A1020000}"/>
    <cellStyle name="Comma 2 2 2 3 3 4 2 2 2" xfId="36550" xr:uid="{B4D7C202-8C16-4C02-944B-03705F4E180C}"/>
    <cellStyle name="Comma 2 2 2 3 3 4 2 3" xfId="26943" xr:uid="{74AE23CA-11DE-4940-882E-F47BAC9FF7B0}"/>
    <cellStyle name="Comma 2 2 2 3 3 4 3" xfId="12533" xr:uid="{00000000-0005-0000-0000-0000A2020000}"/>
    <cellStyle name="Comma 2 2 2 3 3 4 3 2" xfId="31747" xr:uid="{19936AE3-48B0-4494-9194-F771CD9B1DB8}"/>
    <cellStyle name="Comma 2 2 2 3 3 4 4" xfId="22140" xr:uid="{780EFBEC-B72A-49BC-A904-8E5772AFDFE7}"/>
    <cellStyle name="Comma 2 2 2 3 3 5" xfId="5328" xr:uid="{00000000-0005-0000-0000-0000A3020000}"/>
    <cellStyle name="Comma 2 2 2 3 3 5 2" xfId="14935" xr:uid="{00000000-0005-0000-0000-0000A4020000}"/>
    <cellStyle name="Comma 2 2 2 3 3 5 2 2" xfId="34149" xr:uid="{F3A79254-DA76-4021-8EDF-46357C568D7E}"/>
    <cellStyle name="Comma 2 2 2 3 3 5 3" xfId="24542" xr:uid="{B7E1C089-DF84-4003-B089-1984B9261872}"/>
    <cellStyle name="Comma 2 2 2 3 3 6" xfId="10131" xr:uid="{00000000-0005-0000-0000-0000A5020000}"/>
    <cellStyle name="Comma 2 2 2 3 3 6 2" xfId="29345" xr:uid="{AF2DB85A-78C0-4281-B167-1A307EAA7BCA}"/>
    <cellStyle name="Comma 2 2 2 3 3 7" xfId="19738" xr:uid="{5FE8A7FB-6997-4265-94E9-01D4331931EF}"/>
    <cellStyle name="Comma 2 2 2 3 4" xfId="720" xr:uid="{00000000-0005-0000-0000-0000A6020000}"/>
    <cellStyle name="Comma 2 2 2 3 4 2" xfId="1521" xr:uid="{00000000-0005-0000-0000-0000A7020000}"/>
    <cellStyle name="Comma 2 2 2 3 4 2 2" xfId="3926" xr:uid="{00000000-0005-0000-0000-0000A8020000}"/>
    <cellStyle name="Comma 2 2 2 3 4 2 2 2" xfId="8729" xr:uid="{00000000-0005-0000-0000-0000A9020000}"/>
    <cellStyle name="Comma 2 2 2 3 4 2 2 2 2" xfId="18336" xr:uid="{00000000-0005-0000-0000-0000AA020000}"/>
    <cellStyle name="Comma 2 2 2 3 4 2 2 2 2 2" xfId="37550" xr:uid="{346BD166-AB79-4FD1-83E5-41AF78E35A75}"/>
    <cellStyle name="Comma 2 2 2 3 4 2 2 2 3" xfId="27943" xr:uid="{8AE6587C-2D60-4FDC-9897-7FB470DEAD1E}"/>
    <cellStyle name="Comma 2 2 2 3 4 2 2 3" xfId="13533" xr:uid="{00000000-0005-0000-0000-0000AB020000}"/>
    <cellStyle name="Comma 2 2 2 3 4 2 2 3 2" xfId="32747" xr:uid="{71B07BAF-1885-4215-8643-625E889CFE9B}"/>
    <cellStyle name="Comma 2 2 2 3 4 2 2 4" xfId="23140" xr:uid="{513A2D73-392F-4238-A5B1-B5C26DBFB0AE}"/>
    <cellStyle name="Comma 2 2 2 3 4 2 3" xfId="6328" xr:uid="{00000000-0005-0000-0000-0000AC020000}"/>
    <cellStyle name="Comma 2 2 2 3 4 2 3 2" xfId="15935" xr:uid="{00000000-0005-0000-0000-0000AD020000}"/>
    <cellStyle name="Comma 2 2 2 3 4 2 3 2 2" xfId="35149" xr:uid="{9245EB31-4376-4701-BC75-85A6575741C3}"/>
    <cellStyle name="Comma 2 2 2 3 4 2 3 3" xfId="25542" xr:uid="{C6D90730-58B6-4900-AB8D-93B00C4C3F86}"/>
    <cellStyle name="Comma 2 2 2 3 4 2 4" xfId="11131" xr:uid="{00000000-0005-0000-0000-0000AE020000}"/>
    <cellStyle name="Comma 2 2 2 3 4 2 4 2" xfId="30345" xr:uid="{AC6D25B7-918C-464F-A1D4-CDA378C5F7B7}"/>
    <cellStyle name="Comma 2 2 2 3 4 2 5" xfId="20738" xr:uid="{F253FD8F-3271-4335-8274-474221DB82F4}"/>
    <cellStyle name="Comma 2 2 2 3 4 3" xfId="2321" xr:uid="{00000000-0005-0000-0000-0000AF020000}"/>
    <cellStyle name="Comma 2 2 2 3 4 3 2" xfId="4726" xr:uid="{00000000-0005-0000-0000-0000B0020000}"/>
    <cellStyle name="Comma 2 2 2 3 4 3 2 2" xfId="9529" xr:uid="{00000000-0005-0000-0000-0000B1020000}"/>
    <cellStyle name="Comma 2 2 2 3 4 3 2 2 2" xfId="19136" xr:uid="{00000000-0005-0000-0000-0000B2020000}"/>
    <cellStyle name="Comma 2 2 2 3 4 3 2 2 2 2" xfId="38350" xr:uid="{00FA6021-0F87-4AB9-8E36-4E98B2EAE471}"/>
    <cellStyle name="Comma 2 2 2 3 4 3 2 2 3" xfId="28743" xr:uid="{4732935E-8F3B-4283-B1D1-2092717BD43D}"/>
    <cellStyle name="Comma 2 2 2 3 4 3 2 3" xfId="14333" xr:uid="{00000000-0005-0000-0000-0000B3020000}"/>
    <cellStyle name="Comma 2 2 2 3 4 3 2 3 2" xfId="33547" xr:uid="{C118E48B-C849-4A38-BF9D-949D331A1B18}"/>
    <cellStyle name="Comma 2 2 2 3 4 3 2 4" xfId="23940" xr:uid="{4C9A8B75-F73E-4EF4-9936-10C7998BE2B3}"/>
    <cellStyle name="Comma 2 2 2 3 4 3 3" xfId="7128" xr:uid="{00000000-0005-0000-0000-0000B4020000}"/>
    <cellStyle name="Comma 2 2 2 3 4 3 3 2" xfId="16735" xr:uid="{00000000-0005-0000-0000-0000B5020000}"/>
    <cellStyle name="Comma 2 2 2 3 4 3 3 2 2" xfId="35949" xr:uid="{C550F430-4010-41A6-BDDA-E62559F21A2D}"/>
    <cellStyle name="Comma 2 2 2 3 4 3 3 3" xfId="26342" xr:uid="{2C8E3547-1166-4C01-8D49-4F7031638FB9}"/>
    <cellStyle name="Comma 2 2 2 3 4 3 4" xfId="11931" xr:uid="{00000000-0005-0000-0000-0000B6020000}"/>
    <cellStyle name="Comma 2 2 2 3 4 3 4 2" xfId="31145" xr:uid="{BED23864-E255-4E6E-85F9-65C0705B3B93}"/>
    <cellStyle name="Comma 2 2 2 3 4 3 5" xfId="21538" xr:uid="{EEDD737F-4138-44BD-826B-2260347F95D1}"/>
    <cellStyle name="Comma 2 2 2 3 4 4" xfId="3126" xr:uid="{00000000-0005-0000-0000-0000B7020000}"/>
    <cellStyle name="Comma 2 2 2 3 4 4 2" xfId="7929" xr:uid="{00000000-0005-0000-0000-0000B8020000}"/>
    <cellStyle name="Comma 2 2 2 3 4 4 2 2" xfId="17536" xr:uid="{00000000-0005-0000-0000-0000B9020000}"/>
    <cellStyle name="Comma 2 2 2 3 4 4 2 2 2" xfId="36750" xr:uid="{C332D010-ECAE-4A20-8A8F-04CEE1330700}"/>
    <cellStyle name="Comma 2 2 2 3 4 4 2 3" xfId="27143" xr:uid="{A2609214-9C4D-4D53-A0D8-2AA418809B33}"/>
    <cellStyle name="Comma 2 2 2 3 4 4 3" xfId="12733" xr:uid="{00000000-0005-0000-0000-0000BA020000}"/>
    <cellStyle name="Comma 2 2 2 3 4 4 3 2" xfId="31947" xr:uid="{C1529E38-0EBB-4785-BAF9-17CBB82E2836}"/>
    <cellStyle name="Comma 2 2 2 3 4 4 4" xfId="22340" xr:uid="{9493A16E-0FE6-4C88-8075-0B9A335AB1A6}"/>
    <cellStyle name="Comma 2 2 2 3 4 5" xfId="5528" xr:uid="{00000000-0005-0000-0000-0000BB020000}"/>
    <cellStyle name="Comma 2 2 2 3 4 5 2" xfId="15135" xr:uid="{00000000-0005-0000-0000-0000BC020000}"/>
    <cellStyle name="Comma 2 2 2 3 4 5 2 2" xfId="34349" xr:uid="{73853BE0-CB47-4A51-A3FD-D6D0665826FA}"/>
    <cellStyle name="Comma 2 2 2 3 4 5 3" xfId="24742" xr:uid="{373A3205-A739-47E8-8C84-DF5027268CC4}"/>
    <cellStyle name="Comma 2 2 2 3 4 6" xfId="10331" xr:uid="{00000000-0005-0000-0000-0000BD020000}"/>
    <cellStyle name="Comma 2 2 2 3 4 6 2" xfId="29545" xr:uid="{3E47ABF1-4860-4F36-B84E-F0F940801AFD}"/>
    <cellStyle name="Comma 2 2 2 3 4 7" xfId="19938" xr:uid="{9E5031B0-EEF0-4CED-8ACA-B8A04C02CC51}"/>
    <cellStyle name="Comma 2 2 2 3 5" xfId="921" xr:uid="{00000000-0005-0000-0000-0000BE020000}"/>
    <cellStyle name="Comma 2 2 2 3 5 2" xfId="3326" xr:uid="{00000000-0005-0000-0000-0000BF020000}"/>
    <cellStyle name="Comma 2 2 2 3 5 2 2" xfId="8129" xr:uid="{00000000-0005-0000-0000-0000C0020000}"/>
    <cellStyle name="Comma 2 2 2 3 5 2 2 2" xfId="17736" xr:uid="{00000000-0005-0000-0000-0000C1020000}"/>
    <cellStyle name="Comma 2 2 2 3 5 2 2 2 2" xfId="36950" xr:uid="{B647E3BF-265F-4FB2-9F41-52CCEBA359ED}"/>
    <cellStyle name="Comma 2 2 2 3 5 2 2 3" xfId="27343" xr:uid="{C5DCD619-C4D3-4BC1-85DE-F2EDE339E86E}"/>
    <cellStyle name="Comma 2 2 2 3 5 2 3" xfId="12933" xr:uid="{00000000-0005-0000-0000-0000C2020000}"/>
    <cellStyle name="Comma 2 2 2 3 5 2 3 2" xfId="32147" xr:uid="{F249B0B0-7373-464E-A061-137CD0908D58}"/>
    <cellStyle name="Comma 2 2 2 3 5 2 4" xfId="22540" xr:uid="{1E78AC1A-6E94-4549-AD2B-7091D0521DDB}"/>
    <cellStyle name="Comma 2 2 2 3 5 3" xfId="5728" xr:uid="{00000000-0005-0000-0000-0000C3020000}"/>
    <cellStyle name="Comma 2 2 2 3 5 3 2" xfId="15335" xr:uid="{00000000-0005-0000-0000-0000C4020000}"/>
    <cellStyle name="Comma 2 2 2 3 5 3 2 2" xfId="34549" xr:uid="{4A19C1E2-AC6B-43D2-8311-C42FF4D6893D}"/>
    <cellStyle name="Comma 2 2 2 3 5 3 3" xfId="24942" xr:uid="{CBAE3DF7-1421-4FEA-9B60-3C5BCC08FB99}"/>
    <cellStyle name="Comma 2 2 2 3 5 4" xfId="10531" xr:uid="{00000000-0005-0000-0000-0000C5020000}"/>
    <cellStyle name="Comma 2 2 2 3 5 4 2" xfId="29745" xr:uid="{097DE0ED-F8D2-405B-9372-09083660747C}"/>
    <cellStyle name="Comma 2 2 2 3 5 5" xfId="20138" xr:uid="{AC49D208-91D1-458D-9082-E1019B93C801}"/>
    <cellStyle name="Comma 2 2 2 3 6" xfId="1721" xr:uid="{00000000-0005-0000-0000-0000C6020000}"/>
    <cellStyle name="Comma 2 2 2 3 6 2" xfId="4126" xr:uid="{00000000-0005-0000-0000-0000C7020000}"/>
    <cellStyle name="Comma 2 2 2 3 6 2 2" xfId="8929" xr:uid="{00000000-0005-0000-0000-0000C8020000}"/>
    <cellStyle name="Comma 2 2 2 3 6 2 2 2" xfId="18536" xr:uid="{00000000-0005-0000-0000-0000C9020000}"/>
    <cellStyle name="Comma 2 2 2 3 6 2 2 2 2" xfId="37750" xr:uid="{2039912F-A473-4670-A90D-CFECBD696BEF}"/>
    <cellStyle name="Comma 2 2 2 3 6 2 2 3" xfId="28143" xr:uid="{97FECB40-2598-4508-96A4-E491D11DB030}"/>
    <cellStyle name="Comma 2 2 2 3 6 2 3" xfId="13733" xr:uid="{00000000-0005-0000-0000-0000CA020000}"/>
    <cellStyle name="Comma 2 2 2 3 6 2 3 2" xfId="32947" xr:uid="{20AE75A1-32F2-4BBC-ACE1-4D3BE4528356}"/>
    <cellStyle name="Comma 2 2 2 3 6 2 4" xfId="23340" xr:uid="{926D54AA-E7AE-472C-87DA-649F5E2462B2}"/>
    <cellStyle name="Comma 2 2 2 3 6 3" xfId="6528" xr:uid="{00000000-0005-0000-0000-0000CB020000}"/>
    <cellStyle name="Comma 2 2 2 3 6 3 2" xfId="16135" xr:uid="{00000000-0005-0000-0000-0000CC020000}"/>
    <cellStyle name="Comma 2 2 2 3 6 3 2 2" xfId="35349" xr:uid="{1BB7E86A-819B-4790-B13B-70AF01ED7E9A}"/>
    <cellStyle name="Comma 2 2 2 3 6 3 3" xfId="25742" xr:uid="{1D789A18-BD2C-4656-83FD-065CDE57E921}"/>
    <cellStyle name="Comma 2 2 2 3 6 4" xfId="11331" xr:uid="{00000000-0005-0000-0000-0000CD020000}"/>
    <cellStyle name="Comma 2 2 2 3 6 4 2" xfId="30545" xr:uid="{34633402-FF70-407B-8544-59EFA64DEF29}"/>
    <cellStyle name="Comma 2 2 2 3 6 5" xfId="20938" xr:uid="{C888915D-D46D-47BB-A43B-75DD69C78382}"/>
    <cellStyle name="Comma 2 2 2 3 7" xfId="2526" xr:uid="{00000000-0005-0000-0000-0000CE020000}"/>
    <cellStyle name="Comma 2 2 2 3 7 2" xfId="7329" xr:uid="{00000000-0005-0000-0000-0000CF020000}"/>
    <cellStyle name="Comma 2 2 2 3 7 2 2" xfId="16936" xr:uid="{00000000-0005-0000-0000-0000D0020000}"/>
    <cellStyle name="Comma 2 2 2 3 7 2 2 2" xfId="36150" xr:uid="{4BD69D7F-9CAE-418D-AC36-4AE2A9076C5F}"/>
    <cellStyle name="Comma 2 2 2 3 7 2 3" xfId="26543" xr:uid="{E361915B-D5A9-41A7-B536-EDD6CCEE7E43}"/>
    <cellStyle name="Comma 2 2 2 3 7 3" xfId="12133" xr:uid="{00000000-0005-0000-0000-0000D1020000}"/>
    <cellStyle name="Comma 2 2 2 3 7 3 2" xfId="31347" xr:uid="{36C95AF5-7A3C-4E50-B973-672997946B7E}"/>
    <cellStyle name="Comma 2 2 2 3 7 4" xfId="21740" xr:uid="{95669635-3117-4A1B-9E69-765865BA1B4F}"/>
    <cellStyle name="Comma 2 2 2 3 8" xfId="4928" xr:uid="{00000000-0005-0000-0000-0000D2020000}"/>
    <cellStyle name="Comma 2 2 2 3 8 2" xfId="14535" xr:uid="{00000000-0005-0000-0000-0000D3020000}"/>
    <cellStyle name="Comma 2 2 2 3 8 2 2" xfId="33749" xr:uid="{3D2744E4-D0E5-42D3-8C1C-845AD42F2FA3}"/>
    <cellStyle name="Comma 2 2 2 3 8 3" xfId="24142" xr:uid="{B7052427-2537-4B9F-BF23-89887AF7F516}"/>
    <cellStyle name="Comma 2 2 2 3 9" xfId="9731" xr:uid="{00000000-0005-0000-0000-0000D4020000}"/>
    <cellStyle name="Comma 2 2 2 3 9 2" xfId="28945" xr:uid="{ABEC0253-710E-425E-94D3-437C3830BD68}"/>
    <cellStyle name="Comma 2 2 2 4" xfId="220" xr:uid="{00000000-0005-0000-0000-0000D5020000}"/>
    <cellStyle name="Comma 2 2 2 4 2" xfId="1021" xr:uid="{00000000-0005-0000-0000-0000D6020000}"/>
    <cellStyle name="Comma 2 2 2 4 2 2" xfId="3426" xr:uid="{00000000-0005-0000-0000-0000D7020000}"/>
    <cellStyle name="Comma 2 2 2 4 2 2 2" xfId="8229" xr:uid="{00000000-0005-0000-0000-0000D8020000}"/>
    <cellStyle name="Comma 2 2 2 4 2 2 2 2" xfId="17836" xr:uid="{00000000-0005-0000-0000-0000D9020000}"/>
    <cellStyle name="Comma 2 2 2 4 2 2 2 2 2" xfId="37050" xr:uid="{32821374-5023-4D19-8D13-F21A7A1E1581}"/>
    <cellStyle name="Comma 2 2 2 4 2 2 2 3" xfId="27443" xr:uid="{62B9525C-5C7F-40AB-9324-4BEC6950543F}"/>
    <cellStyle name="Comma 2 2 2 4 2 2 3" xfId="13033" xr:uid="{00000000-0005-0000-0000-0000DA020000}"/>
    <cellStyle name="Comma 2 2 2 4 2 2 3 2" xfId="32247" xr:uid="{0A8A41D1-8A32-4EA5-A273-FDA62B721E51}"/>
    <cellStyle name="Comma 2 2 2 4 2 2 4" xfId="22640" xr:uid="{D2BE9E6B-B5A7-4CE1-809B-B51CE68B6981}"/>
    <cellStyle name="Comma 2 2 2 4 2 3" xfId="5828" xr:uid="{00000000-0005-0000-0000-0000DB020000}"/>
    <cellStyle name="Comma 2 2 2 4 2 3 2" xfId="15435" xr:uid="{00000000-0005-0000-0000-0000DC020000}"/>
    <cellStyle name="Comma 2 2 2 4 2 3 2 2" xfId="34649" xr:uid="{8F9FEF27-9FB5-4CA4-8657-3BBBADEDADDE}"/>
    <cellStyle name="Comma 2 2 2 4 2 3 3" xfId="25042" xr:uid="{46801097-825E-451E-A99F-8B2F90B97F6B}"/>
    <cellStyle name="Comma 2 2 2 4 2 4" xfId="10631" xr:uid="{00000000-0005-0000-0000-0000DD020000}"/>
    <cellStyle name="Comma 2 2 2 4 2 4 2" xfId="29845" xr:uid="{44CDA2EC-C091-4B9B-93FE-A5BB1E21CDF9}"/>
    <cellStyle name="Comma 2 2 2 4 2 5" xfId="20238" xr:uid="{4F62A4CF-EA7B-457C-8C09-4F068B71E55F}"/>
    <cellStyle name="Comma 2 2 2 4 3" xfId="1821" xr:uid="{00000000-0005-0000-0000-0000DE020000}"/>
    <cellStyle name="Comma 2 2 2 4 3 2" xfId="4226" xr:uid="{00000000-0005-0000-0000-0000DF020000}"/>
    <cellStyle name="Comma 2 2 2 4 3 2 2" xfId="9029" xr:uid="{00000000-0005-0000-0000-0000E0020000}"/>
    <cellStyle name="Comma 2 2 2 4 3 2 2 2" xfId="18636" xr:uid="{00000000-0005-0000-0000-0000E1020000}"/>
    <cellStyle name="Comma 2 2 2 4 3 2 2 2 2" xfId="37850" xr:uid="{8AE58126-0486-4D27-89F1-20A2B246DBBE}"/>
    <cellStyle name="Comma 2 2 2 4 3 2 2 3" xfId="28243" xr:uid="{A8A22894-D7BC-4768-A325-86B7BAE56935}"/>
    <cellStyle name="Comma 2 2 2 4 3 2 3" xfId="13833" xr:uid="{00000000-0005-0000-0000-0000E2020000}"/>
    <cellStyle name="Comma 2 2 2 4 3 2 3 2" xfId="33047" xr:uid="{D7DCFFB1-0937-42A8-BABC-64A2D613BC04}"/>
    <cellStyle name="Comma 2 2 2 4 3 2 4" xfId="23440" xr:uid="{5BE3CCE6-F99D-4F1A-8B2F-1B7C567A889B}"/>
    <cellStyle name="Comma 2 2 2 4 3 3" xfId="6628" xr:uid="{00000000-0005-0000-0000-0000E3020000}"/>
    <cellStyle name="Comma 2 2 2 4 3 3 2" xfId="16235" xr:uid="{00000000-0005-0000-0000-0000E4020000}"/>
    <cellStyle name="Comma 2 2 2 4 3 3 2 2" xfId="35449" xr:uid="{F2BD1297-FC41-470D-8B90-4899647B1A67}"/>
    <cellStyle name="Comma 2 2 2 4 3 3 3" xfId="25842" xr:uid="{11DC2A6A-B59C-423A-B228-CCA2F547FB91}"/>
    <cellStyle name="Comma 2 2 2 4 3 4" xfId="11431" xr:uid="{00000000-0005-0000-0000-0000E5020000}"/>
    <cellStyle name="Comma 2 2 2 4 3 4 2" xfId="30645" xr:uid="{1F0F24CE-289D-4A33-959D-E2C3F0473CA9}"/>
    <cellStyle name="Comma 2 2 2 4 3 5" xfId="21038" xr:uid="{0C3E9BC3-F911-4686-BDAB-D893F5508926}"/>
    <cellStyle name="Comma 2 2 2 4 4" xfId="2626" xr:uid="{00000000-0005-0000-0000-0000E6020000}"/>
    <cellStyle name="Comma 2 2 2 4 4 2" xfId="7429" xr:uid="{00000000-0005-0000-0000-0000E7020000}"/>
    <cellStyle name="Comma 2 2 2 4 4 2 2" xfId="17036" xr:uid="{00000000-0005-0000-0000-0000E8020000}"/>
    <cellStyle name="Comma 2 2 2 4 4 2 2 2" xfId="36250" xr:uid="{B4162CB7-3E98-4182-B3BC-48D41AB79234}"/>
    <cellStyle name="Comma 2 2 2 4 4 2 3" xfId="26643" xr:uid="{60E51D12-BF5A-4931-9C81-7F000EDCFA23}"/>
    <cellStyle name="Comma 2 2 2 4 4 3" xfId="12233" xr:uid="{00000000-0005-0000-0000-0000E9020000}"/>
    <cellStyle name="Comma 2 2 2 4 4 3 2" xfId="31447" xr:uid="{BC5FB104-8182-44BC-8CD5-303D2F0123A1}"/>
    <cellStyle name="Comma 2 2 2 4 4 4" xfId="21840" xr:uid="{25B564C3-069E-4F7A-8316-765F29BD590E}"/>
    <cellStyle name="Comma 2 2 2 4 5" xfId="5028" xr:uid="{00000000-0005-0000-0000-0000EA020000}"/>
    <cellStyle name="Comma 2 2 2 4 5 2" xfId="14635" xr:uid="{00000000-0005-0000-0000-0000EB020000}"/>
    <cellStyle name="Comma 2 2 2 4 5 2 2" xfId="33849" xr:uid="{C1DC0374-8049-4F8A-908C-9C04924BA9BA}"/>
    <cellStyle name="Comma 2 2 2 4 5 3" xfId="24242" xr:uid="{1EEF9757-CEEB-4BDA-AF2D-724CACCC9C27}"/>
    <cellStyle name="Comma 2 2 2 4 6" xfId="9831" xr:uid="{00000000-0005-0000-0000-0000EC020000}"/>
    <cellStyle name="Comma 2 2 2 4 6 2" xfId="29045" xr:uid="{829180C8-DC71-4670-9409-F9DC44CC73EC}"/>
    <cellStyle name="Comma 2 2 2 4 7" xfId="19438" xr:uid="{28D44B93-8DBD-4170-939C-2D184D118767}"/>
    <cellStyle name="Comma 2 2 2 5" xfId="420" xr:uid="{00000000-0005-0000-0000-0000ED020000}"/>
    <cellStyle name="Comma 2 2 2 5 2" xfId="1221" xr:uid="{00000000-0005-0000-0000-0000EE020000}"/>
    <cellStyle name="Comma 2 2 2 5 2 2" xfId="3626" xr:uid="{00000000-0005-0000-0000-0000EF020000}"/>
    <cellStyle name="Comma 2 2 2 5 2 2 2" xfId="8429" xr:uid="{00000000-0005-0000-0000-0000F0020000}"/>
    <cellStyle name="Comma 2 2 2 5 2 2 2 2" xfId="18036" xr:uid="{00000000-0005-0000-0000-0000F1020000}"/>
    <cellStyle name="Comma 2 2 2 5 2 2 2 2 2" xfId="37250" xr:uid="{7189418D-2C40-4AE7-99CB-78A7570E58D2}"/>
    <cellStyle name="Comma 2 2 2 5 2 2 2 3" xfId="27643" xr:uid="{845FF9B0-8594-41DA-A850-62F742573500}"/>
    <cellStyle name="Comma 2 2 2 5 2 2 3" xfId="13233" xr:uid="{00000000-0005-0000-0000-0000F2020000}"/>
    <cellStyle name="Comma 2 2 2 5 2 2 3 2" xfId="32447" xr:uid="{D1819FCD-80EB-44B9-85A2-7B9CE71A2CA2}"/>
    <cellStyle name="Comma 2 2 2 5 2 2 4" xfId="22840" xr:uid="{344EF3B3-6A1A-46CD-AAB0-42A6CB107DA7}"/>
    <cellStyle name="Comma 2 2 2 5 2 3" xfId="6028" xr:uid="{00000000-0005-0000-0000-0000F3020000}"/>
    <cellStyle name="Comma 2 2 2 5 2 3 2" xfId="15635" xr:uid="{00000000-0005-0000-0000-0000F4020000}"/>
    <cellStyle name="Comma 2 2 2 5 2 3 2 2" xfId="34849" xr:uid="{E67A1EFE-9A61-4256-AED2-7560E56682EA}"/>
    <cellStyle name="Comma 2 2 2 5 2 3 3" xfId="25242" xr:uid="{B0978E16-7CED-4E4B-AC35-6BAEA0863C7C}"/>
    <cellStyle name="Comma 2 2 2 5 2 4" xfId="10831" xr:uid="{00000000-0005-0000-0000-0000F5020000}"/>
    <cellStyle name="Comma 2 2 2 5 2 4 2" xfId="30045" xr:uid="{DE2DF1E7-248C-41E6-9BF6-91EDBD5A6972}"/>
    <cellStyle name="Comma 2 2 2 5 2 5" xfId="20438" xr:uid="{37111055-ED14-4FAD-A1C3-10B5FE86CB3A}"/>
    <cellStyle name="Comma 2 2 2 5 3" xfId="2021" xr:uid="{00000000-0005-0000-0000-0000F6020000}"/>
    <cellStyle name="Comma 2 2 2 5 3 2" xfId="4426" xr:uid="{00000000-0005-0000-0000-0000F7020000}"/>
    <cellStyle name="Comma 2 2 2 5 3 2 2" xfId="9229" xr:uid="{00000000-0005-0000-0000-0000F8020000}"/>
    <cellStyle name="Comma 2 2 2 5 3 2 2 2" xfId="18836" xr:uid="{00000000-0005-0000-0000-0000F9020000}"/>
    <cellStyle name="Comma 2 2 2 5 3 2 2 2 2" xfId="38050" xr:uid="{B7669E25-A6E4-4B6F-BE84-4E7A1C688494}"/>
    <cellStyle name="Comma 2 2 2 5 3 2 2 3" xfId="28443" xr:uid="{6B849D5C-8ED3-4F35-876A-88A5C7188458}"/>
    <cellStyle name="Comma 2 2 2 5 3 2 3" xfId="14033" xr:uid="{00000000-0005-0000-0000-0000FA020000}"/>
    <cellStyle name="Comma 2 2 2 5 3 2 3 2" xfId="33247" xr:uid="{A70EFE5A-B427-4614-ABA3-FA228BCD30E8}"/>
    <cellStyle name="Comma 2 2 2 5 3 2 4" xfId="23640" xr:uid="{14BCB3D0-030E-4636-8876-2F4EC440A9E8}"/>
    <cellStyle name="Comma 2 2 2 5 3 3" xfId="6828" xr:uid="{00000000-0005-0000-0000-0000FB020000}"/>
    <cellStyle name="Comma 2 2 2 5 3 3 2" xfId="16435" xr:uid="{00000000-0005-0000-0000-0000FC020000}"/>
    <cellStyle name="Comma 2 2 2 5 3 3 2 2" xfId="35649" xr:uid="{2FDCFCE7-21C6-43A6-AA77-0E36B8843B0D}"/>
    <cellStyle name="Comma 2 2 2 5 3 3 3" xfId="26042" xr:uid="{EC202384-F2D4-44C3-90B2-466D1A37E1A6}"/>
    <cellStyle name="Comma 2 2 2 5 3 4" xfId="11631" xr:uid="{00000000-0005-0000-0000-0000FD020000}"/>
    <cellStyle name="Comma 2 2 2 5 3 4 2" xfId="30845" xr:uid="{644FB904-7601-4D40-BC42-5AB3DB213CE5}"/>
    <cellStyle name="Comma 2 2 2 5 3 5" xfId="21238" xr:uid="{6459BAAA-3FE3-4F38-962F-36E6C98E63E7}"/>
    <cellStyle name="Comma 2 2 2 5 4" xfId="2826" xr:uid="{00000000-0005-0000-0000-0000FE020000}"/>
    <cellStyle name="Comma 2 2 2 5 4 2" xfId="7629" xr:uid="{00000000-0005-0000-0000-0000FF020000}"/>
    <cellStyle name="Comma 2 2 2 5 4 2 2" xfId="17236" xr:uid="{00000000-0005-0000-0000-000000030000}"/>
    <cellStyle name="Comma 2 2 2 5 4 2 2 2" xfId="36450" xr:uid="{A9348657-471C-498D-9B8F-53240AC981E3}"/>
    <cellStyle name="Comma 2 2 2 5 4 2 3" xfId="26843" xr:uid="{2D42A636-F556-4DA1-8674-7DA4A8F8823A}"/>
    <cellStyle name="Comma 2 2 2 5 4 3" xfId="12433" xr:uid="{00000000-0005-0000-0000-000001030000}"/>
    <cellStyle name="Comma 2 2 2 5 4 3 2" xfId="31647" xr:uid="{1686BF3B-6A9A-42F2-9B8C-7E03C716B8FF}"/>
    <cellStyle name="Comma 2 2 2 5 4 4" xfId="22040" xr:uid="{66C4453B-89FD-4624-BC62-6E3646D34A4F}"/>
    <cellStyle name="Comma 2 2 2 5 5" xfId="5228" xr:uid="{00000000-0005-0000-0000-000002030000}"/>
    <cellStyle name="Comma 2 2 2 5 5 2" xfId="14835" xr:uid="{00000000-0005-0000-0000-000003030000}"/>
    <cellStyle name="Comma 2 2 2 5 5 2 2" xfId="34049" xr:uid="{C5B6B8A1-06E8-4D3E-B2AD-97EE3B791D79}"/>
    <cellStyle name="Comma 2 2 2 5 5 3" xfId="24442" xr:uid="{08775BCF-25A7-4206-8AD0-2BBD7316C4AB}"/>
    <cellStyle name="Comma 2 2 2 5 6" xfId="10031" xr:uid="{00000000-0005-0000-0000-000004030000}"/>
    <cellStyle name="Comma 2 2 2 5 6 2" xfId="29245" xr:uid="{CE63C321-4623-4944-ADA8-5F4899ED4DF4}"/>
    <cellStyle name="Comma 2 2 2 5 7" xfId="19638" xr:uid="{8DC7829C-BDD6-4018-83D7-3ABC1B2146A9}"/>
    <cellStyle name="Comma 2 2 2 6" xfId="620" xr:uid="{00000000-0005-0000-0000-000005030000}"/>
    <cellStyle name="Comma 2 2 2 6 2" xfId="1421" xr:uid="{00000000-0005-0000-0000-000006030000}"/>
    <cellStyle name="Comma 2 2 2 6 2 2" xfId="3826" xr:uid="{00000000-0005-0000-0000-000007030000}"/>
    <cellStyle name="Comma 2 2 2 6 2 2 2" xfId="8629" xr:uid="{00000000-0005-0000-0000-000008030000}"/>
    <cellStyle name="Comma 2 2 2 6 2 2 2 2" xfId="18236" xr:uid="{00000000-0005-0000-0000-000009030000}"/>
    <cellStyle name="Comma 2 2 2 6 2 2 2 2 2" xfId="37450" xr:uid="{F9B8735E-EE6B-4A2F-AF72-E8A942AC172E}"/>
    <cellStyle name="Comma 2 2 2 6 2 2 2 3" xfId="27843" xr:uid="{8091E2BB-6C5E-4F36-98C8-5CCD0D16DB55}"/>
    <cellStyle name="Comma 2 2 2 6 2 2 3" xfId="13433" xr:uid="{00000000-0005-0000-0000-00000A030000}"/>
    <cellStyle name="Comma 2 2 2 6 2 2 3 2" xfId="32647" xr:uid="{2717687D-6955-462E-8016-F86BA2FB23B9}"/>
    <cellStyle name="Comma 2 2 2 6 2 2 4" xfId="23040" xr:uid="{A46AAC75-A71E-458D-A0CD-4C48356E17F8}"/>
    <cellStyle name="Comma 2 2 2 6 2 3" xfId="6228" xr:uid="{00000000-0005-0000-0000-00000B030000}"/>
    <cellStyle name="Comma 2 2 2 6 2 3 2" xfId="15835" xr:uid="{00000000-0005-0000-0000-00000C030000}"/>
    <cellStyle name="Comma 2 2 2 6 2 3 2 2" xfId="35049" xr:uid="{AE5B932A-839B-482F-B922-D6160161137A}"/>
    <cellStyle name="Comma 2 2 2 6 2 3 3" xfId="25442" xr:uid="{5BE830C8-7D70-40D4-B334-C179BAB081C4}"/>
    <cellStyle name="Comma 2 2 2 6 2 4" xfId="11031" xr:uid="{00000000-0005-0000-0000-00000D030000}"/>
    <cellStyle name="Comma 2 2 2 6 2 4 2" xfId="30245" xr:uid="{12B01C55-3E89-492D-B6B7-7675D5B9E6EB}"/>
    <cellStyle name="Comma 2 2 2 6 2 5" xfId="20638" xr:uid="{257B1F29-38AD-46C2-BB20-534CD48E99DF}"/>
    <cellStyle name="Comma 2 2 2 6 3" xfId="2221" xr:uid="{00000000-0005-0000-0000-00000E030000}"/>
    <cellStyle name="Comma 2 2 2 6 3 2" xfId="4626" xr:uid="{00000000-0005-0000-0000-00000F030000}"/>
    <cellStyle name="Comma 2 2 2 6 3 2 2" xfId="9429" xr:uid="{00000000-0005-0000-0000-000010030000}"/>
    <cellStyle name="Comma 2 2 2 6 3 2 2 2" xfId="19036" xr:uid="{00000000-0005-0000-0000-000011030000}"/>
    <cellStyle name="Comma 2 2 2 6 3 2 2 2 2" xfId="38250" xr:uid="{6AE19677-3A45-442D-99E5-D90FABDF45DE}"/>
    <cellStyle name="Comma 2 2 2 6 3 2 2 3" xfId="28643" xr:uid="{6A09594F-F88F-434B-A4E0-F862925FF93C}"/>
    <cellStyle name="Comma 2 2 2 6 3 2 3" xfId="14233" xr:uid="{00000000-0005-0000-0000-000012030000}"/>
    <cellStyle name="Comma 2 2 2 6 3 2 3 2" xfId="33447" xr:uid="{BEBB0BBC-C381-49E0-8B4E-DC444A677193}"/>
    <cellStyle name="Comma 2 2 2 6 3 2 4" xfId="23840" xr:uid="{98DCA8FD-1DB8-4906-B99E-87CD79ADAE51}"/>
    <cellStyle name="Comma 2 2 2 6 3 3" xfId="7028" xr:uid="{00000000-0005-0000-0000-000013030000}"/>
    <cellStyle name="Comma 2 2 2 6 3 3 2" xfId="16635" xr:uid="{00000000-0005-0000-0000-000014030000}"/>
    <cellStyle name="Comma 2 2 2 6 3 3 2 2" xfId="35849" xr:uid="{3284F0D5-6309-4CEA-B55E-8D2506799970}"/>
    <cellStyle name="Comma 2 2 2 6 3 3 3" xfId="26242" xr:uid="{591F91C9-407D-43E8-9269-DB5FF88C3261}"/>
    <cellStyle name="Comma 2 2 2 6 3 4" xfId="11831" xr:uid="{00000000-0005-0000-0000-000015030000}"/>
    <cellStyle name="Comma 2 2 2 6 3 4 2" xfId="31045" xr:uid="{0271D553-20FE-44A5-98E1-6214EFEC41A3}"/>
    <cellStyle name="Comma 2 2 2 6 3 5" xfId="21438" xr:uid="{D1C7F43D-A2B6-4830-ADB1-8E3B010E4E49}"/>
    <cellStyle name="Comma 2 2 2 6 4" xfId="3026" xr:uid="{00000000-0005-0000-0000-000016030000}"/>
    <cellStyle name="Comma 2 2 2 6 4 2" xfId="7829" xr:uid="{00000000-0005-0000-0000-000017030000}"/>
    <cellStyle name="Comma 2 2 2 6 4 2 2" xfId="17436" xr:uid="{00000000-0005-0000-0000-000018030000}"/>
    <cellStyle name="Comma 2 2 2 6 4 2 2 2" xfId="36650" xr:uid="{DE37F5D5-D8A5-4B80-B983-97AE1090EB34}"/>
    <cellStyle name="Comma 2 2 2 6 4 2 3" xfId="27043" xr:uid="{86E74AAA-02BF-4B88-83C2-B3164052E4D8}"/>
    <cellStyle name="Comma 2 2 2 6 4 3" xfId="12633" xr:uid="{00000000-0005-0000-0000-000019030000}"/>
    <cellStyle name="Comma 2 2 2 6 4 3 2" xfId="31847" xr:uid="{FDBD12D6-E6F4-4C86-A3E7-CD33385785B2}"/>
    <cellStyle name="Comma 2 2 2 6 4 4" xfId="22240" xr:uid="{627EE31B-0005-49AD-8189-12FBE615E8FC}"/>
    <cellStyle name="Comma 2 2 2 6 5" xfId="5428" xr:uid="{00000000-0005-0000-0000-00001A030000}"/>
    <cellStyle name="Comma 2 2 2 6 5 2" xfId="15035" xr:uid="{00000000-0005-0000-0000-00001B030000}"/>
    <cellStyle name="Comma 2 2 2 6 5 2 2" xfId="34249" xr:uid="{0B7D8CD1-9604-4794-9240-751A0592EA0C}"/>
    <cellStyle name="Comma 2 2 2 6 5 3" xfId="24642" xr:uid="{26C9D8C5-94D3-4BF7-9734-DC073A8B9399}"/>
    <cellStyle name="Comma 2 2 2 6 6" xfId="10231" xr:uid="{00000000-0005-0000-0000-00001C030000}"/>
    <cellStyle name="Comma 2 2 2 6 6 2" xfId="29445" xr:uid="{ED7A29EB-7CC9-4B6D-923F-E65A76CB11C3}"/>
    <cellStyle name="Comma 2 2 2 6 7" xfId="19838" xr:uid="{E3AA248E-FB32-411D-A83F-AF782991123D}"/>
    <cellStyle name="Comma 2 2 2 7" xfId="821" xr:uid="{00000000-0005-0000-0000-00001D030000}"/>
    <cellStyle name="Comma 2 2 2 7 2" xfId="3226" xr:uid="{00000000-0005-0000-0000-00001E030000}"/>
    <cellStyle name="Comma 2 2 2 7 2 2" xfId="8029" xr:uid="{00000000-0005-0000-0000-00001F030000}"/>
    <cellStyle name="Comma 2 2 2 7 2 2 2" xfId="17636" xr:uid="{00000000-0005-0000-0000-000020030000}"/>
    <cellStyle name="Comma 2 2 2 7 2 2 2 2" xfId="36850" xr:uid="{60B29009-2BC9-4250-BA0E-B1A4F9A61750}"/>
    <cellStyle name="Comma 2 2 2 7 2 2 3" xfId="27243" xr:uid="{5454C7C7-27E9-48C2-8122-E8812FC2A100}"/>
    <cellStyle name="Comma 2 2 2 7 2 3" xfId="12833" xr:uid="{00000000-0005-0000-0000-000021030000}"/>
    <cellStyle name="Comma 2 2 2 7 2 3 2" xfId="32047" xr:uid="{6D71FCF0-04A5-4C0E-AD1A-128EE80647EC}"/>
    <cellStyle name="Comma 2 2 2 7 2 4" xfId="22440" xr:uid="{A9D53285-A9C3-48D5-870D-5BC681439018}"/>
    <cellStyle name="Comma 2 2 2 7 3" xfId="5628" xr:uid="{00000000-0005-0000-0000-000022030000}"/>
    <cellStyle name="Comma 2 2 2 7 3 2" xfId="15235" xr:uid="{00000000-0005-0000-0000-000023030000}"/>
    <cellStyle name="Comma 2 2 2 7 3 2 2" xfId="34449" xr:uid="{181B57ED-4048-4BB0-A6E2-141FC1A4F181}"/>
    <cellStyle name="Comma 2 2 2 7 3 3" xfId="24842" xr:uid="{119BC99B-E8A1-4285-AF9B-63EEC0547C52}"/>
    <cellStyle name="Comma 2 2 2 7 4" xfId="10431" xr:uid="{00000000-0005-0000-0000-000024030000}"/>
    <cellStyle name="Comma 2 2 2 7 4 2" xfId="29645" xr:uid="{A3A0C55A-9E7E-4CEB-BE5E-7E2A0B3EFD9E}"/>
    <cellStyle name="Comma 2 2 2 7 5" xfId="20038" xr:uid="{31F3F7C4-44D8-4A06-98B2-65035D41DEDB}"/>
    <cellStyle name="Comma 2 2 2 8" xfId="1621" xr:uid="{00000000-0005-0000-0000-000025030000}"/>
    <cellStyle name="Comma 2 2 2 8 2" xfId="4026" xr:uid="{00000000-0005-0000-0000-000026030000}"/>
    <cellStyle name="Comma 2 2 2 8 2 2" xfId="8829" xr:uid="{00000000-0005-0000-0000-000027030000}"/>
    <cellStyle name="Comma 2 2 2 8 2 2 2" xfId="18436" xr:uid="{00000000-0005-0000-0000-000028030000}"/>
    <cellStyle name="Comma 2 2 2 8 2 2 2 2" xfId="37650" xr:uid="{DFC1DCCE-F136-4760-9D15-29F2FA6AAF85}"/>
    <cellStyle name="Comma 2 2 2 8 2 2 3" xfId="28043" xr:uid="{927F44EC-B21F-42AC-9887-CEEA60EEC28C}"/>
    <cellStyle name="Comma 2 2 2 8 2 3" xfId="13633" xr:uid="{00000000-0005-0000-0000-000029030000}"/>
    <cellStyle name="Comma 2 2 2 8 2 3 2" xfId="32847" xr:uid="{B6CB4EF7-E2E8-4620-9A10-0658DAF239E1}"/>
    <cellStyle name="Comma 2 2 2 8 2 4" xfId="23240" xr:uid="{78C944ED-727D-4957-9462-1636E916C038}"/>
    <cellStyle name="Comma 2 2 2 8 3" xfId="6428" xr:uid="{00000000-0005-0000-0000-00002A030000}"/>
    <cellStyle name="Comma 2 2 2 8 3 2" xfId="16035" xr:uid="{00000000-0005-0000-0000-00002B030000}"/>
    <cellStyle name="Comma 2 2 2 8 3 2 2" xfId="35249" xr:uid="{2E697881-2B6D-412F-8E7A-8D4D77E50CBC}"/>
    <cellStyle name="Comma 2 2 2 8 3 3" xfId="25642" xr:uid="{9EF90B82-50D2-4C7D-9DE3-25215AAE1100}"/>
    <cellStyle name="Comma 2 2 2 8 4" xfId="11231" xr:uid="{00000000-0005-0000-0000-00002C030000}"/>
    <cellStyle name="Comma 2 2 2 8 4 2" xfId="30445" xr:uid="{3C9EFAF6-D6FE-42FE-A808-8EB54D587B0E}"/>
    <cellStyle name="Comma 2 2 2 8 5" xfId="20838" xr:uid="{76A1067B-75E7-4CF7-9B08-CDEA8E804691}"/>
    <cellStyle name="Comma 2 2 2 9" xfId="2426" xr:uid="{00000000-0005-0000-0000-00002D030000}"/>
    <cellStyle name="Comma 2 2 2 9 2" xfId="7229" xr:uid="{00000000-0005-0000-0000-00002E030000}"/>
    <cellStyle name="Comma 2 2 2 9 2 2" xfId="16836" xr:uid="{00000000-0005-0000-0000-00002F030000}"/>
    <cellStyle name="Comma 2 2 2 9 2 2 2" xfId="36050" xr:uid="{3C8F9FD6-C409-4F20-A52F-265AAEAED3FE}"/>
    <cellStyle name="Comma 2 2 2 9 2 3" xfId="26443" xr:uid="{9C72BE53-BDD7-432E-A9EF-042485C948A6}"/>
    <cellStyle name="Comma 2 2 2 9 3" xfId="12033" xr:uid="{00000000-0005-0000-0000-000030030000}"/>
    <cellStyle name="Comma 2 2 2 9 3 2" xfId="31247" xr:uid="{6865B2A1-D814-42DD-AC55-BA6724C76976}"/>
    <cellStyle name="Comma 2 2 2 9 4" xfId="21640" xr:uid="{982FAA04-6A3A-4BBF-A4E1-EEB165B285A7}"/>
    <cellStyle name="Comma 2 2 3" xfId="29" xr:uid="{00000000-0005-0000-0000-000031030000}"/>
    <cellStyle name="Comma 2 2 3 10" xfId="4838" xr:uid="{00000000-0005-0000-0000-000032030000}"/>
    <cellStyle name="Comma 2 2 3 10 2" xfId="14445" xr:uid="{00000000-0005-0000-0000-000033030000}"/>
    <cellStyle name="Comma 2 2 3 10 2 2" xfId="33659" xr:uid="{8FBF30D0-BD99-45E7-A2E3-4E3CB90C0AF4}"/>
    <cellStyle name="Comma 2 2 3 10 3" xfId="24052" xr:uid="{5DAEB6DD-1CE2-4445-9751-98984A1FFD11}"/>
    <cellStyle name="Comma 2 2 3 11" xfId="9641" xr:uid="{00000000-0005-0000-0000-000034030000}"/>
    <cellStyle name="Comma 2 2 3 11 2" xfId="28855" xr:uid="{6347FADD-D9F4-4094-B1CB-18BFE966DFA4}"/>
    <cellStyle name="Comma 2 2 3 12" xfId="19248" xr:uid="{9DD1385B-57B8-4219-906F-076A3382B3A4}"/>
    <cellStyle name="Comma 2 2 3 2" xfId="80" xr:uid="{00000000-0005-0000-0000-000035030000}"/>
    <cellStyle name="Comma 2 2 3 2 10" xfId="9691" xr:uid="{00000000-0005-0000-0000-000036030000}"/>
    <cellStyle name="Comma 2 2 3 2 10 2" xfId="28905" xr:uid="{340241B1-4654-4856-8609-21C450E63662}"/>
    <cellStyle name="Comma 2 2 3 2 11" xfId="19298" xr:uid="{B1E61997-AD0E-4B0D-9861-CCBD5F04606A}"/>
    <cellStyle name="Comma 2 2 3 2 2" xfId="180" xr:uid="{00000000-0005-0000-0000-000037030000}"/>
    <cellStyle name="Comma 2 2 3 2 2 10" xfId="19398" xr:uid="{03F7A12A-3AD5-4E16-ABBB-C439FA545126}"/>
    <cellStyle name="Comma 2 2 3 2 2 2" xfId="380" xr:uid="{00000000-0005-0000-0000-000038030000}"/>
    <cellStyle name="Comma 2 2 3 2 2 2 2" xfId="1181" xr:uid="{00000000-0005-0000-0000-000039030000}"/>
    <cellStyle name="Comma 2 2 3 2 2 2 2 2" xfId="3586" xr:uid="{00000000-0005-0000-0000-00003A030000}"/>
    <cellStyle name="Comma 2 2 3 2 2 2 2 2 2" xfId="8389" xr:uid="{00000000-0005-0000-0000-00003B030000}"/>
    <cellStyle name="Comma 2 2 3 2 2 2 2 2 2 2" xfId="17996" xr:uid="{00000000-0005-0000-0000-00003C030000}"/>
    <cellStyle name="Comma 2 2 3 2 2 2 2 2 2 2 2" xfId="37210" xr:uid="{375A37DD-8E48-4FDE-AFB3-23C1D18CD68B}"/>
    <cellStyle name="Comma 2 2 3 2 2 2 2 2 2 3" xfId="27603" xr:uid="{23738333-E413-4F3E-B75C-3CCD77FBC0FE}"/>
    <cellStyle name="Comma 2 2 3 2 2 2 2 2 3" xfId="13193" xr:uid="{00000000-0005-0000-0000-00003D030000}"/>
    <cellStyle name="Comma 2 2 3 2 2 2 2 2 3 2" xfId="32407" xr:uid="{D41DA9A7-30CA-4368-9C96-3F87FEFB8987}"/>
    <cellStyle name="Comma 2 2 3 2 2 2 2 2 4" xfId="22800" xr:uid="{2D7D86BC-8586-4A73-9689-E7C8D935CA26}"/>
    <cellStyle name="Comma 2 2 3 2 2 2 2 3" xfId="5988" xr:uid="{00000000-0005-0000-0000-00003E030000}"/>
    <cellStyle name="Comma 2 2 3 2 2 2 2 3 2" xfId="15595" xr:uid="{00000000-0005-0000-0000-00003F030000}"/>
    <cellStyle name="Comma 2 2 3 2 2 2 2 3 2 2" xfId="34809" xr:uid="{CF7A03AF-610F-42F6-A385-339E6F7335BB}"/>
    <cellStyle name="Comma 2 2 3 2 2 2 2 3 3" xfId="25202" xr:uid="{729F89F9-2C05-4C66-9ED8-979FEB3C3209}"/>
    <cellStyle name="Comma 2 2 3 2 2 2 2 4" xfId="10791" xr:uid="{00000000-0005-0000-0000-000040030000}"/>
    <cellStyle name="Comma 2 2 3 2 2 2 2 4 2" xfId="30005" xr:uid="{EC7F6641-4D4A-414A-B3F1-AF1FC2BC6439}"/>
    <cellStyle name="Comma 2 2 3 2 2 2 2 5" xfId="20398" xr:uid="{7157729A-1D9E-4727-A1A5-CED83237ABBF}"/>
    <cellStyle name="Comma 2 2 3 2 2 2 3" xfId="1981" xr:uid="{00000000-0005-0000-0000-000041030000}"/>
    <cellStyle name="Comma 2 2 3 2 2 2 3 2" xfId="4386" xr:uid="{00000000-0005-0000-0000-000042030000}"/>
    <cellStyle name="Comma 2 2 3 2 2 2 3 2 2" xfId="9189" xr:uid="{00000000-0005-0000-0000-000043030000}"/>
    <cellStyle name="Comma 2 2 3 2 2 2 3 2 2 2" xfId="18796" xr:uid="{00000000-0005-0000-0000-000044030000}"/>
    <cellStyle name="Comma 2 2 3 2 2 2 3 2 2 2 2" xfId="38010" xr:uid="{3936D1AF-2A95-4D23-A84C-7AEABE5CB8DA}"/>
    <cellStyle name="Comma 2 2 3 2 2 2 3 2 2 3" xfId="28403" xr:uid="{0ED625C9-A453-4ABA-B8AD-7E27C7492F38}"/>
    <cellStyle name="Comma 2 2 3 2 2 2 3 2 3" xfId="13993" xr:uid="{00000000-0005-0000-0000-000045030000}"/>
    <cellStyle name="Comma 2 2 3 2 2 2 3 2 3 2" xfId="33207" xr:uid="{2C0D744A-19AF-4827-A7DE-EBBF02F967A4}"/>
    <cellStyle name="Comma 2 2 3 2 2 2 3 2 4" xfId="23600" xr:uid="{296D5661-EBBD-4D2B-81A5-B2A9766ACEA8}"/>
    <cellStyle name="Comma 2 2 3 2 2 2 3 3" xfId="6788" xr:uid="{00000000-0005-0000-0000-000046030000}"/>
    <cellStyle name="Comma 2 2 3 2 2 2 3 3 2" xfId="16395" xr:uid="{00000000-0005-0000-0000-000047030000}"/>
    <cellStyle name="Comma 2 2 3 2 2 2 3 3 2 2" xfId="35609" xr:uid="{67BAD130-2A7E-48FF-8D7F-840BAA6A7F3D}"/>
    <cellStyle name="Comma 2 2 3 2 2 2 3 3 3" xfId="26002" xr:uid="{14D05DE4-966C-4B7E-9F30-3933A85FFCED}"/>
    <cellStyle name="Comma 2 2 3 2 2 2 3 4" xfId="11591" xr:uid="{00000000-0005-0000-0000-000048030000}"/>
    <cellStyle name="Comma 2 2 3 2 2 2 3 4 2" xfId="30805" xr:uid="{643A2E65-2802-4499-8AE2-81E1DEC0FD27}"/>
    <cellStyle name="Comma 2 2 3 2 2 2 3 5" xfId="21198" xr:uid="{E7DDE3BE-8A06-4C6A-9893-15A319FC3211}"/>
    <cellStyle name="Comma 2 2 3 2 2 2 4" xfId="2786" xr:uid="{00000000-0005-0000-0000-000049030000}"/>
    <cellStyle name="Comma 2 2 3 2 2 2 4 2" xfId="7589" xr:uid="{00000000-0005-0000-0000-00004A030000}"/>
    <cellStyle name="Comma 2 2 3 2 2 2 4 2 2" xfId="17196" xr:uid="{00000000-0005-0000-0000-00004B030000}"/>
    <cellStyle name="Comma 2 2 3 2 2 2 4 2 2 2" xfId="36410" xr:uid="{4A9CA774-C88D-4891-B3EC-B4C007B4BF35}"/>
    <cellStyle name="Comma 2 2 3 2 2 2 4 2 3" xfId="26803" xr:uid="{A4CE9749-896D-4314-B916-A421CCE6C869}"/>
    <cellStyle name="Comma 2 2 3 2 2 2 4 3" xfId="12393" xr:uid="{00000000-0005-0000-0000-00004C030000}"/>
    <cellStyle name="Comma 2 2 3 2 2 2 4 3 2" xfId="31607" xr:uid="{695E72CA-A483-4C74-90D4-34D52B6BF402}"/>
    <cellStyle name="Comma 2 2 3 2 2 2 4 4" xfId="22000" xr:uid="{AB74B3ED-F8B8-4E6D-BE2D-490C288BF7C4}"/>
    <cellStyle name="Comma 2 2 3 2 2 2 5" xfId="5188" xr:uid="{00000000-0005-0000-0000-00004D030000}"/>
    <cellStyle name="Comma 2 2 3 2 2 2 5 2" xfId="14795" xr:uid="{00000000-0005-0000-0000-00004E030000}"/>
    <cellStyle name="Comma 2 2 3 2 2 2 5 2 2" xfId="34009" xr:uid="{EB79A694-DE84-4592-A77B-98F1BD7F2AA0}"/>
    <cellStyle name="Comma 2 2 3 2 2 2 5 3" xfId="24402" xr:uid="{85DEC308-CFE5-4C54-8647-F788CF9BD830}"/>
    <cellStyle name="Comma 2 2 3 2 2 2 6" xfId="9991" xr:uid="{00000000-0005-0000-0000-00004F030000}"/>
    <cellStyle name="Comma 2 2 3 2 2 2 6 2" xfId="29205" xr:uid="{926ACB70-BBDE-4343-9134-6AD0CD43BAF5}"/>
    <cellStyle name="Comma 2 2 3 2 2 2 7" xfId="19598" xr:uid="{B3F8FB33-9C71-481F-85AA-BEDAE9044204}"/>
    <cellStyle name="Comma 2 2 3 2 2 3" xfId="580" xr:uid="{00000000-0005-0000-0000-000050030000}"/>
    <cellStyle name="Comma 2 2 3 2 2 3 2" xfId="1381" xr:uid="{00000000-0005-0000-0000-000051030000}"/>
    <cellStyle name="Comma 2 2 3 2 2 3 2 2" xfId="3786" xr:uid="{00000000-0005-0000-0000-000052030000}"/>
    <cellStyle name="Comma 2 2 3 2 2 3 2 2 2" xfId="8589" xr:uid="{00000000-0005-0000-0000-000053030000}"/>
    <cellStyle name="Comma 2 2 3 2 2 3 2 2 2 2" xfId="18196" xr:uid="{00000000-0005-0000-0000-000054030000}"/>
    <cellStyle name="Comma 2 2 3 2 2 3 2 2 2 2 2" xfId="37410" xr:uid="{09755036-0D91-4AFF-B6D6-EAD294E4A49F}"/>
    <cellStyle name="Comma 2 2 3 2 2 3 2 2 2 3" xfId="27803" xr:uid="{E338702C-8666-48B0-A725-1FE3647BEA8C}"/>
    <cellStyle name="Comma 2 2 3 2 2 3 2 2 3" xfId="13393" xr:uid="{00000000-0005-0000-0000-000055030000}"/>
    <cellStyle name="Comma 2 2 3 2 2 3 2 2 3 2" xfId="32607" xr:uid="{3CAA4FAA-9D92-405A-AB29-B1CC1C7F38B8}"/>
    <cellStyle name="Comma 2 2 3 2 2 3 2 2 4" xfId="23000" xr:uid="{A6DF7379-CA48-473B-A9FF-B52A64D1EEBC}"/>
    <cellStyle name="Comma 2 2 3 2 2 3 2 3" xfId="6188" xr:uid="{00000000-0005-0000-0000-000056030000}"/>
    <cellStyle name="Comma 2 2 3 2 2 3 2 3 2" xfId="15795" xr:uid="{00000000-0005-0000-0000-000057030000}"/>
    <cellStyle name="Comma 2 2 3 2 2 3 2 3 2 2" xfId="35009" xr:uid="{B25C8545-5C6E-4B87-977E-F9234C583952}"/>
    <cellStyle name="Comma 2 2 3 2 2 3 2 3 3" xfId="25402" xr:uid="{72FD0209-2E15-48F7-987B-038E30ADE1FF}"/>
    <cellStyle name="Comma 2 2 3 2 2 3 2 4" xfId="10991" xr:uid="{00000000-0005-0000-0000-000058030000}"/>
    <cellStyle name="Comma 2 2 3 2 2 3 2 4 2" xfId="30205" xr:uid="{5CA84EAE-2BB1-47CE-8DA7-F6983F859AB8}"/>
    <cellStyle name="Comma 2 2 3 2 2 3 2 5" xfId="20598" xr:uid="{652414D6-7588-447F-9631-B6BC86BFC8F6}"/>
    <cellStyle name="Comma 2 2 3 2 2 3 3" xfId="2181" xr:uid="{00000000-0005-0000-0000-000059030000}"/>
    <cellStyle name="Comma 2 2 3 2 2 3 3 2" xfId="4586" xr:uid="{00000000-0005-0000-0000-00005A030000}"/>
    <cellStyle name="Comma 2 2 3 2 2 3 3 2 2" xfId="9389" xr:uid="{00000000-0005-0000-0000-00005B030000}"/>
    <cellStyle name="Comma 2 2 3 2 2 3 3 2 2 2" xfId="18996" xr:uid="{00000000-0005-0000-0000-00005C030000}"/>
    <cellStyle name="Comma 2 2 3 2 2 3 3 2 2 2 2" xfId="38210" xr:uid="{E8057D89-2531-4AFE-9746-A61B2DCDB2E4}"/>
    <cellStyle name="Comma 2 2 3 2 2 3 3 2 2 3" xfId="28603" xr:uid="{7859AA0F-BAE3-4C4C-8CB1-00232D56BE2E}"/>
    <cellStyle name="Comma 2 2 3 2 2 3 3 2 3" xfId="14193" xr:uid="{00000000-0005-0000-0000-00005D030000}"/>
    <cellStyle name="Comma 2 2 3 2 2 3 3 2 3 2" xfId="33407" xr:uid="{B116CE8F-C96E-4855-85B2-D5DA26E14BE6}"/>
    <cellStyle name="Comma 2 2 3 2 2 3 3 2 4" xfId="23800" xr:uid="{276A8306-80ED-4446-9819-8AA8B5921089}"/>
    <cellStyle name="Comma 2 2 3 2 2 3 3 3" xfId="6988" xr:uid="{00000000-0005-0000-0000-00005E030000}"/>
    <cellStyle name="Comma 2 2 3 2 2 3 3 3 2" xfId="16595" xr:uid="{00000000-0005-0000-0000-00005F030000}"/>
    <cellStyle name="Comma 2 2 3 2 2 3 3 3 2 2" xfId="35809" xr:uid="{81BE0895-33E7-41B5-A72B-903C0601ED08}"/>
    <cellStyle name="Comma 2 2 3 2 2 3 3 3 3" xfId="26202" xr:uid="{58472583-45E6-4953-A31D-C881D0E3F34E}"/>
    <cellStyle name="Comma 2 2 3 2 2 3 3 4" xfId="11791" xr:uid="{00000000-0005-0000-0000-000060030000}"/>
    <cellStyle name="Comma 2 2 3 2 2 3 3 4 2" xfId="31005" xr:uid="{79267E03-116B-4CBC-A454-4D9021F1FCAE}"/>
    <cellStyle name="Comma 2 2 3 2 2 3 3 5" xfId="21398" xr:uid="{AE2327AE-8920-41D2-BC17-FA982C86AB5B}"/>
    <cellStyle name="Comma 2 2 3 2 2 3 4" xfId="2986" xr:uid="{00000000-0005-0000-0000-000061030000}"/>
    <cellStyle name="Comma 2 2 3 2 2 3 4 2" xfId="7789" xr:uid="{00000000-0005-0000-0000-000062030000}"/>
    <cellStyle name="Comma 2 2 3 2 2 3 4 2 2" xfId="17396" xr:uid="{00000000-0005-0000-0000-000063030000}"/>
    <cellStyle name="Comma 2 2 3 2 2 3 4 2 2 2" xfId="36610" xr:uid="{ED8C2AB8-4F9E-43C5-AAC4-D4BCF0030B5A}"/>
    <cellStyle name="Comma 2 2 3 2 2 3 4 2 3" xfId="27003" xr:uid="{555F491E-A148-4000-A6C2-5B014973BF56}"/>
    <cellStyle name="Comma 2 2 3 2 2 3 4 3" xfId="12593" xr:uid="{00000000-0005-0000-0000-000064030000}"/>
    <cellStyle name="Comma 2 2 3 2 2 3 4 3 2" xfId="31807" xr:uid="{35E25F45-7362-42E2-8301-C5FCEA0F0BB2}"/>
    <cellStyle name="Comma 2 2 3 2 2 3 4 4" xfId="22200" xr:uid="{9CFDF0BF-CC59-491E-9EEE-60319B270960}"/>
    <cellStyle name="Comma 2 2 3 2 2 3 5" xfId="5388" xr:uid="{00000000-0005-0000-0000-000065030000}"/>
    <cellStyle name="Comma 2 2 3 2 2 3 5 2" xfId="14995" xr:uid="{00000000-0005-0000-0000-000066030000}"/>
    <cellStyle name="Comma 2 2 3 2 2 3 5 2 2" xfId="34209" xr:uid="{4CA6FF81-CAB5-4336-B948-C5BE776A515D}"/>
    <cellStyle name="Comma 2 2 3 2 2 3 5 3" xfId="24602" xr:uid="{6752F307-4161-4BB3-880F-5BB7AC5F0BF6}"/>
    <cellStyle name="Comma 2 2 3 2 2 3 6" xfId="10191" xr:uid="{00000000-0005-0000-0000-000067030000}"/>
    <cellStyle name="Comma 2 2 3 2 2 3 6 2" xfId="29405" xr:uid="{C2A32512-1C86-4BF4-BAA3-3700F85B27E3}"/>
    <cellStyle name="Comma 2 2 3 2 2 3 7" xfId="19798" xr:uid="{E795ADC1-592A-4636-BAFC-E583F0AE3D95}"/>
    <cellStyle name="Comma 2 2 3 2 2 4" xfId="780" xr:uid="{00000000-0005-0000-0000-000068030000}"/>
    <cellStyle name="Comma 2 2 3 2 2 4 2" xfId="1581" xr:uid="{00000000-0005-0000-0000-000069030000}"/>
    <cellStyle name="Comma 2 2 3 2 2 4 2 2" xfId="3986" xr:uid="{00000000-0005-0000-0000-00006A030000}"/>
    <cellStyle name="Comma 2 2 3 2 2 4 2 2 2" xfId="8789" xr:uid="{00000000-0005-0000-0000-00006B030000}"/>
    <cellStyle name="Comma 2 2 3 2 2 4 2 2 2 2" xfId="18396" xr:uid="{00000000-0005-0000-0000-00006C030000}"/>
    <cellStyle name="Comma 2 2 3 2 2 4 2 2 2 2 2" xfId="37610" xr:uid="{8350F8C7-8BFA-4736-A7C2-F7D4190DEF9A}"/>
    <cellStyle name="Comma 2 2 3 2 2 4 2 2 2 3" xfId="28003" xr:uid="{A0C071D1-B6C1-4F3C-B09B-C040AE20D228}"/>
    <cellStyle name="Comma 2 2 3 2 2 4 2 2 3" xfId="13593" xr:uid="{00000000-0005-0000-0000-00006D030000}"/>
    <cellStyle name="Comma 2 2 3 2 2 4 2 2 3 2" xfId="32807" xr:uid="{35CA56AD-DB7D-4C80-85AF-7BF665C13EBA}"/>
    <cellStyle name="Comma 2 2 3 2 2 4 2 2 4" xfId="23200" xr:uid="{577027A8-2E55-43FF-88A5-4A3ED1A35643}"/>
    <cellStyle name="Comma 2 2 3 2 2 4 2 3" xfId="6388" xr:uid="{00000000-0005-0000-0000-00006E030000}"/>
    <cellStyle name="Comma 2 2 3 2 2 4 2 3 2" xfId="15995" xr:uid="{00000000-0005-0000-0000-00006F030000}"/>
    <cellStyle name="Comma 2 2 3 2 2 4 2 3 2 2" xfId="35209" xr:uid="{20985C05-6DD1-4E20-9FEB-A9AE08943245}"/>
    <cellStyle name="Comma 2 2 3 2 2 4 2 3 3" xfId="25602" xr:uid="{DCB56C9A-E33A-447F-9BAE-FA8EA5324E70}"/>
    <cellStyle name="Comma 2 2 3 2 2 4 2 4" xfId="11191" xr:uid="{00000000-0005-0000-0000-000070030000}"/>
    <cellStyle name="Comma 2 2 3 2 2 4 2 4 2" xfId="30405" xr:uid="{F6935BC1-BCC6-4EBA-8593-4B5288172B1E}"/>
    <cellStyle name="Comma 2 2 3 2 2 4 2 5" xfId="20798" xr:uid="{37A2C240-F838-4FCA-BD34-305AA7905885}"/>
    <cellStyle name="Comma 2 2 3 2 2 4 3" xfId="2381" xr:uid="{00000000-0005-0000-0000-000071030000}"/>
    <cellStyle name="Comma 2 2 3 2 2 4 3 2" xfId="4786" xr:uid="{00000000-0005-0000-0000-000072030000}"/>
    <cellStyle name="Comma 2 2 3 2 2 4 3 2 2" xfId="9589" xr:uid="{00000000-0005-0000-0000-000073030000}"/>
    <cellStyle name="Comma 2 2 3 2 2 4 3 2 2 2" xfId="19196" xr:uid="{00000000-0005-0000-0000-000074030000}"/>
    <cellStyle name="Comma 2 2 3 2 2 4 3 2 2 2 2" xfId="38410" xr:uid="{599892F7-A897-4D37-87C5-A8BE5555E2BF}"/>
    <cellStyle name="Comma 2 2 3 2 2 4 3 2 2 3" xfId="28803" xr:uid="{24CAACE3-5480-4E0B-B702-23E70819A118}"/>
    <cellStyle name="Comma 2 2 3 2 2 4 3 2 3" xfId="14393" xr:uid="{00000000-0005-0000-0000-000075030000}"/>
    <cellStyle name="Comma 2 2 3 2 2 4 3 2 3 2" xfId="33607" xr:uid="{6079B4A0-9D1D-44D2-8187-B6EAF22910AF}"/>
    <cellStyle name="Comma 2 2 3 2 2 4 3 2 4" xfId="24000" xr:uid="{647621BC-4D04-4498-B399-9331F7D624CC}"/>
    <cellStyle name="Comma 2 2 3 2 2 4 3 3" xfId="7188" xr:uid="{00000000-0005-0000-0000-000076030000}"/>
    <cellStyle name="Comma 2 2 3 2 2 4 3 3 2" xfId="16795" xr:uid="{00000000-0005-0000-0000-000077030000}"/>
    <cellStyle name="Comma 2 2 3 2 2 4 3 3 2 2" xfId="36009" xr:uid="{AD85FE3A-10C3-435E-941B-4C127106B5C3}"/>
    <cellStyle name="Comma 2 2 3 2 2 4 3 3 3" xfId="26402" xr:uid="{5F39439B-B503-443B-B5B1-BD4C0F7D6D13}"/>
    <cellStyle name="Comma 2 2 3 2 2 4 3 4" xfId="11991" xr:uid="{00000000-0005-0000-0000-000078030000}"/>
    <cellStyle name="Comma 2 2 3 2 2 4 3 4 2" xfId="31205" xr:uid="{64F62AFE-B43A-4D9D-AFD6-0484C07C7609}"/>
    <cellStyle name="Comma 2 2 3 2 2 4 3 5" xfId="21598" xr:uid="{E4B391BE-1B59-4558-B03B-8D46C4BCBDEE}"/>
    <cellStyle name="Comma 2 2 3 2 2 4 4" xfId="3186" xr:uid="{00000000-0005-0000-0000-000079030000}"/>
    <cellStyle name="Comma 2 2 3 2 2 4 4 2" xfId="7989" xr:uid="{00000000-0005-0000-0000-00007A030000}"/>
    <cellStyle name="Comma 2 2 3 2 2 4 4 2 2" xfId="17596" xr:uid="{00000000-0005-0000-0000-00007B030000}"/>
    <cellStyle name="Comma 2 2 3 2 2 4 4 2 2 2" xfId="36810" xr:uid="{F5A354D2-A0CB-470F-86AB-C9F8CD5BF271}"/>
    <cellStyle name="Comma 2 2 3 2 2 4 4 2 3" xfId="27203" xr:uid="{DE9EB8A6-9ACF-47BE-9B48-AC8C16989645}"/>
    <cellStyle name="Comma 2 2 3 2 2 4 4 3" xfId="12793" xr:uid="{00000000-0005-0000-0000-00007C030000}"/>
    <cellStyle name="Comma 2 2 3 2 2 4 4 3 2" xfId="32007" xr:uid="{C195AE6C-2694-4D41-A0BD-52BF1275AF95}"/>
    <cellStyle name="Comma 2 2 3 2 2 4 4 4" xfId="22400" xr:uid="{72DAA1C3-E565-49EB-A7A8-9306E655334B}"/>
    <cellStyle name="Comma 2 2 3 2 2 4 5" xfId="5588" xr:uid="{00000000-0005-0000-0000-00007D030000}"/>
    <cellStyle name="Comma 2 2 3 2 2 4 5 2" xfId="15195" xr:uid="{00000000-0005-0000-0000-00007E030000}"/>
    <cellStyle name="Comma 2 2 3 2 2 4 5 2 2" xfId="34409" xr:uid="{476DA5B0-E901-435F-8363-B34284CF5F67}"/>
    <cellStyle name="Comma 2 2 3 2 2 4 5 3" xfId="24802" xr:uid="{3D500939-2326-4877-9241-17860712B9A6}"/>
    <cellStyle name="Comma 2 2 3 2 2 4 6" xfId="10391" xr:uid="{00000000-0005-0000-0000-00007F030000}"/>
    <cellStyle name="Comma 2 2 3 2 2 4 6 2" xfId="29605" xr:uid="{D0B97D8C-6BA3-4C02-AAEB-BDD3EA7E480A}"/>
    <cellStyle name="Comma 2 2 3 2 2 4 7" xfId="19998" xr:uid="{37591E3D-2B48-4D09-81B5-AA15F39593CD}"/>
    <cellStyle name="Comma 2 2 3 2 2 5" xfId="981" xr:uid="{00000000-0005-0000-0000-000080030000}"/>
    <cellStyle name="Comma 2 2 3 2 2 5 2" xfId="3386" xr:uid="{00000000-0005-0000-0000-000081030000}"/>
    <cellStyle name="Comma 2 2 3 2 2 5 2 2" xfId="8189" xr:uid="{00000000-0005-0000-0000-000082030000}"/>
    <cellStyle name="Comma 2 2 3 2 2 5 2 2 2" xfId="17796" xr:uid="{00000000-0005-0000-0000-000083030000}"/>
    <cellStyle name="Comma 2 2 3 2 2 5 2 2 2 2" xfId="37010" xr:uid="{5AE56953-9226-428D-B39A-A7F11B8FCC16}"/>
    <cellStyle name="Comma 2 2 3 2 2 5 2 2 3" xfId="27403" xr:uid="{21450F60-C300-4616-B077-35C0FA845BAD}"/>
    <cellStyle name="Comma 2 2 3 2 2 5 2 3" xfId="12993" xr:uid="{00000000-0005-0000-0000-000084030000}"/>
    <cellStyle name="Comma 2 2 3 2 2 5 2 3 2" xfId="32207" xr:uid="{097C6F0F-88BC-4813-BC96-9D52A49D37A1}"/>
    <cellStyle name="Comma 2 2 3 2 2 5 2 4" xfId="22600" xr:uid="{4DD684EA-DC67-49C1-8291-19B83D5CCA0A}"/>
    <cellStyle name="Comma 2 2 3 2 2 5 3" xfId="5788" xr:uid="{00000000-0005-0000-0000-000085030000}"/>
    <cellStyle name="Comma 2 2 3 2 2 5 3 2" xfId="15395" xr:uid="{00000000-0005-0000-0000-000086030000}"/>
    <cellStyle name="Comma 2 2 3 2 2 5 3 2 2" xfId="34609" xr:uid="{53737D4F-A7B8-4CB7-8141-59101F05D65E}"/>
    <cellStyle name="Comma 2 2 3 2 2 5 3 3" xfId="25002" xr:uid="{A4960EBC-BE20-47BB-8514-3BCA6194F7D0}"/>
    <cellStyle name="Comma 2 2 3 2 2 5 4" xfId="10591" xr:uid="{00000000-0005-0000-0000-000087030000}"/>
    <cellStyle name="Comma 2 2 3 2 2 5 4 2" xfId="29805" xr:uid="{176598D5-948B-494A-9203-885F8AFD508A}"/>
    <cellStyle name="Comma 2 2 3 2 2 5 5" xfId="20198" xr:uid="{1B01CFD7-01E6-446A-BC4F-80B6643B0826}"/>
    <cellStyle name="Comma 2 2 3 2 2 6" xfId="1781" xr:uid="{00000000-0005-0000-0000-000088030000}"/>
    <cellStyle name="Comma 2 2 3 2 2 6 2" xfId="4186" xr:uid="{00000000-0005-0000-0000-000089030000}"/>
    <cellStyle name="Comma 2 2 3 2 2 6 2 2" xfId="8989" xr:uid="{00000000-0005-0000-0000-00008A030000}"/>
    <cellStyle name="Comma 2 2 3 2 2 6 2 2 2" xfId="18596" xr:uid="{00000000-0005-0000-0000-00008B030000}"/>
    <cellStyle name="Comma 2 2 3 2 2 6 2 2 2 2" xfId="37810" xr:uid="{E9F7D253-10B1-41BA-B7D1-F3D03D85C77F}"/>
    <cellStyle name="Comma 2 2 3 2 2 6 2 2 3" xfId="28203" xr:uid="{9194E4DC-1CC4-4FCA-A47F-18A699A82432}"/>
    <cellStyle name="Comma 2 2 3 2 2 6 2 3" xfId="13793" xr:uid="{00000000-0005-0000-0000-00008C030000}"/>
    <cellStyle name="Comma 2 2 3 2 2 6 2 3 2" xfId="33007" xr:uid="{2234EB24-2C10-46EE-A15A-9A32AF0BDC2F}"/>
    <cellStyle name="Comma 2 2 3 2 2 6 2 4" xfId="23400" xr:uid="{CA9A8DAA-4E22-4025-A50B-169BACE111BF}"/>
    <cellStyle name="Comma 2 2 3 2 2 6 3" xfId="6588" xr:uid="{00000000-0005-0000-0000-00008D030000}"/>
    <cellStyle name="Comma 2 2 3 2 2 6 3 2" xfId="16195" xr:uid="{00000000-0005-0000-0000-00008E030000}"/>
    <cellStyle name="Comma 2 2 3 2 2 6 3 2 2" xfId="35409" xr:uid="{58867AEC-89DB-44E4-BFAC-DB4F25953329}"/>
    <cellStyle name="Comma 2 2 3 2 2 6 3 3" xfId="25802" xr:uid="{1091C7BB-A392-4224-AA2C-D2E7654FCA86}"/>
    <cellStyle name="Comma 2 2 3 2 2 6 4" xfId="11391" xr:uid="{00000000-0005-0000-0000-00008F030000}"/>
    <cellStyle name="Comma 2 2 3 2 2 6 4 2" xfId="30605" xr:uid="{26EE929E-D705-4CB7-9362-7CF3C23EEB9C}"/>
    <cellStyle name="Comma 2 2 3 2 2 6 5" xfId="20998" xr:uid="{E5756A02-9733-4500-9BAA-3F221A4D62D3}"/>
    <cellStyle name="Comma 2 2 3 2 2 7" xfId="2586" xr:uid="{00000000-0005-0000-0000-000090030000}"/>
    <cellStyle name="Comma 2 2 3 2 2 7 2" xfId="7389" xr:uid="{00000000-0005-0000-0000-000091030000}"/>
    <cellStyle name="Comma 2 2 3 2 2 7 2 2" xfId="16996" xr:uid="{00000000-0005-0000-0000-000092030000}"/>
    <cellStyle name="Comma 2 2 3 2 2 7 2 2 2" xfId="36210" xr:uid="{3082D7FD-E96E-4ABF-9608-88677B6E89B6}"/>
    <cellStyle name="Comma 2 2 3 2 2 7 2 3" xfId="26603" xr:uid="{DB38983F-F6E9-4365-8BBB-AD1607A9F82E}"/>
    <cellStyle name="Comma 2 2 3 2 2 7 3" xfId="12193" xr:uid="{00000000-0005-0000-0000-000093030000}"/>
    <cellStyle name="Comma 2 2 3 2 2 7 3 2" xfId="31407" xr:uid="{33DBE0B0-46DA-4F94-B07A-C5A8647A3B84}"/>
    <cellStyle name="Comma 2 2 3 2 2 7 4" xfId="21800" xr:uid="{3C9EE829-A1EB-4C25-ACAE-C344F85CCD94}"/>
    <cellStyle name="Comma 2 2 3 2 2 8" xfId="4988" xr:uid="{00000000-0005-0000-0000-000094030000}"/>
    <cellStyle name="Comma 2 2 3 2 2 8 2" xfId="14595" xr:uid="{00000000-0005-0000-0000-000095030000}"/>
    <cellStyle name="Comma 2 2 3 2 2 8 2 2" xfId="33809" xr:uid="{4CE539BD-E835-45D5-AE53-DE8260C5FD5C}"/>
    <cellStyle name="Comma 2 2 3 2 2 8 3" xfId="24202" xr:uid="{750CDE73-5362-490D-9094-F8B30FA27E02}"/>
    <cellStyle name="Comma 2 2 3 2 2 9" xfId="9791" xr:uid="{00000000-0005-0000-0000-000096030000}"/>
    <cellStyle name="Comma 2 2 3 2 2 9 2" xfId="29005" xr:uid="{02EB7403-64CC-40FF-BAB1-7C2B564CA83A}"/>
    <cellStyle name="Comma 2 2 3 2 3" xfId="280" xr:uid="{00000000-0005-0000-0000-000097030000}"/>
    <cellStyle name="Comma 2 2 3 2 3 2" xfId="1081" xr:uid="{00000000-0005-0000-0000-000098030000}"/>
    <cellStyle name="Comma 2 2 3 2 3 2 2" xfId="3486" xr:uid="{00000000-0005-0000-0000-000099030000}"/>
    <cellStyle name="Comma 2 2 3 2 3 2 2 2" xfId="8289" xr:uid="{00000000-0005-0000-0000-00009A030000}"/>
    <cellStyle name="Comma 2 2 3 2 3 2 2 2 2" xfId="17896" xr:uid="{00000000-0005-0000-0000-00009B030000}"/>
    <cellStyle name="Comma 2 2 3 2 3 2 2 2 2 2" xfId="37110" xr:uid="{BC3225B9-4918-4E7F-AA5E-192AC66084C1}"/>
    <cellStyle name="Comma 2 2 3 2 3 2 2 2 3" xfId="27503" xr:uid="{B757BC8E-4771-43F5-AEA5-8DC8DA1B1777}"/>
    <cellStyle name="Comma 2 2 3 2 3 2 2 3" xfId="13093" xr:uid="{00000000-0005-0000-0000-00009C030000}"/>
    <cellStyle name="Comma 2 2 3 2 3 2 2 3 2" xfId="32307" xr:uid="{A160816B-E896-4172-BD17-6AD00849EF8A}"/>
    <cellStyle name="Comma 2 2 3 2 3 2 2 4" xfId="22700" xr:uid="{52058BA0-0ECA-4E03-8FD6-D4CED770C494}"/>
    <cellStyle name="Comma 2 2 3 2 3 2 3" xfId="5888" xr:uid="{00000000-0005-0000-0000-00009D030000}"/>
    <cellStyle name="Comma 2 2 3 2 3 2 3 2" xfId="15495" xr:uid="{00000000-0005-0000-0000-00009E030000}"/>
    <cellStyle name="Comma 2 2 3 2 3 2 3 2 2" xfId="34709" xr:uid="{6CBBB487-508D-4E98-87C2-2CBC6F62485E}"/>
    <cellStyle name="Comma 2 2 3 2 3 2 3 3" xfId="25102" xr:uid="{A928EFEB-95CC-4DF7-8D2B-4B1AC1A84563}"/>
    <cellStyle name="Comma 2 2 3 2 3 2 4" xfId="10691" xr:uid="{00000000-0005-0000-0000-00009F030000}"/>
    <cellStyle name="Comma 2 2 3 2 3 2 4 2" xfId="29905" xr:uid="{8DE0E9A7-9D8C-4193-A660-9C0E8786ACF3}"/>
    <cellStyle name="Comma 2 2 3 2 3 2 5" xfId="20298" xr:uid="{DE87AB0B-B4A2-4B28-94B6-2DA05A2C936D}"/>
    <cellStyle name="Comma 2 2 3 2 3 3" xfId="1881" xr:uid="{00000000-0005-0000-0000-0000A0030000}"/>
    <cellStyle name="Comma 2 2 3 2 3 3 2" xfId="4286" xr:uid="{00000000-0005-0000-0000-0000A1030000}"/>
    <cellStyle name="Comma 2 2 3 2 3 3 2 2" xfId="9089" xr:uid="{00000000-0005-0000-0000-0000A2030000}"/>
    <cellStyle name="Comma 2 2 3 2 3 3 2 2 2" xfId="18696" xr:uid="{00000000-0005-0000-0000-0000A3030000}"/>
    <cellStyle name="Comma 2 2 3 2 3 3 2 2 2 2" xfId="37910" xr:uid="{05E76512-114A-41B7-9636-45C7B540B393}"/>
    <cellStyle name="Comma 2 2 3 2 3 3 2 2 3" xfId="28303" xr:uid="{BB9A1140-6E83-4061-9BF8-E9379EA18BCA}"/>
    <cellStyle name="Comma 2 2 3 2 3 3 2 3" xfId="13893" xr:uid="{00000000-0005-0000-0000-0000A4030000}"/>
    <cellStyle name="Comma 2 2 3 2 3 3 2 3 2" xfId="33107" xr:uid="{27701B22-8CEC-4F3D-AF6D-E957A5161B9F}"/>
    <cellStyle name="Comma 2 2 3 2 3 3 2 4" xfId="23500" xr:uid="{AD95F34D-1D5E-417A-9D41-68F5BE4BF43C}"/>
    <cellStyle name="Comma 2 2 3 2 3 3 3" xfId="6688" xr:uid="{00000000-0005-0000-0000-0000A5030000}"/>
    <cellStyle name="Comma 2 2 3 2 3 3 3 2" xfId="16295" xr:uid="{00000000-0005-0000-0000-0000A6030000}"/>
    <cellStyle name="Comma 2 2 3 2 3 3 3 2 2" xfId="35509" xr:uid="{45C30D55-C24A-4DCF-AE0D-06F81B9C63E7}"/>
    <cellStyle name="Comma 2 2 3 2 3 3 3 3" xfId="25902" xr:uid="{8121176F-547F-4EDB-8117-4D5C6C03BE7C}"/>
    <cellStyle name="Comma 2 2 3 2 3 3 4" xfId="11491" xr:uid="{00000000-0005-0000-0000-0000A7030000}"/>
    <cellStyle name="Comma 2 2 3 2 3 3 4 2" xfId="30705" xr:uid="{E02CD9F5-F8EB-4F06-885E-1DD746DAD6CB}"/>
    <cellStyle name="Comma 2 2 3 2 3 3 5" xfId="21098" xr:uid="{33EB50E8-0842-43C0-8FBC-861AC84A8A9A}"/>
    <cellStyle name="Comma 2 2 3 2 3 4" xfId="2686" xr:uid="{00000000-0005-0000-0000-0000A8030000}"/>
    <cellStyle name="Comma 2 2 3 2 3 4 2" xfId="7489" xr:uid="{00000000-0005-0000-0000-0000A9030000}"/>
    <cellStyle name="Comma 2 2 3 2 3 4 2 2" xfId="17096" xr:uid="{00000000-0005-0000-0000-0000AA030000}"/>
    <cellStyle name="Comma 2 2 3 2 3 4 2 2 2" xfId="36310" xr:uid="{F64B2DF3-2439-4F35-BB1A-A6C5E0C09859}"/>
    <cellStyle name="Comma 2 2 3 2 3 4 2 3" xfId="26703" xr:uid="{C8A59D93-97AF-4CBC-BE79-B55DB1D58F32}"/>
    <cellStyle name="Comma 2 2 3 2 3 4 3" xfId="12293" xr:uid="{00000000-0005-0000-0000-0000AB030000}"/>
    <cellStyle name="Comma 2 2 3 2 3 4 3 2" xfId="31507" xr:uid="{12990E6B-36B2-42F1-9A13-78E067A6BBC8}"/>
    <cellStyle name="Comma 2 2 3 2 3 4 4" xfId="21900" xr:uid="{38BA5CA1-0E35-43FF-A16C-DA6873A0735E}"/>
    <cellStyle name="Comma 2 2 3 2 3 5" xfId="5088" xr:uid="{00000000-0005-0000-0000-0000AC030000}"/>
    <cellStyle name="Comma 2 2 3 2 3 5 2" xfId="14695" xr:uid="{00000000-0005-0000-0000-0000AD030000}"/>
    <cellStyle name="Comma 2 2 3 2 3 5 2 2" xfId="33909" xr:uid="{B1129E81-8A16-43C5-9DC4-49255DC961D5}"/>
    <cellStyle name="Comma 2 2 3 2 3 5 3" xfId="24302" xr:uid="{353754E5-3878-49D5-BB0B-5988E75C6450}"/>
    <cellStyle name="Comma 2 2 3 2 3 6" xfId="9891" xr:uid="{00000000-0005-0000-0000-0000AE030000}"/>
    <cellStyle name="Comma 2 2 3 2 3 6 2" xfId="29105" xr:uid="{15130984-2C32-4095-B8C1-5C9DCB451BD4}"/>
    <cellStyle name="Comma 2 2 3 2 3 7" xfId="19498" xr:uid="{DE31E570-F2B0-4473-95A6-E21F785D8660}"/>
    <cellStyle name="Comma 2 2 3 2 4" xfId="480" xr:uid="{00000000-0005-0000-0000-0000AF030000}"/>
    <cellStyle name="Comma 2 2 3 2 4 2" xfId="1281" xr:uid="{00000000-0005-0000-0000-0000B0030000}"/>
    <cellStyle name="Comma 2 2 3 2 4 2 2" xfId="3686" xr:uid="{00000000-0005-0000-0000-0000B1030000}"/>
    <cellStyle name="Comma 2 2 3 2 4 2 2 2" xfId="8489" xr:uid="{00000000-0005-0000-0000-0000B2030000}"/>
    <cellStyle name="Comma 2 2 3 2 4 2 2 2 2" xfId="18096" xr:uid="{00000000-0005-0000-0000-0000B3030000}"/>
    <cellStyle name="Comma 2 2 3 2 4 2 2 2 2 2" xfId="37310" xr:uid="{4BE40D99-EADA-4479-BE72-DA1773EF7837}"/>
    <cellStyle name="Comma 2 2 3 2 4 2 2 2 3" xfId="27703" xr:uid="{66B0632B-48CE-4E66-A7A3-CF8BC47B3A46}"/>
    <cellStyle name="Comma 2 2 3 2 4 2 2 3" xfId="13293" xr:uid="{00000000-0005-0000-0000-0000B4030000}"/>
    <cellStyle name="Comma 2 2 3 2 4 2 2 3 2" xfId="32507" xr:uid="{46BCF325-1899-4754-B093-1009502DE422}"/>
    <cellStyle name="Comma 2 2 3 2 4 2 2 4" xfId="22900" xr:uid="{FE10B8AD-DC6B-466D-AC63-033ED0B0D0F1}"/>
    <cellStyle name="Comma 2 2 3 2 4 2 3" xfId="6088" xr:uid="{00000000-0005-0000-0000-0000B5030000}"/>
    <cellStyle name="Comma 2 2 3 2 4 2 3 2" xfId="15695" xr:uid="{00000000-0005-0000-0000-0000B6030000}"/>
    <cellStyle name="Comma 2 2 3 2 4 2 3 2 2" xfId="34909" xr:uid="{3B5D82EE-B9E7-40FE-86A7-C82545023EC9}"/>
    <cellStyle name="Comma 2 2 3 2 4 2 3 3" xfId="25302" xr:uid="{2E78FCDD-827F-4D01-837F-91147E817AC4}"/>
    <cellStyle name="Comma 2 2 3 2 4 2 4" xfId="10891" xr:uid="{00000000-0005-0000-0000-0000B7030000}"/>
    <cellStyle name="Comma 2 2 3 2 4 2 4 2" xfId="30105" xr:uid="{876B1671-5D7E-4414-A4DC-CA13103DE4B9}"/>
    <cellStyle name="Comma 2 2 3 2 4 2 5" xfId="20498" xr:uid="{89DA8884-8200-4C6B-A736-A44AE944D64D}"/>
    <cellStyle name="Comma 2 2 3 2 4 3" xfId="2081" xr:uid="{00000000-0005-0000-0000-0000B8030000}"/>
    <cellStyle name="Comma 2 2 3 2 4 3 2" xfId="4486" xr:uid="{00000000-0005-0000-0000-0000B9030000}"/>
    <cellStyle name="Comma 2 2 3 2 4 3 2 2" xfId="9289" xr:uid="{00000000-0005-0000-0000-0000BA030000}"/>
    <cellStyle name="Comma 2 2 3 2 4 3 2 2 2" xfId="18896" xr:uid="{00000000-0005-0000-0000-0000BB030000}"/>
    <cellStyle name="Comma 2 2 3 2 4 3 2 2 2 2" xfId="38110" xr:uid="{5148C8EC-651F-43D0-99CA-1B60688BCD1D}"/>
    <cellStyle name="Comma 2 2 3 2 4 3 2 2 3" xfId="28503" xr:uid="{B1D67691-B576-4CC9-814F-A5B23DEDF416}"/>
    <cellStyle name="Comma 2 2 3 2 4 3 2 3" xfId="14093" xr:uid="{00000000-0005-0000-0000-0000BC030000}"/>
    <cellStyle name="Comma 2 2 3 2 4 3 2 3 2" xfId="33307" xr:uid="{C08C2D42-29C1-4734-9A6F-AA5E2B9A7162}"/>
    <cellStyle name="Comma 2 2 3 2 4 3 2 4" xfId="23700" xr:uid="{60D602E9-2215-4C20-972D-939832BF19C7}"/>
    <cellStyle name="Comma 2 2 3 2 4 3 3" xfId="6888" xr:uid="{00000000-0005-0000-0000-0000BD030000}"/>
    <cellStyle name="Comma 2 2 3 2 4 3 3 2" xfId="16495" xr:uid="{00000000-0005-0000-0000-0000BE030000}"/>
    <cellStyle name="Comma 2 2 3 2 4 3 3 2 2" xfId="35709" xr:uid="{BD6BD91F-9964-438E-B9A1-6A05F8451EC6}"/>
    <cellStyle name="Comma 2 2 3 2 4 3 3 3" xfId="26102" xr:uid="{35D1AD12-F95D-4F74-8670-243D84B5EAF0}"/>
    <cellStyle name="Comma 2 2 3 2 4 3 4" xfId="11691" xr:uid="{00000000-0005-0000-0000-0000BF030000}"/>
    <cellStyle name="Comma 2 2 3 2 4 3 4 2" xfId="30905" xr:uid="{4F7DF419-637D-4A63-AD8B-91DFC2BD6F33}"/>
    <cellStyle name="Comma 2 2 3 2 4 3 5" xfId="21298" xr:uid="{7806C5A7-D06A-4FB9-B37C-8D9936CB3389}"/>
    <cellStyle name="Comma 2 2 3 2 4 4" xfId="2886" xr:uid="{00000000-0005-0000-0000-0000C0030000}"/>
    <cellStyle name="Comma 2 2 3 2 4 4 2" xfId="7689" xr:uid="{00000000-0005-0000-0000-0000C1030000}"/>
    <cellStyle name="Comma 2 2 3 2 4 4 2 2" xfId="17296" xr:uid="{00000000-0005-0000-0000-0000C2030000}"/>
    <cellStyle name="Comma 2 2 3 2 4 4 2 2 2" xfId="36510" xr:uid="{82F6CE18-9A68-4328-AD42-9FE0142EAC66}"/>
    <cellStyle name="Comma 2 2 3 2 4 4 2 3" xfId="26903" xr:uid="{60B641E2-43DF-4A2A-B55B-4AB97D87535A}"/>
    <cellStyle name="Comma 2 2 3 2 4 4 3" xfId="12493" xr:uid="{00000000-0005-0000-0000-0000C3030000}"/>
    <cellStyle name="Comma 2 2 3 2 4 4 3 2" xfId="31707" xr:uid="{43379778-77EB-4629-B02E-E538C60CCE37}"/>
    <cellStyle name="Comma 2 2 3 2 4 4 4" xfId="22100" xr:uid="{43D8FDB6-51EA-498E-9D95-113E3CDA3CB9}"/>
    <cellStyle name="Comma 2 2 3 2 4 5" xfId="5288" xr:uid="{00000000-0005-0000-0000-0000C4030000}"/>
    <cellStyle name="Comma 2 2 3 2 4 5 2" xfId="14895" xr:uid="{00000000-0005-0000-0000-0000C5030000}"/>
    <cellStyle name="Comma 2 2 3 2 4 5 2 2" xfId="34109" xr:uid="{DDB8F8CB-5A3E-41A2-AFE1-A6C9A0874526}"/>
    <cellStyle name="Comma 2 2 3 2 4 5 3" xfId="24502" xr:uid="{67EA3799-B95F-483E-8936-262F989D3855}"/>
    <cellStyle name="Comma 2 2 3 2 4 6" xfId="10091" xr:uid="{00000000-0005-0000-0000-0000C6030000}"/>
    <cellStyle name="Comma 2 2 3 2 4 6 2" xfId="29305" xr:uid="{B5521546-E479-498B-9714-92D31EC2F369}"/>
    <cellStyle name="Comma 2 2 3 2 4 7" xfId="19698" xr:uid="{A135C6AF-16E2-45CF-99B1-9AB47A5334AB}"/>
    <cellStyle name="Comma 2 2 3 2 5" xfId="680" xr:uid="{00000000-0005-0000-0000-0000C7030000}"/>
    <cellStyle name="Comma 2 2 3 2 5 2" xfId="1481" xr:uid="{00000000-0005-0000-0000-0000C8030000}"/>
    <cellStyle name="Comma 2 2 3 2 5 2 2" xfId="3886" xr:uid="{00000000-0005-0000-0000-0000C9030000}"/>
    <cellStyle name="Comma 2 2 3 2 5 2 2 2" xfId="8689" xr:uid="{00000000-0005-0000-0000-0000CA030000}"/>
    <cellStyle name="Comma 2 2 3 2 5 2 2 2 2" xfId="18296" xr:uid="{00000000-0005-0000-0000-0000CB030000}"/>
    <cellStyle name="Comma 2 2 3 2 5 2 2 2 2 2" xfId="37510" xr:uid="{26E2DB79-738E-4AEC-9573-92F856D36D7E}"/>
    <cellStyle name="Comma 2 2 3 2 5 2 2 2 3" xfId="27903" xr:uid="{767F184C-A42C-4C8B-9414-0FE6899A4356}"/>
    <cellStyle name="Comma 2 2 3 2 5 2 2 3" xfId="13493" xr:uid="{00000000-0005-0000-0000-0000CC030000}"/>
    <cellStyle name="Comma 2 2 3 2 5 2 2 3 2" xfId="32707" xr:uid="{DA0CE195-FF85-41DC-9B99-884B39AF7AEF}"/>
    <cellStyle name="Comma 2 2 3 2 5 2 2 4" xfId="23100" xr:uid="{A1ED4AF3-596E-4099-8242-14932E7BF7BE}"/>
    <cellStyle name="Comma 2 2 3 2 5 2 3" xfId="6288" xr:uid="{00000000-0005-0000-0000-0000CD030000}"/>
    <cellStyle name="Comma 2 2 3 2 5 2 3 2" xfId="15895" xr:uid="{00000000-0005-0000-0000-0000CE030000}"/>
    <cellStyle name="Comma 2 2 3 2 5 2 3 2 2" xfId="35109" xr:uid="{1FC298D1-0393-489B-977B-527C58F43D4B}"/>
    <cellStyle name="Comma 2 2 3 2 5 2 3 3" xfId="25502" xr:uid="{79D50F89-10D2-49A5-8F0E-D0684BEA8794}"/>
    <cellStyle name="Comma 2 2 3 2 5 2 4" xfId="11091" xr:uid="{00000000-0005-0000-0000-0000CF030000}"/>
    <cellStyle name="Comma 2 2 3 2 5 2 4 2" xfId="30305" xr:uid="{FD4DA78A-B36F-46B5-A37F-270698523B79}"/>
    <cellStyle name="Comma 2 2 3 2 5 2 5" xfId="20698" xr:uid="{A485529D-3E71-4149-BD03-44D4AD5CF0F1}"/>
    <cellStyle name="Comma 2 2 3 2 5 3" xfId="2281" xr:uid="{00000000-0005-0000-0000-0000D0030000}"/>
    <cellStyle name="Comma 2 2 3 2 5 3 2" xfId="4686" xr:uid="{00000000-0005-0000-0000-0000D1030000}"/>
    <cellStyle name="Comma 2 2 3 2 5 3 2 2" xfId="9489" xr:uid="{00000000-0005-0000-0000-0000D2030000}"/>
    <cellStyle name="Comma 2 2 3 2 5 3 2 2 2" xfId="19096" xr:uid="{00000000-0005-0000-0000-0000D3030000}"/>
    <cellStyle name="Comma 2 2 3 2 5 3 2 2 2 2" xfId="38310" xr:uid="{0DCB4EA0-5F8E-4BD9-8A3F-9AF0EEB601E8}"/>
    <cellStyle name="Comma 2 2 3 2 5 3 2 2 3" xfId="28703" xr:uid="{782EFA96-562F-49C9-8548-FF11DBA690BE}"/>
    <cellStyle name="Comma 2 2 3 2 5 3 2 3" xfId="14293" xr:uid="{00000000-0005-0000-0000-0000D4030000}"/>
    <cellStyle name="Comma 2 2 3 2 5 3 2 3 2" xfId="33507" xr:uid="{B3A73597-4953-407E-8650-7D24F447AEFA}"/>
    <cellStyle name="Comma 2 2 3 2 5 3 2 4" xfId="23900" xr:uid="{D06CF66E-9322-4865-A342-C677963C6AC4}"/>
    <cellStyle name="Comma 2 2 3 2 5 3 3" xfId="7088" xr:uid="{00000000-0005-0000-0000-0000D5030000}"/>
    <cellStyle name="Comma 2 2 3 2 5 3 3 2" xfId="16695" xr:uid="{00000000-0005-0000-0000-0000D6030000}"/>
    <cellStyle name="Comma 2 2 3 2 5 3 3 2 2" xfId="35909" xr:uid="{5D099DC9-054D-4A23-B3EF-3A415F523640}"/>
    <cellStyle name="Comma 2 2 3 2 5 3 3 3" xfId="26302" xr:uid="{6702D0B6-3F98-4222-AC9A-26E67DDA15DF}"/>
    <cellStyle name="Comma 2 2 3 2 5 3 4" xfId="11891" xr:uid="{00000000-0005-0000-0000-0000D7030000}"/>
    <cellStyle name="Comma 2 2 3 2 5 3 4 2" xfId="31105" xr:uid="{4879FEC1-8720-4605-A17B-80418A3AFB25}"/>
    <cellStyle name="Comma 2 2 3 2 5 3 5" xfId="21498" xr:uid="{C955EC8E-A7C0-4862-A529-F7CCAEE742ED}"/>
    <cellStyle name="Comma 2 2 3 2 5 4" xfId="3086" xr:uid="{00000000-0005-0000-0000-0000D8030000}"/>
    <cellStyle name="Comma 2 2 3 2 5 4 2" xfId="7889" xr:uid="{00000000-0005-0000-0000-0000D9030000}"/>
    <cellStyle name="Comma 2 2 3 2 5 4 2 2" xfId="17496" xr:uid="{00000000-0005-0000-0000-0000DA030000}"/>
    <cellStyle name="Comma 2 2 3 2 5 4 2 2 2" xfId="36710" xr:uid="{3F94EA85-9B7E-40C8-A19B-7B0FA21880B3}"/>
    <cellStyle name="Comma 2 2 3 2 5 4 2 3" xfId="27103" xr:uid="{0DE883A9-6008-4240-8DF1-56B331C6C6B2}"/>
    <cellStyle name="Comma 2 2 3 2 5 4 3" xfId="12693" xr:uid="{00000000-0005-0000-0000-0000DB030000}"/>
    <cellStyle name="Comma 2 2 3 2 5 4 3 2" xfId="31907" xr:uid="{9C3FB40F-B1A0-497D-9F18-CDB4005FEA1D}"/>
    <cellStyle name="Comma 2 2 3 2 5 4 4" xfId="22300" xr:uid="{FF002A31-6CE6-4148-B8FF-2043C8581C04}"/>
    <cellStyle name="Comma 2 2 3 2 5 5" xfId="5488" xr:uid="{00000000-0005-0000-0000-0000DC030000}"/>
    <cellStyle name="Comma 2 2 3 2 5 5 2" xfId="15095" xr:uid="{00000000-0005-0000-0000-0000DD030000}"/>
    <cellStyle name="Comma 2 2 3 2 5 5 2 2" xfId="34309" xr:uid="{0C8712E4-A02C-4EA4-8519-8D25D711FBF5}"/>
    <cellStyle name="Comma 2 2 3 2 5 5 3" xfId="24702" xr:uid="{9B0308D3-EA89-4FEA-9739-BFE919B4F8DF}"/>
    <cellStyle name="Comma 2 2 3 2 5 6" xfId="10291" xr:uid="{00000000-0005-0000-0000-0000DE030000}"/>
    <cellStyle name="Comma 2 2 3 2 5 6 2" xfId="29505" xr:uid="{D77B9565-8A4A-48F5-B864-4C4FE8336329}"/>
    <cellStyle name="Comma 2 2 3 2 5 7" xfId="19898" xr:uid="{2DAC1558-8063-431F-98EA-0BBC5D0842EE}"/>
    <cellStyle name="Comma 2 2 3 2 6" xfId="881" xr:uid="{00000000-0005-0000-0000-0000DF030000}"/>
    <cellStyle name="Comma 2 2 3 2 6 2" xfId="3286" xr:uid="{00000000-0005-0000-0000-0000E0030000}"/>
    <cellStyle name="Comma 2 2 3 2 6 2 2" xfId="8089" xr:uid="{00000000-0005-0000-0000-0000E1030000}"/>
    <cellStyle name="Comma 2 2 3 2 6 2 2 2" xfId="17696" xr:uid="{00000000-0005-0000-0000-0000E2030000}"/>
    <cellStyle name="Comma 2 2 3 2 6 2 2 2 2" xfId="36910" xr:uid="{FD644A8E-06D3-4323-9ED2-C59947452A50}"/>
    <cellStyle name="Comma 2 2 3 2 6 2 2 3" xfId="27303" xr:uid="{BC2611BC-EAB4-4813-9769-4674931BE190}"/>
    <cellStyle name="Comma 2 2 3 2 6 2 3" xfId="12893" xr:uid="{00000000-0005-0000-0000-0000E3030000}"/>
    <cellStyle name="Comma 2 2 3 2 6 2 3 2" xfId="32107" xr:uid="{BAB1D6ED-8CB3-40A8-B727-1DA566A39E11}"/>
    <cellStyle name="Comma 2 2 3 2 6 2 4" xfId="22500" xr:uid="{8D4161B2-57EE-43CE-B696-65702F826BC5}"/>
    <cellStyle name="Comma 2 2 3 2 6 3" xfId="5688" xr:uid="{00000000-0005-0000-0000-0000E4030000}"/>
    <cellStyle name="Comma 2 2 3 2 6 3 2" xfId="15295" xr:uid="{00000000-0005-0000-0000-0000E5030000}"/>
    <cellStyle name="Comma 2 2 3 2 6 3 2 2" xfId="34509" xr:uid="{BD55378D-61B2-46D8-94EB-09354E80B62A}"/>
    <cellStyle name="Comma 2 2 3 2 6 3 3" xfId="24902" xr:uid="{A8302238-0156-454F-B139-662FA9FE6349}"/>
    <cellStyle name="Comma 2 2 3 2 6 4" xfId="10491" xr:uid="{00000000-0005-0000-0000-0000E6030000}"/>
    <cellStyle name="Comma 2 2 3 2 6 4 2" xfId="29705" xr:uid="{B08D7CE3-71AE-4270-953E-4A0ECEA70C0A}"/>
    <cellStyle name="Comma 2 2 3 2 6 5" xfId="20098" xr:uid="{2BA4FC90-D6E9-4CD2-AB32-F7EF4950FED0}"/>
    <cellStyle name="Comma 2 2 3 2 7" xfId="1681" xr:uid="{00000000-0005-0000-0000-0000E7030000}"/>
    <cellStyle name="Comma 2 2 3 2 7 2" xfId="4086" xr:uid="{00000000-0005-0000-0000-0000E8030000}"/>
    <cellStyle name="Comma 2 2 3 2 7 2 2" xfId="8889" xr:uid="{00000000-0005-0000-0000-0000E9030000}"/>
    <cellStyle name="Comma 2 2 3 2 7 2 2 2" xfId="18496" xr:uid="{00000000-0005-0000-0000-0000EA030000}"/>
    <cellStyle name="Comma 2 2 3 2 7 2 2 2 2" xfId="37710" xr:uid="{803E9374-0349-45FB-BF21-5BDCEB797260}"/>
    <cellStyle name="Comma 2 2 3 2 7 2 2 3" xfId="28103" xr:uid="{FAA2DE4A-4DD6-4D18-BBAA-D2A4F93E1A56}"/>
    <cellStyle name="Comma 2 2 3 2 7 2 3" xfId="13693" xr:uid="{00000000-0005-0000-0000-0000EB030000}"/>
    <cellStyle name="Comma 2 2 3 2 7 2 3 2" xfId="32907" xr:uid="{DCB687E6-29C5-4F65-BDA4-70C321DA5DFC}"/>
    <cellStyle name="Comma 2 2 3 2 7 2 4" xfId="23300" xr:uid="{5D30C4E9-FEEE-421F-9449-B5C1E1C0092D}"/>
    <cellStyle name="Comma 2 2 3 2 7 3" xfId="6488" xr:uid="{00000000-0005-0000-0000-0000EC030000}"/>
    <cellStyle name="Comma 2 2 3 2 7 3 2" xfId="16095" xr:uid="{00000000-0005-0000-0000-0000ED030000}"/>
    <cellStyle name="Comma 2 2 3 2 7 3 2 2" xfId="35309" xr:uid="{0798A5F0-9688-467D-8906-0B584C4F642F}"/>
    <cellStyle name="Comma 2 2 3 2 7 3 3" xfId="25702" xr:uid="{355E535E-C873-4C68-9867-FA5DC1B23697}"/>
    <cellStyle name="Comma 2 2 3 2 7 4" xfId="11291" xr:uid="{00000000-0005-0000-0000-0000EE030000}"/>
    <cellStyle name="Comma 2 2 3 2 7 4 2" xfId="30505" xr:uid="{07283B86-F070-4F3B-B659-D0D8EB2A2683}"/>
    <cellStyle name="Comma 2 2 3 2 7 5" xfId="20898" xr:uid="{5232E033-F099-4119-A14D-D0C7E3531BC4}"/>
    <cellStyle name="Comma 2 2 3 2 8" xfId="2486" xr:uid="{00000000-0005-0000-0000-0000EF030000}"/>
    <cellStyle name="Comma 2 2 3 2 8 2" xfId="7289" xr:uid="{00000000-0005-0000-0000-0000F0030000}"/>
    <cellStyle name="Comma 2 2 3 2 8 2 2" xfId="16896" xr:uid="{00000000-0005-0000-0000-0000F1030000}"/>
    <cellStyle name="Comma 2 2 3 2 8 2 2 2" xfId="36110" xr:uid="{E5DF0D8F-243F-4DD1-95B3-B2041E799776}"/>
    <cellStyle name="Comma 2 2 3 2 8 2 3" xfId="26503" xr:uid="{B253BEB6-0F3A-4E09-B2CA-F7E40332ED77}"/>
    <cellStyle name="Comma 2 2 3 2 8 3" xfId="12093" xr:uid="{00000000-0005-0000-0000-0000F2030000}"/>
    <cellStyle name="Comma 2 2 3 2 8 3 2" xfId="31307" xr:uid="{0A8DF45A-522D-4CF9-976A-84E337F964B8}"/>
    <cellStyle name="Comma 2 2 3 2 8 4" xfId="21700" xr:uid="{2F6D32CA-26A8-4631-B377-60BBE2B545A0}"/>
    <cellStyle name="Comma 2 2 3 2 9" xfId="4888" xr:uid="{00000000-0005-0000-0000-0000F3030000}"/>
    <cellStyle name="Comma 2 2 3 2 9 2" xfId="14495" xr:uid="{00000000-0005-0000-0000-0000F4030000}"/>
    <cellStyle name="Comma 2 2 3 2 9 2 2" xfId="33709" xr:uid="{21C5CD18-5396-4CF0-B1DA-9FD5D7D462AB}"/>
    <cellStyle name="Comma 2 2 3 2 9 3" xfId="24102" xr:uid="{8BFA791D-6B64-4C55-954F-580DB2A3C343}"/>
    <cellStyle name="Comma 2 2 3 3" xfId="130" xr:uid="{00000000-0005-0000-0000-0000F5030000}"/>
    <cellStyle name="Comma 2 2 3 3 10" xfId="19348" xr:uid="{812B55FC-681A-45B6-AAF0-E9B7285B372F}"/>
    <cellStyle name="Comma 2 2 3 3 2" xfId="330" xr:uid="{00000000-0005-0000-0000-0000F6030000}"/>
    <cellStyle name="Comma 2 2 3 3 2 2" xfId="1131" xr:uid="{00000000-0005-0000-0000-0000F7030000}"/>
    <cellStyle name="Comma 2 2 3 3 2 2 2" xfId="3536" xr:uid="{00000000-0005-0000-0000-0000F8030000}"/>
    <cellStyle name="Comma 2 2 3 3 2 2 2 2" xfId="8339" xr:uid="{00000000-0005-0000-0000-0000F9030000}"/>
    <cellStyle name="Comma 2 2 3 3 2 2 2 2 2" xfId="17946" xr:uid="{00000000-0005-0000-0000-0000FA030000}"/>
    <cellStyle name="Comma 2 2 3 3 2 2 2 2 2 2" xfId="37160" xr:uid="{7AB6E974-8653-4829-95B4-569BBF1DE96D}"/>
    <cellStyle name="Comma 2 2 3 3 2 2 2 2 3" xfId="27553" xr:uid="{6A7A1253-AD03-4E2B-A036-ADBC8D032222}"/>
    <cellStyle name="Comma 2 2 3 3 2 2 2 3" xfId="13143" xr:uid="{00000000-0005-0000-0000-0000FB030000}"/>
    <cellStyle name="Comma 2 2 3 3 2 2 2 3 2" xfId="32357" xr:uid="{6F92A4FA-FC3D-467A-ABED-FAFAB6D32053}"/>
    <cellStyle name="Comma 2 2 3 3 2 2 2 4" xfId="22750" xr:uid="{95170C07-E263-42B6-82F5-47EC03C2C392}"/>
    <cellStyle name="Comma 2 2 3 3 2 2 3" xfId="5938" xr:uid="{00000000-0005-0000-0000-0000FC030000}"/>
    <cellStyle name="Comma 2 2 3 3 2 2 3 2" xfId="15545" xr:uid="{00000000-0005-0000-0000-0000FD030000}"/>
    <cellStyle name="Comma 2 2 3 3 2 2 3 2 2" xfId="34759" xr:uid="{22FFAC41-C68D-4148-9427-4A11DC5FB988}"/>
    <cellStyle name="Comma 2 2 3 3 2 2 3 3" xfId="25152" xr:uid="{9384A000-04E5-44CD-B6EE-015FE9FD063B}"/>
    <cellStyle name="Comma 2 2 3 3 2 2 4" xfId="10741" xr:uid="{00000000-0005-0000-0000-0000FE030000}"/>
    <cellStyle name="Comma 2 2 3 3 2 2 4 2" xfId="29955" xr:uid="{1F244744-0831-4BAA-985A-258255C2AC0C}"/>
    <cellStyle name="Comma 2 2 3 3 2 2 5" xfId="20348" xr:uid="{F0A61F86-B9DD-4AC3-92A0-5C9D32B7FDDF}"/>
    <cellStyle name="Comma 2 2 3 3 2 3" xfId="1931" xr:uid="{00000000-0005-0000-0000-0000FF030000}"/>
    <cellStyle name="Comma 2 2 3 3 2 3 2" xfId="4336" xr:uid="{00000000-0005-0000-0000-000000040000}"/>
    <cellStyle name="Comma 2 2 3 3 2 3 2 2" xfId="9139" xr:uid="{00000000-0005-0000-0000-000001040000}"/>
    <cellStyle name="Comma 2 2 3 3 2 3 2 2 2" xfId="18746" xr:uid="{00000000-0005-0000-0000-000002040000}"/>
    <cellStyle name="Comma 2 2 3 3 2 3 2 2 2 2" xfId="37960" xr:uid="{D8AA45D3-130D-44AF-B2DF-60F5437B8027}"/>
    <cellStyle name="Comma 2 2 3 3 2 3 2 2 3" xfId="28353" xr:uid="{8C1681DC-9987-448F-99BB-3D93AAF49064}"/>
    <cellStyle name="Comma 2 2 3 3 2 3 2 3" xfId="13943" xr:uid="{00000000-0005-0000-0000-000003040000}"/>
    <cellStyle name="Comma 2 2 3 3 2 3 2 3 2" xfId="33157" xr:uid="{DB1AC736-9727-47DC-ACB5-030ED65209D0}"/>
    <cellStyle name="Comma 2 2 3 3 2 3 2 4" xfId="23550" xr:uid="{1EBFED13-A9F8-44B7-92D7-A54F86793DBA}"/>
    <cellStyle name="Comma 2 2 3 3 2 3 3" xfId="6738" xr:uid="{00000000-0005-0000-0000-000004040000}"/>
    <cellStyle name="Comma 2 2 3 3 2 3 3 2" xfId="16345" xr:uid="{00000000-0005-0000-0000-000005040000}"/>
    <cellStyle name="Comma 2 2 3 3 2 3 3 2 2" xfId="35559" xr:uid="{95A66C39-BEF8-433A-9E8C-DAE97C9654FE}"/>
    <cellStyle name="Comma 2 2 3 3 2 3 3 3" xfId="25952" xr:uid="{53F35078-73D0-4882-821F-3EE6086CC46E}"/>
    <cellStyle name="Comma 2 2 3 3 2 3 4" xfId="11541" xr:uid="{00000000-0005-0000-0000-000006040000}"/>
    <cellStyle name="Comma 2 2 3 3 2 3 4 2" xfId="30755" xr:uid="{D9A91819-5C3D-43CE-851E-687BF787A556}"/>
    <cellStyle name="Comma 2 2 3 3 2 3 5" xfId="21148" xr:uid="{BBD0D6B3-CC75-4129-A438-2982824526F7}"/>
    <cellStyle name="Comma 2 2 3 3 2 4" xfId="2736" xr:uid="{00000000-0005-0000-0000-000007040000}"/>
    <cellStyle name="Comma 2 2 3 3 2 4 2" xfId="7539" xr:uid="{00000000-0005-0000-0000-000008040000}"/>
    <cellStyle name="Comma 2 2 3 3 2 4 2 2" xfId="17146" xr:uid="{00000000-0005-0000-0000-000009040000}"/>
    <cellStyle name="Comma 2 2 3 3 2 4 2 2 2" xfId="36360" xr:uid="{19CFE071-C513-4887-AC73-1293CD6D65A2}"/>
    <cellStyle name="Comma 2 2 3 3 2 4 2 3" xfId="26753" xr:uid="{33B77EF7-BFEF-49D6-9318-52C0AA7D8599}"/>
    <cellStyle name="Comma 2 2 3 3 2 4 3" xfId="12343" xr:uid="{00000000-0005-0000-0000-00000A040000}"/>
    <cellStyle name="Comma 2 2 3 3 2 4 3 2" xfId="31557" xr:uid="{DFCB026D-F654-4719-9DA6-47C194FE027F}"/>
    <cellStyle name="Comma 2 2 3 3 2 4 4" xfId="21950" xr:uid="{1A4FAE9E-26FA-464D-A1F9-33651D35F1C4}"/>
    <cellStyle name="Comma 2 2 3 3 2 5" xfId="5138" xr:uid="{00000000-0005-0000-0000-00000B040000}"/>
    <cellStyle name="Comma 2 2 3 3 2 5 2" xfId="14745" xr:uid="{00000000-0005-0000-0000-00000C040000}"/>
    <cellStyle name="Comma 2 2 3 3 2 5 2 2" xfId="33959" xr:uid="{0E1AE5C2-EB1F-485E-B79B-93CEBFA0776F}"/>
    <cellStyle name="Comma 2 2 3 3 2 5 3" xfId="24352" xr:uid="{F04532F8-B6C5-4C87-A263-A26A6967F95E}"/>
    <cellStyle name="Comma 2 2 3 3 2 6" xfId="9941" xr:uid="{00000000-0005-0000-0000-00000D040000}"/>
    <cellStyle name="Comma 2 2 3 3 2 6 2" xfId="29155" xr:uid="{A0E072E1-61D7-4CCF-B135-DD1A69B2A928}"/>
    <cellStyle name="Comma 2 2 3 3 2 7" xfId="19548" xr:uid="{5A4869E0-749F-4002-8455-4776F059B24D}"/>
    <cellStyle name="Comma 2 2 3 3 3" xfId="530" xr:uid="{00000000-0005-0000-0000-00000E040000}"/>
    <cellStyle name="Comma 2 2 3 3 3 2" xfId="1331" xr:uid="{00000000-0005-0000-0000-00000F040000}"/>
    <cellStyle name="Comma 2 2 3 3 3 2 2" xfId="3736" xr:uid="{00000000-0005-0000-0000-000010040000}"/>
    <cellStyle name="Comma 2 2 3 3 3 2 2 2" xfId="8539" xr:uid="{00000000-0005-0000-0000-000011040000}"/>
    <cellStyle name="Comma 2 2 3 3 3 2 2 2 2" xfId="18146" xr:uid="{00000000-0005-0000-0000-000012040000}"/>
    <cellStyle name="Comma 2 2 3 3 3 2 2 2 2 2" xfId="37360" xr:uid="{449ADED3-1BBF-4A48-9941-0AE7CACCCCE4}"/>
    <cellStyle name="Comma 2 2 3 3 3 2 2 2 3" xfId="27753" xr:uid="{09EA1F0D-CB2C-4323-86EA-6DA239CB3F34}"/>
    <cellStyle name="Comma 2 2 3 3 3 2 2 3" xfId="13343" xr:uid="{00000000-0005-0000-0000-000013040000}"/>
    <cellStyle name="Comma 2 2 3 3 3 2 2 3 2" xfId="32557" xr:uid="{E41530FE-62D6-446C-9B25-3608E63883C9}"/>
    <cellStyle name="Comma 2 2 3 3 3 2 2 4" xfId="22950" xr:uid="{2EAA9A54-5EBA-4F36-9A8E-F95FF84B41E2}"/>
    <cellStyle name="Comma 2 2 3 3 3 2 3" xfId="6138" xr:uid="{00000000-0005-0000-0000-000014040000}"/>
    <cellStyle name="Comma 2 2 3 3 3 2 3 2" xfId="15745" xr:uid="{00000000-0005-0000-0000-000015040000}"/>
    <cellStyle name="Comma 2 2 3 3 3 2 3 2 2" xfId="34959" xr:uid="{7E275332-1807-47CE-A330-E281087D94DB}"/>
    <cellStyle name="Comma 2 2 3 3 3 2 3 3" xfId="25352" xr:uid="{9CBF0777-9562-4ED9-95AC-6B91359A10E9}"/>
    <cellStyle name="Comma 2 2 3 3 3 2 4" xfId="10941" xr:uid="{00000000-0005-0000-0000-000016040000}"/>
    <cellStyle name="Comma 2 2 3 3 3 2 4 2" xfId="30155" xr:uid="{447C997B-85FC-4273-872D-239007BB5810}"/>
    <cellStyle name="Comma 2 2 3 3 3 2 5" xfId="20548" xr:uid="{C65C739C-A985-4625-A051-2E709BD12A0F}"/>
    <cellStyle name="Comma 2 2 3 3 3 3" xfId="2131" xr:uid="{00000000-0005-0000-0000-000017040000}"/>
    <cellStyle name="Comma 2 2 3 3 3 3 2" xfId="4536" xr:uid="{00000000-0005-0000-0000-000018040000}"/>
    <cellStyle name="Comma 2 2 3 3 3 3 2 2" xfId="9339" xr:uid="{00000000-0005-0000-0000-000019040000}"/>
    <cellStyle name="Comma 2 2 3 3 3 3 2 2 2" xfId="18946" xr:uid="{00000000-0005-0000-0000-00001A040000}"/>
    <cellStyle name="Comma 2 2 3 3 3 3 2 2 2 2" xfId="38160" xr:uid="{E2A38A12-37D8-4496-AC2A-ABC8A462286F}"/>
    <cellStyle name="Comma 2 2 3 3 3 3 2 2 3" xfId="28553" xr:uid="{066373FD-31D4-4462-80FC-1E3E84898988}"/>
    <cellStyle name="Comma 2 2 3 3 3 3 2 3" xfId="14143" xr:uid="{00000000-0005-0000-0000-00001B040000}"/>
    <cellStyle name="Comma 2 2 3 3 3 3 2 3 2" xfId="33357" xr:uid="{299C2C70-1808-4ACD-B691-13600E058C27}"/>
    <cellStyle name="Comma 2 2 3 3 3 3 2 4" xfId="23750" xr:uid="{021D104E-3686-44D3-8CE7-65BCFE4D3A85}"/>
    <cellStyle name="Comma 2 2 3 3 3 3 3" xfId="6938" xr:uid="{00000000-0005-0000-0000-00001C040000}"/>
    <cellStyle name="Comma 2 2 3 3 3 3 3 2" xfId="16545" xr:uid="{00000000-0005-0000-0000-00001D040000}"/>
    <cellStyle name="Comma 2 2 3 3 3 3 3 2 2" xfId="35759" xr:uid="{336E0533-D992-4A83-AC38-E3732533E136}"/>
    <cellStyle name="Comma 2 2 3 3 3 3 3 3" xfId="26152" xr:uid="{2AD25E69-B0D6-4279-A8D6-2D39E9820358}"/>
    <cellStyle name="Comma 2 2 3 3 3 3 4" xfId="11741" xr:uid="{00000000-0005-0000-0000-00001E040000}"/>
    <cellStyle name="Comma 2 2 3 3 3 3 4 2" xfId="30955" xr:uid="{DB692A45-654F-43BC-BBBF-510112FD01E6}"/>
    <cellStyle name="Comma 2 2 3 3 3 3 5" xfId="21348" xr:uid="{814CDAFB-8999-43B0-BA93-B97307AE83B6}"/>
    <cellStyle name="Comma 2 2 3 3 3 4" xfId="2936" xr:uid="{00000000-0005-0000-0000-00001F040000}"/>
    <cellStyle name="Comma 2 2 3 3 3 4 2" xfId="7739" xr:uid="{00000000-0005-0000-0000-000020040000}"/>
    <cellStyle name="Comma 2 2 3 3 3 4 2 2" xfId="17346" xr:uid="{00000000-0005-0000-0000-000021040000}"/>
    <cellStyle name="Comma 2 2 3 3 3 4 2 2 2" xfId="36560" xr:uid="{6CE600F4-0ED6-400B-86BA-25B6AA5B6739}"/>
    <cellStyle name="Comma 2 2 3 3 3 4 2 3" xfId="26953" xr:uid="{EA16D265-D55C-499B-98E4-5399ECECD4EE}"/>
    <cellStyle name="Comma 2 2 3 3 3 4 3" xfId="12543" xr:uid="{00000000-0005-0000-0000-000022040000}"/>
    <cellStyle name="Comma 2 2 3 3 3 4 3 2" xfId="31757" xr:uid="{0B3F4286-D1BA-4515-B88A-14645614E85E}"/>
    <cellStyle name="Comma 2 2 3 3 3 4 4" xfId="22150" xr:uid="{B415A285-B305-41CC-A3D3-35552877C862}"/>
    <cellStyle name="Comma 2 2 3 3 3 5" xfId="5338" xr:uid="{00000000-0005-0000-0000-000023040000}"/>
    <cellStyle name="Comma 2 2 3 3 3 5 2" xfId="14945" xr:uid="{00000000-0005-0000-0000-000024040000}"/>
    <cellStyle name="Comma 2 2 3 3 3 5 2 2" xfId="34159" xr:uid="{43302647-FACF-4D5D-9033-2415000E99FF}"/>
    <cellStyle name="Comma 2 2 3 3 3 5 3" xfId="24552" xr:uid="{46F7BCDC-951F-4B04-BD3D-68DCEADF0882}"/>
    <cellStyle name="Comma 2 2 3 3 3 6" xfId="10141" xr:uid="{00000000-0005-0000-0000-000025040000}"/>
    <cellStyle name="Comma 2 2 3 3 3 6 2" xfId="29355" xr:uid="{F02B72A3-8E11-4F43-8077-2140743A2FF3}"/>
    <cellStyle name="Comma 2 2 3 3 3 7" xfId="19748" xr:uid="{F3D97755-AB31-41CF-B9BA-0C97490549FB}"/>
    <cellStyle name="Comma 2 2 3 3 4" xfId="730" xr:uid="{00000000-0005-0000-0000-000026040000}"/>
    <cellStyle name="Comma 2 2 3 3 4 2" xfId="1531" xr:uid="{00000000-0005-0000-0000-000027040000}"/>
    <cellStyle name="Comma 2 2 3 3 4 2 2" xfId="3936" xr:uid="{00000000-0005-0000-0000-000028040000}"/>
    <cellStyle name="Comma 2 2 3 3 4 2 2 2" xfId="8739" xr:uid="{00000000-0005-0000-0000-000029040000}"/>
    <cellStyle name="Comma 2 2 3 3 4 2 2 2 2" xfId="18346" xr:uid="{00000000-0005-0000-0000-00002A040000}"/>
    <cellStyle name="Comma 2 2 3 3 4 2 2 2 2 2" xfId="37560" xr:uid="{91DCE90B-B226-453E-8CDD-D0A724E2839F}"/>
    <cellStyle name="Comma 2 2 3 3 4 2 2 2 3" xfId="27953" xr:uid="{9BD80945-B08B-4762-BFCD-CAA786A79E63}"/>
    <cellStyle name="Comma 2 2 3 3 4 2 2 3" xfId="13543" xr:uid="{00000000-0005-0000-0000-00002B040000}"/>
    <cellStyle name="Comma 2 2 3 3 4 2 2 3 2" xfId="32757" xr:uid="{96A52493-9A8C-4DAC-BD15-C1BAE44BE6C6}"/>
    <cellStyle name="Comma 2 2 3 3 4 2 2 4" xfId="23150" xr:uid="{9A8C428B-C880-4483-AEBD-3DFE8B722A1A}"/>
    <cellStyle name="Comma 2 2 3 3 4 2 3" xfId="6338" xr:uid="{00000000-0005-0000-0000-00002C040000}"/>
    <cellStyle name="Comma 2 2 3 3 4 2 3 2" xfId="15945" xr:uid="{00000000-0005-0000-0000-00002D040000}"/>
    <cellStyle name="Comma 2 2 3 3 4 2 3 2 2" xfId="35159" xr:uid="{ABEFC9B8-A516-46CB-972D-A5989F1ACD7E}"/>
    <cellStyle name="Comma 2 2 3 3 4 2 3 3" xfId="25552" xr:uid="{63E4CFDF-7C31-4B67-AC15-5449E5CC7B0D}"/>
    <cellStyle name="Comma 2 2 3 3 4 2 4" xfId="11141" xr:uid="{00000000-0005-0000-0000-00002E040000}"/>
    <cellStyle name="Comma 2 2 3 3 4 2 4 2" xfId="30355" xr:uid="{7F2AF0BF-6A91-4EB0-B07D-B5D75EEA9300}"/>
    <cellStyle name="Comma 2 2 3 3 4 2 5" xfId="20748" xr:uid="{25A31A2A-D245-414B-A9FC-162B67311B88}"/>
    <cellStyle name="Comma 2 2 3 3 4 3" xfId="2331" xr:uid="{00000000-0005-0000-0000-00002F040000}"/>
    <cellStyle name="Comma 2 2 3 3 4 3 2" xfId="4736" xr:uid="{00000000-0005-0000-0000-000030040000}"/>
    <cellStyle name="Comma 2 2 3 3 4 3 2 2" xfId="9539" xr:uid="{00000000-0005-0000-0000-000031040000}"/>
    <cellStyle name="Comma 2 2 3 3 4 3 2 2 2" xfId="19146" xr:uid="{00000000-0005-0000-0000-000032040000}"/>
    <cellStyle name="Comma 2 2 3 3 4 3 2 2 2 2" xfId="38360" xr:uid="{7571C004-6D52-418B-B771-C0E9DBE3FEDD}"/>
    <cellStyle name="Comma 2 2 3 3 4 3 2 2 3" xfId="28753" xr:uid="{D7889802-2C7F-4D91-B3C9-EF30233BEB26}"/>
    <cellStyle name="Comma 2 2 3 3 4 3 2 3" xfId="14343" xr:uid="{00000000-0005-0000-0000-000033040000}"/>
    <cellStyle name="Comma 2 2 3 3 4 3 2 3 2" xfId="33557" xr:uid="{14D81DDB-B20B-4432-BDA9-BF7D34DB570A}"/>
    <cellStyle name="Comma 2 2 3 3 4 3 2 4" xfId="23950" xr:uid="{2B3CEB31-25A1-476F-BE24-465B6485E1EF}"/>
    <cellStyle name="Comma 2 2 3 3 4 3 3" xfId="7138" xr:uid="{00000000-0005-0000-0000-000034040000}"/>
    <cellStyle name="Comma 2 2 3 3 4 3 3 2" xfId="16745" xr:uid="{00000000-0005-0000-0000-000035040000}"/>
    <cellStyle name="Comma 2 2 3 3 4 3 3 2 2" xfId="35959" xr:uid="{E310123A-B162-4306-9D93-FF115FC93CFB}"/>
    <cellStyle name="Comma 2 2 3 3 4 3 3 3" xfId="26352" xr:uid="{42297CEC-2A8F-4899-8E23-78EA5D02AAC9}"/>
    <cellStyle name="Comma 2 2 3 3 4 3 4" xfId="11941" xr:uid="{00000000-0005-0000-0000-000036040000}"/>
    <cellStyle name="Comma 2 2 3 3 4 3 4 2" xfId="31155" xr:uid="{8E122460-1BEA-474F-8261-D0A8EC38A3E4}"/>
    <cellStyle name="Comma 2 2 3 3 4 3 5" xfId="21548" xr:uid="{E4B6015D-66F1-4CFF-A808-A2FFE713864D}"/>
    <cellStyle name="Comma 2 2 3 3 4 4" xfId="3136" xr:uid="{00000000-0005-0000-0000-000037040000}"/>
    <cellStyle name="Comma 2 2 3 3 4 4 2" xfId="7939" xr:uid="{00000000-0005-0000-0000-000038040000}"/>
    <cellStyle name="Comma 2 2 3 3 4 4 2 2" xfId="17546" xr:uid="{00000000-0005-0000-0000-000039040000}"/>
    <cellStyle name="Comma 2 2 3 3 4 4 2 2 2" xfId="36760" xr:uid="{3BF8EB12-AF2C-429D-B7CC-727265C429AC}"/>
    <cellStyle name="Comma 2 2 3 3 4 4 2 3" xfId="27153" xr:uid="{05EF83AE-4FBC-4F26-A33D-1C79F180E537}"/>
    <cellStyle name="Comma 2 2 3 3 4 4 3" xfId="12743" xr:uid="{00000000-0005-0000-0000-00003A040000}"/>
    <cellStyle name="Comma 2 2 3 3 4 4 3 2" xfId="31957" xr:uid="{CAC3E81E-AD4B-450B-B5E9-83D725D20062}"/>
    <cellStyle name="Comma 2 2 3 3 4 4 4" xfId="22350" xr:uid="{5ADE6CE4-4EF1-4FFE-9E27-FA1E1F414B65}"/>
    <cellStyle name="Comma 2 2 3 3 4 5" xfId="5538" xr:uid="{00000000-0005-0000-0000-00003B040000}"/>
    <cellStyle name="Comma 2 2 3 3 4 5 2" xfId="15145" xr:uid="{00000000-0005-0000-0000-00003C040000}"/>
    <cellStyle name="Comma 2 2 3 3 4 5 2 2" xfId="34359" xr:uid="{25DA1B21-8F8A-43FA-9103-668F7DF84D81}"/>
    <cellStyle name="Comma 2 2 3 3 4 5 3" xfId="24752" xr:uid="{FC37EF20-9186-4B01-9402-ABC1AF27D7EB}"/>
    <cellStyle name="Comma 2 2 3 3 4 6" xfId="10341" xr:uid="{00000000-0005-0000-0000-00003D040000}"/>
    <cellStyle name="Comma 2 2 3 3 4 6 2" xfId="29555" xr:uid="{DF05934B-B286-4C1F-B0F0-E685A16B5212}"/>
    <cellStyle name="Comma 2 2 3 3 4 7" xfId="19948" xr:uid="{72585D94-B786-4963-ACB6-6E3016FCF6A5}"/>
    <cellStyle name="Comma 2 2 3 3 5" xfId="931" xr:uid="{00000000-0005-0000-0000-00003E040000}"/>
    <cellStyle name="Comma 2 2 3 3 5 2" xfId="3336" xr:uid="{00000000-0005-0000-0000-00003F040000}"/>
    <cellStyle name="Comma 2 2 3 3 5 2 2" xfId="8139" xr:uid="{00000000-0005-0000-0000-000040040000}"/>
    <cellStyle name="Comma 2 2 3 3 5 2 2 2" xfId="17746" xr:uid="{00000000-0005-0000-0000-000041040000}"/>
    <cellStyle name="Comma 2 2 3 3 5 2 2 2 2" xfId="36960" xr:uid="{D5677DF3-697D-4663-A719-F532A04F0105}"/>
    <cellStyle name="Comma 2 2 3 3 5 2 2 3" xfId="27353" xr:uid="{5B4CB3E9-01A9-4D2E-9FF0-E66DF1F20A6D}"/>
    <cellStyle name="Comma 2 2 3 3 5 2 3" xfId="12943" xr:uid="{00000000-0005-0000-0000-000042040000}"/>
    <cellStyle name="Comma 2 2 3 3 5 2 3 2" xfId="32157" xr:uid="{76EA99C9-E681-4A33-A263-370007062240}"/>
    <cellStyle name="Comma 2 2 3 3 5 2 4" xfId="22550" xr:uid="{A02DEF36-42EF-4E36-9EA5-D0198BC9E0E9}"/>
    <cellStyle name="Comma 2 2 3 3 5 3" xfId="5738" xr:uid="{00000000-0005-0000-0000-000043040000}"/>
    <cellStyle name="Comma 2 2 3 3 5 3 2" xfId="15345" xr:uid="{00000000-0005-0000-0000-000044040000}"/>
    <cellStyle name="Comma 2 2 3 3 5 3 2 2" xfId="34559" xr:uid="{CC9970D3-DFF1-4176-A07F-528D6567DBAD}"/>
    <cellStyle name="Comma 2 2 3 3 5 3 3" xfId="24952" xr:uid="{1BC3E160-0338-4C46-991C-56BFA62EC8A3}"/>
    <cellStyle name="Comma 2 2 3 3 5 4" xfId="10541" xr:uid="{00000000-0005-0000-0000-000045040000}"/>
    <cellStyle name="Comma 2 2 3 3 5 4 2" xfId="29755" xr:uid="{DE6E6803-6A61-4DDE-8C67-5BC9C68B6EAD}"/>
    <cellStyle name="Comma 2 2 3 3 5 5" xfId="20148" xr:uid="{66F8B955-7AD0-4CDA-B1E8-224F913C4868}"/>
    <cellStyle name="Comma 2 2 3 3 6" xfId="1731" xr:uid="{00000000-0005-0000-0000-000046040000}"/>
    <cellStyle name="Comma 2 2 3 3 6 2" xfId="4136" xr:uid="{00000000-0005-0000-0000-000047040000}"/>
    <cellStyle name="Comma 2 2 3 3 6 2 2" xfId="8939" xr:uid="{00000000-0005-0000-0000-000048040000}"/>
    <cellStyle name="Comma 2 2 3 3 6 2 2 2" xfId="18546" xr:uid="{00000000-0005-0000-0000-000049040000}"/>
    <cellStyle name="Comma 2 2 3 3 6 2 2 2 2" xfId="37760" xr:uid="{188D211E-D813-47F7-B58D-460E79C9DA16}"/>
    <cellStyle name="Comma 2 2 3 3 6 2 2 3" xfId="28153" xr:uid="{4AA4965E-0E2B-435B-9A6D-7B8337C1B8BE}"/>
    <cellStyle name="Comma 2 2 3 3 6 2 3" xfId="13743" xr:uid="{00000000-0005-0000-0000-00004A040000}"/>
    <cellStyle name="Comma 2 2 3 3 6 2 3 2" xfId="32957" xr:uid="{4610D48B-3E00-4BC4-B1F0-769AD3DC647C}"/>
    <cellStyle name="Comma 2 2 3 3 6 2 4" xfId="23350" xr:uid="{30C523CD-CDCC-47D0-B3D0-376D232A703C}"/>
    <cellStyle name="Comma 2 2 3 3 6 3" xfId="6538" xr:uid="{00000000-0005-0000-0000-00004B040000}"/>
    <cellStyle name="Comma 2 2 3 3 6 3 2" xfId="16145" xr:uid="{00000000-0005-0000-0000-00004C040000}"/>
    <cellStyle name="Comma 2 2 3 3 6 3 2 2" xfId="35359" xr:uid="{D5355958-FB19-4E32-A812-4146B9CC2237}"/>
    <cellStyle name="Comma 2 2 3 3 6 3 3" xfId="25752" xr:uid="{B5D1F1FD-C556-4D45-A788-E29BC7C9D0FB}"/>
    <cellStyle name="Comma 2 2 3 3 6 4" xfId="11341" xr:uid="{00000000-0005-0000-0000-00004D040000}"/>
    <cellStyle name="Comma 2 2 3 3 6 4 2" xfId="30555" xr:uid="{E799EAD7-321C-46EB-951A-FA371A49E769}"/>
    <cellStyle name="Comma 2 2 3 3 6 5" xfId="20948" xr:uid="{26B6ECFF-1E7B-4501-A75A-E469C28A3435}"/>
    <cellStyle name="Comma 2 2 3 3 7" xfId="2536" xr:uid="{00000000-0005-0000-0000-00004E040000}"/>
    <cellStyle name="Comma 2 2 3 3 7 2" xfId="7339" xr:uid="{00000000-0005-0000-0000-00004F040000}"/>
    <cellStyle name="Comma 2 2 3 3 7 2 2" xfId="16946" xr:uid="{00000000-0005-0000-0000-000050040000}"/>
    <cellStyle name="Comma 2 2 3 3 7 2 2 2" xfId="36160" xr:uid="{CE3265E9-F799-45B9-A638-BF97986B2E81}"/>
    <cellStyle name="Comma 2 2 3 3 7 2 3" xfId="26553" xr:uid="{C32B5196-7113-486B-8EF3-A98407B626CB}"/>
    <cellStyle name="Comma 2 2 3 3 7 3" xfId="12143" xr:uid="{00000000-0005-0000-0000-000051040000}"/>
    <cellStyle name="Comma 2 2 3 3 7 3 2" xfId="31357" xr:uid="{4C10D861-683E-4408-B566-9BF207731EFD}"/>
    <cellStyle name="Comma 2 2 3 3 7 4" xfId="21750" xr:uid="{EF61FF95-DBCF-4BFB-A7ED-4D1A2D8D8B1B}"/>
    <cellStyle name="Comma 2 2 3 3 8" xfId="4938" xr:uid="{00000000-0005-0000-0000-000052040000}"/>
    <cellStyle name="Comma 2 2 3 3 8 2" xfId="14545" xr:uid="{00000000-0005-0000-0000-000053040000}"/>
    <cellStyle name="Comma 2 2 3 3 8 2 2" xfId="33759" xr:uid="{7723F3B2-148D-4D19-B00E-CDA1D252C318}"/>
    <cellStyle name="Comma 2 2 3 3 8 3" xfId="24152" xr:uid="{7C4A7801-7D29-4340-950B-8B6D1927F320}"/>
    <cellStyle name="Comma 2 2 3 3 9" xfId="9741" xr:uid="{00000000-0005-0000-0000-000054040000}"/>
    <cellStyle name="Comma 2 2 3 3 9 2" xfId="28955" xr:uid="{2BC0249F-29E0-47F0-A8F3-9B0D2B304113}"/>
    <cellStyle name="Comma 2 2 3 4" xfId="230" xr:uid="{00000000-0005-0000-0000-000055040000}"/>
    <cellStyle name="Comma 2 2 3 4 2" xfId="1031" xr:uid="{00000000-0005-0000-0000-000056040000}"/>
    <cellStyle name="Comma 2 2 3 4 2 2" xfId="3436" xr:uid="{00000000-0005-0000-0000-000057040000}"/>
    <cellStyle name="Comma 2 2 3 4 2 2 2" xfId="8239" xr:uid="{00000000-0005-0000-0000-000058040000}"/>
    <cellStyle name="Comma 2 2 3 4 2 2 2 2" xfId="17846" xr:uid="{00000000-0005-0000-0000-000059040000}"/>
    <cellStyle name="Comma 2 2 3 4 2 2 2 2 2" xfId="37060" xr:uid="{033C4B81-DBD0-4A18-96CF-3D8D2F1B0BDD}"/>
    <cellStyle name="Comma 2 2 3 4 2 2 2 3" xfId="27453" xr:uid="{E76953D9-17C5-4745-A8B7-1C1A8BFD1863}"/>
    <cellStyle name="Comma 2 2 3 4 2 2 3" xfId="13043" xr:uid="{00000000-0005-0000-0000-00005A040000}"/>
    <cellStyle name="Comma 2 2 3 4 2 2 3 2" xfId="32257" xr:uid="{1EC3C1D4-9743-4B99-8F69-C305849B76E3}"/>
    <cellStyle name="Comma 2 2 3 4 2 2 4" xfId="22650" xr:uid="{FB335E4B-33F7-4B42-9E27-D9FE6ADEBB46}"/>
    <cellStyle name="Comma 2 2 3 4 2 3" xfId="5838" xr:uid="{00000000-0005-0000-0000-00005B040000}"/>
    <cellStyle name="Comma 2 2 3 4 2 3 2" xfId="15445" xr:uid="{00000000-0005-0000-0000-00005C040000}"/>
    <cellStyle name="Comma 2 2 3 4 2 3 2 2" xfId="34659" xr:uid="{CBAC411C-79E2-4C91-849F-DE57ADE20A7C}"/>
    <cellStyle name="Comma 2 2 3 4 2 3 3" xfId="25052" xr:uid="{D1B3F803-4620-4E43-BF7C-7CEBB4BA723E}"/>
    <cellStyle name="Comma 2 2 3 4 2 4" xfId="10641" xr:uid="{00000000-0005-0000-0000-00005D040000}"/>
    <cellStyle name="Comma 2 2 3 4 2 4 2" xfId="29855" xr:uid="{84E382D0-4607-437C-B347-25D5C4B5E7AB}"/>
    <cellStyle name="Comma 2 2 3 4 2 5" xfId="20248" xr:uid="{747262E1-D592-4FB4-A3B2-CC4D606E896E}"/>
    <cellStyle name="Comma 2 2 3 4 3" xfId="1831" xr:uid="{00000000-0005-0000-0000-00005E040000}"/>
    <cellStyle name="Comma 2 2 3 4 3 2" xfId="4236" xr:uid="{00000000-0005-0000-0000-00005F040000}"/>
    <cellStyle name="Comma 2 2 3 4 3 2 2" xfId="9039" xr:uid="{00000000-0005-0000-0000-000060040000}"/>
    <cellStyle name="Comma 2 2 3 4 3 2 2 2" xfId="18646" xr:uid="{00000000-0005-0000-0000-000061040000}"/>
    <cellStyle name="Comma 2 2 3 4 3 2 2 2 2" xfId="37860" xr:uid="{72EB87B0-5082-4738-B304-63A50FDBD21A}"/>
    <cellStyle name="Comma 2 2 3 4 3 2 2 3" xfId="28253" xr:uid="{184D8B5C-7620-4619-90D6-3875F1BE9541}"/>
    <cellStyle name="Comma 2 2 3 4 3 2 3" xfId="13843" xr:uid="{00000000-0005-0000-0000-000062040000}"/>
    <cellStyle name="Comma 2 2 3 4 3 2 3 2" xfId="33057" xr:uid="{D21EE96A-2F08-43CA-B9BA-FE4F5B24CBF0}"/>
    <cellStyle name="Comma 2 2 3 4 3 2 4" xfId="23450" xr:uid="{37C41AE5-F979-4D8E-B78A-EDD229DCD08B}"/>
    <cellStyle name="Comma 2 2 3 4 3 3" xfId="6638" xr:uid="{00000000-0005-0000-0000-000063040000}"/>
    <cellStyle name="Comma 2 2 3 4 3 3 2" xfId="16245" xr:uid="{00000000-0005-0000-0000-000064040000}"/>
    <cellStyle name="Comma 2 2 3 4 3 3 2 2" xfId="35459" xr:uid="{0D261830-2E79-45D2-BE20-61A659481EEF}"/>
    <cellStyle name="Comma 2 2 3 4 3 3 3" xfId="25852" xr:uid="{C56375C2-9A16-4984-9F67-7D27030083E2}"/>
    <cellStyle name="Comma 2 2 3 4 3 4" xfId="11441" xr:uid="{00000000-0005-0000-0000-000065040000}"/>
    <cellStyle name="Comma 2 2 3 4 3 4 2" xfId="30655" xr:uid="{BADB6159-472A-419B-B505-75CCA4BC7511}"/>
    <cellStyle name="Comma 2 2 3 4 3 5" xfId="21048" xr:uid="{898A552B-60F1-49B8-A443-EFDF595F412F}"/>
    <cellStyle name="Comma 2 2 3 4 4" xfId="2636" xr:uid="{00000000-0005-0000-0000-000066040000}"/>
    <cellStyle name="Comma 2 2 3 4 4 2" xfId="7439" xr:uid="{00000000-0005-0000-0000-000067040000}"/>
    <cellStyle name="Comma 2 2 3 4 4 2 2" xfId="17046" xr:uid="{00000000-0005-0000-0000-000068040000}"/>
    <cellStyle name="Comma 2 2 3 4 4 2 2 2" xfId="36260" xr:uid="{B8641100-0BF9-455B-8F08-F8115BABE0AB}"/>
    <cellStyle name="Comma 2 2 3 4 4 2 3" xfId="26653" xr:uid="{115F9CF0-603D-403E-9C06-7BDA1BC92B8A}"/>
    <cellStyle name="Comma 2 2 3 4 4 3" xfId="12243" xr:uid="{00000000-0005-0000-0000-000069040000}"/>
    <cellStyle name="Comma 2 2 3 4 4 3 2" xfId="31457" xr:uid="{752FC585-7157-45B0-98E6-FAC680FD8D6A}"/>
    <cellStyle name="Comma 2 2 3 4 4 4" xfId="21850" xr:uid="{F917957B-4A67-4A3A-A138-90326F5DFB78}"/>
    <cellStyle name="Comma 2 2 3 4 5" xfId="5038" xr:uid="{00000000-0005-0000-0000-00006A040000}"/>
    <cellStyle name="Comma 2 2 3 4 5 2" xfId="14645" xr:uid="{00000000-0005-0000-0000-00006B040000}"/>
    <cellStyle name="Comma 2 2 3 4 5 2 2" xfId="33859" xr:uid="{6475E8D4-3D29-4439-ADBA-17B60405B1A7}"/>
    <cellStyle name="Comma 2 2 3 4 5 3" xfId="24252" xr:uid="{48EBEF31-6DDF-42BE-8DD0-808D490EB20C}"/>
    <cellStyle name="Comma 2 2 3 4 6" xfId="9841" xr:uid="{00000000-0005-0000-0000-00006C040000}"/>
    <cellStyle name="Comma 2 2 3 4 6 2" xfId="29055" xr:uid="{3173CCD0-A335-4EBC-AFE9-0DC917BE19BE}"/>
    <cellStyle name="Comma 2 2 3 4 7" xfId="19448" xr:uid="{AF7E7B92-48F7-4781-BD76-6457F3042F6C}"/>
    <cellStyle name="Comma 2 2 3 5" xfId="430" xr:uid="{00000000-0005-0000-0000-00006D040000}"/>
    <cellStyle name="Comma 2 2 3 5 2" xfId="1231" xr:uid="{00000000-0005-0000-0000-00006E040000}"/>
    <cellStyle name="Comma 2 2 3 5 2 2" xfId="3636" xr:uid="{00000000-0005-0000-0000-00006F040000}"/>
    <cellStyle name="Comma 2 2 3 5 2 2 2" xfId="8439" xr:uid="{00000000-0005-0000-0000-000070040000}"/>
    <cellStyle name="Comma 2 2 3 5 2 2 2 2" xfId="18046" xr:uid="{00000000-0005-0000-0000-000071040000}"/>
    <cellStyle name="Comma 2 2 3 5 2 2 2 2 2" xfId="37260" xr:uid="{3F3720C3-E655-4922-A0BD-2788C0AD5513}"/>
    <cellStyle name="Comma 2 2 3 5 2 2 2 3" xfId="27653" xr:uid="{717A092A-DF97-41FD-AD82-5179F63AD92D}"/>
    <cellStyle name="Comma 2 2 3 5 2 2 3" xfId="13243" xr:uid="{00000000-0005-0000-0000-000072040000}"/>
    <cellStyle name="Comma 2 2 3 5 2 2 3 2" xfId="32457" xr:uid="{0C668BE2-6F79-4979-8EEF-CC846153D960}"/>
    <cellStyle name="Comma 2 2 3 5 2 2 4" xfId="22850" xr:uid="{FF7AD85E-A85D-468F-B9FD-775D990E57B5}"/>
    <cellStyle name="Comma 2 2 3 5 2 3" xfId="6038" xr:uid="{00000000-0005-0000-0000-000073040000}"/>
    <cellStyle name="Comma 2 2 3 5 2 3 2" xfId="15645" xr:uid="{00000000-0005-0000-0000-000074040000}"/>
    <cellStyle name="Comma 2 2 3 5 2 3 2 2" xfId="34859" xr:uid="{AC6522C5-957F-4301-A9CA-B10BEE098B3C}"/>
    <cellStyle name="Comma 2 2 3 5 2 3 3" xfId="25252" xr:uid="{32BC37BC-B706-4D8D-AF4F-3AE3001A3AB4}"/>
    <cellStyle name="Comma 2 2 3 5 2 4" xfId="10841" xr:uid="{00000000-0005-0000-0000-000075040000}"/>
    <cellStyle name="Comma 2 2 3 5 2 4 2" xfId="30055" xr:uid="{000B6F6C-82B6-4287-B350-656F02D8C58A}"/>
    <cellStyle name="Comma 2 2 3 5 2 5" xfId="20448" xr:uid="{E5B26F15-6FD9-4F06-941A-0263607EB11B}"/>
    <cellStyle name="Comma 2 2 3 5 3" xfId="2031" xr:uid="{00000000-0005-0000-0000-000076040000}"/>
    <cellStyle name="Comma 2 2 3 5 3 2" xfId="4436" xr:uid="{00000000-0005-0000-0000-000077040000}"/>
    <cellStyle name="Comma 2 2 3 5 3 2 2" xfId="9239" xr:uid="{00000000-0005-0000-0000-000078040000}"/>
    <cellStyle name="Comma 2 2 3 5 3 2 2 2" xfId="18846" xr:uid="{00000000-0005-0000-0000-000079040000}"/>
    <cellStyle name="Comma 2 2 3 5 3 2 2 2 2" xfId="38060" xr:uid="{D2A7693F-3EA1-4C04-B940-FF7727D869F0}"/>
    <cellStyle name="Comma 2 2 3 5 3 2 2 3" xfId="28453" xr:uid="{CC2074BC-86CF-4F19-BAFF-A0FF4B0BDFF7}"/>
    <cellStyle name="Comma 2 2 3 5 3 2 3" xfId="14043" xr:uid="{00000000-0005-0000-0000-00007A040000}"/>
    <cellStyle name="Comma 2 2 3 5 3 2 3 2" xfId="33257" xr:uid="{E8111351-4458-459C-A884-E924B39F8D12}"/>
    <cellStyle name="Comma 2 2 3 5 3 2 4" xfId="23650" xr:uid="{CA73B5AC-91D0-4711-96DF-41D21FE982FB}"/>
    <cellStyle name="Comma 2 2 3 5 3 3" xfId="6838" xr:uid="{00000000-0005-0000-0000-00007B040000}"/>
    <cellStyle name="Comma 2 2 3 5 3 3 2" xfId="16445" xr:uid="{00000000-0005-0000-0000-00007C040000}"/>
    <cellStyle name="Comma 2 2 3 5 3 3 2 2" xfId="35659" xr:uid="{38D019F6-ECEF-43E1-B4A2-3D089883EC99}"/>
    <cellStyle name="Comma 2 2 3 5 3 3 3" xfId="26052" xr:uid="{47C06817-E8C0-43B5-AD8F-A71EA7854EEB}"/>
    <cellStyle name="Comma 2 2 3 5 3 4" xfId="11641" xr:uid="{00000000-0005-0000-0000-00007D040000}"/>
    <cellStyle name="Comma 2 2 3 5 3 4 2" xfId="30855" xr:uid="{0F997893-92C1-4D3F-9AA0-555222C2F3A8}"/>
    <cellStyle name="Comma 2 2 3 5 3 5" xfId="21248" xr:uid="{B2D053E3-286E-4736-9FCB-E5063D65D2BC}"/>
    <cellStyle name="Comma 2 2 3 5 4" xfId="2836" xr:uid="{00000000-0005-0000-0000-00007E040000}"/>
    <cellStyle name="Comma 2 2 3 5 4 2" xfId="7639" xr:uid="{00000000-0005-0000-0000-00007F040000}"/>
    <cellStyle name="Comma 2 2 3 5 4 2 2" xfId="17246" xr:uid="{00000000-0005-0000-0000-000080040000}"/>
    <cellStyle name="Comma 2 2 3 5 4 2 2 2" xfId="36460" xr:uid="{8BB76EEB-E57A-4E9D-BD70-65DA101DD1B3}"/>
    <cellStyle name="Comma 2 2 3 5 4 2 3" xfId="26853" xr:uid="{EE7E1152-42FC-4905-BE36-9D6D2F07BF73}"/>
    <cellStyle name="Comma 2 2 3 5 4 3" xfId="12443" xr:uid="{00000000-0005-0000-0000-000081040000}"/>
    <cellStyle name="Comma 2 2 3 5 4 3 2" xfId="31657" xr:uid="{5F25A957-EC2E-4D1F-B2B7-1F84662D35F2}"/>
    <cellStyle name="Comma 2 2 3 5 4 4" xfId="22050" xr:uid="{F787B9E0-C965-4482-AD16-7B6B0D608028}"/>
    <cellStyle name="Comma 2 2 3 5 5" xfId="5238" xr:uid="{00000000-0005-0000-0000-000082040000}"/>
    <cellStyle name="Comma 2 2 3 5 5 2" xfId="14845" xr:uid="{00000000-0005-0000-0000-000083040000}"/>
    <cellStyle name="Comma 2 2 3 5 5 2 2" xfId="34059" xr:uid="{27F70C54-4210-4226-8551-12D0FD58D618}"/>
    <cellStyle name="Comma 2 2 3 5 5 3" xfId="24452" xr:uid="{EDD780CA-9E87-46D9-A152-9CBA9C97483F}"/>
    <cellStyle name="Comma 2 2 3 5 6" xfId="10041" xr:uid="{00000000-0005-0000-0000-000084040000}"/>
    <cellStyle name="Comma 2 2 3 5 6 2" xfId="29255" xr:uid="{FFD8888E-63BE-45BF-8417-33D8A0946117}"/>
    <cellStyle name="Comma 2 2 3 5 7" xfId="19648" xr:uid="{86130742-7509-4BF2-8D5E-A605D63F1525}"/>
    <cellStyle name="Comma 2 2 3 6" xfId="630" xr:uid="{00000000-0005-0000-0000-000085040000}"/>
    <cellStyle name="Comma 2 2 3 6 2" xfId="1431" xr:uid="{00000000-0005-0000-0000-000086040000}"/>
    <cellStyle name="Comma 2 2 3 6 2 2" xfId="3836" xr:uid="{00000000-0005-0000-0000-000087040000}"/>
    <cellStyle name="Comma 2 2 3 6 2 2 2" xfId="8639" xr:uid="{00000000-0005-0000-0000-000088040000}"/>
    <cellStyle name="Comma 2 2 3 6 2 2 2 2" xfId="18246" xr:uid="{00000000-0005-0000-0000-000089040000}"/>
    <cellStyle name="Comma 2 2 3 6 2 2 2 2 2" xfId="37460" xr:uid="{7B90C64E-C73E-4B36-8CE4-CD42DE5C9324}"/>
    <cellStyle name="Comma 2 2 3 6 2 2 2 3" xfId="27853" xr:uid="{DB0F812E-93A1-469F-8E3D-ABAF7F9BB402}"/>
    <cellStyle name="Comma 2 2 3 6 2 2 3" xfId="13443" xr:uid="{00000000-0005-0000-0000-00008A040000}"/>
    <cellStyle name="Comma 2 2 3 6 2 2 3 2" xfId="32657" xr:uid="{8E89E47F-5735-4C03-95D5-B124AF0219D3}"/>
    <cellStyle name="Comma 2 2 3 6 2 2 4" xfId="23050" xr:uid="{0240060C-B697-45AE-9C4C-3B8280EEA702}"/>
    <cellStyle name="Comma 2 2 3 6 2 3" xfId="6238" xr:uid="{00000000-0005-0000-0000-00008B040000}"/>
    <cellStyle name="Comma 2 2 3 6 2 3 2" xfId="15845" xr:uid="{00000000-0005-0000-0000-00008C040000}"/>
    <cellStyle name="Comma 2 2 3 6 2 3 2 2" xfId="35059" xr:uid="{75CBDDBC-DD4E-4E1A-BA23-AF92A43C00CE}"/>
    <cellStyle name="Comma 2 2 3 6 2 3 3" xfId="25452" xr:uid="{207F6D09-8E21-401E-8F3B-C80F8186BB17}"/>
    <cellStyle name="Comma 2 2 3 6 2 4" xfId="11041" xr:uid="{00000000-0005-0000-0000-00008D040000}"/>
    <cellStyle name="Comma 2 2 3 6 2 4 2" xfId="30255" xr:uid="{4EBA637D-D63B-4A7E-BB3F-22BB9DA099A9}"/>
    <cellStyle name="Comma 2 2 3 6 2 5" xfId="20648" xr:uid="{589DD2A1-6FED-4789-A72B-E2CDAAE31432}"/>
    <cellStyle name="Comma 2 2 3 6 3" xfId="2231" xr:uid="{00000000-0005-0000-0000-00008E040000}"/>
    <cellStyle name="Comma 2 2 3 6 3 2" xfId="4636" xr:uid="{00000000-0005-0000-0000-00008F040000}"/>
    <cellStyle name="Comma 2 2 3 6 3 2 2" xfId="9439" xr:uid="{00000000-0005-0000-0000-000090040000}"/>
    <cellStyle name="Comma 2 2 3 6 3 2 2 2" xfId="19046" xr:uid="{00000000-0005-0000-0000-000091040000}"/>
    <cellStyle name="Comma 2 2 3 6 3 2 2 2 2" xfId="38260" xr:uid="{6AD2EFCD-AB23-4839-81F8-0E260D51476A}"/>
    <cellStyle name="Comma 2 2 3 6 3 2 2 3" xfId="28653" xr:uid="{98F9B3CF-FAC9-4607-92E4-FC5E26C1939B}"/>
    <cellStyle name="Comma 2 2 3 6 3 2 3" xfId="14243" xr:uid="{00000000-0005-0000-0000-000092040000}"/>
    <cellStyle name="Comma 2 2 3 6 3 2 3 2" xfId="33457" xr:uid="{CE33B982-4F70-4A23-93C6-0923F19CD75D}"/>
    <cellStyle name="Comma 2 2 3 6 3 2 4" xfId="23850" xr:uid="{96258967-DEAF-40D2-B644-40853CF76108}"/>
    <cellStyle name="Comma 2 2 3 6 3 3" xfId="7038" xr:uid="{00000000-0005-0000-0000-000093040000}"/>
    <cellStyle name="Comma 2 2 3 6 3 3 2" xfId="16645" xr:uid="{00000000-0005-0000-0000-000094040000}"/>
    <cellStyle name="Comma 2 2 3 6 3 3 2 2" xfId="35859" xr:uid="{3E51EB2E-1F81-46C7-8FB3-DAA3E8A704F8}"/>
    <cellStyle name="Comma 2 2 3 6 3 3 3" xfId="26252" xr:uid="{3522D346-5D15-4BE9-91E0-19A0C9D97D67}"/>
    <cellStyle name="Comma 2 2 3 6 3 4" xfId="11841" xr:uid="{00000000-0005-0000-0000-000095040000}"/>
    <cellStyle name="Comma 2 2 3 6 3 4 2" xfId="31055" xr:uid="{70A460EE-621E-440C-BD05-158DBB9D0C4D}"/>
    <cellStyle name="Comma 2 2 3 6 3 5" xfId="21448" xr:uid="{7AAFC8E1-55C5-4191-8339-A1D1DC023E4C}"/>
    <cellStyle name="Comma 2 2 3 6 4" xfId="3036" xr:uid="{00000000-0005-0000-0000-000096040000}"/>
    <cellStyle name="Comma 2 2 3 6 4 2" xfId="7839" xr:uid="{00000000-0005-0000-0000-000097040000}"/>
    <cellStyle name="Comma 2 2 3 6 4 2 2" xfId="17446" xr:uid="{00000000-0005-0000-0000-000098040000}"/>
    <cellStyle name="Comma 2 2 3 6 4 2 2 2" xfId="36660" xr:uid="{0D20E758-8E92-468C-A615-48BDF359C612}"/>
    <cellStyle name="Comma 2 2 3 6 4 2 3" xfId="27053" xr:uid="{987CAFFF-9AA1-4D32-BC22-B39E1BF47C1B}"/>
    <cellStyle name="Comma 2 2 3 6 4 3" xfId="12643" xr:uid="{00000000-0005-0000-0000-000099040000}"/>
    <cellStyle name="Comma 2 2 3 6 4 3 2" xfId="31857" xr:uid="{F04EEA0E-63E6-496A-95FE-069397CCD9B1}"/>
    <cellStyle name="Comma 2 2 3 6 4 4" xfId="22250" xr:uid="{7D5E1292-2057-4B19-AFC4-8A6F41E6B578}"/>
    <cellStyle name="Comma 2 2 3 6 5" xfId="5438" xr:uid="{00000000-0005-0000-0000-00009A040000}"/>
    <cellStyle name="Comma 2 2 3 6 5 2" xfId="15045" xr:uid="{00000000-0005-0000-0000-00009B040000}"/>
    <cellStyle name="Comma 2 2 3 6 5 2 2" xfId="34259" xr:uid="{68E4531D-00B1-4406-943A-72A4D3D367CE}"/>
    <cellStyle name="Comma 2 2 3 6 5 3" xfId="24652" xr:uid="{7B5A665D-0845-410A-BB6A-FF04A205F090}"/>
    <cellStyle name="Comma 2 2 3 6 6" xfId="10241" xr:uid="{00000000-0005-0000-0000-00009C040000}"/>
    <cellStyle name="Comma 2 2 3 6 6 2" xfId="29455" xr:uid="{CA8047DC-4B11-4499-A514-B5FA8598E1A8}"/>
    <cellStyle name="Comma 2 2 3 6 7" xfId="19848" xr:uid="{BC3997E0-0554-427D-A496-2D49E93EA803}"/>
    <cellStyle name="Comma 2 2 3 7" xfId="831" xr:uid="{00000000-0005-0000-0000-00009D040000}"/>
    <cellStyle name="Comma 2 2 3 7 2" xfId="3236" xr:uid="{00000000-0005-0000-0000-00009E040000}"/>
    <cellStyle name="Comma 2 2 3 7 2 2" xfId="8039" xr:uid="{00000000-0005-0000-0000-00009F040000}"/>
    <cellStyle name="Comma 2 2 3 7 2 2 2" xfId="17646" xr:uid="{00000000-0005-0000-0000-0000A0040000}"/>
    <cellStyle name="Comma 2 2 3 7 2 2 2 2" xfId="36860" xr:uid="{ABBE8864-9BE8-4519-A09F-82BDF268D326}"/>
    <cellStyle name="Comma 2 2 3 7 2 2 3" xfId="27253" xr:uid="{C6798C51-AE5E-45F4-852F-32628D38AA80}"/>
    <cellStyle name="Comma 2 2 3 7 2 3" xfId="12843" xr:uid="{00000000-0005-0000-0000-0000A1040000}"/>
    <cellStyle name="Comma 2 2 3 7 2 3 2" xfId="32057" xr:uid="{8418599C-0207-48CD-A280-62A88B9FBFEF}"/>
    <cellStyle name="Comma 2 2 3 7 2 4" xfId="22450" xr:uid="{9BEA13CE-A84F-48DC-A543-F58906C4D5C4}"/>
    <cellStyle name="Comma 2 2 3 7 3" xfId="5638" xr:uid="{00000000-0005-0000-0000-0000A2040000}"/>
    <cellStyle name="Comma 2 2 3 7 3 2" xfId="15245" xr:uid="{00000000-0005-0000-0000-0000A3040000}"/>
    <cellStyle name="Comma 2 2 3 7 3 2 2" xfId="34459" xr:uid="{19947587-EE37-45F6-91A6-89F7EE3ED552}"/>
    <cellStyle name="Comma 2 2 3 7 3 3" xfId="24852" xr:uid="{C1EE1B44-15BB-4D55-A8E7-2D4A0DC1FFA6}"/>
    <cellStyle name="Comma 2 2 3 7 4" xfId="10441" xr:uid="{00000000-0005-0000-0000-0000A4040000}"/>
    <cellStyle name="Comma 2 2 3 7 4 2" xfId="29655" xr:uid="{656D4D8E-6B3A-4DF1-8BF5-86544CAA5AFD}"/>
    <cellStyle name="Comma 2 2 3 7 5" xfId="20048" xr:uid="{8D31CD7B-ACC6-4772-A6C8-58E63F3A69AA}"/>
    <cellStyle name="Comma 2 2 3 8" xfId="1631" xr:uid="{00000000-0005-0000-0000-0000A5040000}"/>
    <cellStyle name="Comma 2 2 3 8 2" xfId="4036" xr:uid="{00000000-0005-0000-0000-0000A6040000}"/>
    <cellStyle name="Comma 2 2 3 8 2 2" xfId="8839" xr:uid="{00000000-0005-0000-0000-0000A7040000}"/>
    <cellStyle name="Comma 2 2 3 8 2 2 2" xfId="18446" xr:uid="{00000000-0005-0000-0000-0000A8040000}"/>
    <cellStyle name="Comma 2 2 3 8 2 2 2 2" xfId="37660" xr:uid="{C4668586-8AAC-4985-8A87-1CC6181E3D39}"/>
    <cellStyle name="Comma 2 2 3 8 2 2 3" xfId="28053" xr:uid="{AE1512A7-556B-450F-90AC-B0DAE2F65A3E}"/>
    <cellStyle name="Comma 2 2 3 8 2 3" xfId="13643" xr:uid="{00000000-0005-0000-0000-0000A9040000}"/>
    <cellStyle name="Comma 2 2 3 8 2 3 2" xfId="32857" xr:uid="{BC5B5D03-2736-42CF-A429-C81D7F60DBD7}"/>
    <cellStyle name="Comma 2 2 3 8 2 4" xfId="23250" xr:uid="{5C399334-0947-4A17-BAB4-33F727EA50DC}"/>
    <cellStyle name="Comma 2 2 3 8 3" xfId="6438" xr:uid="{00000000-0005-0000-0000-0000AA040000}"/>
    <cellStyle name="Comma 2 2 3 8 3 2" xfId="16045" xr:uid="{00000000-0005-0000-0000-0000AB040000}"/>
    <cellStyle name="Comma 2 2 3 8 3 2 2" xfId="35259" xr:uid="{CBA2D4DB-8EEF-4BA4-87F4-E2EFE637B398}"/>
    <cellStyle name="Comma 2 2 3 8 3 3" xfId="25652" xr:uid="{BA37A0C8-704A-40B0-9C17-0FD7E9D8A864}"/>
    <cellStyle name="Comma 2 2 3 8 4" xfId="11241" xr:uid="{00000000-0005-0000-0000-0000AC040000}"/>
    <cellStyle name="Comma 2 2 3 8 4 2" xfId="30455" xr:uid="{D1192800-F1E8-4D63-A0C0-849AA9DFE844}"/>
    <cellStyle name="Comma 2 2 3 8 5" xfId="20848" xr:uid="{6503204E-D264-4B6B-9E7D-0E95295174B7}"/>
    <cellStyle name="Comma 2 2 3 9" xfId="2436" xr:uid="{00000000-0005-0000-0000-0000AD040000}"/>
    <cellStyle name="Comma 2 2 3 9 2" xfId="7239" xr:uid="{00000000-0005-0000-0000-0000AE040000}"/>
    <cellStyle name="Comma 2 2 3 9 2 2" xfId="16846" xr:uid="{00000000-0005-0000-0000-0000AF040000}"/>
    <cellStyle name="Comma 2 2 3 9 2 2 2" xfId="36060" xr:uid="{3452A46B-5B07-443C-B490-BE337082400F}"/>
    <cellStyle name="Comma 2 2 3 9 2 3" xfId="26453" xr:uid="{3D96356C-37BB-48F7-BC64-8DBEE89C5CD1}"/>
    <cellStyle name="Comma 2 2 3 9 3" xfId="12043" xr:uid="{00000000-0005-0000-0000-0000B0040000}"/>
    <cellStyle name="Comma 2 2 3 9 3 2" xfId="31257" xr:uid="{6838715C-4CBB-461E-A049-6FCDAD7332EE}"/>
    <cellStyle name="Comma 2 2 3 9 4" xfId="21650" xr:uid="{45D354DB-FD1F-4B26-A973-3DE7DF3AFFDB}"/>
    <cellStyle name="Comma 2 2 4" xfId="39" xr:uid="{00000000-0005-0000-0000-0000B1040000}"/>
    <cellStyle name="Comma 2 2 4 10" xfId="4848" xr:uid="{00000000-0005-0000-0000-0000B2040000}"/>
    <cellStyle name="Comma 2 2 4 10 2" xfId="14455" xr:uid="{00000000-0005-0000-0000-0000B3040000}"/>
    <cellStyle name="Comma 2 2 4 10 2 2" xfId="33669" xr:uid="{9A0EDA95-2E03-4207-A39E-28882D845909}"/>
    <cellStyle name="Comma 2 2 4 10 3" xfId="24062" xr:uid="{B5D38686-D2D4-40C4-B2B3-457F63ABBEBD}"/>
    <cellStyle name="Comma 2 2 4 11" xfId="9651" xr:uid="{00000000-0005-0000-0000-0000B4040000}"/>
    <cellStyle name="Comma 2 2 4 11 2" xfId="28865" xr:uid="{8EB16B4A-E670-496E-8510-A37B53A95590}"/>
    <cellStyle name="Comma 2 2 4 12" xfId="19258" xr:uid="{548441C3-42FF-4873-B38F-EF857142EA09}"/>
    <cellStyle name="Comma 2 2 4 2" xfId="90" xr:uid="{00000000-0005-0000-0000-0000B5040000}"/>
    <cellStyle name="Comma 2 2 4 2 10" xfId="9701" xr:uid="{00000000-0005-0000-0000-0000B6040000}"/>
    <cellStyle name="Comma 2 2 4 2 10 2" xfId="28915" xr:uid="{35264D87-0E03-4259-9A0F-37DA82DA5902}"/>
    <cellStyle name="Comma 2 2 4 2 11" xfId="19308" xr:uid="{F3519D08-37CC-4315-A6F0-5C7E9F726794}"/>
    <cellStyle name="Comma 2 2 4 2 2" xfId="190" xr:uid="{00000000-0005-0000-0000-0000B7040000}"/>
    <cellStyle name="Comma 2 2 4 2 2 10" xfId="19408" xr:uid="{97EF0D1E-4FBD-4F7E-B9C6-DD1080C2759D}"/>
    <cellStyle name="Comma 2 2 4 2 2 2" xfId="390" xr:uid="{00000000-0005-0000-0000-0000B8040000}"/>
    <cellStyle name="Comma 2 2 4 2 2 2 2" xfId="1191" xr:uid="{00000000-0005-0000-0000-0000B9040000}"/>
    <cellStyle name="Comma 2 2 4 2 2 2 2 2" xfId="3596" xr:uid="{00000000-0005-0000-0000-0000BA040000}"/>
    <cellStyle name="Comma 2 2 4 2 2 2 2 2 2" xfId="8399" xr:uid="{00000000-0005-0000-0000-0000BB040000}"/>
    <cellStyle name="Comma 2 2 4 2 2 2 2 2 2 2" xfId="18006" xr:uid="{00000000-0005-0000-0000-0000BC040000}"/>
    <cellStyle name="Comma 2 2 4 2 2 2 2 2 2 2 2" xfId="37220" xr:uid="{4FEBE1AB-B7F0-4DCD-A001-E94CAE55305B}"/>
    <cellStyle name="Comma 2 2 4 2 2 2 2 2 2 3" xfId="27613" xr:uid="{E3FBBA83-4E8B-4E7A-9C55-EC5967792B2D}"/>
    <cellStyle name="Comma 2 2 4 2 2 2 2 2 3" xfId="13203" xr:uid="{00000000-0005-0000-0000-0000BD040000}"/>
    <cellStyle name="Comma 2 2 4 2 2 2 2 2 3 2" xfId="32417" xr:uid="{E2C42FA1-2E0F-42A7-8ACE-8508A4411BF4}"/>
    <cellStyle name="Comma 2 2 4 2 2 2 2 2 4" xfId="22810" xr:uid="{C4D03CE9-61FE-4E7F-BF0A-F8B51607EC03}"/>
    <cellStyle name="Comma 2 2 4 2 2 2 2 3" xfId="5998" xr:uid="{00000000-0005-0000-0000-0000BE040000}"/>
    <cellStyle name="Comma 2 2 4 2 2 2 2 3 2" xfId="15605" xr:uid="{00000000-0005-0000-0000-0000BF040000}"/>
    <cellStyle name="Comma 2 2 4 2 2 2 2 3 2 2" xfId="34819" xr:uid="{15717956-3FA0-4112-8250-128B136D51F2}"/>
    <cellStyle name="Comma 2 2 4 2 2 2 2 3 3" xfId="25212" xr:uid="{8D108FC0-74DC-474D-B782-FF00AF5C38D3}"/>
    <cellStyle name="Comma 2 2 4 2 2 2 2 4" xfId="10801" xr:uid="{00000000-0005-0000-0000-0000C0040000}"/>
    <cellStyle name="Comma 2 2 4 2 2 2 2 4 2" xfId="30015" xr:uid="{EF6E1A87-3D81-4118-95CA-3E8EECD27A49}"/>
    <cellStyle name="Comma 2 2 4 2 2 2 2 5" xfId="20408" xr:uid="{C4DF08FF-F0F5-4C78-8595-27A52E820078}"/>
    <cellStyle name="Comma 2 2 4 2 2 2 3" xfId="1991" xr:uid="{00000000-0005-0000-0000-0000C1040000}"/>
    <cellStyle name="Comma 2 2 4 2 2 2 3 2" xfId="4396" xr:uid="{00000000-0005-0000-0000-0000C2040000}"/>
    <cellStyle name="Comma 2 2 4 2 2 2 3 2 2" xfId="9199" xr:uid="{00000000-0005-0000-0000-0000C3040000}"/>
    <cellStyle name="Comma 2 2 4 2 2 2 3 2 2 2" xfId="18806" xr:uid="{00000000-0005-0000-0000-0000C4040000}"/>
    <cellStyle name="Comma 2 2 4 2 2 2 3 2 2 2 2" xfId="38020" xr:uid="{135C5F6F-06F4-4E42-B23C-8D9BCFD76D5D}"/>
    <cellStyle name="Comma 2 2 4 2 2 2 3 2 2 3" xfId="28413" xr:uid="{241D05A2-7DAE-4FCE-87EA-0BCB263226EA}"/>
    <cellStyle name="Comma 2 2 4 2 2 2 3 2 3" xfId="14003" xr:uid="{00000000-0005-0000-0000-0000C5040000}"/>
    <cellStyle name="Comma 2 2 4 2 2 2 3 2 3 2" xfId="33217" xr:uid="{A4A60B64-072E-4321-80D0-541EBD248F59}"/>
    <cellStyle name="Comma 2 2 4 2 2 2 3 2 4" xfId="23610" xr:uid="{C85F997E-F4CB-4FD9-B84F-AF5937F4A3E9}"/>
    <cellStyle name="Comma 2 2 4 2 2 2 3 3" xfId="6798" xr:uid="{00000000-0005-0000-0000-0000C6040000}"/>
    <cellStyle name="Comma 2 2 4 2 2 2 3 3 2" xfId="16405" xr:uid="{00000000-0005-0000-0000-0000C7040000}"/>
    <cellStyle name="Comma 2 2 4 2 2 2 3 3 2 2" xfId="35619" xr:uid="{82753BAF-FDC2-4AAD-B23D-B2E13D237C21}"/>
    <cellStyle name="Comma 2 2 4 2 2 2 3 3 3" xfId="26012" xr:uid="{B39B6221-AEB4-4B51-9DCA-6E7AD728688A}"/>
    <cellStyle name="Comma 2 2 4 2 2 2 3 4" xfId="11601" xr:uid="{00000000-0005-0000-0000-0000C8040000}"/>
    <cellStyle name="Comma 2 2 4 2 2 2 3 4 2" xfId="30815" xr:uid="{469FF53D-3B5A-407D-AAF4-A4EED1367F5E}"/>
    <cellStyle name="Comma 2 2 4 2 2 2 3 5" xfId="21208" xr:uid="{0451F254-7841-492C-8682-4265F6B41E9F}"/>
    <cellStyle name="Comma 2 2 4 2 2 2 4" xfId="2796" xr:uid="{00000000-0005-0000-0000-0000C9040000}"/>
    <cellStyle name="Comma 2 2 4 2 2 2 4 2" xfId="7599" xr:uid="{00000000-0005-0000-0000-0000CA040000}"/>
    <cellStyle name="Comma 2 2 4 2 2 2 4 2 2" xfId="17206" xr:uid="{00000000-0005-0000-0000-0000CB040000}"/>
    <cellStyle name="Comma 2 2 4 2 2 2 4 2 2 2" xfId="36420" xr:uid="{191134BC-895A-4E62-9831-441862664AEF}"/>
    <cellStyle name="Comma 2 2 4 2 2 2 4 2 3" xfId="26813" xr:uid="{D2685760-3F83-4003-B219-5D29BB485F18}"/>
    <cellStyle name="Comma 2 2 4 2 2 2 4 3" xfId="12403" xr:uid="{00000000-0005-0000-0000-0000CC040000}"/>
    <cellStyle name="Comma 2 2 4 2 2 2 4 3 2" xfId="31617" xr:uid="{C391518C-C525-45DC-A48F-23E07670AB0B}"/>
    <cellStyle name="Comma 2 2 4 2 2 2 4 4" xfId="22010" xr:uid="{800D4F05-7E09-4E35-8F34-B9968746F8BE}"/>
    <cellStyle name="Comma 2 2 4 2 2 2 5" xfId="5198" xr:uid="{00000000-0005-0000-0000-0000CD040000}"/>
    <cellStyle name="Comma 2 2 4 2 2 2 5 2" xfId="14805" xr:uid="{00000000-0005-0000-0000-0000CE040000}"/>
    <cellStyle name="Comma 2 2 4 2 2 2 5 2 2" xfId="34019" xr:uid="{76BADB37-1FEE-486C-9411-17F7E20D6163}"/>
    <cellStyle name="Comma 2 2 4 2 2 2 5 3" xfId="24412" xr:uid="{0BB8DD94-8850-4BBE-A5CC-90492A5B523C}"/>
    <cellStyle name="Comma 2 2 4 2 2 2 6" xfId="10001" xr:uid="{00000000-0005-0000-0000-0000CF040000}"/>
    <cellStyle name="Comma 2 2 4 2 2 2 6 2" xfId="29215" xr:uid="{44C03C5B-A248-4412-B9EB-EE218EDDA8A9}"/>
    <cellStyle name="Comma 2 2 4 2 2 2 7" xfId="19608" xr:uid="{C2AA6B0A-AF07-49E9-B654-0EE4CE817E61}"/>
    <cellStyle name="Comma 2 2 4 2 2 3" xfId="590" xr:uid="{00000000-0005-0000-0000-0000D0040000}"/>
    <cellStyle name="Comma 2 2 4 2 2 3 2" xfId="1391" xr:uid="{00000000-0005-0000-0000-0000D1040000}"/>
    <cellStyle name="Comma 2 2 4 2 2 3 2 2" xfId="3796" xr:uid="{00000000-0005-0000-0000-0000D2040000}"/>
    <cellStyle name="Comma 2 2 4 2 2 3 2 2 2" xfId="8599" xr:uid="{00000000-0005-0000-0000-0000D3040000}"/>
    <cellStyle name="Comma 2 2 4 2 2 3 2 2 2 2" xfId="18206" xr:uid="{00000000-0005-0000-0000-0000D4040000}"/>
    <cellStyle name="Comma 2 2 4 2 2 3 2 2 2 2 2" xfId="37420" xr:uid="{FDCD9D9D-415C-4A56-82D1-E6BFCCFE6FAB}"/>
    <cellStyle name="Comma 2 2 4 2 2 3 2 2 2 3" xfId="27813" xr:uid="{1B45AF74-2ACC-4D91-8E9D-C6CD2B4CF73A}"/>
    <cellStyle name="Comma 2 2 4 2 2 3 2 2 3" xfId="13403" xr:uid="{00000000-0005-0000-0000-0000D5040000}"/>
    <cellStyle name="Comma 2 2 4 2 2 3 2 2 3 2" xfId="32617" xr:uid="{CD47A8B1-4C54-4997-9B6D-F2418BD7B7ED}"/>
    <cellStyle name="Comma 2 2 4 2 2 3 2 2 4" xfId="23010" xr:uid="{CB5C2980-C5FA-4467-8622-EE49A9DB34BB}"/>
    <cellStyle name="Comma 2 2 4 2 2 3 2 3" xfId="6198" xr:uid="{00000000-0005-0000-0000-0000D6040000}"/>
    <cellStyle name="Comma 2 2 4 2 2 3 2 3 2" xfId="15805" xr:uid="{00000000-0005-0000-0000-0000D7040000}"/>
    <cellStyle name="Comma 2 2 4 2 2 3 2 3 2 2" xfId="35019" xr:uid="{96EC14F3-8D75-4CC6-9341-64ADFBF7C128}"/>
    <cellStyle name="Comma 2 2 4 2 2 3 2 3 3" xfId="25412" xr:uid="{C5D74D3A-03A0-441D-A4AE-B1205D13704B}"/>
    <cellStyle name="Comma 2 2 4 2 2 3 2 4" xfId="11001" xr:uid="{00000000-0005-0000-0000-0000D8040000}"/>
    <cellStyle name="Comma 2 2 4 2 2 3 2 4 2" xfId="30215" xr:uid="{E5A06258-9456-48BC-951F-EF534F781812}"/>
    <cellStyle name="Comma 2 2 4 2 2 3 2 5" xfId="20608" xr:uid="{46DDF877-9583-44E0-9B16-BD570E50B217}"/>
    <cellStyle name="Comma 2 2 4 2 2 3 3" xfId="2191" xr:uid="{00000000-0005-0000-0000-0000D9040000}"/>
    <cellStyle name="Comma 2 2 4 2 2 3 3 2" xfId="4596" xr:uid="{00000000-0005-0000-0000-0000DA040000}"/>
    <cellStyle name="Comma 2 2 4 2 2 3 3 2 2" xfId="9399" xr:uid="{00000000-0005-0000-0000-0000DB040000}"/>
    <cellStyle name="Comma 2 2 4 2 2 3 3 2 2 2" xfId="19006" xr:uid="{00000000-0005-0000-0000-0000DC040000}"/>
    <cellStyle name="Comma 2 2 4 2 2 3 3 2 2 2 2" xfId="38220" xr:uid="{2BB56137-8C0C-4136-A405-085AAB14E411}"/>
    <cellStyle name="Comma 2 2 4 2 2 3 3 2 2 3" xfId="28613" xr:uid="{0DF2E600-E535-4C17-AD54-0176087920D0}"/>
    <cellStyle name="Comma 2 2 4 2 2 3 3 2 3" xfId="14203" xr:uid="{00000000-0005-0000-0000-0000DD040000}"/>
    <cellStyle name="Comma 2 2 4 2 2 3 3 2 3 2" xfId="33417" xr:uid="{CB78F3B7-460A-4567-A285-B9CA59AEEBB2}"/>
    <cellStyle name="Comma 2 2 4 2 2 3 3 2 4" xfId="23810" xr:uid="{25564E9B-B529-497C-8674-B5352FC4CC1C}"/>
    <cellStyle name="Comma 2 2 4 2 2 3 3 3" xfId="6998" xr:uid="{00000000-0005-0000-0000-0000DE040000}"/>
    <cellStyle name="Comma 2 2 4 2 2 3 3 3 2" xfId="16605" xr:uid="{00000000-0005-0000-0000-0000DF040000}"/>
    <cellStyle name="Comma 2 2 4 2 2 3 3 3 2 2" xfId="35819" xr:uid="{F3A3B356-926A-4177-851C-604A0D21FF88}"/>
    <cellStyle name="Comma 2 2 4 2 2 3 3 3 3" xfId="26212" xr:uid="{EE71A348-390F-4372-A199-3E38EF521D18}"/>
    <cellStyle name="Comma 2 2 4 2 2 3 3 4" xfId="11801" xr:uid="{00000000-0005-0000-0000-0000E0040000}"/>
    <cellStyle name="Comma 2 2 4 2 2 3 3 4 2" xfId="31015" xr:uid="{6BBB5E85-029C-4B35-AD05-49D1D82C8920}"/>
    <cellStyle name="Comma 2 2 4 2 2 3 3 5" xfId="21408" xr:uid="{977A73A2-F883-47E8-BE82-E571A13FDF9B}"/>
    <cellStyle name="Comma 2 2 4 2 2 3 4" xfId="2996" xr:uid="{00000000-0005-0000-0000-0000E1040000}"/>
    <cellStyle name="Comma 2 2 4 2 2 3 4 2" xfId="7799" xr:uid="{00000000-0005-0000-0000-0000E2040000}"/>
    <cellStyle name="Comma 2 2 4 2 2 3 4 2 2" xfId="17406" xr:uid="{00000000-0005-0000-0000-0000E3040000}"/>
    <cellStyle name="Comma 2 2 4 2 2 3 4 2 2 2" xfId="36620" xr:uid="{D0371FC8-366B-4C77-8CF0-F9452B7FEFB7}"/>
    <cellStyle name="Comma 2 2 4 2 2 3 4 2 3" xfId="27013" xr:uid="{937F7A70-6FD7-4086-BEBB-5EFC0843935F}"/>
    <cellStyle name="Comma 2 2 4 2 2 3 4 3" xfId="12603" xr:uid="{00000000-0005-0000-0000-0000E4040000}"/>
    <cellStyle name="Comma 2 2 4 2 2 3 4 3 2" xfId="31817" xr:uid="{50AAB1A1-E3F3-4267-8AB1-83FC388F3F17}"/>
    <cellStyle name="Comma 2 2 4 2 2 3 4 4" xfId="22210" xr:uid="{F6DC0331-855A-4733-8687-8CF1197A533E}"/>
    <cellStyle name="Comma 2 2 4 2 2 3 5" xfId="5398" xr:uid="{00000000-0005-0000-0000-0000E5040000}"/>
    <cellStyle name="Comma 2 2 4 2 2 3 5 2" xfId="15005" xr:uid="{00000000-0005-0000-0000-0000E6040000}"/>
    <cellStyle name="Comma 2 2 4 2 2 3 5 2 2" xfId="34219" xr:uid="{0AB4B7C7-DE3F-490B-8219-510686B419FF}"/>
    <cellStyle name="Comma 2 2 4 2 2 3 5 3" xfId="24612" xr:uid="{4AF32DC0-A24B-4228-885A-5EA9A4758BB4}"/>
    <cellStyle name="Comma 2 2 4 2 2 3 6" xfId="10201" xr:uid="{00000000-0005-0000-0000-0000E7040000}"/>
    <cellStyle name="Comma 2 2 4 2 2 3 6 2" xfId="29415" xr:uid="{B4F540E9-67CC-40E0-A0D3-3F9F4484BE69}"/>
    <cellStyle name="Comma 2 2 4 2 2 3 7" xfId="19808" xr:uid="{0F7119DE-A2B8-42D8-BCEA-34C445E39BC0}"/>
    <cellStyle name="Comma 2 2 4 2 2 4" xfId="790" xr:uid="{00000000-0005-0000-0000-0000E8040000}"/>
    <cellStyle name="Comma 2 2 4 2 2 4 2" xfId="1591" xr:uid="{00000000-0005-0000-0000-0000E9040000}"/>
    <cellStyle name="Comma 2 2 4 2 2 4 2 2" xfId="3996" xr:uid="{00000000-0005-0000-0000-0000EA040000}"/>
    <cellStyle name="Comma 2 2 4 2 2 4 2 2 2" xfId="8799" xr:uid="{00000000-0005-0000-0000-0000EB040000}"/>
    <cellStyle name="Comma 2 2 4 2 2 4 2 2 2 2" xfId="18406" xr:uid="{00000000-0005-0000-0000-0000EC040000}"/>
    <cellStyle name="Comma 2 2 4 2 2 4 2 2 2 2 2" xfId="37620" xr:uid="{372E8A1A-2DC2-4109-B2DE-FB7900C16C7A}"/>
    <cellStyle name="Comma 2 2 4 2 2 4 2 2 2 3" xfId="28013" xr:uid="{D2396293-EEB7-4981-8D3A-ABF3AE2D1B55}"/>
    <cellStyle name="Comma 2 2 4 2 2 4 2 2 3" xfId="13603" xr:uid="{00000000-0005-0000-0000-0000ED040000}"/>
    <cellStyle name="Comma 2 2 4 2 2 4 2 2 3 2" xfId="32817" xr:uid="{BDBCFA90-BD6F-4FEC-A9EA-457267C53401}"/>
    <cellStyle name="Comma 2 2 4 2 2 4 2 2 4" xfId="23210" xr:uid="{FC3F865D-C351-4483-B9C8-FDE1F23F6375}"/>
    <cellStyle name="Comma 2 2 4 2 2 4 2 3" xfId="6398" xr:uid="{00000000-0005-0000-0000-0000EE040000}"/>
    <cellStyle name="Comma 2 2 4 2 2 4 2 3 2" xfId="16005" xr:uid="{00000000-0005-0000-0000-0000EF040000}"/>
    <cellStyle name="Comma 2 2 4 2 2 4 2 3 2 2" xfId="35219" xr:uid="{6DEBEAB2-FBC8-4A7A-8AEF-88B3F426059E}"/>
    <cellStyle name="Comma 2 2 4 2 2 4 2 3 3" xfId="25612" xr:uid="{084A566B-664E-4187-AB27-04C3E90381B1}"/>
    <cellStyle name="Comma 2 2 4 2 2 4 2 4" xfId="11201" xr:uid="{00000000-0005-0000-0000-0000F0040000}"/>
    <cellStyle name="Comma 2 2 4 2 2 4 2 4 2" xfId="30415" xr:uid="{4DCDB668-7E80-4961-A976-7D3AF5C83644}"/>
    <cellStyle name="Comma 2 2 4 2 2 4 2 5" xfId="20808" xr:uid="{93535C48-BBD4-4A99-B3C0-291370EF791D}"/>
    <cellStyle name="Comma 2 2 4 2 2 4 3" xfId="2391" xr:uid="{00000000-0005-0000-0000-0000F1040000}"/>
    <cellStyle name="Comma 2 2 4 2 2 4 3 2" xfId="4796" xr:uid="{00000000-0005-0000-0000-0000F2040000}"/>
    <cellStyle name="Comma 2 2 4 2 2 4 3 2 2" xfId="9599" xr:uid="{00000000-0005-0000-0000-0000F3040000}"/>
    <cellStyle name="Comma 2 2 4 2 2 4 3 2 2 2" xfId="19206" xr:uid="{00000000-0005-0000-0000-0000F4040000}"/>
    <cellStyle name="Comma 2 2 4 2 2 4 3 2 2 2 2" xfId="38420" xr:uid="{F02EE30F-E45A-41ED-B272-13AF5E876B21}"/>
    <cellStyle name="Comma 2 2 4 2 2 4 3 2 2 3" xfId="28813" xr:uid="{6AC37FF4-AEE0-4062-A507-A2137AFD3879}"/>
    <cellStyle name="Comma 2 2 4 2 2 4 3 2 3" xfId="14403" xr:uid="{00000000-0005-0000-0000-0000F5040000}"/>
    <cellStyle name="Comma 2 2 4 2 2 4 3 2 3 2" xfId="33617" xr:uid="{28320D29-70EB-4F77-800F-4159A9C5481F}"/>
    <cellStyle name="Comma 2 2 4 2 2 4 3 2 4" xfId="24010" xr:uid="{A472F900-79E8-463B-A52F-ED456CF2AF30}"/>
    <cellStyle name="Comma 2 2 4 2 2 4 3 3" xfId="7198" xr:uid="{00000000-0005-0000-0000-0000F6040000}"/>
    <cellStyle name="Comma 2 2 4 2 2 4 3 3 2" xfId="16805" xr:uid="{00000000-0005-0000-0000-0000F7040000}"/>
    <cellStyle name="Comma 2 2 4 2 2 4 3 3 2 2" xfId="36019" xr:uid="{6C5D0C0E-6083-408C-BF5C-69138F24A2A1}"/>
    <cellStyle name="Comma 2 2 4 2 2 4 3 3 3" xfId="26412" xr:uid="{1A9619D7-B52A-48AB-AE3C-C0D3C1B0C28C}"/>
    <cellStyle name="Comma 2 2 4 2 2 4 3 4" xfId="12001" xr:uid="{00000000-0005-0000-0000-0000F8040000}"/>
    <cellStyle name="Comma 2 2 4 2 2 4 3 4 2" xfId="31215" xr:uid="{78249D67-6278-46C7-9D03-766914507FD8}"/>
    <cellStyle name="Comma 2 2 4 2 2 4 3 5" xfId="21608" xr:uid="{46F281AF-E39A-4E2E-94D5-C54E88EFBF49}"/>
    <cellStyle name="Comma 2 2 4 2 2 4 4" xfId="3196" xr:uid="{00000000-0005-0000-0000-0000F9040000}"/>
    <cellStyle name="Comma 2 2 4 2 2 4 4 2" xfId="7999" xr:uid="{00000000-0005-0000-0000-0000FA040000}"/>
    <cellStyle name="Comma 2 2 4 2 2 4 4 2 2" xfId="17606" xr:uid="{00000000-0005-0000-0000-0000FB040000}"/>
    <cellStyle name="Comma 2 2 4 2 2 4 4 2 2 2" xfId="36820" xr:uid="{52E4A9CF-EA25-43D3-8780-E2A9363EEB33}"/>
    <cellStyle name="Comma 2 2 4 2 2 4 4 2 3" xfId="27213" xr:uid="{6AF97718-A8C2-475C-A84B-49F71BC5C294}"/>
    <cellStyle name="Comma 2 2 4 2 2 4 4 3" xfId="12803" xr:uid="{00000000-0005-0000-0000-0000FC040000}"/>
    <cellStyle name="Comma 2 2 4 2 2 4 4 3 2" xfId="32017" xr:uid="{8E9DEACA-5F3D-48EA-A8DD-A9E14DF4D2FA}"/>
    <cellStyle name="Comma 2 2 4 2 2 4 4 4" xfId="22410" xr:uid="{088F452A-DEC9-479F-842C-C50397ECC710}"/>
    <cellStyle name="Comma 2 2 4 2 2 4 5" xfId="5598" xr:uid="{00000000-0005-0000-0000-0000FD040000}"/>
    <cellStyle name="Comma 2 2 4 2 2 4 5 2" xfId="15205" xr:uid="{00000000-0005-0000-0000-0000FE040000}"/>
    <cellStyle name="Comma 2 2 4 2 2 4 5 2 2" xfId="34419" xr:uid="{2FD4DF8F-429B-40C4-A0DC-F07B0A4CCC51}"/>
    <cellStyle name="Comma 2 2 4 2 2 4 5 3" xfId="24812" xr:uid="{40B67016-EBE6-48F1-863B-5FF756A35CF5}"/>
    <cellStyle name="Comma 2 2 4 2 2 4 6" xfId="10401" xr:uid="{00000000-0005-0000-0000-0000FF040000}"/>
    <cellStyle name="Comma 2 2 4 2 2 4 6 2" xfId="29615" xr:uid="{3EBA925D-EC31-4441-B78F-2F43DBD5F51C}"/>
    <cellStyle name="Comma 2 2 4 2 2 4 7" xfId="20008" xr:uid="{0DEDC08C-B097-4E20-8816-5DA9DC01FA77}"/>
    <cellStyle name="Comma 2 2 4 2 2 5" xfId="991" xr:uid="{00000000-0005-0000-0000-000000050000}"/>
    <cellStyle name="Comma 2 2 4 2 2 5 2" xfId="3396" xr:uid="{00000000-0005-0000-0000-000001050000}"/>
    <cellStyle name="Comma 2 2 4 2 2 5 2 2" xfId="8199" xr:uid="{00000000-0005-0000-0000-000002050000}"/>
    <cellStyle name="Comma 2 2 4 2 2 5 2 2 2" xfId="17806" xr:uid="{00000000-0005-0000-0000-000003050000}"/>
    <cellStyle name="Comma 2 2 4 2 2 5 2 2 2 2" xfId="37020" xr:uid="{358168EB-369B-4DB7-ACF9-C75A50164E10}"/>
    <cellStyle name="Comma 2 2 4 2 2 5 2 2 3" xfId="27413" xr:uid="{E6F2823A-76C6-4549-8559-9C99A83F97B2}"/>
    <cellStyle name="Comma 2 2 4 2 2 5 2 3" xfId="13003" xr:uid="{00000000-0005-0000-0000-000004050000}"/>
    <cellStyle name="Comma 2 2 4 2 2 5 2 3 2" xfId="32217" xr:uid="{3640A168-556C-4784-9491-2D7CF2E51108}"/>
    <cellStyle name="Comma 2 2 4 2 2 5 2 4" xfId="22610" xr:uid="{F88494B0-4EF4-4C51-BFC1-D9C51305B5C3}"/>
    <cellStyle name="Comma 2 2 4 2 2 5 3" xfId="5798" xr:uid="{00000000-0005-0000-0000-000005050000}"/>
    <cellStyle name="Comma 2 2 4 2 2 5 3 2" xfId="15405" xr:uid="{00000000-0005-0000-0000-000006050000}"/>
    <cellStyle name="Comma 2 2 4 2 2 5 3 2 2" xfId="34619" xr:uid="{2A20F0BA-5236-4D54-A3FF-C03FB1899057}"/>
    <cellStyle name="Comma 2 2 4 2 2 5 3 3" xfId="25012" xr:uid="{5825B47D-5992-485C-ACCC-7A1AE375DBC2}"/>
    <cellStyle name="Comma 2 2 4 2 2 5 4" xfId="10601" xr:uid="{00000000-0005-0000-0000-000007050000}"/>
    <cellStyle name="Comma 2 2 4 2 2 5 4 2" xfId="29815" xr:uid="{047D455F-5A01-4D00-8E5D-30AA56B10A13}"/>
    <cellStyle name="Comma 2 2 4 2 2 5 5" xfId="20208" xr:uid="{12554D79-F4B9-478F-9012-0BB5B9D44B2E}"/>
    <cellStyle name="Comma 2 2 4 2 2 6" xfId="1791" xr:uid="{00000000-0005-0000-0000-000008050000}"/>
    <cellStyle name="Comma 2 2 4 2 2 6 2" xfId="4196" xr:uid="{00000000-0005-0000-0000-000009050000}"/>
    <cellStyle name="Comma 2 2 4 2 2 6 2 2" xfId="8999" xr:uid="{00000000-0005-0000-0000-00000A050000}"/>
    <cellStyle name="Comma 2 2 4 2 2 6 2 2 2" xfId="18606" xr:uid="{00000000-0005-0000-0000-00000B050000}"/>
    <cellStyle name="Comma 2 2 4 2 2 6 2 2 2 2" xfId="37820" xr:uid="{256D091A-3F09-49B6-8916-C5BEF1BAB943}"/>
    <cellStyle name="Comma 2 2 4 2 2 6 2 2 3" xfId="28213" xr:uid="{8A4FF1ED-022B-4523-9832-1090091DDAE7}"/>
    <cellStyle name="Comma 2 2 4 2 2 6 2 3" xfId="13803" xr:uid="{00000000-0005-0000-0000-00000C050000}"/>
    <cellStyle name="Comma 2 2 4 2 2 6 2 3 2" xfId="33017" xr:uid="{C1D11FFE-5C63-4C44-9322-4EB203D8F7D4}"/>
    <cellStyle name="Comma 2 2 4 2 2 6 2 4" xfId="23410" xr:uid="{DD78DAFA-5C2A-43A6-A729-52665FC1E699}"/>
    <cellStyle name="Comma 2 2 4 2 2 6 3" xfId="6598" xr:uid="{00000000-0005-0000-0000-00000D050000}"/>
    <cellStyle name="Comma 2 2 4 2 2 6 3 2" xfId="16205" xr:uid="{00000000-0005-0000-0000-00000E050000}"/>
    <cellStyle name="Comma 2 2 4 2 2 6 3 2 2" xfId="35419" xr:uid="{55EA6C24-04BF-4456-AB40-8140CD3FF9E2}"/>
    <cellStyle name="Comma 2 2 4 2 2 6 3 3" xfId="25812" xr:uid="{A6AA054D-4004-425A-995F-F0622B9482D6}"/>
    <cellStyle name="Comma 2 2 4 2 2 6 4" xfId="11401" xr:uid="{00000000-0005-0000-0000-00000F050000}"/>
    <cellStyle name="Comma 2 2 4 2 2 6 4 2" xfId="30615" xr:uid="{598F6F20-ECA1-4923-8E4E-75F730CDAB90}"/>
    <cellStyle name="Comma 2 2 4 2 2 6 5" xfId="21008" xr:uid="{8F40F736-88CB-41A0-B732-8B84A56F8A9F}"/>
    <cellStyle name="Comma 2 2 4 2 2 7" xfId="2596" xr:uid="{00000000-0005-0000-0000-000010050000}"/>
    <cellStyle name="Comma 2 2 4 2 2 7 2" xfId="7399" xr:uid="{00000000-0005-0000-0000-000011050000}"/>
    <cellStyle name="Comma 2 2 4 2 2 7 2 2" xfId="17006" xr:uid="{00000000-0005-0000-0000-000012050000}"/>
    <cellStyle name="Comma 2 2 4 2 2 7 2 2 2" xfId="36220" xr:uid="{44909DF6-E80D-400C-9851-E6EC70D6F75A}"/>
    <cellStyle name="Comma 2 2 4 2 2 7 2 3" xfId="26613" xr:uid="{3BDDFAAA-5FB0-4E84-98CD-B2863EA8EDB4}"/>
    <cellStyle name="Comma 2 2 4 2 2 7 3" xfId="12203" xr:uid="{00000000-0005-0000-0000-000013050000}"/>
    <cellStyle name="Comma 2 2 4 2 2 7 3 2" xfId="31417" xr:uid="{8DE69BFD-7074-4AAE-A87A-6DE1D9337433}"/>
    <cellStyle name="Comma 2 2 4 2 2 7 4" xfId="21810" xr:uid="{F82FDA0B-B108-40CF-ADE4-FB71CD057CD4}"/>
    <cellStyle name="Comma 2 2 4 2 2 8" xfId="4998" xr:uid="{00000000-0005-0000-0000-000014050000}"/>
    <cellStyle name="Comma 2 2 4 2 2 8 2" xfId="14605" xr:uid="{00000000-0005-0000-0000-000015050000}"/>
    <cellStyle name="Comma 2 2 4 2 2 8 2 2" xfId="33819" xr:uid="{49DB279C-D27F-42AC-BCCA-FC78682739D6}"/>
    <cellStyle name="Comma 2 2 4 2 2 8 3" xfId="24212" xr:uid="{972092A8-92D0-4E5E-96A2-674B187C5BA3}"/>
    <cellStyle name="Comma 2 2 4 2 2 9" xfId="9801" xr:uid="{00000000-0005-0000-0000-000016050000}"/>
    <cellStyle name="Comma 2 2 4 2 2 9 2" xfId="29015" xr:uid="{303F925C-F1D9-464A-AA23-5DEF6F49CA18}"/>
    <cellStyle name="Comma 2 2 4 2 3" xfId="290" xr:uid="{00000000-0005-0000-0000-000017050000}"/>
    <cellStyle name="Comma 2 2 4 2 3 2" xfId="1091" xr:uid="{00000000-0005-0000-0000-000018050000}"/>
    <cellStyle name="Comma 2 2 4 2 3 2 2" xfId="3496" xr:uid="{00000000-0005-0000-0000-000019050000}"/>
    <cellStyle name="Comma 2 2 4 2 3 2 2 2" xfId="8299" xr:uid="{00000000-0005-0000-0000-00001A050000}"/>
    <cellStyle name="Comma 2 2 4 2 3 2 2 2 2" xfId="17906" xr:uid="{00000000-0005-0000-0000-00001B050000}"/>
    <cellStyle name="Comma 2 2 4 2 3 2 2 2 2 2" xfId="37120" xr:uid="{5FCE5267-C689-4D0B-9563-847BBF817293}"/>
    <cellStyle name="Comma 2 2 4 2 3 2 2 2 3" xfId="27513" xr:uid="{FCFEED3A-140F-4522-84F8-809D3E086B4F}"/>
    <cellStyle name="Comma 2 2 4 2 3 2 2 3" xfId="13103" xr:uid="{00000000-0005-0000-0000-00001C050000}"/>
    <cellStyle name="Comma 2 2 4 2 3 2 2 3 2" xfId="32317" xr:uid="{DFBC2FB1-9028-48B5-9280-A1451C3F5297}"/>
    <cellStyle name="Comma 2 2 4 2 3 2 2 4" xfId="22710" xr:uid="{D2D77CB8-BB94-493B-80D9-AE3566C92D94}"/>
    <cellStyle name="Comma 2 2 4 2 3 2 3" xfId="5898" xr:uid="{00000000-0005-0000-0000-00001D050000}"/>
    <cellStyle name="Comma 2 2 4 2 3 2 3 2" xfId="15505" xr:uid="{00000000-0005-0000-0000-00001E050000}"/>
    <cellStyle name="Comma 2 2 4 2 3 2 3 2 2" xfId="34719" xr:uid="{4D4E96A5-D06B-4EBB-A371-6C4002B5E984}"/>
    <cellStyle name="Comma 2 2 4 2 3 2 3 3" xfId="25112" xr:uid="{E30F2CC0-9414-44C0-B55A-36F79E3BCCF5}"/>
    <cellStyle name="Comma 2 2 4 2 3 2 4" xfId="10701" xr:uid="{00000000-0005-0000-0000-00001F050000}"/>
    <cellStyle name="Comma 2 2 4 2 3 2 4 2" xfId="29915" xr:uid="{C798A819-4CC6-4591-B04A-9884F65383C1}"/>
    <cellStyle name="Comma 2 2 4 2 3 2 5" xfId="20308" xr:uid="{C06FE21D-0617-40DB-B024-42BB71DA7656}"/>
    <cellStyle name="Comma 2 2 4 2 3 3" xfId="1891" xr:uid="{00000000-0005-0000-0000-000020050000}"/>
    <cellStyle name="Comma 2 2 4 2 3 3 2" xfId="4296" xr:uid="{00000000-0005-0000-0000-000021050000}"/>
    <cellStyle name="Comma 2 2 4 2 3 3 2 2" xfId="9099" xr:uid="{00000000-0005-0000-0000-000022050000}"/>
    <cellStyle name="Comma 2 2 4 2 3 3 2 2 2" xfId="18706" xr:uid="{00000000-0005-0000-0000-000023050000}"/>
    <cellStyle name="Comma 2 2 4 2 3 3 2 2 2 2" xfId="37920" xr:uid="{11845946-3AFC-40E1-8619-FF257A3E15DF}"/>
    <cellStyle name="Comma 2 2 4 2 3 3 2 2 3" xfId="28313" xr:uid="{FACFB0E9-D826-4149-B637-3D7D9FD73214}"/>
    <cellStyle name="Comma 2 2 4 2 3 3 2 3" xfId="13903" xr:uid="{00000000-0005-0000-0000-000024050000}"/>
    <cellStyle name="Comma 2 2 4 2 3 3 2 3 2" xfId="33117" xr:uid="{34FA992A-EAFE-4D89-A13D-AD6177EFFCDA}"/>
    <cellStyle name="Comma 2 2 4 2 3 3 2 4" xfId="23510" xr:uid="{95EF7F84-4E96-45B4-A7A9-9F8DAF1AA528}"/>
    <cellStyle name="Comma 2 2 4 2 3 3 3" xfId="6698" xr:uid="{00000000-0005-0000-0000-000025050000}"/>
    <cellStyle name="Comma 2 2 4 2 3 3 3 2" xfId="16305" xr:uid="{00000000-0005-0000-0000-000026050000}"/>
    <cellStyle name="Comma 2 2 4 2 3 3 3 2 2" xfId="35519" xr:uid="{4795D1E0-91BF-4FDF-8162-D3AAD5BA0E9C}"/>
    <cellStyle name="Comma 2 2 4 2 3 3 3 3" xfId="25912" xr:uid="{BE43D85B-7EBA-4D6E-99BE-BF09D23BF020}"/>
    <cellStyle name="Comma 2 2 4 2 3 3 4" xfId="11501" xr:uid="{00000000-0005-0000-0000-000027050000}"/>
    <cellStyle name="Comma 2 2 4 2 3 3 4 2" xfId="30715" xr:uid="{5A3B984C-DF12-4FA8-B2EC-F380CF27691F}"/>
    <cellStyle name="Comma 2 2 4 2 3 3 5" xfId="21108" xr:uid="{FADC7927-ECDC-4FB5-B068-F937AB512045}"/>
    <cellStyle name="Comma 2 2 4 2 3 4" xfId="2696" xr:uid="{00000000-0005-0000-0000-000028050000}"/>
    <cellStyle name="Comma 2 2 4 2 3 4 2" xfId="7499" xr:uid="{00000000-0005-0000-0000-000029050000}"/>
    <cellStyle name="Comma 2 2 4 2 3 4 2 2" xfId="17106" xr:uid="{00000000-0005-0000-0000-00002A050000}"/>
    <cellStyle name="Comma 2 2 4 2 3 4 2 2 2" xfId="36320" xr:uid="{A7FF420A-6109-4D2E-8029-8CB68FB5AE02}"/>
    <cellStyle name="Comma 2 2 4 2 3 4 2 3" xfId="26713" xr:uid="{A390FD83-6B51-4F61-9172-42BC0237BCD2}"/>
    <cellStyle name="Comma 2 2 4 2 3 4 3" xfId="12303" xr:uid="{00000000-0005-0000-0000-00002B050000}"/>
    <cellStyle name="Comma 2 2 4 2 3 4 3 2" xfId="31517" xr:uid="{4DF145AA-8847-45CD-A75E-C6B76BC22739}"/>
    <cellStyle name="Comma 2 2 4 2 3 4 4" xfId="21910" xr:uid="{A3016D57-BC7E-4EE6-8FCB-FBB77569F4EE}"/>
    <cellStyle name="Comma 2 2 4 2 3 5" xfId="5098" xr:uid="{00000000-0005-0000-0000-00002C050000}"/>
    <cellStyle name="Comma 2 2 4 2 3 5 2" xfId="14705" xr:uid="{00000000-0005-0000-0000-00002D050000}"/>
    <cellStyle name="Comma 2 2 4 2 3 5 2 2" xfId="33919" xr:uid="{733FDBF1-216F-411A-8513-C4B963F7AB36}"/>
    <cellStyle name="Comma 2 2 4 2 3 5 3" xfId="24312" xr:uid="{34AD5858-D9E2-4AD8-B39E-7ED0ABD598CA}"/>
    <cellStyle name="Comma 2 2 4 2 3 6" xfId="9901" xr:uid="{00000000-0005-0000-0000-00002E050000}"/>
    <cellStyle name="Comma 2 2 4 2 3 6 2" xfId="29115" xr:uid="{0EAE5E47-3403-4B08-A21D-8A5D6CC216A4}"/>
    <cellStyle name="Comma 2 2 4 2 3 7" xfId="19508" xr:uid="{4F28FA6C-39F8-4DB2-ADDF-10972DA65A24}"/>
    <cellStyle name="Comma 2 2 4 2 4" xfId="490" xr:uid="{00000000-0005-0000-0000-00002F050000}"/>
    <cellStyle name="Comma 2 2 4 2 4 2" xfId="1291" xr:uid="{00000000-0005-0000-0000-000030050000}"/>
    <cellStyle name="Comma 2 2 4 2 4 2 2" xfId="3696" xr:uid="{00000000-0005-0000-0000-000031050000}"/>
    <cellStyle name="Comma 2 2 4 2 4 2 2 2" xfId="8499" xr:uid="{00000000-0005-0000-0000-000032050000}"/>
    <cellStyle name="Comma 2 2 4 2 4 2 2 2 2" xfId="18106" xr:uid="{00000000-0005-0000-0000-000033050000}"/>
    <cellStyle name="Comma 2 2 4 2 4 2 2 2 2 2" xfId="37320" xr:uid="{D7B45740-CB48-4AC3-AE81-9B9BF0F00493}"/>
    <cellStyle name="Comma 2 2 4 2 4 2 2 2 3" xfId="27713" xr:uid="{EE897721-68B0-44DE-BCA8-2A155D950D20}"/>
    <cellStyle name="Comma 2 2 4 2 4 2 2 3" xfId="13303" xr:uid="{00000000-0005-0000-0000-000034050000}"/>
    <cellStyle name="Comma 2 2 4 2 4 2 2 3 2" xfId="32517" xr:uid="{4A026E8F-1CD4-48AB-AB1B-B17A41E5418A}"/>
    <cellStyle name="Comma 2 2 4 2 4 2 2 4" xfId="22910" xr:uid="{211FB0F6-6338-423F-9BBD-861940AF0D28}"/>
    <cellStyle name="Comma 2 2 4 2 4 2 3" xfId="6098" xr:uid="{00000000-0005-0000-0000-000035050000}"/>
    <cellStyle name="Comma 2 2 4 2 4 2 3 2" xfId="15705" xr:uid="{00000000-0005-0000-0000-000036050000}"/>
    <cellStyle name="Comma 2 2 4 2 4 2 3 2 2" xfId="34919" xr:uid="{3C18C5D1-94EB-471C-94C2-1A4627F941F8}"/>
    <cellStyle name="Comma 2 2 4 2 4 2 3 3" xfId="25312" xr:uid="{BED3200E-3300-4724-9FE7-493A1AAB7743}"/>
    <cellStyle name="Comma 2 2 4 2 4 2 4" xfId="10901" xr:uid="{00000000-0005-0000-0000-000037050000}"/>
    <cellStyle name="Comma 2 2 4 2 4 2 4 2" xfId="30115" xr:uid="{11216D69-E62D-405D-91ED-F059F5C12ECA}"/>
    <cellStyle name="Comma 2 2 4 2 4 2 5" xfId="20508" xr:uid="{1069FDDB-89F0-4465-90DD-DDEAE6C049E7}"/>
    <cellStyle name="Comma 2 2 4 2 4 3" xfId="2091" xr:uid="{00000000-0005-0000-0000-000038050000}"/>
    <cellStyle name="Comma 2 2 4 2 4 3 2" xfId="4496" xr:uid="{00000000-0005-0000-0000-000039050000}"/>
    <cellStyle name="Comma 2 2 4 2 4 3 2 2" xfId="9299" xr:uid="{00000000-0005-0000-0000-00003A050000}"/>
    <cellStyle name="Comma 2 2 4 2 4 3 2 2 2" xfId="18906" xr:uid="{00000000-0005-0000-0000-00003B050000}"/>
    <cellStyle name="Comma 2 2 4 2 4 3 2 2 2 2" xfId="38120" xr:uid="{9740BED9-D1D1-43CD-9E09-F42C9C113A28}"/>
    <cellStyle name="Comma 2 2 4 2 4 3 2 2 3" xfId="28513" xr:uid="{2245C846-E8D9-4CB3-84CE-B9C969482D05}"/>
    <cellStyle name="Comma 2 2 4 2 4 3 2 3" xfId="14103" xr:uid="{00000000-0005-0000-0000-00003C050000}"/>
    <cellStyle name="Comma 2 2 4 2 4 3 2 3 2" xfId="33317" xr:uid="{E14C7475-C9ED-4C2D-887C-F6B51FACD0BF}"/>
    <cellStyle name="Comma 2 2 4 2 4 3 2 4" xfId="23710" xr:uid="{79F2B5A9-8445-4B08-BCF4-7DA4B0A4EDC9}"/>
    <cellStyle name="Comma 2 2 4 2 4 3 3" xfId="6898" xr:uid="{00000000-0005-0000-0000-00003D050000}"/>
    <cellStyle name="Comma 2 2 4 2 4 3 3 2" xfId="16505" xr:uid="{00000000-0005-0000-0000-00003E050000}"/>
    <cellStyle name="Comma 2 2 4 2 4 3 3 2 2" xfId="35719" xr:uid="{D5B42B64-5183-4323-A1E7-CC29E87BB2FB}"/>
    <cellStyle name="Comma 2 2 4 2 4 3 3 3" xfId="26112" xr:uid="{BE8F05E2-16C5-4530-94D9-8F7FACA48FC2}"/>
    <cellStyle name="Comma 2 2 4 2 4 3 4" xfId="11701" xr:uid="{00000000-0005-0000-0000-00003F050000}"/>
    <cellStyle name="Comma 2 2 4 2 4 3 4 2" xfId="30915" xr:uid="{B6B0E6A2-693E-4FDA-9448-ECC95F3FC313}"/>
    <cellStyle name="Comma 2 2 4 2 4 3 5" xfId="21308" xr:uid="{71E379D7-7E25-4B4E-9030-5B5785B5917D}"/>
    <cellStyle name="Comma 2 2 4 2 4 4" xfId="2896" xr:uid="{00000000-0005-0000-0000-000040050000}"/>
    <cellStyle name="Comma 2 2 4 2 4 4 2" xfId="7699" xr:uid="{00000000-0005-0000-0000-000041050000}"/>
    <cellStyle name="Comma 2 2 4 2 4 4 2 2" xfId="17306" xr:uid="{00000000-0005-0000-0000-000042050000}"/>
    <cellStyle name="Comma 2 2 4 2 4 4 2 2 2" xfId="36520" xr:uid="{6FCFA2BB-AAAB-4FD6-8DDE-651A0B00D2FC}"/>
    <cellStyle name="Comma 2 2 4 2 4 4 2 3" xfId="26913" xr:uid="{34C42EB9-7DB9-4814-BAEF-E3F42CFF3F75}"/>
    <cellStyle name="Comma 2 2 4 2 4 4 3" xfId="12503" xr:uid="{00000000-0005-0000-0000-000043050000}"/>
    <cellStyle name="Comma 2 2 4 2 4 4 3 2" xfId="31717" xr:uid="{D19A4224-5E66-46BB-8C98-598FA47027F6}"/>
    <cellStyle name="Comma 2 2 4 2 4 4 4" xfId="22110" xr:uid="{C4415AE7-B4A2-4D5B-BAFC-1DC17C95CA00}"/>
    <cellStyle name="Comma 2 2 4 2 4 5" xfId="5298" xr:uid="{00000000-0005-0000-0000-000044050000}"/>
    <cellStyle name="Comma 2 2 4 2 4 5 2" xfId="14905" xr:uid="{00000000-0005-0000-0000-000045050000}"/>
    <cellStyle name="Comma 2 2 4 2 4 5 2 2" xfId="34119" xr:uid="{1F10BE01-3E32-4C53-A3BF-C109BE5FE6CD}"/>
    <cellStyle name="Comma 2 2 4 2 4 5 3" xfId="24512" xr:uid="{FA57CB40-F8DE-4286-B2C3-5646EA71A6F3}"/>
    <cellStyle name="Comma 2 2 4 2 4 6" xfId="10101" xr:uid="{00000000-0005-0000-0000-000046050000}"/>
    <cellStyle name="Comma 2 2 4 2 4 6 2" xfId="29315" xr:uid="{E5A96FFD-4588-471D-ADD7-65DEC2326590}"/>
    <cellStyle name="Comma 2 2 4 2 4 7" xfId="19708" xr:uid="{BA557318-32B5-400B-B30C-6BEA44B26740}"/>
    <cellStyle name="Comma 2 2 4 2 5" xfId="690" xr:uid="{00000000-0005-0000-0000-000047050000}"/>
    <cellStyle name="Comma 2 2 4 2 5 2" xfId="1491" xr:uid="{00000000-0005-0000-0000-000048050000}"/>
    <cellStyle name="Comma 2 2 4 2 5 2 2" xfId="3896" xr:uid="{00000000-0005-0000-0000-000049050000}"/>
    <cellStyle name="Comma 2 2 4 2 5 2 2 2" xfId="8699" xr:uid="{00000000-0005-0000-0000-00004A050000}"/>
    <cellStyle name="Comma 2 2 4 2 5 2 2 2 2" xfId="18306" xr:uid="{00000000-0005-0000-0000-00004B050000}"/>
    <cellStyle name="Comma 2 2 4 2 5 2 2 2 2 2" xfId="37520" xr:uid="{912BF285-2CB3-4EE3-BF75-9C145E8DDA49}"/>
    <cellStyle name="Comma 2 2 4 2 5 2 2 2 3" xfId="27913" xr:uid="{E87C274D-07E2-410C-B20C-B5EA8B051A27}"/>
    <cellStyle name="Comma 2 2 4 2 5 2 2 3" xfId="13503" xr:uid="{00000000-0005-0000-0000-00004C050000}"/>
    <cellStyle name="Comma 2 2 4 2 5 2 2 3 2" xfId="32717" xr:uid="{7986939D-F68E-4086-AB39-E34A47E321EE}"/>
    <cellStyle name="Comma 2 2 4 2 5 2 2 4" xfId="23110" xr:uid="{5D003C88-1E98-4662-AE7D-9BB6CB931289}"/>
    <cellStyle name="Comma 2 2 4 2 5 2 3" xfId="6298" xr:uid="{00000000-0005-0000-0000-00004D050000}"/>
    <cellStyle name="Comma 2 2 4 2 5 2 3 2" xfId="15905" xr:uid="{00000000-0005-0000-0000-00004E050000}"/>
    <cellStyle name="Comma 2 2 4 2 5 2 3 2 2" xfId="35119" xr:uid="{00465263-D128-4E96-BF24-1DE81191B2A2}"/>
    <cellStyle name="Comma 2 2 4 2 5 2 3 3" xfId="25512" xr:uid="{24E66EA0-A17A-4845-B7E6-A450384B41A9}"/>
    <cellStyle name="Comma 2 2 4 2 5 2 4" xfId="11101" xr:uid="{00000000-0005-0000-0000-00004F050000}"/>
    <cellStyle name="Comma 2 2 4 2 5 2 4 2" xfId="30315" xr:uid="{6DD6688B-4069-4A2D-84B9-7BB986797FC8}"/>
    <cellStyle name="Comma 2 2 4 2 5 2 5" xfId="20708" xr:uid="{72B4B9A3-2AD7-42ED-9E0A-3C3135E648F9}"/>
    <cellStyle name="Comma 2 2 4 2 5 3" xfId="2291" xr:uid="{00000000-0005-0000-0000-000050050000}"/>
    <cellStyle name="Comma 2 2 4 2 5 3 2" xfId="4696" xr:uid="{00000000-0005-0000-0000-000051050000}"/>
    <cellStyle name="Comma 2 2 4 2 5 3 2 2" xfId="9499" xr:uid="{00000000-0005-0000-0000-000052050000}"/>
    <cellStyle name="Comma 2 2 4 2 5 3 2 2 2" xfId="19106" xr:uid="{00000000-0005-0000-0000-000053050000}"/>
    <cellStyle name="Comma 2 2 4 2 5 3 2 2 2 2" xfId="38320" xr:uid="{64155556-D8C1-4208-B455-2A351CF6539E}"/>
    <cellStyle name="Comma 2 2 4 2 5 3 2 2 3" xfId="28713" xr:uid="{C83F2D1E-4C90-418A-8C33-783BCEDD9D65}"/>
    <cellStyle name="Comma 2 2 4 2 5 3 2 3" xfId="14303" xr:uid="{00000000-0005-0000-0000-000054050000}"/>
    <cellStyle name="Comma 2 2 4 2 5 3 2 3 2" xfId="33517" xr:uid="{F142B7FD-7407-4326-B78B-48A4594332BC}"/>
    <cellStyle name="Comma 2 2 4 2 5 3 2 4" xfId="23910" xr:uid="{6B72EAFA-6AB1-49FF-90AA-DB224A30834B}"/>
    <cellStyle name="Comma 2 2 4 2 5 3 3" xfId="7098" xr:uid="{00000000-0005-0000-0000-000055050000}"/>
    <cellStyle name="Comma 2 2 4 2 5 3 3 2" xfId="16705" xr:uid="{00000000-0005-0000-0000-000056050000}"/>
    <cellStyle name="Comma 2 2 4 2 5 3 3 2 2" xfId="35919" xr:uid="{9CE184C1-7891-47BF-B491-DCBBB28371E4}"/>
    <cellStyle name="Comma 2 2 4 2 5 3 3 3" xfId="26312" xr:uid="{FCE3C99F-5BF2-4F26-9168-FB2E50762169}"/>
    <cellStyle name="Comma 2 2 4 2 5 3 4" xfId="11901" xr:uid="{00000000-0005-0000-0000-000057050000}"/>
    <cellStyle name="Comma 2 2 4 2 5 3 4 2" xfId="31115" xr:uid="{B4120B44-DB55-439F-A7CA-2C54EE233CBF}"/>
    <cellStyle name="Comma 2 2 4 2 5 3 5" xfId="21508" xr:uid="{CFF5CE84-5E81-49C3-B556-B93418063325}"/>
    <cellStyle name="Comma 2 2 4 2 5 4" xfId="3096" xr:uid="{00000000-0005-0000-0000-000058050000}"/>
    <cellStyle name="Comma 2 2 4 2 5 4 2" xfId="7899" xr:uid="{00000000-0005-0000-0000-000059050000}"/>
    <cellStyle name="Comma 2 2 4 2 5 4 2 2" xfId="17506" xr:uid="{00000000-0005-0000-0000-00005A050000}"/>
    <cellStyle name="Comma 2 2 4 2 5 4 2 2 2" xfId="36720" xr:uid="{9D4A68AD-0787-40C0-B613-C6DBD78EF3D8}"/>
    <cellStyle name="Comma 2 2 4 2 5 4 2 3" xfId="27113" xr:uid="{E3E6CF15-74DA-438F-9926-B2A13E0BC966}"/>
    <cellStyle name="Comma 2 2 4 2 5 4 3" xfId="12703" xr:uid="{00000000-0005-0000-0000-00005B050000}"/>
    <cellStyle name="Comma 2 2 4 2 5 4 3 2" xfId="31917" xr:uid="{A86C2A4F-3D06-4403-A485-E429198DA748}"/>
    <cellStyle name="Comma 2 2 4 2 5 4 4" xfId="22310" xr:uid="{2F6F8903-3B18-450A-B860-21560B4E4EC9}"/>
    <cellStyle name="Comma 2 2 4 2 5 5" xfId="5498" xr:uid="{00000000-0005-0000-0000-00005C050000}"/>
    <cellStyle name="Comma 2 2 4 2 5 5 2" xfId="15105" xr:uid="{00000000-0005-0000-0000-00005D050000}"/>
    <cellStyle name="Comma 2 2 4 2 5 5 2 2" xfId="34319" xr:uid="{7964EC54-6303-4716-848E-1E17BEB3F1C9}"/>
    <cellStyle name="Comma 2 2 4 2 5 5 3" xfId="24712" xr:uid="{34D2F037-1ECF-42C2-9D4E-C54E8838C491}"/>
    <cellStyle name="Comma 2 2 4 2 5 6" xfId="10301" xr:uid="{00000000-0005-0000-0000-00005E050000}"/>
    <cellStyle name="Comma 2 2 4 2 5 6 2" xfId="29515" xr:uid="{4CCA2EEA-08B9-4EB4-8E92-31D22E2F8F62}"/>
    <cellStyle name="Comma 2 2 4 2 5 7" xfId="19908" xr:uid="{860CECBC-C24C-4BC7-9162-29358A7C4EE4}"/>
    <cellStyle name="Comma 2 2 4 2 6" xfId="891" xr:uid="{00000000-0005-0000-0000-00005F050000}"/>
    <cellStyle name="Comma 2 2 4 2 6 2" xfId="3296" xr:uid="{00000000-0005-0000-0000-000060050000}"/>
    <cellStyle name="Comma 2 2 4 2 6 2 2" xfId="8099" xr:uid="{00000000-0005-0000-0000-000061050000}"/>
    <cellStyle name="Comma 2 2 4 2 6 2 2 2" xfId="17706" xr:uid="{00000000-0005-0000-0000-000062050000}"/>
    <cellStyle name="Comma 2 2 4 2 6 2 2 2 2" xfId="36920" xr:uid="{96615182-69B5-4F84-BDA8-01DBC1F0131F}"/>
    <cellStyle name="Comma 2 2 4 2 6 2 2 3" xfId="27313" xr:uid="{9C6C5BF7-56B6-4FCF-96B5-5D4586CC3179}"/>
    <cellStyle name="Comma 2 2 4 2 6 2 3" xfId="12903" xr:uid="{00000000-0005-0000-0000-000063050000}"/>
    <cellStyle name="Comma 2 2 4 2 6 2 3 2" xfId="32117" xr:uid="{A76C46F9-C09E-47BF-B097-8607408C19A9}"/>
    <cellStyle name="Comma 2 2 4 2 6 2 4" xfId="22510" xr:uid="{D545A1A1-8424-4F0B-A6AC-78F3163E527E}"/>
    <cellStyle name="Comma 2 2 4 2 6 3" xfId="5698" xr:uid="{00000000-0005-0000-0000-000064050000}"/>
    <cellStyle name="Comma 2 2 4 2 6 3 2" xfId="15305" xr:uid="{00000000-0005-0000-0000-000065050000}"/>
    <cellStyle name="Comma 2 2 4 2 6 3 2 2" xfId="34519" xr:uid="{DB188B3A-1B42-44BD-AF37-ABB1CF0D5BCE}"/>
    <cellStyle name="Comma 2 2 4 2 6 3 3" xfId="24912" xr:uid="{A1A25CA8-A970-447E-A6DC-683A459E00DA}"/>
    <cellStyle name="Comma 2 2 4 2 6 4" xfId="10501" xr:uid="{00000000-0005-0000-0000-000066050000}"/>
    <cellStyle name="Comma 2 2 4 2 6 4 2" xfId="29715" xr:uid="{C5810F8B-E330-4A2C-AD06-A10EDC762226}"/>
    <cellStyle name="Comma 2 2 4 2 6 5" xfId="20108" xr:uid="{8B7C9F59-F3C2-44E7-87B9-07B766318EFA}"/>
    <cellStyle name="Comma 2 2 4 2 7" xfId="1691" xr:uid="{00000000-0005-0000-0000-000067050000}"/>
    <cellStyle name="Comma 2 2 4 2 7 2" xfId="4096" xr:uid="{00000000-0005-0000-0000-000068050000}"/>
    <cellStyle name="Comma 2 2 4 2 7 2 2" xfId="8899" xr:uid="{00000000-0005-0000-0000-000069050000}"/>
    <cellStyle name="Comma 2 2 4 2 7 2 2 2" xfId="18506" xr:uid="{00000000-0005-0000-0000-00006A050000}"/>
    <cellStyle name="Comma 2 2 4 2 7 2 2 2 2" xfId="37720" xr:uid="{C6B2324A-A796-43E0-9EF2-1CF548DC0266}"/>
    <cellStyle name="Comma 2 2 4 2 7 2 2 3" xfId="28113" xr:uid="{B682274B-A358-458B-BCE0-C342A2F124F8}"/>
    <cellStyle name="Comma 2 2 4 2 7 2 3" xfId="13703" xr:uid="{00000000-0005-0000-0000-00006B050000}"/>
    <cellStyle name="Comma 2 2 4 2 7 2 3 2" xfId="32917" xr:uid="{0AC55EE0-F2D8-46B6-89DA-9E8905A286CA}"/>
    <cellStyle name="Comma 2 2 4 2 7 2 4" xfId="23310" xr:uid="{208A164C-FD89-4E14-933B-BBC4757D6482}"/>
    <cellStyle name="Comma 2 2 4 2 7 3" xfId="6498" xr:uid="{00000000-0005-0000-0000-00006C050000}"/>
    <cellStyle name="Comma 2 2 4 2 7 3 2" xfId="16105" xr:uid="{00000000-0005-0000-0000-00006D050000}"/>
    <cellStyle name="Comma 2 2 4 2 7 3 2 2" xfId="35319" xr:uid="{8228A1D5-C78F-4E78-A739-476469459293}"/>
    <cellStyle name="Comma 2 2 4 2 7 3 3" xfId="25712" xr:uid="{DBD18FF4-79B6-4292-A25A-730AE499958A}"/>
    <cellStyle name="Comma 2 2 4 2 7 4" xfId="11301" xr:uid="{00000000-0005-0000-0000-00006E050000}"/>
    <cellStyle name="Comma 2 2 4 2 7 4 2" xfId="30515" xr:uid="{6FBEFD9B-6520-45C3-8397-21837D56C9B7}"/>
    <cellStyle name="Comma 2 2 4 2 7 5" xfId="20908" xr:uid="{1A35DFDD-FBA2-40B6-96F8-62D7E01950C0}"/>
    <cellStyle name="Comma 2 2 4 2 8" xfId="2496" xr:uid="{00000000-0005-0000-0000-00006F050000}"/>
    <cellStyle name="Comma 2 2 4 2 8 2" xfId="7299" xr:uid="{00000000-0005-0000-0000-000070050000}"/>
    <cellStyle name="Comma 2 2 4 2 8 2 2" xfId="16906" xr:uid="{00000000-0005-0000-0000-000071050000}"/>
    <cellStyle name="Comma 2 2 4 2 8 2 2 2" xfId="36120" xr:uid="{70C2271A-23AB-4A40-BED4-6B0C8B52EF8C}"/>
    <cellStyle name="Comma 2 2 4 2 8 2 3" xfId="26513" xr:uid="{2086673D-B260-4F3D-B22B-4B2AF2FC9098}"/>
    <cellStyle name="Comma 2 2 4 2 8 3" xfId="12103" xr:uid="{00000000-0005-0000-0000-000072050000}"/>
    <cellStyle name="Comma 2 2 4 2 8 3 2" xfId="31317" xr:uid="{3617EA4C-7F68-4663-8630-A0E5481660B2}"/>
    <cellStyle name="Comma 2 2 4 2 8 4" xfId="21710" xr:uid="{D66E8E94-E457-4B7E-956E-4D43406D0A78}"/>
    <cellStyle name="Comma 2 2 4 2 9" xfId="4898" xr:uid="{00000000-0005-0000-0000-000073050000}"/>
    <cellStyle name="Comma 2 2 4 2 9 2" xfId="14505" xr:uid="{00000000-0005-0000-0000-000074050000}"/>
    <cellStyle name="Comma 2 2 4 2 9 2 2" xfId="33719" xr:uid="{53AC2ADB-2F46-4077-82EB-0AA738CDB58D}"/>
    <cellStyle name="Comma 2 2 4 2 9 3" xfId="24112" xr:uid="{31360235-0A0F-4C18-BDBF-87532C3D1158}"/>
    <cellStyle name="Comma 2 2 4 3" xfId="140" xr:uid="{00000000-0005-0000-0000-000075050000}"/>
    <cellStyle name="Comma 2 2 4 3 10" xfId="19358" xr:uid="{C53B74A7-B30D-402C-88DD-DF2C41EEF9B9}"/>
    <cellStyle name="Comma 2 2 4 3 2" xfId="340" xr:uid="{00000000-0005-0000-0000-000076050000}"/>
    <cellStyle name="Comma 2 2 4 3 2 2" xfId="1141" xr:uid="{00000000-0005-0000-0000-000077050000}"/>
    <cellStyle name="Comma 2 2 4 3 2 2 2" xfId="3546" xr:uid="{00000000-0005-0000-0000-000078050000}"/>
    <cellStyle name="Comma 2 2 4 3 2 2 2 2" xfId="8349" xr:uid="{00000000-0005-0000-0000-000079050000}"/>
    <cellStyle name="Comma 2 2 4 3 2 2 2 2 2" xfId="17956" xr:uid="{00000000-0005-0000-0000-00007A050000}"/>
    <cellStyle name="Comma 2 2 4 3 2 2 2 2 2 2" xfId="37170" xr:uid="{D5FB839B-2DAE-475E-94FF-C72C8D374224}"/>
    <cellStyle name="Comma 2 2 4 3 2 2 2 2 3" xfId="27563" xr:uid="{78B75570-FF1F-42A4-8853-1E4079B1EF72}"/>
    <cellStyle name="Comma 2 2 4 3 2 2 2 3" xfId="13153" xr:uid="{00000000-0005-0000-0000-00007B050000}"/>
    <cellStyle name="Comma 2 2 4 3 2 2 2 3 2" xfId="32367" xr:uid="{A1FD1527-F343-47F8-94E8-A2F182ABEE5E}"/>
    <cellStyle name="Comma 2 2 4 3 2 2 2 4" xfId="22760" xr:uid="{5D30CDDC-29A9-4604-81BE-2BE6B376D9A5}"/>
    <cellStyle name="Comma 2 2 4 3 2 2 3" xfId="5948" xr:uid="{00000000-0005-0000-0000-00007C050000}"/>
    <cellStyle name="Comma 2 2 4 3 2 2 3 2" xfId="15555" xr:uid="{00000000-0005-0000-0000-00007D050000}"/>
    <cellStyle name="Comma 2 2 4 3 2 2 3 2 2" xfId="34769" xr:uid="{11DD5D7E-FD4B-4195-BE5F-B34F7FDF7772}"/>
    <cellStyle name="Comma 2 2 4 3 2 2 3 3" xfId="25162" xr:uid="{F5ABA8C6-32A0-4C8E-9A52-76ECC0A25398}"/>
    <cellStyle name="Comma 2 2 4 3 2 2 4" xfId="10751" xr:uid="{00000000-0005-0000-0000-00007E050000}"/>
    <cellStyle name="Comma 2 2 4 3 2 2 4 2" xfId="29965" xr:uid="{3C5BAD70-FF35-4A4C-B813-3F5AB7993BEE}"/>
    <cellStyle name="Comma 2 2 4 3 2 2 5" xfId="20358" xr:uid="{80F6487F-0F49-496A-8498-D0C291FA1144}"/>
    <cellStyle name="Comma 2 2 4 3 2 3" xfId="1941" xr:uid="{00000000-0005-0000-0000-00007F050000}"/>
    <cellStyle name="Comma 2 2 4 3 2 3 2" xfId="4346" xr:uid="{00000000-0005-0000-0000-000080050000}"/>
    <cellStyle name="Comma 2 2 4 3 2 3 2 2" xfId="9149" xr:uid="{00000000-0005-0000-0000-000081050000}"/>
    <cellStyle name="Comma 2 2 4 3 2 3 2 2 2" xfId="18756" xr:uid="{00000000-0005-0000-0000-000082050000}"/>
    <cellStyle name="Comma 2 2 4 3 2 3 2 2 2 2" xfId="37970" xr:uid="{DAA6BBAD-2C44-4957-BE6D-D0CD57E50E40}"/>
    <cellStyle name="Comma 2 2 4 3 2 3 2 2 3" xfId="28363" xr:uid="{5AC81412-A894-4030-8058-8FD00C67F4F9}"/>
    <cellStyle name="Comma 2 2 4 3 2 3 2 3" xfId="13953" xr:uid="{00000000-0005-0000-0000-000083050000}"/>
    <cellStyle name="Comma 2 2 4 3 2 3 2 3 2" xfId="33167" xr:uid="{345FA28C-DE11-48C4-8317-34041499A3FE}"/>
    <cellStyle name="Comma 2 2 4 3 2 3 2 4" xfId="23560" xr:uid="{B6D6313A-6963-417D-9461-682B200BD68A}"/>
    <cellStyle name="Comma 2 2 4 3 2 3 3" xfId="6748" xr:uid="{00000000-0005-0000-0000-000084050000}"/>
    <cellStyle name="Comma 2 2 4 3 2 3 3 2" xfId="16355" xr:uid="{00000000-0005-0000-0000-000085050000}"/>
    <cellStyle name="Comma 2 2 4 3 2 3 3 2 2" xfId="35569" xr:uid="{9FE63084-91E6-4FBD-8246-7CAE218470B1}"/>
    <cellStyle name="Comma 2 2 4 3 2 3 3 3" xfId="25962" xr:uid="{DE32AB54-60F4-48DA-BDFD-0D741B4A38C5}"/>
    <cellStyle name="Comma 2 2 4 3 2 3 4" xfId="11551" xr:uid="{00000000-0005-0000-0000-000086050000}"/>
    <cellStyle name="Comma 2 2 4 3 2 3 4 2" xfId="30765" xr:uid="{2F3FB76D-B2F9-451E-9DFC-85117FFD4416}"/>
    <cellStyle name="Comma 2 2 4 3 2 3 5" xfId="21158" xr:uid="{4177B2DB-DC79-4113-AA0B-00AEA622D9E4}"/>
    <cellStyle name="Comma 2 2 4 3 2 4" xfId="2746" xr:uid="{00000000-0005-0000-0000-000087050000}"/>
    <cellStyle name="Comma 2 2 4 3 2 4 2" xfId="7549" xr:uid="{00000000-0005-0000-0000-000088050000}"/>
    <cellStyle name="Comma 2 2 4 3 2 4 2 2" xfId="17156" xr:uid="{00000000-0005-0000-0000-000089050000}"/>
    <cellStyle name="Comma 2 2 4 3 2 4 2 2 2" xfId="36370" xr:uid="{917BC751-B4BB-4A09-8DB8-9F37FA93F35F}"/>
    <cellStyle name="Comma 2 2 4 3 2 4 2 3" xfId="26763" xr:uid="{8C8BC105-4D1C-4531-A5D8-229F17FB480B}"/>
    <cellStyle name="Comma 2 2 4 3 2 4 3" xfId="12353" xr:uid="{00000000-0005-0000-0000-00008A050000}"/>
    <cellStyle name="Comma 2 2 4 3 2 4 3 2" xfId="31567" xr:uid="{CC8C28E6-5E64-4E1F-8338-F247277D6DEB}"/>
    <cellStyle name="Comma 2 2 4 3 2 4 4" xfId="21960" xr:uid="{1DDADC2F-1767-4CA4-986D-F484CDF89B0A}"/>
    <cellStyle name="Comma 2 2 4 3 2 5" xfId="5148" xr:uid="{00000000-0005-0000-0000-00008B050000}"/>
    <cellStyle name="Comma 2 2 4 3 2 5 2" xfId="14755" xr:uid="{00000000-0005-0000-0000-00008C050000}"/>
    <cellStyle name="Comma 2 2 4 3 2 5 2 2" xfId="33969" xr:uid="{74F5D75B-8FF8-433A-BE2C-515ECD902034}"/>
    <cellStyle name="Comma 2 2 4 3 2 5 3" xfId="24362" xr:uid="{E1EF9034-2FD8-4C53-8E6E-32ADEA8308C3}"/>
    <cellStyle name="Comma 2 2 4 3 2 6" xfId="9951" xr:uid="{00000000-0005-0000-0000-00008D050000}"/>
    <cellStyle name="Comma 2 2 4 3 2 6 2" xfId="29165" xr:uid="{8E106195-3B0E-4229-9CEE-88B4C5F383CF}"/>
    <cellStyle name="Comma 2 2 4 3 2 7" xfId="19558" xr:uid="{FF30B360-2344-46C1-A24A-DBA59506F5BF}"/>
    <cellStyle name="Comma 2 2 4 3 3" xfId="540" xr:uid="{00000000-0005-0000-0000-00008E050000}"/>
    <cellStyle name="Comma 2 2 4 3 3 2" xfId="1341" xr:uid="{00000000-0005-0000-0000-00008F050000}"/>
    <cellStyle name="Comma 2 2 4 3 3 2 2" xfId="3746" xr:uid="{00000000-0005-0000-0000-000090050000}"/>
    <cellStyle name="Comma 2 2 4 3 3 2 2 2" xfId="8549" xr:uid="{00000000-0005-0000-0000-000091050000}"/>
    <cellStyle name="Comma 2 2 4 3 3 2 2 2 2" xfId="18156" xr:uid="{00000000-0005-0000-0000-000092050000}"/>
    <cellStyle name="Comma 2 2 4 3 3 2 2 2 2 2" xfId="37370" xr:uid="{5529D698-8027-48D6-BF04-1112D3CD34B5}"/>
    <cellStyle name="Comma 2 2 4 3 3 2 2 2 3" xfId="27763" xr:uid="{C42D113E-961F-4328-84F7-C5EAC00EC97B}"/>
    <cellStyle name="Comma 2 2 4 3 3 2 2 3" xfId="13353" xr:uid="{00000000-0005-0000-0000-000093050000}"/>
    <cellStyle name="Comma 2 2 4 3 3 2 2 3 2" xfId="32567" xr:uid="{F719E8E3-B0D1-43D3-9FCA-30D1C679281F}"/>
    <cellStyle name="Comma 2 2 4 3 3 2 2 4" xfId="22960" xr:uid="{378394C8-58F4-423B-AE71-19E868C17697}"/>
    <cellStyle name="Comma 2 2 4 3 3 2 3" xfId="6148" xr:uid="{00000000-0005-0000-0000-000094050000}"/>
    <cellStyle name="Comma 2 2 4 3 3 2 3 2" xfId="15755" xr:uid="{00000000-0005-0000-0000-000095050000}"/>
    <cellStyle name="Comma 2 2 4 3 3 2 3 2 2" xfId="34969" xr:uid="{7F94F70F-0BBE-4B84-BB55-783631F35EC6}"/>
    <cellStyle name="Comma 2 2 4 3 3 2 3 3" xfId="25362" xr:uid="{CBCEA650-FBA0-4C02-9522-C5B9F0679C76}"/>
    <cellStyle name="Comma 2 2 4 3 3 2 4" xfId="10951" xr:uid="{00000000-0005-0000-0000-000096050000}"/>
    <cellStyle name="Comma 2 2 4 3 3 2 4 2" xfId="30165" xr:uid="{1D8A6573-684C-4385-9022-B3773FDBA702}"/>
    <cellStyle name="Comma 2 2 4 3 3 2 5" xfId="20558" xr:uid="{9CC4AEC6-0344-4CDE-A85C-602B8B85229C}"/>
    <cellStyle name="Comma 2 2 4 3 3 3" xfId="2141" xr:uid="{00000000-0005-0000-0000-000097050000}"/>
    <cellStyle name="Comma 2 2 4 3 3 3 2" xfId="4546" xr:uid="{00000000-0005-0000-0000-000098050000}"/>
    <cellStyle name="Comma 2 2 4 3 3 3 2 2" xfId="9349" xr:uid="{00000000-0005-0000-0000-000099050000}"/>
    <cellStyle name="Comma 2 2 4 3 3 3 2 2 2" xfId="18956" xr:uid="{00000000-0005-0000-0000-00009A050000}"/>
    <cellStyle name="Comma 2 2 4 3 3 3 2 2 2 2" xfId="38170" xr:uid="{183C1A55-8729-44D5-B8F3-7D2C6F7A4095}"/>
    <cellStyle name="Comma 2 2 4 3 3 3 2 2 3" xfId="28563" xr:uid="{E2625400-0A1B-43EB-BA6B-5DE8183A89C1}"/>
    <cellStyle name="Comma 2 2 4 3 3 3 2 3" xfId="14153" xr:uid="{00000000-0005-0000-0000-00009B050000}"/>
    <cellStyle name="Comma 2 2 4 3 3 3 2 3 2" xfId="33367" xr:uid="{C5B8572D-B872-450B-A53C-BD51D50711DD}"/>
    <cellStyle name="Comma 2 2 4 3 3 3 2 4" xfId="23760" xr:uid="{F32EE31E-0414-412A-A826-7DFC50183B43}"/>
    <cellStyle name="Comma 2 2 4 3 3 3 3" xfId="6948" xr:uid="{00000000-0005-0000-0000-00009C050000}"/>
    <cellStyle name="Comma 2 2 4 3 3 3 3 2" xfId="16555" xr:uid="{00000000-0005-0000-0000-00009D050000}"/>
    <cellStyle name="Comma 2 2 4 3 3 3 3 2 2" xfId="35769" xr:uid="{33C24FB5-8E9C-4B6F-B209-88F8A4E6986A}"/>
    <cellStyle name="Comma 2 2 4 3 3 3 3 3" xfId="26162" xr:uid="{08BE7A70-B69F-4A7D-AF6E-5470954E3FDC}"/>
    <cellStyle name="Comma 2 2 4 3 3 3 4" xfId="11751" xr:uid="{00000000-0005-0000-0000-00009E050000}"/>
    <cellStyle name="Comma 2 2 4 3 3 3 4 2" xfId="30965" xr:uid="{925EA17C-02D0-41CE-9CEE-F66AD867E3CE}"/>
    <cellStyle name="Comma 2 2 4 3 3 3 5" xfId="21358" xr:uid="{976CA3CB-ABC0-4C6F-9B34-8AF332A68089}"/>
    <cellStyle name="Comma 2 2 4 3 3 4" xfId="2946" xr:uid="{00000000-0005-0000-0000-00009F050000}"/>
    <cellStyle name="Comma 2 2 4 3 3 4 2" xfId="7749" xr:uid="{00000000-0005-0000-0000-0000A0050000}"/>
    <cellStyle name="Comma 2 2 4 3 3 4 2 2" xfId="17356" xr:uid="{00000000-0005-0000-0000-0000A1050000}"/>
    <cellStyle name="Comma 2 2 4 3 3 4 2 2 2" xfId="36570" xr:uid="{0F9F49AF-7AE2-4436-9B4B-2B1EBE241EC7}"/>
    <cellStyle name="Comma 2 2 4 3 3 4 2 3" xfId="26963" xr:uid="{AA08B784-AB21-46D0-966C-FC74A68A0DE9}"/>
    <cellStyle name="Comma 2 2 4 3 3 4 3" xfId="12553" xr:uid="{00000000-0005-0000-0000-0000A2050000}"/>
    <cellStyle name="Comma 2 2 4 3 3 4 3 2" xfId="31767" xr:uid="{B07D81B6-FDBB-448B-B079-C31424F26AE5}"/>
    <cellStyle name="Comma 2 2 4 3 3 4 4" xfId="22160" xr:uid="{AD7A625F-26EA-4C6D-AB01-B1946974642C}"/>
    <cellStyle name="Comma 2 2 4 3 3 5" xfId="5348" xr:uid="{00000000-0005-0000-0000-0000A3050000}"/>
    <cellStyle name="Comma 2 2 4 3 3 5 2" xfId="14955" xr:uid="{00000000-0005-0000-0000-0000A4050000}"/>
    <cellStyle name="Comma 2 2 4 3 3 5 2 2" xfId="34169" xr:uid="{063AF963-A518-440A-A00B-E83CDAE2D222}"/>
    <cellStyle name="Comma 2 2 4 3 3 5 3" xfId="24562" xr:uid="{EF4D16A7-17D9-4148-80E1-8CC94408DC31}"/>
    <cellStyle name="Comma 2 2 4 3 3 6" xfId="10151" xr:uid="{00000000-0005-0000-0000-0000A5050000}"/>
    <cellStyle name="Comma 2 2 4 3 3 6 2" xfId="29365" xr:uid="{61ED2DE6-5889-476A-845D-F0A66750DC2F}"/>
    <cellStyle name="Comma 2 2 4 3 3 7" xfId="19758" xr:uid="{BE795A70-D970-4107-B0E8-36AF0BD932B5}"/>
    <cellStyle name="Comma 2 2 4 3 4" xfId="740" xr:uid="{00000000-0005-0000-0000-0000A6050000}"/>
    <cellStyle name="Comma 2 2 4 3 4 2" xfId="1541" xr:uid="{00000000-0005-0000-0000-0000A7050000}"/>
    <cellStyle name="Comma 2 2 4 3 4 2 2" xfId="3946" xr:uid="{00000000-0005-0000-0000-0000A8050000}"/>
    <cellStyle name="Comma 2 2 4 3 4 2 2 2" xfId="8749" xr:uid="{00000000-0005-0000-0000-0000A9050000}"/>
    <cellStyle name="Comma 2 2 4 3 4 2 2 2 2" xfId="18356" xr:uid="{00000000-0005-0000-0000-0000AA050000}"/>
    <cellStyle name="Comma 2 2 4 3 4 2 2 2 2 2" xfId="37570" xr:uid="{84505390-321C-48C3-A121-674295300E25}"/>
    <cellStyle name="Comma 2 2 4 3 4 2 2 2 3" xfId="27963" xr:uid="{7A534577-8F91-4C67-A460-C15A49982182}"/>
    <cellStyle name="Comma 2 2 4 3 4 2 2 3" xfId="13553" xr:uid="{00000000-0005-0000-0000-0000AB050000}"/>
    <cellStyle name="Comma 2 2 4 3 4 2 2 3 2" xfId="32767" xr:uid="{6953B865-A425-48C1-89C7-371596B2833A}"/>
    <cellStyle name="Comma 2 2 4 3 4 2 2 4" xfId="23160" xr:uid="{D1C1BB15-5D7D-4DB9-AB74-BF2CC330A329}"/>
    <cellStyle name="Comma 2 2 4 3 4 2 3" xfId="6348" xr:uid="{00000000-0005-0000-0000-0000AC050000}"/>
    <cellStyle name="Comma 2 2 4 3 4 2 3 2" xfId="15955" xr:uid="{00000000-0005-0000-0000-0000AD050000}"/>
    <cellStyle name="Comma 2 2 4 3 4 2 3 2 2" xfId="35169" xr:uid="{D8D51812-8B63-4F3B-8C6D-837D1D49B488}"/>
    <cellStyle name="Comma 2 2 4 3 4 2 3 3" xfId="25562" xr:uid="{EC0ED5E6-E441-45E0-BC7A-CE43027CDC1C}"/>
    <cellStyle name="Comma 2 2 4 3 4 2 4" xfId="11151" xr:uid="{00000000-0005-0000-0000-0000AE050000}"/>
    <cellStyle name="Comma 2 2 4 3 4 2 4 2" xfId="30365" xr:uid="{978AD0CF-A5EA-4E5C-9E4C-9DB4046AE690}"/>
    <cellStyle name="Comma 2 2 4 3 4 2 5" xfId="20758" xr:uid="{E76929C3-6A0B-4278-ADF5-F455DAFDE377}"/>
    <cellStyle name="Comma 2 2 4 3 4 3" xfId="2341" xr:uid="{00000000-0005-0000-0000-0000AF050000}"/>
    <cellStyle name="Comma 2 2 4 3 4 3 2" xfId="4746" xr:uid="{00000000-0005-0000-0000-0000B0050000}"/>
    <cellStyle name="Comma 2 2 4 3 4 3 2 2" xfId="9549" xr:uid="{00000000-0005-0000-0000-0000B1050000}"/>
    <cellStyle name="Comma 2 2 4 3 4 3 2 2 2" xfId="19156" xr:uid="{00000000-0005-0000-0000-0000B2050000}"/>
    <cellStyle name="Comma 2 2 4 3 4 3 2 2 2 2" xfId="38370" xr:uid="{11176230-531D-4146-A29D-CC83DBFD830C}"/>
    <cellStyle name="Comma 2 2 4 3 4 3 2 2 3" xfId="28763" xr:uid="{DFEED1CD-8DCE-4185-BABB-5310B11CC055}"/>
    <cellStyle name="Comma 2 2 4 3 4 3 2 3" xfId="14353" xr:uid="{00000000-0005-0000-0000-0000B3050000}"/>
    <cellStyle name="Comma 2 2 4 3 4 3 2 3 2" xfId="33567" xr:uid="{E0EA02AA-AC15-4930-93D1-4E47E81CC31B}"/>
    <cellStyle name="Comma 2 2 4 3 4 3 2 4" xfId="23960" xr:uid="{8C47742C-42B8-4363-9548-7AF3D2329880}"/>
    <cellStyle name="Comma 2 2 4 3 4 3 3" xfId="7148" xr:uid="{00000000-0005-0000-0000-0000B4050000}"/>
    <cellStyle name="Comma 2 2 4 3 4 3 3 2" xfId="16755" xr:uid="{00000000-0005-0000-0000-0000B5050000}"/>
    <cellStyle name="Comma 2 2 4 3 4 3 3 2 2" xfId="35969" xr:uid="{9AA30948-062E-4B8E-96E6-72D7987BB40E}"/>
    <cellStyle name="Comma 2 2 4 3 4 3 3 3" xfId="26362" xr:uid="{B586F52F-1300-47B6-A920-6EC2953224F1}"/>
    <cellStyle name="Comma 2 2 4 3 4 3 4" xfId="11951" xr:uid="{00000000-0005-0000-0000-0000B6050000}"/>
    <cellStyle name="Comma 2 2 4 3 4 3 4 2" xfId="31165" xr:uid="{1282D354-12BD-4A93-B78A-D5D1484CC519}"/>
    <cellStyle name="Comma 2 2 4 3 4 3 5" xfId="21558" xr:uid="{DFF05FB7-8F1C-4698-B61D-D9093A069E1A}"/>
    <cellStyle name="Comma 2 2 4 3 4 4" xfId="3146" xr:uid="{00000000-0005-0000-0000-0000B7050000}"/>
    <cellStyle name="Comma 2 2 4 3 4 4 2" xfId="7949" xr:uid="{00000000-0005-0000-0000-0000B8050000}"/>
    <cellStyle name="Comma 2 2 4 3 4 4 2 2" xfId="17556" xr:uid="{00000000-0005-0000-0000-0000B9050000}"/>
    <cellStyle name="Comma 2 2 4 3 4 4 2 2 2" xfId="36770" xr:uid="{2469551E-BAC5-4DE2-ADFF-9ED71A4B31D8}"/>
    <cellStyle name="Comma 2 2 4 3 4 4 2 3" xfId="27163" xr:uid="{801254FC-A80D-4525-BD3A-73B58A863268}"/>
    <cellStyle name="Comma 2 2 4 3 4 4 3" xfId="12753" xr:uid="{00000000-0005-0000-0000-0000BA050000}"/>
    <cellStyle name="Comma 2 2 4 3 4 4 3 2" xfId="31967" xr:uid="{539DCCDC-B4C7-4CCE-BE88-41424FD0CA01}"/>
    <cellStyle name="Comma 2 2 4 3 4 4 4" xfId="22360" xr:uid="{86512B92-B6E5-4604-ABDF-6721F987DC3A}"/>
    <cellStyle name="Comma 2 2 4 3 4 5" xfId="5548" xr:uid="{00000000-0005-0000-0000-0000BB050000}"/>
    <cellStyle name="Comma 2 2 4 3 4 5 2" xfId="15155" xr:uid="{00000000-0005-0000-0000-0000BC050000}"/>
    <cellStyle name="Comma 2 2 4 3 4 5 2 2" xfId="34369" xr:uid="{2BA62C1B-ED56-470F-91DE-3B1583F4A422}"/>
    <cellStyle name="Comma 2 2 4 3 4 5 3" xfId="24762" xr:uid="{FA2F0B37-A72B-476F-B538-C55569AAECBC}"/>
    <cellStyle name="Comma 2 2 4 3 4 6" xfId="10351" xr:uid="{00000000-0005-0000-0000-0000BD050000}"/>
    <cellStyle name="Comma 2 2 4 3 4 6 2" xfId="29565" xr:uid="{4530D978-1A81-4812-B5F1-74F0053BCCEB}"/>
    <cellStyle name="Comma 2 2 4 3 4 7" xfId="19958" xr:uid="{F490E6A6-25EC-41B2-B4FF-B5E2BE5D8958}"/>
    <cellStyle name="Comma 2 2 4 3 5" xfId="941" xr:uid="{00000000-0005-0000-0000-0000BE050000}"/>
    <cellStyle name="Comma 2 2 4 3 5 2" xfId="3346" xr:uid="{00000000-0005-0000-0000-0000BF050000}"/>
    <cellStyle name="Comma 2 2 4 3 5 2 2" xfId="8149" xr:uid="{00000000-0005-0000-0000-0000C0050000}"/>
    <cellStyle name="Comma 2 2 4 3 5 2 2 2" xfId="17756" xr:uid="{00000000-0005-0000-0000-0000C1050000}"/>
    <cellStyle name="Comma 2 2 4 3 5 2 2 2 2" xfId="36970" xr:uid="{4CD75E9F-5FC0-4790-A8DB-CDBB9A8BF7B3}"/>
    <cellStyle name="Comma 2 2 4 3 5 2 2 3" xfId="27363" xr:uid="{187BA06E-9C0D-4919-918F-0ECFE4B6BB4C}"/>
    <cellStyle name="Comma 2 2 4 3 5 2 3" xfId="12953" xr:uid="{00000000-0005-0000-0000-0000C2050000}"/>
    <cellStyle name="Comma 2 2 4 3 5 2 3 2" xfId="32167" xr:uid="{FE3FDF58-127D-4E13-8EB6-50D481C11F62}"/>
    <cellStyle name="Comma 2 2 4 3 5 2 4" xfId="22560" xr:uid="{634CD900-86C9-4FB3-A9DF-AF7300A09AB9}"/>
    <cellStyle name="Comma 2 2 4 3 5 3" xfId="5748" xr:uid="{00000000-0005-0000-0000-0000C3050000}"/>
    <cellStyle name="Comma 2 2 4 3 5 3 2" xfId="15355" xr:uid="{00000000-0005-0000-0000-0000C4050000}"/>
    <cellStyle name="Comma 2 2 4 3 5 3 2 2" xfId="34569" xr:uid="{72547B2D-402A-4303-B2AA-971120CB2F74}"/>
    <cellStyle name="Comma 2 2 4 3 5 3 3" xfId="24962" xr:uid="{4A9E89C9-A375-4E3D-BC3D-D26CBBA290F7}"/>
    <cellStyle name="Comma 2 2 4 3 5 4" xfId="10551" xr:uid="{00000000-0005-0000-0000-0000C5050000}"/>
    <cellStyle name="Comma 2 2 4 3 5 4 2" xfId="29765" xr:uid="{5F8A494F-001B-4047-AFD8-4ECAEFDE18F0}"/>
    <cellStyle name="Comma 2 2 4 3 5 5" xfId="20158" xr:uid="{EA19924F-92DB-4A25-905F-873C5B83B68E}"/>
    <cellStyle name="Comma 2 2 4 3 6" xfId="1741" xr:uid="{00000000-0005-0000-0000-0000C6050000}"/>
    <cellStyle name="Comma 2 2 4 3 6 2" xfId="4146" xr:uid="{00000000-0005-0000-0000-0000C7050000}"/>
    <cellStyle name="Comma 2 2 4 3 6 2 2" xfId="8949" xr:uid="{00000000-0005-0000-0000-0000C8050000}"/>
    <cellStyle name="Comma 2 2 4 3 6 2 2 2" xfId="18556" xr:uid="{00000000-0005-0000-0000-0000C9050000}"/>
    <cellStyle name="Comma 2 2 4 3 6 2 2 2 2" xfId="37770" xr:uid="{8C183717-D3C9-47D3-B3A6-744BE2F1D907}"/>
    <cellStyle name="Comma 2 2 4 3 6 2 2 3" xfId="28163" xr:uid="{EAAD49FB-FEE1-40EF-BEEE-F9B8033F86BE}"/>
    <cellStyle name="Comma 2 2 4 3 6 2 3" xfId="13753" xr:uid="{00000000-0005-0000-0000-0000CA050000}"/>
    <cellStyle name="Comma 2 2 4 3 6 2 3 2" xfId="32967" xr:uid="{4D69CB72-ACAD-4FF2-8881-B1737507CE95}"/>
    <cellStyle name="Comma 2 2 4 3 6 2 4" xfId="23360" xr:uid="{7FD1CBB6-D32F-475A-A91E-9E3B0ACA6A9C}"/>
    <cellStyle name="Comma 2 2 4 3 6 3" xfId="6548" xr:uid="{00000000-0005-0000-0000-0000CB050000}"/>
    <cellStyle name="Comma 2 2 4 3 6 3 2" xfId="16155" xr:uid="{00000000-0005-0000-0000-0000CC050000}"/>
    <cellStyle name="Comma 2 2 4 3 6 3 2 2" xfId="35369" xr:uid="{CCD8B157-93C9-46D2-82FD-24D3C03EE46C}"/>
    <cellStyle name="Comma 2 2 4 3 6 3 3" xfId="25762" xr:uid="{832EF447-9093-4DA9-816A-997BFEBF6BD0}"/>
    <cellStyle name="Comma 2 2 4 3 6 4" xfId="11351" xr:uid="{00000000-0005-0000-0000-0000CD050000}"/>
    <cellStyle name="Comma 2 2 4 3 6 4 2" xfId="30565" xr:uid="{4BAC5A44-A158-42A4-941C-EA4B5787D6A3}"/>
    <cellStyle name="Comma 2 2 4 3 6 5" xfId="20958" xr:uid="{AF818FF4-FBDE-4AB2-A5BD-4B07D3A66F33}"/>
    <cellStyle name="Comma 2 2 4 3 7" xfId="2546" xr:uid="{00000000-0005-0000-0000-0000CE050000}"/>
    <cellStyle name="Comma 2 2 4 3 7 2" xfId="7349" xr:uid="{00000000-0005-0000-0000-0000CF050000}"/>
    <cellStyle name="Comma 2 2 4 3 7 2 2" xfId="16956" xr:uid="{00000000-0005-0000-0000-0000D0050000}"/>
    <cellStyle name="Comma 2 2 4 3 7 2 2 2" xfId="36170" xr:uid="{662567F9-9137-4E37-9451-D4CACB283416}"/>
    <cellStyle name="Comma 2 2 4 3 7 2 3" xfId="26563" xr:uid="{FA262CB0-0535-4726-BEA3-16ADD49A6FD0}"/>
    <cellStyle name="Comma 2 2 4 3 7 3" xfId="12153" xr:uid="{00000000-0005-0000-0000-0000D1050000}"/>
    <cellStyle name="Comma 2 2 4 3 7 3 2" xfId="31367" xr:uid="{35806A74-16F2-428C-BF71-7A998AC146F2}"/>
    <cellStyle name="Comma 2 2 4 3 7 4" xfId="21760" xr:uid="{81F0329F-002C-4664-BDAD-7BE1DB5098BB}"/>
    <cellStyle name="Comma 2 2 4 3 8" xfId="4948" xr:uid="{00000000-0005-0000-0000-0000D2050000}"/>
    <cellStyle name="Comma 2 2 4 3 8 2" xfId="14555" xr:uid="{00000000-0005-0000-0000-0000D3050000}"/>
    <cellStyle name="Comma 2 2 4 3 8 2 2" xfId="33769" xr:uid="{7DB9BE4D-E3EF-44A4-A874-18C0C0DF9299}"/>
    <cellStyle name="Comma 2 2 4 3 8 3" xfId="24162" xr:uid="{7439157C-C735-447E-944B-AC0BD55D53DF}"/>
    <cellStyle name="Comma 2 2 4 3 9" xfId="9751" xr:uid="{00000000-0005-0000-0000-0000D4050000}"/>
    <cellStyle name="Comma 2 2 4 3 9 2" xfId="28965" xr:uid="{04427D6B-31DF-410F-97C0-8D615340256C}"/>
    <cellStyle name="Comma 2 2 4 4" xfId="240" xr:uid="{00000000-0005-0000-0000-0000D5050000}"/>
    <cellStyle name="Comma 2 2 4 4 2" xfId="1041" xr:uid="{00000000-0005-0000-0000-0000D6050000}"/>
    <cellStyle name="Comma 2 2 4 4 2 2" xfId="3446" xr:uid="{00000000-0005-0000-0000-0000D7050000}"/>
    <cellStyle name="Comma 2 2 4 4 2 2 2" xfId="8249" xr:uid="{00000000-0005-0000-0000-0000D8050000}"/>
    <cellStyle name="Comma 2 2 4 4 2 2 2 2" xfId="17856" xr:uid="{00000000-0005-0000-0000-0000D9050000}"/>
    <cellStyle name="Comma 2 2 4 4 2 2 2 2 2" xfId="37070" xr:uid="{296B52C6-8101-4F6D-983F-F9F8D9D6BAA8}"/>
    <cellStyle name="Comma 2 2 4 4 2 2 2 3" xfId="27463" xr:uid="{5F1E80A6-4AC2-403E-8DE3-EAB5138C073A}"/>
    <cellStyle name="Comma 2 2 4 4 2 2 3" xfId="13053" xr:uid="{00000000-0005-0000-0000-0000DA050000}"/>
    <cellStyle name="Comma 2 2 4 4 2 2 3 2" xfId="32267" xr:uid="{855C6389-10F3-4809-8B2E-4580351E4A8E}"/>
    <cellStyle name="Comma 2 2 4 4 2 2 4" xfId="22660" xr:uid="{DC815861-A4E3-40AC-9972-4B45EC7B9594}"/>
    <cellStyle name="Comma 2 2 4 4 2 3" xfId="5848" xr:uid="{00000000-0005-0000-0000-0000DB050000}"/>
    <cellStyle name="Comma 2 2 4 4 2 3 2" xfId="15455" xr:uid="{00000000-0005-0000-0000-0000DC050000}"/>
    <cellStyle name="Comma 2 2 4 4 2 3 2 2" xfId="34669" xr:uid="{F70BA6FA-836F-4769-AEB2-D5322D063A68}"/>
    <cellStyle name="Comma 2 2 4 4 2 3 3" xfId="25062" xr:uid="{C6FF9969-210C-4282-B0A5-8408AE19CF32}"/>
    <cellStyle name="Comma 2 2 4 4 2 4" xfId="10651" xr:uid="{00000000-0005-0000-0000-0000DD050000}"/>
    <cellStyle name="Comma 2 2 4 4 2 4 2" xfId="29865" xr:uid="{E4770604-5EF9-4469-A310-908BD0C5697D}"/>
    <cellStyle name="Comma 2 2 4 4 2 5" xfId="20258" xr:uid="{60F4C8A1-A014-451F-840B-476E56AFD185}"/>
    <cellStyle name="Comma 2 2 4 4 3" xfId="1841" xr:uid="{00000000-0005-0000-0000-0000DE050000}"/>
    <cellStyle name="Comma 2 2 4 4 3 2" xfId="4246" xr:uid="{00000000-0005-0000-0000-0000DF050000}"/>
    <cellStyle name="Comma 2 2 4 4 3 2 2" xfId="9049" xr:uid="{00000000-0005-0000-0000-0000E0050000}"/>
    <cellStyle name="Comma 2 2 4 4 3 2 2 2" xfId="18656" xr:uid="{00000000-0005-0000-0000-0000E1050000}"/>
    <cellStyle name="Comma 2 2 4 4 3 2 2 2 2" xfId="37870" xr:uid="{8FCC6165-6F3F-4DAA-B117-5693DAF72994}"/>
    <cellStyle name="Comma 2 2 4 4 3 2 2 3" xfId="28263" xr:uid="{2381D8C3-CD96-438D-B31C-191443112142}"/>
    <cellStyle name="Comma 2 2 4 4 3 2 3" xfId="13853" xr:uid="{00000000-0005-0000-0000-0000E2050000}"/>
    <cellStyle name="Comma 2 2 4 4 3 2 3 2" xfId="33067" xr:uid="{4E42D5A1-3D7F-4987-B790-A35FAD8FDCDC}"/>
    <cellStyle name="Comma 2 2 4 4 3 2 4" xfId="23460" xr:uid="{3185429C-AD56-476A-9161-51E31D6F4192}"/>
    <cellStyle name="Comma 2 2 4 4 3 3" xfId="6648" xr:uid="{00000000-0005-0000-0000-0000E3050000}"/>
    <cellStyle name="Comma 2 2 4 4 3 3 2" xfId="16255" xr:uid="{00000000-0005-0000-0000-0000E4050000}"/>
    <cellStyle name="Comma 2 2 4 4 3 3 2 2" xfId="35469" xr:uid="{8578639F-FF41-44A1-9692-FC3123C5F6DB}"/>
    <cellStyle name="Comma 2 2 4 4 3 3 3" xfId="25862" xr:uid="{FAE52799-7432-4184-8A27-CE6168F4BCBD}"/>
    <cellStyle name="Comma 2 2 4 4 3 4" xfId="11451" xr:uid="{00000000-0005-0000-0000-0000E5050000}"/>
    <cellStyle name="Comma 2 2 4 4 3 4 2" xfId="30665" xr:uid="{29EF9697-6B9D-48B9-9CE4-DF8A205AD121}"/>
    <cellStyle name="Comma 2 2 4 4 3 5" xfId="21058" xr:uid="{DA9FCFB2-BC2E-4791-A5F1-2F9C40BCAC53}"/>
    <cellStyle name="Comma 2 2 4 4 4" xfId="2646" xr:uid="{00000000-0005-0000-0000-0000E6050000}"/>
    <cellStyle name="Comma 2 2 4 4 4 2" xfId="7449" xr:uid="{00000000-0005-0000-0000-0000E7050000}"/>
    <cellStyle name="Comma 2 2 4 4 4 2 2" xfId="17056" xr:uid="{00000000-0005-0000-0000-0000E8050000}"/>
    <cellStyle name="Comma 2 2 4 4 4 2 2 2" xfId="36270" xr:uid="{D725192F-88DC-45C1-9D20-460F2D62E088}"/>
    <cellStyle name="Comma 2 2 4 4 4 2 3" xfId="26663" xr:uid="{28765430-1317-43EE-A3D9-703CFF1053C2}"/>
    <cellStyle name="Comma 2 2 4 4 4 3" xfId="12253" xr:uid="{00000000-0005-0000-0000-0000E9050000}"/>
    <cellStyle name="Comma 2 2 4 4 4 3 2" xfId="31467" xr:uid="{70A1E6BA-C54C-4FA4-8076-901CDB47B035}"/>
    <cellStyle name="Comma 2 2 4 4 4 4" xfId="21860" xr:uid="{1CCCAB72-32D6-4970-97A6-2BEE67B847D9}"/>
    <cellStyle name="Comma 2 2 4 4 5" xfId="5048" xr:uid="{00000000-0005-0000-0000-0000EA050000}"/>
    <cellStyle name="Comma 2 2 4 4 5 2" xfId="14655" xr:uid="{00000000-0005-0000-0000-0000EB050000}"/>
    <cellStyle name="Comma 2 2 4 4 5 2 2" xfId="33869" xr:uid="{697EFF34-9879-4C63-AE06-30CFABE33477}"/>
    <cellStyle name="Comma 2 2 4 4 5 3" xfId="24262" xr:uid="{E9EE92B8-FD69-4FAD-8AA7-F2E883A62E9F}"/>
    <cellStyle name="Comma 2 2 4 4 6" xfId="9851" xr:uid="{00000000-0005-0000-0000-0000EC050000}"/>
    <cellStyle name="Comma 2 2 4 4 6 2" xfId="29065" xr:uid="{24653EA2-4B62-4E6B-8D60-D6E227C5BD59}"/>
    <cellStyle name="Comma 2 2 4 4 7" xfId="19458" xr:uid="{46A0B914-BCBF-4D2B-AF4A-93190838A7AF}"/>
    <cellStyle name="Comma 2 2 4 5" xfId="440" xr:uid="{00000000-0005-0000-0000-0000ED050000}"/>
    <cellStyle name="Comma 2 2 4 5 2" xfId="1241" xr:uid="{00000000-0005-0000-0000-0000EE050000}"/>
    <cellStyle name="Comma 2 2 4 5 2 2" xfId="3646" xr:uid="{00000000-0005-0000-0000-0000EF050000}"/>
    <cellStyle name="Comma 2 2 4 5 2 2 2" xfId="8449" xr:uid="{00000000-0005-0000-0000-0000F0050000}"/>
    <cellStyle name="Comma 2 2 4 5 2 2 2 2" xfId="18056" xr:uid="{00000000-0005-0000-0000-0000F1050000}"/>
    <cellStyle name="Comma 2 2 4 5 2 2 2 2 2" xfId="37270" xr:uid="{DF14903A-A6EF-462B-9B3E-B88CD1EADD1C}"/>
    <cellStyle name="Comma 2 2 4 5 2 2 2 3" xfId="27663" xr:uid="{7F0A5DE7-E4BF-493C-93DD-E5408F765C55}"/>
    <cellStyle name="Comma 2 2 4 5 2 2 3" xfId="13253" xr:uid="{00000000-0005-0000-0000-0000F2050000}"/>
    <cellStyle name="Comma 2 2 4 5 2 2 3 2" xfId="32467" xr:uid="{A4B58615-F834-4FAE-96A0-CB60E759F946}"/>
    <cellStyle name="Comma 2 2 4 5 2 2 4" xfId="22860" xr:uid="{A874AE6E-B506-4F57-9F0B-178DC8787F34}"/>
    <cellStyle name="Comma 2 2 4 5 2 3" xfId="6048" xr:uid="{00000000-0005-0000-0000-0000F3050000}"/>
    <cellStyle name="Comma 2 2 4 5 2 3 2" xfId="15655" xr:uid="{00000000-0005-0000-0000-0000F4050000}"/>
    <cellStyle name="Comma 2 2 4 5 2 3 2 2" xfId="34869" xr:uid="{384E5D65-D56A-4CA3-A8CC-B1915E4B5150}"/>
    <cellStyle name="Comma 2 2 4 5 2 3 3" xfId="25262" xr:uid="{FF3BB998-7EA6-45FF-B7D5-E08E7B7E9954}"/>
    <cellStyle name="Comma 2 2 4 5 2 4" xfId="10851" xr:uid="{00000000-0005-0000-0000-0000F5050000}"/>
    <cellStyle name="Comma 2 2 4 5 2 4 2" xfId="30065" xr:uid="{7B974FD5-85AA-45B4-8C11-55112B1DAC3D}"/>
    <cellStyle name="Comma 2 2 4 5 2 5" xfId="20458" xr:uid="{FE323D99-98E7-4F08-B9F2-C5E5F3B97F35}"/>
    <cellStyle name="Comma 2 2 4 5 3" xfId="2041" xr:uid="{00000000-0005-0000-0000-0000F6050000}"/>
    <cellStyle name="Comma 2 2 4 5 3 2" xfId="4446" xr:uid="{00000000-0005-0000-0000-0000F7050000}"/>
    <cellStyle name="Comma 2 2 4 5 3 2 2" xfId="9249" xr:uid="{00000000-0005-0000-0000-0000F8050000}"/>
    <cellStyle name="Comma 2 2 4 5 3 2 2 2" xfId="18856" xr:uid="{00000000-0005-0000-0000-0000F9050000}"/>
    <cellStyle name="Comma 2 2 4 5 3 2 2 2 2" xfId="38070" xr:uid="{B16191D6-140E-4A2F-9453-F3D5EFACD418}"/>
    <cellStyle name="Comma 2 2 4 5 3 2 2 3" xfId="28463" xr:uid="{4C7B634C-8DEA-4E89-9E24-E95D83C124EA}"/>
    <cellStyle name="Comma 2 2 4 5 3 2 3" xfId="14053" xr:uid="{00000000-0005-0000-0000-0000FA050000}"/>
    <cellStyle name="Comma 2 2 4 5 3 2 3 2" xfId="33267" xr:uid="{EEC21D88-34D2-471E-8CB0-8A59B647CBFD}"/>
    <cellStyle name="Comma 2 2 4 5 3 2 4" xfId="23660" xr:uid="{07E9FADF-4833-456F-85E7-8E5166347B3E}"/>
    <cellStyle name="Comma 2 2 4 5 3 3" xfId="6848" xr:uid="{00000000-0005-0000-0000-0000FB050000}"/>
    <cellStyle name="Comma 2 2 4 5 3 3 2" xfId="16455" xr:uid="{00000000-0005-0000-0000-0000FC050000}"/>
    <cellStyle name="Comma 2 2 4 5 3 3 2 2" xfId="35669" xr:uid="{FE9F0FB4-26F8-4F9F-9A17-EF12802542FC}"/>
    <cellStyle name="Comma 2 2 4 5 3 3 3" xfId="26062" xr:uid="{7B99F517-DE60-48F5-B7A6-6C1832F30434}"/>
    <cellStyle name="Comma 2 2 4 5 3 4" xfId="11651" xr:uid="{00000000-0005-0000-0000-0000FD050000}"/>
    <cellStyle name="Comma 2 2 4 5 3 4 2" xfId="30865" xr:uid="{09EB2C4D-BF2C-4C98-8AA0-0671A10207AF}"/>
    <cellStyle name="Comma 2 2 4 5 3 5" xfId="21258" xr:uid="{E7AB418F-984B-41A9-8623-9096B667B898}"/>
    <cellStyle name="Comma 2 2 4 5 4" xfId="2846" xr:uid="{00000000-0005-0000-0000-0000FE050000}"/>
    <cellStyle name="Comma 2 2 4 5 4 2" xfId="7649" xr:uid="{00000000-0005-0000-0000-0000FF050000}"/>
    <cellStyle name="Comma 2 2 4 5 4 2 2" xfId="17256" xr:uid="{00000000-0005-0000-0000-000000060000}"/>
    <cellStyle name="Comma 2 2 4 5 4 2 2 2" xfId="36470" xr:uid="{2CBF6D15-6492-48E3-9C59-83353B604B96}"/>
    <cellStyle name="Comma 2 2 4 5 4 2 3" xfId="26863" xr:uid="{9E584F21-192C-45EB-82EB-B9369170EE6B}"/>
    <cellStyle name="Comma 2 2 4 5 4 3" xfId="12453" xr:uid="{00000000-0005-0000-0000-000001060000}"/>
    <cellStyle name="Comma 2 2 4 5 4 3 2" xfId="31667" xr:uid="{244D632D-DF22-4646-ABF1-9C913C97391F}"/>
    <cellStyle name="Comma 2 2 4 5 4 4" xfId="22060" xr:uid="{B1C48A07-6C20-4136-9EDA-EADD6092ADE3}"/>
    <cellStyle name="Comma 2 2 4 5 5" xfId="5248" xr:uid="{00000000-0005-0000-0000-000002060000}"/>
    <cellStyle name="Comma 2 2 4 5 5 2" xfId="14855" xr:uid="{00000000-0005-0000-0000-000003060000}"/>
    <cellStyle name="Comma 2 2 4 5 5 2 2" xfId="34069" xr:uid="{E08789D7-11DB-4064-9103-65FCDDB2AAFE}"/>
    <cellStyle name="Comma 2 2 4 5 5 3" xfId="24462" xr:uid="{EBCBC489-F853-4E0C-B9A0-344F146C95B6}"/>
    <cellStyle name="Comma 2 2 4 5 6" xfId="10051" xr:uid="{00000000-0005-0000-0000-000004060000}"/>
    <cellStyle name="Comma 2 2 4 5 6 2" xfId="29265" xr:uid="{7F0518EB-F290-4555-A311-228527A15FDE}"/>
    <cellStyle name="Comma 2 2 4 5 7" xfId="19658" xr:uid="{CF5D3D47-12A4-46E5-841B-6110779D4396}"/>
    <cellStyle name="Comma 2 2 4 6" xfId="640" xr:uid="{00000000-0005-0000-0000-000005060000}"/>
    <cellStyle name="Comma 2 2 4 6 2" xfId="1441" xr:uid="{00000000-0005-0000-0000-000006060000}"/>
    <cellStyle name="Comma 2 2 4 6 2 2" xfId="3846" xr:uid="{00000000-0005-0000-0000-000007060000}"/>
    <cellStyle name="Comma 2 2 4 6 2 2 2" xfId="8649" xr:uid="{00000000-0005-0000-0000-000008060000}"/>
    <cellStyle name="Comma 2 2 4 6 2 2 2 2" xfId="18256" xr:uid="{00000000-0005-0000-0000-000009060000}"/>
    <cellStyle name="Comma 2 2 4 6 2 2 2 2 2" xfId="37470" xr:uid="{179D00CF-0DC1-4B93-BF07-062DFF400FEF}"/>
    <cellStyle name="Comma 2 2 4 6 2 2 2 3" xfId="27863" xr:uid="{EF616AC5-F7EB-4F08-A17C-6A5EC0A96DD7}"/>
    <cellStyle name="Comma 2 2 4 6 2 2 3" xfId="13453" xr:uid="{00000000-0005-0000-0000-00000A060000}"/>
    <cellStyle name="Comma 2 2 4 6 2 2 3 2" xfId="32667" xr:uid="{DDCBE74F-984D-48B4-9F3A-15360BC5E3A6}"/>
    <cellStyle name="Comma 2 2 4 6 2 2 4" xfId="23060" xr:uid="{5BAD0FDB-3DAF-4155-8960-DBB765ADE94A}"/>
    <cellStyle name="Comma 2 2 4 6 2 3" xfId="6248" xr:uid="{00000000-0005-0000-0000-00000B060000}"/>
    <cellStyle name="Comma 2 2 4 6 2 3 2" xfId="15855" xr:uid="{00000000-0005-0000-0000-00000C060000}"/>
    <cellStyle name="Comma 2 2 4 6 2 3 2 2" xfId="35069" xr:uid="{54B114C1-912E-4FE9-ABAC-2330B3E2F0BE}"/>
    <cellStyle name="Comma 2 2 4 6 2 3 3" xfId="25462" xr:uid="{068A9B89-0CD7-47E9-B54C-0BFEF65F30FB}"/>
    <cellStyle name="Comma 2 2 4 6 2 4" xfId="11051" xr:uid="{00000000-0005-0000-0000-00000D060000}"/>
    <cellStyle name="Comma 2 2 4 6 2 4 2" xfId="30265" xr:uid="{4171D8CE-D79E-4F9A-A061-21412F97D2F9}"/>
    <cellStyle name="Comma 2 2 4 6 2 5" xfId="20658" xr:uid="{628B7DF2-7019-45E7-AB41-DBA4C1DF4659}"/>
    <cellStyle name="Comma 2 2 4 6 3" xfId="2241" xr:uid="{00000000-0005-0000-0000-00000E060000}"/>
    <cellStyle name="Comma 2 2 4 6 3 2" xfId="4646" xr:uid="{00000000-0005-0000-0000-00000F060000}"/>
    <cellStyle name="Comma 2 2 4 6 3 2 2" xfId="9449" xr:uid="{00000000-0005-0000-0000-000010060000}"/>
    <cellStyle name="Comma 2 2 4 6 3 2 2 2" xfId="19056" xr:uid="{00000000-0005-0000-0000-000011060000}"/>
    <cellStyle name="Comma 2 2 4 6 3 2 2 2 2" xfId="38270" xr:uid="{C9C6041B-164E-4AB4-BA21-7921504B38BA}"/>
    <cellStyle name="Comma 2 2 4 6 3 2 2 3" xfId="28663" xr:uid="{E3F04069-C8C7-445F-9AD3-7938E570A0C6}"/>
    <cellStyle name="Comma 2 2 4 6 3 2 3" xfId="14253" xr:uid="{00000000-0005-0000-0000-000012060000}"/>
    <cellStyle name="Comma 2 2 4 6 3 2 3 2" xfId="33467" xr:uid="{87D5E267-085F-4F04-A46B-E5CA47E1A0E2}"/>
    <cellStyle name="Comma 2 2 4 6 3 2 4" xfId="23860" xr:uid="{5457F582-7439-450D-BDAC-ED091039C86C}"/>
    <cellStyle name="Comma 2 2 4 6 3 3" xfId="7048" xr:uid="{00000000-0005-0000-0000-000013060000}"/>
    <cellStyle name="Comma 2 2 4 6 3 3 2" xfId="16655" xr:uid="{00000000-0005-0000-0000-000014060000}"/>
    <cellStyle name="Comma 2 2 4 6 3 3 2 2" xfId="35869" xr:uid="{9AD78EBF-E9BA-42B4-BA70-FD7310277EBE}"/>
    <cellStyle name="Comma 2 2 4 6 3 3 3" xfId="26262" xr:uid="{B6C8DB02-4D97-4436-BAF5-878230BA7783}"/>
    <cellStyle name="Comma 2 2 4 6 3 4" xfId="11851" xr:uid="{00000000-0005-0000-0000-000015060000}"/>
    <cellStyle name="Comma 2 2 4 6 3 4 2" xfId="31065" xr:uid="{6598F5CD-057E-4F1F-B3BA-51A3CB0607C1}"/>
    <cellStyle name="Comma 2 2 4 6 3 5" xfId="21458" xr:uid="{013CC954-ADFF-4656-BF35-99B23AF5D936}"/>
    <cellStyle name="Comma 2 2 4 6 4" xfId="3046" xr:uid="{00000000-0005-0000-0000-000016060000}"/>
    <cellStyle name="Comma 2 2 4 6 4 2" xfId="7849" xr:uid="{00000000-0005-0000-0000-000017060000}"/>
    <cellStyle name="Comma 2 2 4 6 4 2 2" xfId="17456" xr:uid="{00000000-0005-0000-0000-000018060000}"/>
    <cellStyle name="Comma 2 2 4 6 4 2 2 2" xfId="36670" xr:uid="{EEAB8490-DD76-4C62-9A19-BEC92BD79DF4}"/>
    <cellStyle name="Comma 2 2 4 6 4 2 3" xfId="27063" xr:uid="{DD634145-BB74-4382-AF15-E49BD18EA1AC}"/>
    <cellStyle name="Comma 2 2 4 6 4 3" xfId="12653" xr:uid="{00000000-0005-0000-0000-000019060000}"/>
    <cellStyle name="Comma 2 2 4 6 4 3 2" xfId="31867" xr:uid="{D6002517-F2CF-414C-A3DC-4E0F5E7306A0}"/>
    <cellStyle name="Comma 2 2 4 6 4 4" xfId="22260" xr:uid="{3439BD1E-197D-401C-836C-3001C13B7E58}"/>
    <cellStyle name="Comma 2 2 4 6 5" xfId="5448" xr:uid="{00000000-0005-0000-0000-00001A060000}"/>
    <cellStyle name="Comma 2 2 4 6 5 2" xfId="15055" xr:uid="{00000000-0005-0000-0000-00001B060000}"/>
    <cellStyle name="Comma 2 2 4 6 5 2 2" xfId="34269" xr:uid="{6D49944B-768A-4C83-882C-47DBD2CD95B9}"/>
    <cellStyle name="Comma 2 2 4 6 5 3" xfId="24662" xr:uid="{D78EE605-BB93-40EB-A750-BC7DCA3ACC16}"/>
    <cellStyle name="Comma 2 2 4 6 6" xfId="10251" xr:uid="{00000000-0005-0000-0000-00001C060000}"/>
    <cellStyle name="Comma 2 2 4 6 6 2" xfId="29465" xr:uid="{51F44879-4A07-4689-8222-3F70D685DA70}"/>
    <cellStyle name="Comma 2 2 4 6 7" xfId="19858" xr:uid="{370A4B91-C792-42DB-96F6-47E45964CF75}"/>
    <cellStyle name="Comma 2 2 4 7" xfId="841" xr:uid="{00000000-0005-0000-0000-00001D060000}"/>
    <cellStyle name="Comma 2 2 4 7 2" xfId="3246" xr:uid="{00000000-0005-0000-0000-00001E060000}"/>
    <cellStyle name="Comma 2 2 4 7 2 2" xfId="8049" xr:uid="{00000000-0005-0000-0000-00001F060000}"/>
    <cellStyle name="Comma 2 2 4 7 2 2 2" xfId="17656" xr:uid="{00000000-0005-0000-0000-000020060000}"/>
    <cellStyle name="Comma 2 2 4 7 2 2 2 2" xfId="36870" xr:uid="{A82642B8-363A-4A7C-AF51-695C031BF57D}"/>
    <cellStyle name="Comma 2 2 4 7 2 2 3" xfId="27263" xr:uid="{CED78798-AF63-4D1D-A119-1015CBA9392F}"/>
    <cellStyle name="Comma 2 2 4 7 2 3" xfId="12853" xr:uid="{00000000-0005-0000-0000-000021060000}"/>
    <cellStyle name="Comma 2 2 4 7 2 3 2" xfId="32067" xr:uid="{B86E321F-937C-4321-9F94-B35CA7E501DE}"/>
    <cellStyle name="Comma 2 2 4 7 2 4" xfId="22460" xr:uid="{E252AFDE-B014-4009-91B9-81D0203082F0}"/>
    <cellStyle name="Comma 2 2 4 7 3" xfId="5648" xr:uid="{00000000-0005-0000-0000-000022060000}"/>
    <cellStyle name="Comma 2 2 4 7 3 2" xfId="15255" xr:uid="{00000000-0005-0000-0000-000023060000}"/>
    <cellStyle name="Comma 2 2 4 7 3 2 2" xfId="34469" xr:uid="{17C77D35-E99F-411A-BD03-CC4EC9613907}"/>
    <cellStyle name="Comma 2 2 4 7 3 3" xfId="24862" xr:uid="{74B7669F-9A67-4D38-8857-DD4551593886}"/>
    <cellStyle name="Comma 2 2 4 7 4" xfId="10451" xr:uid="{00000000-0005-0000-0000-000024060000}"/>
    <cellStyle name="Comma 2 2 4 7 4 2" xfId="29665" xr:uid="{6751FA63-973C-4AAA-B713-815344130E8D}"/>
    <cellStyle name="Comma 2 2 4 7 5" xfId="20058" xr:uid="{4DD9482B-53EA-47E8-B875-454725E8BA72}"/>
    <cellStyle name="Comma 2 2 4 8" xfId="1641" xr:uid="{00000000-0005-0000-0000-000025060000}"/>
    <cellStyle name="Comma 2 2 4 8 2" xfId="4046" xr:uid="{00000000-0005-0000-0000-000026060000}"/>
    <cellStyle name="Comma 2 2 4 8 2 2" xfId="8849" xr:uid="{00000000-0005-0000-0000-000027060000}"/>
    <cellStyle name="Comma 2 2 4 8 2 2 2" xfId="18456" xr:uid="{00000000-0005-0000-0000-000028060000}"/>
    <cellStyle name="Comma 2 2 4 8 2 2 2 2" xfId="37670" xr:uid="{FF592653-A0F1-4FC5-ACD0-E938851B0A17}"/>
    <cellStyle name="Comma 2 2 4 8 2 2 3" xfId="28063" xr:uid="{12B19502-72A8-497A-98BA-3D890939A86E}"/>
    <cellStyle name="Comma 2 2 4 8 2 3" xfId="13653" xr:uid="{00000000-0005-0000-0000-000029060000}"/>
    <cellStyle name="Comma 2 2 4 8 2 3 2" xfId="32867" xr:uid="{B0999F84-A704-48E8-928B-55F571897498}"/>
    <cellStyle name="Comma 2 2 4 8 2 4" xfId="23260" xr:uid="{F8888724-C517-43E6-B389-B3C96138C653}"/>
    <cellStyle name="Comma 2 2 4 8 3" xfId="6448" xr:uid="{00000000-0005-0000-0000-00002A060000}"/>
    <cellStyle name="Comma 2 2 4 8 3 2" xfId="16055" xr:uid="{00000000-0005-0000-0000-00002B060000}"/>
    <cellStyle name="Comma 2 2 4 8 3 2 2" xfId="35269" xr:uid="{7951512C-6393-49C1-BD8B-47E8A3658AB6}"/>
    <cellStyle name="Comma 2 2 4 8 3 3" xfId="25662" xr:uid="{6B04A13A-F23D-4F0E-BFAC-986A54F188ED}"/>
    <cellStyle name="Comma 2 2 4 8 4" xfId="11251" xr:uid="{00000000-0005-0000-0000-00002C060000}"/>
    <cellStyle name="Comma 2 2 4 8 4 2" xfId="30465" xr:uid="{97C653C4-E876-47F1-889C-AEFCAF60B3A8}"/>
    <cellStyle name="Comma 2 2 4 8 5" xfId="20858" xr:uid="{66F83D75-66B3-4DCC-AB20-AF209241F107}"/>
    <cellStyle name="Comma 2 2 4 9" xfId="2446" xr:uid="{00000000-0005-0000-0000-00002D060000}"/>
    <cellStyle name="Comma 2 2 4 9 2" xfId="7249" xr:uid="{00000000-0005-0000-0000-00002E060000}"/>
    <cellStyle name="Comma 2 2 4 9 2 2" xfId="16856" xr:uid="{00000000-0005-0000-0000-00002F060000}"/>
    <cellStyle name="Comma 2 2 4 9 2 2 2" xfId="36070" xr:uid="{49F1D395-2824-4AAE-B03B-B97989F99DBB}"/>
    <cellStyle name="Comma 2 2 4 9 2 3" xfId="26463" xr:uid="{3BF2A987-300F-4CA2-9989-DAE57C6BD932}"/>
    <cellStyle name="Comma 2 2 4 9 3" xfId="12053" xr:uid="{00000000-0005-0000-0000-000030060000}"/>
    <cellStyle name="Comma 2 2 4 9 3 2" xfId="31267" xr:uid="{EE86CF11-967C-4ECE-8715-F9DFCA5BA0D9}"/>
    <cellStyle name="Comma 2 2 4 9 4" xfId="21660" xr:uid="{A60A51DC-AEC2-4777-A59B-BB97E867947A}"/>
    <cellStyle name="Comma 2 2 5" xfId="49" xr:uid="{00000000-0005-0000-0000-000031060000}"/>
    <cellStyle name="Comma 2 2 5 10" xfId="4858" xr:uid="{00000000-0005-0000-0000-000032060000}"/>
    <cellStyle name="Comma 2 2 5 10 2" xfId="14465" xr:uid="{00000000-0005-0000-0000-000033060000}"/>
    <cellStyle name="Comma 2 2 5 10 2 2" xfId="33679" xr:uid="{5C71C92C-C739-40D6-B44C-8F5E3D750FFF}"/>
    <cellStyle name="Comma 2 2 5 10 3" xfId="24072" xr:uid="{33B6019A-11FC-4703-B784-4FAF76071399}"/>
    <cellStyle name="Comma 2 2 5 11" xfId="9661" xr:uid="{00000000-0005-0000-0000-000034060000}"/>
    <cellStyle name="Comma 2 2 5 11 2" xfId="28875" xr:uid="{A5EA6645-A775-45F0-8F1B-DF82C87875BD}"/>
    <cellStyle name="Comma 2 2 5 12" xfId="19268" xr:uid="{FB9D3D09-5485-4770-9D4E-5B6432FDF6AB}"/>
    <cellStyle name="Comma 2 2 5 2" xfId="100" xr:uid="{00000000-0005-0000-0000-000035060000}"/>
    <cellStyle name="Comma 2 2 5 2 10" xfId="9711" xr:uid="{00000000-0005-0000-0000-000036060000}"/>
    <cellStyle name="Comma 2 2 5 2 10 2" xfId="28925" xr:uid="{632F95B0-0E61-4C7B-ADB3-46799C9B1EAD}"/>
    <cellStyle name="Comma 2 2 5 2 11" xfId="19318" xr:uid="{3F159503-8AA8-4D2A-B047-6853C1AA22B1}"/>
    <cellStyle name="Comma 2 2 5 2 2" xfId="200" xr:uid="{00000000-0005-0000-0000-000037060000}"/>
    <cellStyle name="Comma 2 2 5 2 2 10" xfId="19418" xr:uid="{183B30A7-8625-401E-8DAA-A37D0165EFAC}"/>
    <cellStyle name="Comma 2 2 5 2 2 2" xfId="400" xr:uid="{00000000-0005-0000-0000-000038060000}"/>
    <cellStyle name="Comma 2 2 5 2 2 2 2" xfId="1201" xr:uid="{00000000-0005-0000-0000-000039060000}"/>
    <cellStyle name="Comma 2 2 5 2 2 2 2 2" xfId="3606" xr:uid="{00000000-0005-0000-0000-00003A060000}"/>
    <cellStyle name="Comma 2 2 5 2 2 2 2 2 2" xfId="8409" xr:uid="{00000000-0005-0000-0000-00003B060000}"/>
    <cellStyle name="Comma 2 2 5 2 2 2 2 2 2 2" xfId="18016" xr:uid="{00000000-0005-0000-0000-00003C060000}"/>
    <cellStyle name="Comma 2 2 5 2 2 2 2 2 2 2 2" xfId="37230" xr:uid="{5F72D12E-074E-4145-9B01-DCE318572B78}"/>
    <cellStyle name="Comma 2 2 5 2 2 2 2 2 2 3" xfId="27623" xr:uid="{DF0B4C14-C218-4AD9-8F99-832C7916CED4}"/>
    <cellStyle name="Comma 2 2 5 2 2 2 2 2 3" xfId="13213" xr:uid="{00000000-0005-0000-0000-00003D060000}"/>
    <cellStyle name="Comma 2 2 5 2 2 2 2 2 3 2" xfId="32427" xr:uid="{44E0BD6A-5FEA-4309-8D22-5E10BD8E3533}"/>
    <cellStyle name="Comma 2 2 5 2 2 2 2 2 4" xfId="22820" xr:uid="{B2BC5046-4A40-41B6-BC6D-1B72A323618A}"/>
    <cellStyle name="Comma 2 2 5 2 2 2 2 3" xfId="6008" xr:uid="{00000000-0005-0000-0000-00003E060000}"/>
    <cellStyle name="Comma 2 2 5 2 2 2 2 3 2" xfId="15615" xr:uid="{00000000-0005-0000-0000-00003F060000}"/>
    <cellStyle name="Comma 2 2 5 2 2 2 2 3 2 2" xfId="34829" xr:uid="{ABD41966-CED4-4BB7-B020-D338D26499F1}"/>
    <cellStyle name="Comma 2 2 5 2 2 2 2 3 3" xfId="25222" xr:uid="{EC6A25E6-DA3F-4A64-977B-CB8D8BAC2089}"/>
    <cellStyle name="Comma 2 2 5 2 2 2 2 4" xfId="10811" xr:uid="{00000000-0005-0000-0000-000040060000}"/>
    <cellStyle name="Comma 2 2 5 2 2 2 2 4 2" xfId="30025" xr:uid="{1F4B0C73-6067-4457-B21B-7042C4A278AB}"/>
    <cellStyle name="Comma 2 2 5 2 2 2 2 5" xfId="20418" xr:uid="{8C11DC02-7492-42F8-B395-1D984EDB730F}"/>
    <cellStyle name="Comma 2 2 5 2 2 2 3" xfId="2001" xr:uid="{00000000-0005-0000-0000-000041060000}"/>
    <cellStyle name="Comma 2 2 5 2 2 2 3 2" xfId="4406" xr:uid="{00000000-0005-0000-0000-000042060000}"/>
    <cellStyle name="Comma 2 2 5 2 2 2 3 2 2" xfId="9209" xr:uid="{00000000-0005-0000-0000-000043060000}"/>
    <cellStyle name="Comma 2 2 5 2 2 2 3 2 2 2" xfId="18816" xr:uid="{00000000-0005-0000-0000-000044060000}"/>
    <cellStyle name="Comma 2 2 5 2 2 2 3 2 2 2 2" xfId="38030" xr:uid="{3DFDB59B-0EC6-4CF5-A5FC-3AC76F728C38}"/>
    <cellStyle name="Comma 2 2 5 2 2 2 3 2 2 3" xfId="28423" xr:uid="{94577A43-FD70-4142-AEB8-02E5CFDC222B}"/>
    <cellStyle name="Comma 2 2 5 2 2 2 3 2 3" xfId="14013" xr:uid="{00000000-0005-0000-0000-000045060000}"/>
    <cellStyle name="Comma 2 2 5 2 2 2 3 2 3 2" xfId="33227" xr:uid="{07E4C234-12DA-4453-8109-E85CE2F310B4}"/>
    <cellStyle name="Comma 2 2 5 2 2 2 3 2 4" xfId="23620" xr:uid="{117850E8-D336-437E-89CD-1120D9158110}"/>
    <cellStyle name="Comma 2 2 5 2 2 2 3 3" xfId="6808" xr:uid="{00000000-0005-0000-0000-000046060000}"/>
    <cellStyle name="Comma 2 2 5 2 2 2 3 3 2" xfId="16415" xr:uid="{00000000-0005-0000-0000-000047060000}"/>
    <cellStyle name="Comma 2 2 5 2 2 2 3 3 2 2" xfId="35629" xr:uid="{79FB60BD-8745-4594-9CBD-93B9016BEEB9}"/>
    <cellStyle name="Comma 2 2 5 2 2 2 3 3 3" xfId="26022" xr:uid="{209F92BF-D34C-454B-8D99-344705B1658A}"/>
    <cellStyle name="Comma 2 2 5 2 2 2 3 4" xfId="11611" xr:uid="{00000000-0005-0000-0000-000048060000}"/>
    <cellStyle name="Comma 2 2 5 2 2 2 3 4 2" xfId="30825" xr:uid="{39585A4C-3765-48F7-B600-5A67B1128294}"/>
    <cellStyle name="Comma 2 2 5 2 2 2 3 5" xfId="21218" xr:uid="{53AFDBE6-DB60-41C1-802E-A50C6E4269E0}"/>
    <cellStyle name="Comma 2 2 5 2 2 2 4" xfId="2806" xr:uid="{00000000-0005-0000-0000-000049060000}"/>
    <cellStyle name="Comma 2 2 5 2 2 2 4 2" xfId="7609" xr:uid="{00000000-0005-0000-0000-00004A060000}"/>
    <cellStyle name="Comma 2 2 5 2 2 2 4 2 2" xfId="17216" xr:uid="{00000000-0005-0000-0000-00004B060000}"/>
    <cellStyle name="Comma 2 2 5 2 2 2 4 2 2 2" xfId="36430" xr:uid="{266A5C07-8A73-4596-A814-F49A6C0168F1}"/>
    <cellStyle name="Comma 2 2 5 2 2 2 4 2 3" xfId="26823" xr:uid="{5B2DB44D-B2D6-4153-84CC-4B89894A3B81}"/>
    <cellStyle name="Comma 2 2 5 2 2 2 4 3" xfId="12413" xr:uid="{00000000-0005-0000-0000-00004C060000}"/>
    <cellStyle name="Comma 2 2 5 2 2 2 4 3 2" xfId="31627" xr:uid="{2FD11D59-6192-401D-BF70-F9CD39F6F4FA}"/>
    <cellStyle name="Comma 2 2 5 2 2 2 4 4" xfId="22020" xr:uid="{D713B862-230B-4073-9F91-0FD658C3015E}"/>
    <cellStyle name="Comma 2 2 5 2 2 2 5" xfId="5208" xr:uid="{00000000-0005-0000-0000-00004D060000}"/>
    <cellStyle name="Comma 2 2 5 2 2 2 5 2" xfId="14815" xr:uid="{00000000-0005-0000-0000-00004E060000}"/>
    <cellStyle name="Comma 2 2 5 2 2 2 5 2 2" xfId="34029" xr:uid="{3EE57DF7-B9BD-425C-B78A-96CCA849548D}"/>
    <cellStyle name="Comma 2 2 5 2 2 2 5 3" xfId="24422" xr:uid="{E93A9463-6D03-4681-9F03-3B5385072436}"/>
    <cellStyle name="Comma 2 2 5 2 2 2 6" xfId="10011" xr:uid="{00000000-0005-0000-0000-00004F060000}"/>
    <cellStyle name="Comma 2 2 5 2 2 2 6 2" xfId="29225" xr:uid="{2896B01A-FBC4-463A-AC7B-A96543713B89}"/>
    <cellStyle name="Comma 2 2 5 2 2 2 7" xfId="19618" xr:uid="{9C2EBF64-EAF0-4DBF-A4D8-E68761495981}"/>
    <cellStyle name="Comma 2 2 5 2 2 3" xfId="600" xr:uid="{00000000-0005-0000-0000-000050060000}"/>
    <cellStyle name="Comma 2 2 5 2 2 3 2" xfId="1401" xr:uid="{00000000-0005-0000-0000-000051060000}"/>
    <cellStyle name="Comma 2 2 5 2 2 3 2 2" xfId="3806" xr:uid="{00000000-0005-0000-0000-000052060000}"/>
    <cellStyle name="Comma 2 2 5 2 2 3 2 2 2" xfId="8609" xr:uid="{00000000-0005-0000-0000-000053060000}"/>
    <cellStyle name="Comma 2 2 5 2 2 3 2 2 2 2" xfId="18216" xr:uid="{00000000-0005-0000-0000-000054060000}"/>
    <cellStyle name="Comma 2 2 5 2 2 3 2 2 2 2 2" xfId="37430" xr:uid="{1479D4EF-8866-4962-BE41-985B6ED47F20}"/>
    <cellStyle name="Comma 2 2 5 2 2 3 2 2 2 3" xfId="27823" xr:uid="{629D0CCF-A008-4839-95CA-34819276492F}"/>
    <cellStyle name="Comma 2 2 5 2 2 3 2 2 3" xfId="13413" xr:uid="{00000000-0005-0000-0000-000055060000}"/>
    <cellStyle name="Comma 2 2 5 2 2 3 2 2 3 2" xfId="32627" xr:uid="{10003445-3403-4476-AFBC-BCD808116FC8}"/>
    <cellStyle name="Comma 2 2 5 2 2 3 2 2 4" xfId="23020" xr:uid="{0AE7A832-3790-427A-8EA4-4314C9E65084}"/>
    <cellStyle name="Comma 2 2 5 2 2 3 2 3" xfId="6208" xr:uid="{00000000-0005-0000-0000-000056060000}"/>
    <cellStyle name="Comma 2 2 5 2 2 3 2 3 2" xfId="15815" xr:uid="{00000000-0005-0000-0000-000057060000}"/>
    <cellStyle name="Comma 2 2 5 2 2 3 2 3 2 2" xfId="35029" xr:uid="{3A97DE09-4E98-46D5-B281-D9AD7F315EF2}"/>
    <cellStyle name="Comma 2 2 5 2 2 3 2 3 3" xfId="25422" xr:uid="{A63BB413-A108-41E0-B605-7F2FAE7EE299}"/>
    <cellStyle name="Comma 2 2 5 2 2 3 2 4" xfId="11011" xr:uid="{00000000-0005-0000-0000-000058060000}"/>
    <cellStyle name="Comma 2 2 5 2 2 3 2 4 2" xfId="30225" xr:uid="{226C60BB-DBBC-47A8-BDAD-01993DCB39B6}"/>
    <cellStyle name="Comma 2 2 5 2 2 3 2 5" xfId="20618" xr:uid="{FE0D2FFF-7C1E-4F34-BB94-A97A6C17B07C}"/>
    <cellStyle name="Comma 2 2 5 2 2 3 3" xfId="2201" xr:uid="{00000000-0005-0000-0000-000059060000}"/>
    <cellStyle name="Comma 2 2 5 2 2 3 3 2" xfId="4606" xr:uid="{00000000-0005-0000-0000-00005A060000}"/>
    <cellStyle name="Comma 2 2 5 2 2 3 3 2 2" xfId="9409" xr:uid="{00000000-0005-0000-0000-00005B060000}"/>
    <cellStyle name="Comma 2 2 5 2 2 3 3 2 2 2" xfId="19016" xr:uid="{00000000-0005-0000-0000-00005C060000}"/>
    <cellStyle name="Comma 2 2 5 2 2 3 3 2 2 2 2" xfId="38230" xr:uid="{C3FD3491-F72C-4ADB-AF6B-5EF242F73692}"/>
    <cellStyle name="Comma 2 2 5 2 2 3 3 2 2 3" xfId="28623" xr:uid="{F44067A1-0237-416A-A954-76C611B7905B}"/>
    <cellStyle name="Comma 2 2 5 2 2 3 3 2 3" xfId="14213" xr:uid="{00000000-0005-0000-0000-00005D060000}"/>
    <cellStyle name="Comma 2 2 5 2 2 3 3 2 3 2" xfId="33427" xr:uid="{4EF59EA1-1386-4354-8641-E30AEE315F48}"/>
    <cellStyle name="Comma 2 2 5 2 2 3 3 2 4" xfId="23820" xr:uid="{E20FE3BE-C460-404A-B751-F42E8DB7F925}"/>
    <cellStyle name="Comma 2 2 5 2 2 3 3 3" xfId="7008" xr:uid="{00000000-0005-0000-0000-00005E060000}"/>
    <cellStyle name="Comma 2 2 5 2 2 3 3 3 2" xfId="16615" xr:uid="{00000000-0005-0000-0000-00005F060000}"/>
    <cellStyle name="Comma 2 2 5 2 2 3 3 3 2 2" xfId="35829" xr:uid="{2B22A719-D4A1-4B1A-90F6-EE6F1E4CD8D9}"/>
    <cellStyle name="Comma 2 2 5 2 2 3 3 3 3" xfId="26222" xr:uid="{D040F28B-CDE2-450A-BBB0-DEB9DAEA6B0F}"/>
    <cellStyle name="Comma 2 2 5 2 2 3 3 4" xfId="11811" xr:uid="{00000000-0005-0000-0000-000060060000}"/>
    <cellStyle name="Comma 2 2 5 2 2 3 3 4 2" xfId="31025" xr:uid="{40F5DD8A-2A9B-41FF-92BF-CF8F0365B89E}"/>
    <cellStyle name="Comma 2 2 5 2 2 3 3 5" xfId="21418" xr:uid="{43B8ECD3-1D46-4B2B-A758-9DB205F541BF}"/>
    <cellStyle name="Comma 2 2 5 2 2 3 4" xfId="3006" xr:uid="{00000000-0005-0000-0000-000061060000}"/>
    <cellStyle name="Comma 2 2 5 2 2 3 4 2" xfId="7809" xr:uid="{00000000-0005-0000-0000-000062060000}"/>
    <cellStyle name="Comma 2 2 5 2 2 3 4 2 2" xfId="17416" xr:uid="{00000000-0005-0000-0000-000063060000}"/>
    <cellStyle name="Comma 2 2 5 2 2 3 4 2 2 2" xfId="36630" xr:uid="{C12BEC1B-2772-4832-92AE-C21822D513DE}"/>
    <cellStyle name="Comma 2 2 5 2 2 3 4 2 3" xfId="27023" xr:uid="{DE319F9A-2397-4233-8E31-5062AC6F6A59}"/>
    <cellStyle name="Comma 2 2 5 2 2 3 4 3" xfId="12613" xr:uid="{00000000-0005-0000-0000-000064060000}"/>
    <cellStyle name="Comma 2 2 5 2 2 3 4 3 2" xfId="31827" xr:uid="{B4C3F098-E36C-468B-ABCF-12E03BC7D278}"/>
    <cellStyle name="Comma 2 2 5 2 2 3 4 4" xfId="22220" xr:uid="{1DA5CB71-B173-49E0-A547-D4FB20B98120}"/>
    <cellStyle name="Comma 2 2 5 2 2 3 5" xfId="5408" xr:uid="{00000000-0005-0000-0000-000065060000}"/>
    <cellStyle name="Comma 2 2 5 2 2 3 5 2" xfId="15015" xr:uid="{00000000-0005-0000-0000-000066060000}"/>
    <cellStyle name="Comma 2 2 5 2 2 3 5 2 2" xfId="34229" xr:uid="{15807AB8-0DFC-4340-B9CC-1D44401D5F75}"/>
    <cellStyle name="Comma 2 2 5 2 2 3 5 3" xfId="24622" xr:uid="{C7FED334-6F2B-4821-B71E-5DD9286B67AE}"/>
    <cellStyle name="Comma 2 2 5 2 2 3 6" xfId="10211" xr:uid="{00000000-0005-0000-0000-000067060000}"/>
    <cellStyle name="Comma 2 2 5 2 2 3 6 2" xfId="29425" xr:uid="{8A8002EF-4CED-49ED-B997-3F1BD676FC7A}"/>
    <cellStyle name="Comma 2 2 5 2 2 3 7" xfId="19818" xr:uid="{2DC061C0-0208-4BA2-B579-A5B31A4ECC36}"/>
    <cellStyle name="Comma 2 2 5 2 2 4" xfId="800" xr:uid="{00000000-0005-0000-0000-000068060000}"/>
    <cellStyle name="Comma 2 2 5 2 2 4 2" xfId="1601" xr:uid="{00000000-0005-0000-0000-000069060000}"/>
    <cellStyle name="Comma 2 2 5 2 2 4 2 2" xfId="4006" xr:uid="{00000000-0005-0000-0000-00006A060000}"/>
    <cellStyle name="Comma 2 2 5 2 2 4 2 2 2" xfId="8809" xr:uid="{00000000-0005-0000-0000-00006B060000}"/>
    <cellStyle name="Comma 2 2 5 2 2 4 2 2 2 2" xfId="18416" xr:uid="{00000000-0005-0000-0000-00006C060000}"/>
    <cellStyle name="Comma 2 2 5 2 2 4 2 2 2 2 2" xfId="37630" xr:uid="{A62F8B05-B203-44CF-AF60-2C3D94E859D7}"/>
    <cellStyle name="Comma 2 2 5 2 2 4 2 2 2 3" xfId="28023" xr:uid="{E1723D1B-7E1D-4980-BC08-DDAC7F6DD153}"/>
    <cellStyle name="Comma 2 2 5 2 2 4 2 2 3" xfId="13613" xr:uid="{00000000-0005-0000-0000-00006D060000}"/>
    <cellStyle name="Comma 2 2 5 2 2 4 2 2 3 2" xfId="32827" xr:uid="{3E961EEF-EFB0-482F-9F81-A19F64A75F81}"/>
    <cellStyle name="Comma 2 2 5 2 2 4 2 2 4" xfId="23220" xr:uid="{C8B5EC02-8402-455D-AE15-A84852FF29EC}"/>
    <cellStyle name="Comma 2 2 5 2 2 4 2 3" xfId="6408" xr:uid="{00000000-0005-0000-0000-00006E060000}"/>
    <cellStyle name="Comma 2 2 5 2 2 4 2 3 2" xfId="16015" xr:uid="{00000000-0005-0000-0000-00006F060000}"/>
    <cellStyle name="Comma 2 2 5 2 2 4 2 3 2 2" xfId="35229" xr:uid="{649CF191-512B-41D3-AD20-89D7E3BC4172}"/>
    <cellStyle name="Comma 2 2 5 2 2 4 2 3 3" xfId="25622" xr:uid="{20EE3AF7-4BFB-45BD-850C-9B0B487211A6}"/>
    <cellStyle name="Comma 2 2 5 2 2 4 2 4" xfId="11211" xr:uid="{00000000-0005-0000-0000-000070060000}"/>
    <cellStyle name="Comma 2 2 5 2 2 4 2 4 2" xfId="30425" xr:uid="{1A0AD3C0-46C6-4739-84B9-628F80F5BD37}"/>
    <cellStyle name="Comma 2 2 5 2 2 4 2 5" xfId="20818" xr:uid="{51D50B4B-A849-4057-9D3D-573FCB18A818}"/>
    <cellStyle name="Comma 2 2 5 2 2 4 3" xfId="2401" xr:uid="{00000000-0005-0000-0000-000071060000}"/>
    <cellStyle name="Comma 2 2 5 2 2 4 3 2" xfId="4806" xr:uid="{00000000-0005-0000-0000-000072060000}"/>
    <cellStyle name="Comma 2 2 5 2 2 4 3 2 2" xfId="9609" xr:uid="{00000000-0005-0000-0000-000073060000}"/>
    <cellStyle name="Comma 2 2 5 2 2 4 3 2 2 2" xfId="19216" xr:uid="{00000000-0005-0000-0000-000074060000}"/>
    <cellStyle name="Comma 2 2 5 2 2 4 3 2 2 2 2" xfId="38430" xr:uid="{406E79F8-83F4-49AB-85E7-FB8DDECBDF45}"/>
    <cellStyle name="Comma 2 2 5 2 2 4 3 2 2 3" xfId="28823" xr:uid="{6463521B-1A86-4A2C-830D-B6A60D5C3773}"/>
    <cellStyle name="Comma 2 2 5 2 2 4 3 2 3" xfId="14413" xr:uid="{00000000-0005-0000-0000-000075060000}"/>
    <cellStyle name="Comma 2 2 5 2 2 4 3 2 3 2" xfId="33627" xr:uid="{A858994D-2110-4857-AE2F-2BC9C698CFD0}"/>
    <cellStyle name="Comma 2 2 5 2 2 4 3 2 4" xfId="24020" xr:uid="{7F59F6D9-5475-4A0A-819F-CA99490DFF54}"/>
    <cellStyle name="Comma 2 2 5 2 2 4 3 3" xfId="7208" xr:uid="{00000000-0005-0000-0000-000076060000}"/>
    <cellStyle name="Comma 2 2 5 2 2 4 3 3 2" xfId="16815" xr:uid="{00000000-0005-0000-0000-000077060000}"/>
    <cellStyle name="Comma 2 2 5 2 2 4 3 3 2 2" xfId="36029" xr:uid="{D0FA3F02-CDF5-4BFD-870E-BB87D4E80CFC}"/>
    <cellStyle name="Comma 2 2 5 2 2 4 3 3 3" xfId="26422" xr:uid="{1DAA30DD-8AE7-4737-8FAC-B936F20A4F30}"/>
    <cellStyle name="Comma 2 2 5 2 2 4 3 4" xfId="12011" xr:uid="{00000000-0005-0000-0000-000078060000}"/>
    <cellStyle name="Comma 2 2 5 2 2 4 3 4 2" xfId="31225" xr:uid="{6C72FB35-D0CB-4020-B8B8-0BB91A50C5FE}"/>
    <cellStyle name="Comma 2 2 5 2 2 4 3 5" xfId="21618" xr:uid="{0B8B7533-1978-4B05-B756-DA98F05AD70D}"/>
    <cellStyle name="Comma 2 2 5 2 2 4 4" xfId="3206" xr:uid="{00000000-0005-0000-0000-000079060000}"/>
    <cellStyle name="Comma 2 2 5 2 2 4 4 2" xfId="8009" xr:uid="{00000000-0005-0000-0000-00007A060000}"/>
    <cellStyle name="Comma 2 2 5 2 2 4 4 2 2" xfId="17616" xr:uid="{00000000-0005-0000-0000-00007B060000}"/>
    <cellStyle name="Comma 2 2 5 2 2 4 4 2 2 2" xfId="36830" xr:uid="{267DBA62-338D-44A8-B61F-9FC16A9886EE}"/>
    <cellStyle name="Comma 2 2 5 2 2 4 4 2 3" xfId="27223" xr:uid="{48640421-06B6-42EE-A9D0-A44CBCE221A5}"/>
    <cellStyle name="Comma 2 2 5 2 2 4 4 3" xfId="12813" xr:uid="{00000000-0005-0000-0000-00007C060000}"/>
    <cellStyle name="Comma 2 2 5 2 2 4 4 3 2" xfId="32027" xr:uid="{6868664D-4C62-4997-A49B-807E8086D339}"/>
    <cellStyle name="Comma 2 2 5 2 2 4 4 4" xfId="22420" xr:uid="{FB267EAC-7B50-4E6E-9A4B-1FF5640A06BA}"/>
    <cellStyle name="Comma 2 2 5 2 2 4 5" xfId="5608" xr:uid="{00000000-0005-0000-0000-00007D060000}"/>
    <cellStyle name="Comma 2 2 5 2 2 4 5 2" xfId="15215" xr:uid="{00000000-0005-0000-0000-00007E060000}"/>
    <cellStyle name="Comma 2 2 5 2 2 4 5 2 2" xfId="34429" xr:uid="{07B99B56-B616-441B-8B7A-3EF470FE764E}"/>
    <cellStyle name="Comma 2 2 5 2 2 4 5 3" xfId="24822" xr:uid="{75B4F031-D56F-47AA-8110-912FE7918F9F}"/>
    <cellStyle name="Comma 2 2 5 2 2 4 6" xfId="10411" xr:uid="{00000000-0005-0000-0000-00007F060000}"/>
    <cellStyle name="Comma 2 2 5 2 2 4 6 2" xfId="29625" xr:uid="{9EF903C4-7519-419E-B519-6CE7FBDAA030}"/>
    <cellStyle name="Comma 2 2 5 2 2 4 7" xfId="20018" xr:uid="{89C61F76-2E9B-4283-AC9E-726ECDBFF4DC}"/>
    <cellStyle name="Comma 2 2 5 2 2 5" xfId="1001" xr:uid="{00000000-0005-0000-0000-000080060000}"/>
    <cellStyle name="Comma 2 2 5 2 2 5 2" xfId="3406" xr:uid="{00000000-0005-0000-0000-000081060000}"/>
    <cellStyle name="Comma 2 2 5 2 2 5 2 2" xfId="8209" xr:uid="{00000000-0005-0000-0000-000082060000}"/>
    <cellStyle name="Comma 2 2 5 2 2 5 2 2 2" xfId="17816" xr:uid="{00000000-0005-0000-0000-000083060000}"/>
    <cellStyle name="Comma 2 2 5 2 2 5 2 2 2 2" xfId="37030" xr:uid="{0320AA20-49F2-4666-823B-B8EA36CB1995}"/>
    <cellStyle name="Comma 2 2 5 2 2 5 2 2 3" xfId="27423" xr:uid="{FA8BE4BE-D279-469C-986B-BF76A4A8F1F5}"/>
    <cellStyle name="Comma 2 2 5 2 2 5 2 3" xfId="13013" xr:uid="{00000000-0005-0000-0000-000084060000}"/>
    <cellStyle name="Comma 2 2 5 2 2 5 2 3 2" xfId="32227" xr:uid="{A7EBAD17-20FB-414E-878A-71BA16FED2DE}"/>
    <cellStyle name="Comma 2 2 5 2 2 5 2 4" xfId="22620" xr:uid="{FA1345C4-B3DE-4882-A594-4E01F1AD136B}"/>
    <cellStyle name="Comma 2 2 5 2 2 5 3" xfId="5808" xr:uid="{00000000-0005-0000-0000-000085060000}"/>
    <cellStyle name="Comma 2 2 5 2 2 5 3 2" xfId="15415" xr:uid="{00000000-0005-0000-0000-000086060000}"/>
    <cellStyle name="Comma 2 2 5 2 2 5 3 2 2" xfId="34629" xr:uid="{03352BD5-8858-455B-978C-54A493D49BD9}"/>
    <cellStyle name="Comma 2 2 5 2 2 5 3 3" xfId="25022" xr:uid="{2FC5D5E5-8E3A-482E-9AEA-FF9EF960393E}"/>
    <cellStyle name="Comma 2 2 5 2 2 5 4" xfId="10611" xr:uid="{00000000-0005-0000-0000-000087060000}"/>
    <cellStyle name="Comma 2 2 5 2 2 5 4 2" xfId="29825" xr:uid="{1829EB9D-4491-4C04-8B3F-E4938E173B50}"/>
    <cellStyle name="Comma 2 2 5 2 2 5 5" xfId="20218" xr:uid="{F22E6C4D-DB6B-4B8A-96CC-2FE96E85D142}"/>
    <cellStyle name="Comma 2 2 5 2 2 6" xfId="1801" xr:uid="{00000000-0005-0000-0000-000088060000}"/>
    <cellStyle name="Comma 2 2 5 2 2 6 2" xfId="4206" xr:uid="{00000000-0005-0000-0000-000089060000}"/>
    <cellStyle name="Comma 2 2 5 2 2 6 2 2" xfId="9009" xr:uid="{00000000-0005-0000-0000-00008A060000}"/>
    <cellStyle name="Comma 2 2 5 2 2 6 2 2 2" xfId="18616" xr:uid="{00000000-0005-0000-0000-00008B060000}"/>
    <cellStyle name="Comma 2 2 5 2 2 6 2 2 2 2" xfId="37830" xr:uid="{E32FF4DD-024F-4686-9C9A-80322A972492}"/>
    <cellStyle name="Comma 2 2 5 2 2 6 2 2 3" xfId="28223" xr:uid="{D1F49D87-1DF1-43B7-9A3E-5803166D7458}"/>
    <cellStyle name="Comma 2 2 5 2 2 6 2 3" xfId="13813" xr:uid="{00000000-0005-0000-0000-00008C060000}"/>
    <cellStyle name="Comma 2 2 5 2 2 6 2 3 2" xfId="33027" xr:uid="{B82FD7FE-1B78-4C9F-946E-6C3D15D405A8}"/>
    <cellStyle name="Comma 2 2 5 2 2 6 2 4" xfId="23420" xr:uid="{D18E334B-DFF9-4DE9-AD2D-45785B39E2EA}"/>
    <cellStyle name="Comma 2 2 5 2 2 6 3" xfId="6608" xr:uid="{00000000-0005-0000-0000-00008D060000}"/>
    <cellStyle name="Comma 2 2 5 2 2 6 3 2" xfId="16215" xr:uid="{00000000-0005-0000-0000-00008E060000}"/>
    <cellStyle name="Comma 2 2 5 2 2 6 3 2 2" xfId="35429" xr:uid="{991FB38E-F119-45F7-82BE-E1E96BB364A8}"/>
    <cellStyle name="Comma 2 2 5 2 2 6 3 3" xfId="25822" xr:uid="{46EF39E5-5B5C-4EB0-A724-3A8496D42EA2}"/>
    <cellStyle name="Comma 2 2 5 2 2 6 4" xfId="11411" xr:uid="{00000000-0005-0000-0000-00008F060000}"/>
    <cellStyle name="Comma 2 2 5 2 2 6 4 2" xfId="30625" xr:uid="{C0835D71-5067-4EF9-B41F-98949A0F944C}"/>
    <cellStyle name="Comma 2 2 5 2 2 6 5" xfId="21018" xr:uid="{3065FC52-A443-4363-8D67-99A464644C76}"/>
    <cellStyle name="Comma 2 2 5 2 2 7" xfId="2606" xr:uid="{00000000-0005-0000-0000-000090060000}"/>
    <cellStyle name="Comma 2 2 5 2 2 7 2" xfId="7409" xr:uid="{00000000-0005-0000-0000-000091060000}"/>
    <cellStyle name="Comma 2 2 5 2 2 7 2 2" xfId="17016" xr:uid="{00000000-0005-0000-0000-000092060000}"/>
    <cellStyle name="Comma 2 2 5 2 2 7 2 2 2" xfId="36230" xr:uid="{3E2E02DD-8392-43DA-B2F3-F6AD627DC031}"/>
    <cellStyle name="Comma 2 2 5 2 2 7 2 3" xfId="26623" xr:uid="{12081A66-06D7-4873-80DA-AAE60A39D7E7}"/>
    <cellStyle name="Comma 2 2 5 2 2 7 3" xfId="12213" xr:uid="{00000000-0005-0000-0000-000093060000}"/>
    <cellStyle name="Comma 2 2 5 2 2 7 3 2" xfId="31427" xr:uid="{BD0DD175-DEE8-4AB0-8808-74210E29BAD4}"/>
    <cellStyle name="Comma 2 2 5 2 2 7 4" xfId="21820" xr:uid="{C994413F-B738-4403-93EE-A52DC9FA7FBC}"/>
    <cellStyle name="Comma 2 2 5 2 2 8" xfId="5008" xr:uid="{00000000-0005-0000-0000-000094060000}"/>
    <cellStyle name="Comma 2 2 5 2 2 8 2" xfId="14615" xr:uid="{00000000-0005-0000-0000-000095060000}"/>
    <cellStyle name="Comma 2 2 5 2 2 8 2 2" xfId="33829" xr:uid="{92039AA8-4B05-427C-8801-DC70F84C6AA5}"/>
    <cellStyle name="Comma 2 2 5 2 2 8 3" xfId="24222" xr:uid="{BACE675C-3382-4337-B87A-BA4D5CEEE890}"/>
    <cellStyle name="Comma 2 2 5 2 2 9" xfId="9811" xr:uid="{00000000-0005-0000-0000-000096060000}"/>
    <cellStyle name="Comma 2 2 5 2 2 9 2" xfId="29025" xr:uid="{02A77A3E-2FC0-4B92-A9A7-BBB7055451A9}"/>
    <cellStyle name="Comma 2 2 5 2 3" xfId="300" xr:uid="{00000000-0005-0000-0000-000097060000}"/>
    <cellStyle name="Comma 2 2 5 2 3 2" xfId="1101" xr:uid="{00000000-0005-0000-0000-000098060000}"/>
    <cellStyle name="Comma 2 2 5 2 3 2 2" xfId="3506" xr:uid="{00000000-0005-0000-0000-000099060000}"/>
    <cellStyle name="Comma 2 2 5 2 3 2 2 2" xfId="8309" xr:uid="{00000000-0005-0000-0000-00009A060000}"/>
    <cellStyle name="Comma 2 2 5 2 3 2 2 2 2" xfId="17916" xr:uid="{00000000-0005-0000-0000-00009B060000}"/>
    <cellStyle name="Comma 2 2 5 2 3 2 2 2 2 2" xfId="37130" xr:uid="{B38A0C7F-B9FE-42A6-836F-12EA39F69583}"/>
    <cellStyle name="Comma 2 2 5 2 3 2 2 2 3" xfId="27523" xr:uid="{8287C042-1F7E-4C38-A4C4-617C572D311F}"/>
    <cellStyle name="Comma 2 2 5 2 3 2 2 3" xfId="13113" xr:uid="{00000000-0005-0000-0000-00009C060000}"/>
    <cellStyle name="Comma 2 2 5 2 3 2 2 3 2" xfId="32327" xr:uid="{462DD891-C654-45A6-9DF5-3DB9AF854642}"/>
    <cellStyle name="Comma 2 2 5 2 3 2 2 4" xfId="22720" xr:uid="{19354549-E389-4CC8-92DF-FDD1CFECF7EC}"/>
    <cellStyle name="Comma 2 2 5 2 3 2 3" xfId="5908" xr:uid="{00000000-0005-0000-0000-00009D060000}"/>
    <cellStyle name="Comma 2 2 5 2 3 2 3 2" xfId="15515" xr:uid="{00000000-0005-0000-0000-00009E060000}"/>
    <cellStyle name="Comma 2 2 5 2 3 2 3 2 2" xfId="34729" xr:uid="{8B2DBB8F-80B4-4E27-87C5-FDAF788DE0F9}"/>
    <cellStyle name="Comma 2 2 5 2 3 2 3 3" xfId="25122" xr:uid="{D7736926-47A1-42F3-BB22-442C4E90BBBB}"/>
    <cellStyle name="Comma 2 2 5 2 3 2 4" xfId="10711" xr:uid="{00000000-0005-0000-0000-00009F060000}"/>
    <cellStyle name="Comma 2 2 5 2 3 2 4 2" xfId="29925" xr:uid="{074FDCB2-570E-4A2A-94B7-1C4E281B5AB2}"/>
    <cellStyle name="Comma 2 2 5 2 3 2 5" xfId="20318" xr:uid="{F836B56D-52A3-4504-B029-BA0E55C9F663}"/>
    <cellStyle name="Comma 2 2 5 2 3 3" xfId="1901" xr:uid="{00000000-0005-0000-0000-0000A0060000}"/>
    <cellStyle name="Comma 2 2 5 2 3 3 2" xfId="4306" xr:uid="{00000000-0005-0000-0000-0000A1060000}"/>
    <cellStyle name="Comma 2 2 5 2 3 3 2 2" xfId="9109" xr:uid="{00000000-0005-0000-0000-0000A2060000}"/>
    <cellStyle name="Comma 2 2 5 2 3 3 2 2 2" xfId="18716" xr:uid="{00000000-0005-0000-0000-0000A3060000}"/>
    <cellStyle name="Comma 2 2 5 2 3 3 2 2 2 2" xfId="37930" xr:uid="{7877A7AF-4E57-40D6-BEFE-0D2F3498A3EC}"/>
    <cellStyle name="Comma 2 2 5 2 3 3 2 2 3" xfId="28323" xr:uid="{93779F58-602B-4233-8A83-616D471DFF18}"/>
    <cellStyle name="Comma 2 2 5 2 3 3 2 3" xfId="13913" xr:uid="{00000000-0005-0000-0000-0000A4060000}"/>
    <cellStyle name="Comma 2 2 5 2 3 3 2 3 2" xfId="33127" xr:uid="{187B54C3-CFC3-4289-9467-C4634A470CAC}"/>
    <cellStyle name="Comma 2 2 5 2 3 3 2 4" xfId="23520" xr:uid="{06EE7C00-CD5C-43B8-B6D9-3C2E8BAD3C4F}"/>
    <cellStyle name="Comma 2 2 5 2 3 3 3" xfId="6708" xr:uid="{00000000-0005-0000-0000-0000A5060000}"/>
    <cellStyle name="Comma 2 2 5 2 3 3 3 2" xfId="16315" xr:uid="{00000000-0005-0000-0000-0000A6060000}"/>
    <cellStyle name="Comma 2 2 5 2 3 3 3 2 2" xfId="35529" xr:uid="{01155214-B9D9-4C2A-B208-9CC4A5C06B70}"/>
    <cellStyle name="Comma 2 2 5 2 3 3 3 3" xfId="25922" xr:uid="{8C92F003-5DA6-445B-89CD-43E45FD07B91}"/>
    <cellStyle name="Comma 2 2 5 2 3 3 4" xfId="11511" xr:uid="{00000000-0005-0000-0000-0000A7060000}"/>
    <cellStyle name="Comma 2 2 5 2 3 3 4 2" xfId="30725" xr:uid="{4DE0ADD2-C799-48AD-97B4-159E33CC9A05}"/>
    <cellStyle name="Comma 2 2 5 2 3 3 5" xfId="21118" xr:uid="{2CB07F49-9DB7-4FB1-85C8-5401732E3500}"/>
    <cellStyle name="Comma 2 2 5 2 3 4" xfId="2706" xr:uid="{00000000-0005-0000-0000-0000A8060000}"/>
    <cellStyle name="Comma 2 2 5 2 3 4 2" xfId="7509" xr:uid="{00000000-0005-0000-0000-0000A9060000}"/>
    <cellStyle name="Comma 2 2 5 2 3 4 2 2" xfId="17116" xr:uid="{00000000-0005-0000-0000-0000AA060000}"/>
    <cellStyle name="Comma 2 2 5 2 3 4 2 2 2" xfId="36330" xr:uid="{A2F5965B-4283-4E4C-9541-082CA06A2688}"/>
    <cellStyle name="Comma 2 2 5 2 3 4 2 3" xfId="26723" xr:uid="{7B3B00F6-B6E9-4A45-806C-C708EC52EB1B}"/>
    <cellStyle name="Comma 2 2 5 2 3 4 3" xfId="12313" xr:uid="{00000000-0005-0000-0000-0000AB060000}"/>
    <cellStyle name="Comma 2 2 5 2 3 4 3 2" xfId="31527" xr:uid="{3B2EF95B-3861-4028-AD80-2C5965914B26}"/>
    <cellStyle name="Comma 2 2 5 2 3 4 4" xfId="21920" xr:uid="{2CFE66FE-A1C6-41AE-AB31-99C4377C073A}"/>
    <cellStyle name="Comma 2 2 5 2 3 5" xfId="5108" xr:uid="{00000000-0005-0000-0000-0000AC060000}"/>
    <cellStyle name="Comma 2 2 5 2 3 5 2" xfId="14715" xr:uid="{00000000-0005-0000-0000-0000AD060000}"/>
    <cellStyle name="Comma 2 2 5 2 3 5 2 2" xfId="33929" xr:uid="{ADD507FD-BF34-41B5-BC7E-CED70C1D915E}"/>
    <cellStyle name="Comma 2 2 5 2 3 5 3" xfId="24322" xr:uid="{85AD6FDF-5D0A-4781-A372-1EB9DC40B543}"/>
    <cellStyle name="Comma 2 2 5 2 3 6" xfId="9911" xr:uid="{00000000-0005-0000-0000-0000AE060000}"/>
    <cellStyle name="Comma 2 2 5 2 3 6 2" xfId="29125" xr:uid="{D07DA232-3E9F-4CDD-B9C1-19CD9D9E8723}"/>
    <cellStyle name="Comma 2 2 5 2 3 7" xfId="19518" xr:uid="{4E6A9B0A-A7EB-43DC-9F4F-C9FC0213A203}"/>
    <cellStyle name="Comma 2 2 5 2 4" xfId="500" xr:uid="{00000000-0005-0000-0000-0000AF060000}"/>
    <cellStyle name="Comma 2 2 5 2 4 2" xfId="1301" xr:uid="{00000000-0005-0000-0000-0000B0060000}"/>
    <cellStyle name="Comma 2 2 5 2 4 2 2" xfId="3706" xr:uid="{00000000-0005-0000-0000-0000B1060000}"/>
    <cellStyle name="Comma 2 2 5 2 4 2 2 2" xfId="8509" xr:uid="{00000000-0005-0000-0000-0000B2060000}"/>
    <cellStyle name="Comma 2 2 5 2 4 2 2 2 2" xfId="18116" xr:uid="{00000000-0005-0000-0000-0000B3060000}"/>
    <cellStyle name="Comma 2 2 5 2 4 2 2 2 2 2" xfId="37330" xr:uid="{144FB9E6-C019-4C13-BB76-ABEFA7529FD4}"/>
    <cellStyle name="Comma 2 2 5 2 4 2 2 2 3" xfId="27723" xr:uid="{484E31C7-0BF9-4EFB-B7FC-1CF5A32AB909}"/>
    <cellStyle name="Comma 2 2 5 2 4 2 2 3" xfId="13313" xr:uid="{00000000-0005-0000-0000-0000B4060000}"/>
    <cellStyle name="Comma 2 2 5 2 4 2 2 3 2" xfId="32527" xr:uid="{6F401DB7-B5C0-4473-94A1-C60644A62C71}"/>
    <cellStyle name="Comma 2 2 5 2 4 2 2 4" xfId="22920" xr:uid="{9E1A9414-473C-4CC6-BF31-3512ADF6CA9C}"/>
    <cellStyle name="Comma 2 2 5 2 4 2 3" xfId="6108" xr:uid="{00000000-0005-0000-0000-0000B5060000}"/>
    <cellStyle name="Comma 2 2 5 2 4 2 3 2" xfId="15715" xr:uid="{00000000-0005-0000-0000-0000B6060000}"/>
    <cellStyle name="Comma 2 2 5 2 4 2 3 2 2" xfId="34929" xr:uid="{61167AFD-0BD9-422F-BA41-04117DCDAF5B}"/>
    <cellStyle name="Comma 2 2 5 2 4 2 3 3" xfId="25322" xr:uid="{2DE17AE8-3270-46B9-8F88-250473AB8745}"/>
    <cellStyle name="Comma 2 2 5 2 4 2 4" xfId="10911" xr:uid="{00000000-0005-0000-0000-0000B7060000}"/>
    <cellStyle name="Comma 2 2 5 2 4 2 4 2" xfId="30125" xr:uid="{0913B8A8-E4AC-491A-9AF0-6C79A5277E94}"/>
    <cellStyle name="Comma 2 2 5 2 4 2 5" xfId="20518" xr:uid="{00F34F84-2ADC-4055-ABCE-4453DDAD499F}"/>
    <cellStyle name="Comma 2 2 5 2 4 3" xfId="2101" xr:uid="{00000000-0005-0000-0000-0000B8060000}"/>
    <cellStyle name="Comma 2 2 5 2 4 3 2" xfId="4506" xr:uid="{00000000-0005-0000-0000-0000B9060000}"/>
    <cellStyle name="Comma 2 2 5 2 4 3 2 2" xfId="9309" xr:uid="{00000000-0005-0000-0000-0000BA060000}"/>
    <cellStyle name="Comma 2 2 5 2 4 3 2 2 2" xfId="18916" xr:uid="{00000000-0005-0000-0000-0000BB060000}"/>
    <cellStyle name="Comma 2 2 5 2 4 3 2 2 2 2" xfId="38130" xr:uid="{4C7AC0CA-BFA8-4E23-B2D4-14D2FAF3B81B}"/>
    <cellStyle name="Comma 2 2 5 2 4 3 2 2 3" xfId="28523" xr:uid="{F2454D8B-F644-4467-8C91-B1B49180FBBF}"/>
    <cellStyle name="Comma 2 2 5 2 4 3 2 3" xfId="14113" xr:uid="{00000000-0005-0000-0000-0000BC060000}"/>
    <cellStyle name="Comma 2 2 5 2 4 3 2 3 2" xfId="33327" xr:uid="{1D810890-E329-47E6-9287-8999F42343C6}"/>
    <cellStyle name="Comma 2 2 5 2 4 3 2 4" xfId="23720" xr:uid="{FAE9EC21-1BF3-46F1-BEBA-BCEF61AAC01E}"/>
    <cellStyle name="Comma 2 2 5 2 4 3 3" xfId="6908" xr:uid="{00000000-0005-0000-0000-0000BD060000}"/>
    <cellStyle name="Comma 2 2 5 2 4 3 3 2" xfId="16515" xr:uid="{00000000-0005-0000-0000-0000BE060000}"/>
    <cellStyle name="Comma 2 2 5 2 4 3 3 2 2" xfId="35729" xr:uid="{2BAAF26B-5E0B-48A1-BB3D-D1FA38B986E0}"/>
    <cellStyle name="Comma 2 2 5 2 4 3 3 3" xfId="26122" xr:uid="{DBF87B83-DF61-4E8B-B57C-97D0772F0969}"/>
    <cellStyle name="Comma 2 2 5 2 4 3 4" xfId="11711" xr:uid="{00000000-0005-0000-0000-0000BF060000}"/>
    <cellStyle name="Comma 2 2 5 2 4 3 4 2" xfId="30925" xr:uid="{BB794AD2-3ED1-4181-AE8C-F546F3EE7EE2}"/>
    <cellStyle name="Comma 2 2 5 2 4 3 5" xfId="21318" xr:uid="{7885AEFA-5415-43C1-A27B-07704D9A5FD8}"/>
    <cellStyle name="Comma 2 2 5 2 4 4" xfId="2906" xr:uid="{00000000-0005-0000-0000-0000C0060000}"/>
    <cellStyle name="Comma 2 2 5 2 4 4 2" xfId="7709" xr:uid="{00000000-0005-0000-0000-0000C1060000}"/>
    <cellStyle name="Comma 2 2 5 2 4 4 2 2" xfId="17316" xr:uid="{00000000-0005-0000-0000-0000C2060000}"/>
    <cellStyle name="Comma 2 2 5 2 4 4 2 2 2" xfId="36530" xr:uid="{347FB772-CC20-4687-93C8-79DCEF12EE56}"/>
    <cellStyle name="Comma 2 2 5 2 4 4 2 3" xfId="26923" xr:uid="{5ECC3160-3892-4C52-BBEE-4DA452DEF042}"/>
    <cellStyle name="Comma 2 2 5 2 4 4 3" xfId="12513" xr:uid="{00000000-0005-0000-0000-0000C3060000}"/>
    <cellStyle name="Comma 2 2 5 2 4 4 3 2" xfId="31727" xr:uid="{45D291C5-989A-4CF7-A1CF-1F1E0DE25960}"/>
    <cellStyle name="Comma 2 2 5 2 4 4 4" xfId="22120" xr:uid="{CBBE304F-611C-4559-8995-F3867772E231}"/>
    <cellStyle name="Comma 2 2 5 2 4 5" xfId="5308" xr:uid="{00000000-0005-0000-0000-0000C4060000}"/>
    <cellStyle name="Comma 2 2 5 2 4 5 2" xfId="14915" xr:uid="{00000000-0005-0000-0000-0000C5060000}"/>
    <cellStyle name="Comma 2 2 5 2 4 5 2 2" xfId="34129" xr:uid="{CA0824CB-C932-48AA-BA50-8A625E5400C4}"/>
    <cellStyle name="Comma 2 2 5 2 4 5 3" xfId="24522" xr:uid="{FF24E521-8CB8-43F8-B00C-7F7271000201}"/>
    <cellStyle name="Comma 2 2 5 2 4 6" xfId="10111" xr:uid="{00000000-0005-0000-0000-0000C6060000}"/>
    <cellStyle name="Comma 2 2 5 2 4 6 2" xfId="29325" xr:uid="{60B2230C-2E84-45DF-8F20-3C658329D608}"/>
    <cellStyle name="Comma 2 2 5 2 4 7" xfId="19718" xr:uid="{2C09F93B-935C-4C98-923A-F8F66905AC3E}"/>
    <cellStyle name="Comma 2 2 5 2 5" xfId="700" xr:uid="{00000000-0005-0000-0000-0000C7060000}"/>
    <cellStyle name="Comma 2 2 5 2 5 2" xfId="1501" xr:uid="{00000000-0005-0000-0000-0000C8060000}"/>
    <cellStyle name="Comma 2 2 5 2 5 2 2" xfId="3906" xr:uid="{00000000-0005-0000-0000-0000C9060000}"/>
    <cellStyle name="Comma 2 2 5 2 5 2 2 2" xfId="8709" xr:uid="{00000000-0005-0000-0000-0000CA060000}"/>
    <cellStyle name="Comma 2 2 5 2 5 2 2 2 2" xfId="18316" xr:uid="{00000000-0005-0000-0000-0000CB060000}"/>
    <cellStyle name="Comma 2 2 5 2 5 2 2 2 2 2" xfId="37530" xr:uid="{D322377E-5632-4541-BAC9-DE53A12BFF62}"/>
    <cellStyle name="Comma 2 2 5 2 5 2 2 2 3" xfId="27923" xr:uid="{327CB502-50B1-4940-8355-BE65885494CE}"/>
    <cellStyle name="Comma 2 2 5 2 5 2 2 3" xfId="13513" xr:uid="{00000000-0005-0000-0000-0000CC060000}"/>
    <cellStyle name="Comma 2 2 5 2 5 2 2 3 2" xfId="32727" xr:uid="{6AA94C83-1C67-41FF-BA49-66A66FD9BFDF}"/>
    <cellStyle name="Comma 2 2 5 2 5 2 2 4" xfId="23120" xr:uid="{61132852-0818-46B2-9373-3F624697AB0B}"/>
    <cellStyle name="Comma 2 2 5 2 5 2 3" xfId="6308" xr:uid="{00000000-0005-0000-0000-0000CD060000}"/>
    <cellStyle name="Comma 2 2 5 2 5 2 3 2" xfId="15915" xr:uid="{00000000-0005-0000-0000-0000CE060000}"/>
    <cellStyle name="Comma 2 2 5 2 5 2 3 2 2" xfId="35129" xr:uid="{5DB5D72E-ABAE-4088-A83B-8AACB99204E0}"/>
    <cellStyle name="Comma 2 2 5 2 5 2 3 3" xfId="25522" xr:uid="{93CD55CE-2362-480C-A5F4-0217FFA3A03D}"/>
    <cellStyle name="Comma 2 2 5 2 5 2 4" xfId="11111" xr:uid="{00000000-0005-0000-0000-0000CF060000}"/>
    <cellStyle name="Comma 2 2 5 2 5 2 4 2" xfId="30325" xr:uid="{B7968E40-34A8-4CED-9837-0D35A86222DE}"/>
    <cellStyle name="Comma 2 2 5 2 5 2 5" xfId="20718" xr:uid="{6CD528B5-02B9-49C5-AF70-1E4F56C92108}"/>
    <cellStyle name="Comma 2 2 5 2 5 3" xfId="2301" xr:uid="{00000000-0005-0000-0000-0000D0060000}"/>
    <cellStyle name="Comma 2 2 5 2 5 3 2" xfId="4706" xr:uid="{00000000-0005-0000-0000-0000D1060000}"/>
    <cellStyle name="Comma 2 2 5 2 5 3 2 2" xfId="9509" xr:uid="{00000000-0005-0000-0000-0000D2060000}"/>
    <cellStyle name="Comma 2 2 5 2 5 3 2 2 2" xfId="19116" xr:uid="{00000000-0005-0000-0000-0000D3060000}"/>
    <cellStyle name="Comma 2 2 5 2 5 3 2 2 2 2" xfId="38330" xr:uid="{1F7D5A37-99CE-4A9E-A6EC-FF3B6700E9EF}"/>
    <cellStyle name="Comma 2 2 5 2 5 3 2 2 3" xfId="28723" xr:uid="{DF7ABAA7-35A5-484C-928B-28D154200514}"/>
    <cellStyle name="Comma 2 2 5 2 5 3 2 3" xfId="14313" xr:uid="{00000000-0005-0000-0000-0000D4060000}"/>
    <cellStyle name="Comma 2 2 5 2 5 3 2 3 2" xfId="33527" xr:uid="{427C8633-F78F-402C-93D4-7F45B9E64341}"/>
    <cellStyle name="Comma 2 2 5 2 5 3 2 4" xfId="23920" xr:uid="{32DF2E8A-7D54-4B78-A299-16B5DB0A8709}"/>
    <cellStyle name="Comma 2 2 5 2 5 3 3" xfId="7108" xr:uid="{00000000-0005-0000-0000-0000D5060000}"/>
    <cellStyle name="Comma 2 2 5 2 5 3 3 2" xfId="16715" xr:uid="{00000000-0005-0000-0000-0000D6060000}"/>
    <cellStyle name="Comma 2 2 5 2 5 3 3 2 2" xfId="35929" xr:uid="{B729B6C6-B909-4E17-B3CB-A2D0B8FE6804}"/>
    <cellStyle name="Comma 2 2 5 2 5 3 3 3" xfId="26322" xr:uid="{2F17072C-3FEE-4B71-A235-9DE43C6983D6}"/>
    <cellStyle name="Comma 2 2 5 2 5 3 4" xfId="11911" xr:uid="{00000000-0005-0000-0000-0000D7060000}"/>
    <cellStyle name="Comma 2 2 5 2 5 3 4 2" xfId="31125" xr:uid="{BFE5DE20-B8F8-47CF-89BA-5C1A2DD5002C}"/>
    <cellStyle name="Comma 2 2 5 2 5 3 5" xfId="21518" xr:uid="{BE78FDC6-0E41-4C41-AEE3-E7FAE68CB655}"/>
    <cellStyle name="Comma 2 2 5 2 5 4" xfId="3106" xr:uid="{00000000-0005-0000-0000-0000D8060000}"/>
    <cellStyle name="Comma 2 2 5 2 5 4 2" xfId="7909" xr:uid="{00000000-0005-0000-0000-0000D9060000}"/>
    <cellStyle name="Comma 2 2 5 2 5 4 2 2" xfId="17516" xr:uid="{00000000-0005-0000-0000-0000DA060000}"/>
    <cellStyle name="Comma 2 2 5 2 5 4 2 2 2" xfId="36730" xr:uid="{395DB76C-9DCE-4590-9FEA-18836CB33191}"/>
    <cellStyle name="Comma 2 2 5 2 5 4 2 3" xfId="27123" xr:uid="{62D553EA-1F12-4836-A177-78E8D3039D06}"/>
    <cellStyle name="Comma 2 2 5 2 5 4 3" xfId="12713" xr:uid="{00000000-0005-0000-0000-0000DB060000}"/>
    <cellStyle name="Comma 2 2 5 2 5 4 3 2" xfId="31927" xr:uid="{DB4B563C-A512-48D2-99F0-B460379D3ABE}"/>
    <cellStyle name="Comma 2 2 5 2 5 4 4" xfId="22320" xr:uid="{51F70145-4DC0-41AE-B444-56E63E1DD1BC}"/>
    <cellStyle name="Comma 2 2 5 2 5 5" xfId="5508" xr:uid="{00000000-0005-0000-0000-0000DC060000}"/>
    <cellStyle name="Comma 2 2 5 2 5 5 2" xfId="15115" xr:uid="{00000000-0005-0000-0000-0000DD060000}"/>
    <cellStyle name="Comma 2 2 5 2 5 5 2 2" xfId="34329" xr:uid="{D9557962-841F-438A-9F42-CC3A44CD0502}"/>
    <cellStyle name="Comma 2 2 5 2 5 5 3" xfId="24722" xr:uid="{B18D1F78-C2C3-4B95-BDBE-E5A9D5D45144}"/>
    <cellStyle name="Comma 2 2 5 2 5 6" xfId="10311" xr:uid="{00000000-0005-0000-0000-0000DE060000}"/>
    <cellStyle name="Comma 2 2 5 2 5 6 2" xfId="29525" xr:uid="{79D66545-F650-4A50-AACD-3DA4B416C4D5}"/>
    <cellStyle name="Comma 2 2 5 2 5 7" xfId="19918" xr:uid="{57DA137E-A4A5-402E-B31C-3EDA367BBC5C}"/>
    <cellStyle name="Comma 2 2 5 2 6" xfId="901" xr:uid="{00000000-0005-0000-0000-0000DF060000}"/>
    <cellStyle name="Comma 2 2 5 2 6 2" xfId="3306" xr:uid="{00000000-0005-0000-0000-0000E0060000}"/>
    <cellStyle name="Comma 2 2 5 2 6 2 2" xfId="8109" xr:uid="{00000000-0005-0000-0000-0000E1060000}"/>
    <cellStyle name="Comma 2 2 5 2 6 2 2 2" xfId="17716" xr:uid="{00000000-0005-0000-0000-0000E2060000}"/>
    <cellStyle name="Comma 2 2 5 2 6 2 2 2 2" xfId="36930" xr:uid="{1C253F58-B3A0-407E-ABDF-31634179C53B}"/>
    <cellStyle name="Comma 2 2 5 2 6 2 2 3" xfId="27323" xr:uid="{D743423D-F607-4A2C-BCA0-BE2BF03A9A03}"/>
    <cellStyle name="Comma 2 2 5 2 6 2 3" xfId="12913" xr:uid="{00000000-0005-0000-0000-0000E3060000}"/>
    <cellStyle name="Comma 2 2 5 2 6 2 3 2" xfId="32127" xr:uid="{58050CEB-D17A-46F4-89B7-B537DC08CCF4}"/>
    <cellStyle name="Comma 2 2 5 2 6 2 4" xfId="22520" xr:uid="{9A5134C6-F602-4DD0-A18F-568AC8A430FF}"/>
    <cellStyle name="Comma 2 2 5 2 6 3" xfId="5708" xr:uid="{00000000-0005-0000-0000-0000E4060000}"/>
    <cellStyle name="Comma 2 2 5 2 6 3 2" xfId="15315" xr:uid="{00000000-0005-0000-0000-0000E5060000}"/>
    <cellStyle name="Comma 2 2 5 2 6 3 2 2" xfId="34529" xr:uid="{B537BD59-B353-46A7-847F-042E667978C4}"/>
    <cellStyle name="Comma 2 2 5 2 6 3 3" xfId="24922" xr:uid="{9BA5015F-3B9C-4BB2-84AE-9FA2E4BBCA82}"/>
    <cellStyle name="Comma 2 2 5 2 6 4" xfId="10511" xr:uid="{00000000-0005-0000-0000-0000E6060000}"/>
    <cellStyle name="Comma 2 2 5 2 6 4 2" xfId="29725" xr:uid="{F7C61FF6-D41F-4253-B94D-7E368CA2BA89}"/>
    <cellStyle name="Comma 2 2 5 2 6 5" xfId="20118" xr:uid="{D678EA0C-6CD5-4B3E-A2B0-242C9712A737}"/>
    <cellStyle name="Comma 2 2 5 2 7" xfId="1701" xr:uid="{00000000-0005-0000-0000-0000E7060000}"/>
    <cellStyle name="Comma 2 2 5 2 7 2" xfId="4106" xr:uid="{00000000-0005-0000-0000-0000E8060000}"/>
    <cellStyle name="Comma 2 2 5 2 7 2 2" xfId="8909" xr:uid="{00000000-0005-0000-0000-0000E9060000}"/>
    <cellStyle name="Comma 2 2 5 2 7 2 2 2" xfId="18516" xr:uid="{00000000-0005-0000-0000-0000EA060000}"/>
    <cellStyle name="Comma 2 2 5 2 7 2 2 2 2" xfId="37730" xr:uid="{5E339C13-6232-4E24-88F5-57F32C5AA645}"/>
    <cellStyle name="Comma 2 2 5 2 7 2 2 3" xfId="28123" xr:uid="{71744D3C-6145-4623-9D5D-344D5D2430DC}"/>
    <cellStyle name="Comma 2 2 5 2 7 2 3" xfId="13713" xr:uid="{00000000-0005-0000-0000-0000EB060000}"/>
    <cellStyle name="Comma 2 2 5 2 7 2 3 2" xfId="32927" xr:uid="{8FB8F566-9EBE-47B5-A4FC-B8FC86A28C1C}"/>
    <cellStyle name="Comma 2 2 5 2 7 2 4" xfId="23320" xr:uid="{84CF38A8-3781-43B1-9B9E-251BB4FFD378}"/>
    <cellStyle name="Comma 2 2 5 2 7 3" xfId="6508" xr:uid="{00000000-0005-0000-0000-0000EC060000}"/>
    <cellStyle name="Comma 2 2 5 2 7 3 2" xfId="16115" xr:uid="{00000000-0005-0000-0000-0000ED060000}"/>
    <cellStyle name="Comma 2 2 5 2 7 3 2 2" xfId="35329" xr:uid="{B13081D1-C65A-4CD1-8536-FE049C606C73}"/>
    <cellStyle name="Comma 2 2 5 2 7 3 3" xfId="25722" xr:uid="{CA0336D3-8B52-4040-BE83-912C6D4E14BF}"/>
    <cellStyle name="Comma 2 2 5 2 7 4" xfId="11311" xr:uid="{00000000-0005-0000-0000-0000EE060000}"/>
    <cellStyle name="Comma 2 2 5 2 7 4 2" xfId="30525" xr:uid="{E61FDFBA-A8EC-456A-9C87-9CB0438E7466}"/>
    <cellStyle name="Comma 2 2 5 2 7 5" xfId="20918" xr:uid="{97C8BB5D-A46A-4E82-9D68-07CDB37BAD4F}"/>
    <cellStyle name="Comma 2 2 5 2 8" xfId="2506" xr:uid="{00000000-0005-0000-0000-0000EF060000}"/>
    <cellStyle name="Comma 2 2 5 2 8 2" xfId="7309" xr:uid="{00000000-0005-0000-0000-0000F0060000}"/>
    <cellStyle name="Comma 2 2 5 2 8 2 2" xfId="16916" xr:uid="{00000000-0005-0000-0000-0000F1060000}"/>
    <cellStyle name="Comma 2 2 5 2 8 2 2 2" xfId="36130" xr:uid="{EC4B6F60-73AD-4392-9054-9A784F8D0591}"/>
    <cellStyle name="Comma 2 2 5 2 8 2 3" xfId="26523" xr:uid="{388E3D5D-D383-4804-BE43-82046E71AB5C}"/>
    <cellStyle name="Comma 2 2 5 2 8 3" xfId="12113" xr:uid="{00000000-0005-0000-0000-0000F2060000}"/>
    <cellStyle name="Comma 2 2 5 2 8 3 2" xfId="31327" xr:uid="{6F4C0E27-F7F8-4107-876F-00E236C3AC28}"/>
    <cellStyle name="Comma 2 2 5 2 8 4" xfId="21720" xr:uid="{A311C220-22A7-4D35-9208-C37DC738E61C}"/>
    <cellStyle name="Comma 2 2 5 2 9" xfId="4908" xr:uid="{00000000-0005-0000-0000-0000F3060000}"/>
    <cellStyle name="Comma 2 2 5 2 9 2" xfId="14515" xr:uid="{00000000-0005-0000-0000-0000F4060000}"/>
    <cellStyle name="Comma 2 2 5 2 9 2 2" xfId="33729" xr:uid="{4144486B-3FCF-4ADA-9266-E488A4F23473}"/>
    <cellStyle name="Comma 2 2 5 2 9 3" xfId="24122" xr:uid="{6EB36A85-BD9E-4874-AD97-4EB470C134C0}"/>
    <cellStyle name="Comma 2 2 5 3" xfId="150" xr:uid="{00000000-0005-0000-0000-0000F5060000}"/>
    <cellStyle name="Comma 2 2 5 3 10" xfId="19368" xr:uid="{70C1E1C6-D70B-48F5-921B-4F7C379D89C2}"/>
    <cellStyle name="Comma 2 2 5 3 2" xfId="350" xr:uid="{00000000-0005-0000-0000-0000F6060000}"/>
    <cellStyle name="Comma 2 2 5 3 2 2" xfId="1151" xr:uid="{00000000-0005-0000-0000-0000F7060000}"/>
    <cellStyle name="Comma 2 2 5 3 2 2 2" xfId="3556" xr:uid="{00000000-0005-0000-0000-0000F8060000}"/>
    <cellStyle name="Comma 2 2 5 3 2 2 2 2" xfId="8359" xr:uid="{00000000-0005-0000-0000-0000F9060000}"/>
    <cellStyle name="Comma 2 2 5 3 2 2 2 2 2" xfId="17966" xr:uid="{00000000-0005-0000-0000-0000FA060000}"/>
    <cellStyle name="Comma 2 2 5 3 2 2 2 2 2 2" xfId="37180" xr:uid="{BD8B70C6-77DE-4E99-AFD4-49E8FD215C7A}"/>
    <cellStyle name="Comma 2 2 5 3 2 2 2 2 3" xfId="27573" xr:uid="{503F2336-6CB7-456A-A3B7-102BCA42C757}"/>
    <cellStyle name="Comma 2 2 5 3 2 2 2 3" xfId="13163" xr:uid="{00000000-0005-0000-0000-0000FB060000}"/>
    <cellStyle name="Comma 2 2 5 3 2 2 2 3 2" xfId="32377" xr:uid="{E6D946D7-470F-4530-A3A3-5068E7F0CFCE}"/>
    <cellStyle name="Comma 2 2 5 3 2 2 2 4" xfId="22770" xr:uid="{9BB045A4-9AA2-4BA7-86B2-42C0D05CA34D}"/>
    <cellStyle name="Comma 2 2 5 3 2 2 3" xfId="5958" xr:uid="{00000000-0005-0000-0000-0000FC060000}"/>
    <cellStyle name="Comma 2 2 5 3 2 2 3 2" xfId="15565" xr:uid="{00000000-0005-0000-0000-0000FD060000}"/>
    <cellStyle name="Comma 2 2 5 3 2 2 3 2 2" xfId="34779" xr:uid="{89AFE350-3325-494C-AA5E-C93794E427C6}"/>
    <cellStyle name="Comma 2 2 5 3 2 2 3 3" xfId="25172" xr:uid="{122CC925-6331-44B3-8696-6FAF4B1188C2}"/>
    <cellStyle name="Comma 2 2 5 3 2 2 4" xfId="10761" xr:uid="{00000000-0005-0000-0000-0000FE060000}"/>
    <cellStyle name="Comma 2 2 5 3 2 2 4 2" xfId="29975" xr:uid="{F613AAF4-A5FB-48A4-A047-95FAAF2D366D}"/>
    <cellStyle name="Comma 2 2 5 3 2 2 5" xfId="20368" xr:uid="{3F84D515-8310-4B36-97FE-24DAD7E3E942}"/>
    <cellStyle name="Comma 2 2 5 3 2 3" xfId="1951" xr:uid="{00000000-0005-0000-0000-0000FF060000}"/>
    <cellStyle name="Comma 2 2 5 3 2 3 2" xfId="4356" xr:uid="{00000000-0005-0000-0000-000000070000}"/>
    <cellStyle name="Comma 2 2 5 3 2 3 2 2" xfId="9159" xr:uid="{00000000-0005-0000-0000-000001070000}"/>
    <cellStyle name="Comma 2 2 5 3 2 3 2 2 2" xfId="18766" xr:uid="{00000000-0005-0000-0000-000002070000}"/>
    <cellStyle name="Comma 2 2 5 3 2 3 2 2 2 2" xfId="37980" xr:uid="{FC4D06A6-83F9-44FE-96EB-308DB54FFF17}"/>
    <cellStyle name="Comma 2 2 5 3 2 3 2 2 3" xfId="28373" xr:uid="{7FAFEB9F-84B8-44FF-96D5-9C5BD9A8CC8A}"/>
    <cellStyle name="Comma 2 2 5 3 2 3 2 3" xfId="13963" xr:uid="{00000000-0005-0000-0000-000003070000}"/>
    <cellStyle name="Comma 2 2 5 3 2 3 2 3 2" xfId="33177" xr:uid="{00D50042-9542-4E01-A805-7DA954D579F1}"/>
    <cellStyle name="Comma 2 2 5 3 2 3 2 4" xfId="23570" xr:uid="{9EF8F7DE-52C1-4C97-8B4C-879D09F94642}"/>
    <cellStyle name="Comma 2 2 5 3 2 3 3" xfId="6758" xr:uid="{00000000-0005-0000-0000-000004070000}"/>
    <cellStyle name="Comma 2 2 5 3 2 3 3 2" xfId="16365" xr:uid="{00000000-0005-0000-0000-000005070000}"/>
    <cellStyle name="Comma 2 2 5 3 2 3 3 2 2" xfId="35579" xr:uid="{A88C03B2-25A5-4B22-9457-8B504C376CC7}"/>
    <cellStyle name="Comma 2 2 5 3 2 3 3 3" xfId="25972" xr:uid="{DCBAEBAF-B7A4-4D59-BC5D-851ED6DC04ED}"/>
    <cellStyle name="Comma 2 2 5 3 2 3 4" xfId="11561" xr:uid="{00000000-0005-0000-0000-000006070000}"/>
    <cellStyle name="Comma 2 2 5 3 2 3 4 2" xfId="30775" xr:uid="{E1E1D577-B817-488C-9CA1-9A6AC1172522}"/>
    <cellStyle name="Comma 2 2 5 3 2 3 5" xfId="21168" xr:uid="{31D801A2-DFFC-4041-BD6A-63BCF275B21C}"/>
    <cellStyle name="Comma 2 2 5 3 2 4" xfId="2756" xr:uid="{00000000-0005-0000-0000-000007070000}"/>
    <cellStyle name="Comma 2 2 5 3 2 4 2" xfId="7559" xr:uid="{00000000-0005-0000-0000-000008070000}"/>
    <cellStyle name="Comma 2 2 5 3 2 4 2 2" xfId="17166" xr:uid="{00000000-0005-0000-0000-000009070000}"/>
    <cellStyle name="Comma 2 2 5 3 2 4 2 2 2" xfId="36380" xr:uid="{BF155243-1513-408D-A1FA-A66F10DCD73C}"/>
    <cellStyle name="Comma 2 2 5 3 2 4 2 3" xfId="26773" xr:uid="{9ECDA029-2D75-49CC-A854-F4CE7C6ADA54}"/>
    <cellStyle name="Comma 2 2 5 3 2 4 3" xfId="12363" xr:uid="{00000000-0005-0000-0000-00000A070000}"/>
    <cellStyle name="Comma 2 2 5 3 2 4 3 2" xfId="31577" xr:uid="{FA0CA03E-C62D-4713-95AA-8049AE63A294}"/>
    <cellStyle name="Comma 2 2 5 3 2 4 4" xfId="21970" xr:uid="{16CF4425-48A4-4499-AB08-A64B03FF8735}"/>
    <cellStyle name="Comma 2 2 5 3 2 5" xfId="5158" xr:uid="{00000000-0005-0000-0000-00000B070000}"/>
    <cellStyle name="Comma 2 2 5 3 2 5 2" xfId="14765" xr:uid="{00000000-0005-0000-0000-00000C070000}"/>
    <cellStyle name="Comma 2 2 5 3 2 5 2 2" xfId="33979" xr:uid="{D05EE2B6-D195-4A65-8800-308C8A2A88C2}"/>
    <cellStyle name="Comma 2 2 5 3 2 5 3" xfId="24372" xr:uid="{37185175-6490-492A-B41D-3BB09940B739}"/>
    <cellStyle name="Comma 2 2 5 3 2 6" xfId="9961" xr:uid="{00000000-0005-0000-0000-00000D070000}"/>
    <cellStyle name="Comma 2 2 5 3 2 6 2" xfId="29175" xr:uid="{7E54D73A-28CE-44FA-ADC5-340815247740}"/>
    <cellStyle name="Comma 2 2 5 3 2 7" xfId="19568" xr:uid="{A9C97BEB-5393-4FC8-9236-C13BF516461B}"/>
    <cellStyle name="Comma 2 2 5 3 3" xfId="550" xr:uid="{00000000-0005-0000-0000-00000E070000}"/>
    <cellStyle name="Comma 2 2 5 3 3 2" xfId="1351" xr:uid="{00000000-0005-0000-0000-00000F070000}"/>
    <cellStyle name="Comma 2 2 5 3 3 2 2" xfId="3756" xr:uid="{00000000-0005-0000-0000-000010070000}"/>
    <cellStyle name="Comma 2 2 5 3 3 2 2 2" xfId="8559" xr:uid="{00000000-0005-0000-0000-000011070000}"/>
    <cellStyle name="Comma 2 2 5 3 3 2 2 2 2" xfId="18166" xr:uid="{00000000-0005-0000-0000-000012070000}"/>
    <cellStyle name="Comma 2 2 5 3 3 2 2 2 2 2" xfId="37380" xr:uid="{96475C1F-0138-4F68-9F25-779AAA336484}"/>
    <cellStyle name="Comma 2 2 5 3 3 2 2 2 3" xfId="27773" xr:uid="{2841429F-A503-4F9E-B1DA-B08BB6954356}"/>
    <cellStyle name="Comma 2 2 5 3 3 2 2 3" xfId="13363" xr:uid="{00000000-0005-0000-0000-000013070000}"/>
    <cellStyle name="Comma 2 2 5 3 3 2 2 3 2" xfId="32577" xr:uid="{3C124249-FC38-40A6-9EBE-A408F1B21032}"/>
    <cellStyle name="Comma 2 2 5 3 3 2 2 4" xfId="22970" xr:uid="{E9614F4E-0E82-49AC-94E6-331776908BD2}"/>
    <cellStyle name="Comma 2 2 5 3 3 2 3" xfId="6158" xr:uid="{00000000-0005-0000-0000-000014070000}"/>
    <cellStyle name="Comma 2 2 5 3 3 2 3 2" xfId="15765" xr:uid="{00000000-0005-0000-0000-000015070000}"/>
    <cellStyle name="Comma 2 2 5 3 3 2 3 2 2" xfId="34979" xr:uid="{57D1813D-9CF8-42DA-8BF3-EE125B036FCC}"/>
    <cellStyle name="Comma 2 2 5 3 3 2 3 3" xfId="25372" xr:uid="{E4D3B5A8-ABDB-4C43-B5C0-E002B67841BB}"/>
    <cellStyle name="Comma 2 2 5 3 3 2 4" xfId="10961" xr:uid="{00000000-0005-0000-0000-000016070000}"/>
    <cellStyle name="Comma 2 2 5 3 3 2 4 2" xfId="30175" xr:uid="{9F4E2228-AA16-4C7B-B120-BB0D8FA74C39}"/>
    <cellStyle name="Comma 2 2 5 3 3 2 5" xfId="20568" xr:uid="{DBD6B3EA-4182-4A6C-87EF-E7168CC3DC8E}"/>
    <cellStyle name="Comma 2 2 5 3 3 3" xfId="2151" xr:uid="{00000000-0005-0000-0000-000017070000}"/>
    <cellStyle name="Comma 2 2 5 3 3 3 2" xfId="4556" xr:uid="{00000000-0005-0000-0000-000018070000}"/>
    <cellStyle name="Comma 2 2 5 3 3 3 2 2" xfId="9359" xr:uid="{00000000-0005-0000-0000-000019070000}"/>
    <cellStyle name="Comma 2 2 5 3 3 3 2 2 2" xfId="18966" xr:uid="{00000000-0005-0000-0000-00001A070000}"/>
    <cellStyle name="Comma 2 2 5 3 3 3 2 2 2 2" xfId="38180" xr:uid="{6E36A590-BD0D-4001-BECF-03828063008C}"/>
    <cellStyle name="Comma 2 2 5 3 3 3 2 2 3" xfId="28573" xr:uid="{6277FA53-21B9-40F9-95E4-86F58C012950}"/>
    <cellStyle name="Comma 2 2 5 3 3 3 2 3" xfId="14163" xr:uid="{00000000-0005-0000-0000-00001B070000}"/>
    <cellStyle name="Comma 2 2 5 3 3 3 2 3 2" xfId="33377" xr:uid="{3FD6579D-71D2-484E-AA3B-CCAF49DF1461}"/>
    <cellStyle name="Comma 2 2 5 3 3 3 2 4" xfId="23770" xr:uid="{AD89F477-0576-4D4E-A078-D09F7C6485F6}"/>
    <cellStyle name="Comma 2 2 5 3 3 3 3" xfId="6958" xr:uid="{00000000-0005-0000-0000-00001C070000}"/>
    <cellStyle name="Comma 2 2 5 3 3 3 3 2" xfId="16565" xr:uid="{00000000-0005-0000-0000-00001D070000}"/>
    <cellStyle name="Comma 2 2 5 3 3 3 3 2 2" xfId="35779" xr:uid="{3E22B62D-BB89-46ED-9CCD-CCF6BE53FFFD}"/>
    <cellStyle name="Comma 2 2 5 3 3 3 3 3" xfId="26172" xr:uid="{D6305ABE-EBEB-45CF-9D36-1458FEE15BDE}"/>
    <cellStyle name="Comma 2 2 5 3 3 3 4" xfId="11761" xr:uid="{00000000-0005-0000-0000-00001E070000}"/>
    <cellStyle name="Comma 2 2 5 3 3 3 4 2" xfId="30975" xr:uid="{A7C79735-526A-4066-8C95-B3656793DD2B}"/>
    <cellStyle name="Comma 2 2 5 3 3 3 5" xfId="21368" xr:uid="{6A6CB751-5E73-4BC0-8D83-C2026A5CAA7A}"/>
    <cellStyle name="Comma 2 2 5 3 3 4" xfId="2956" xr:uid="{00000000-0005-0000-0000-00001F070000}"/>
    <cellStyle name="Comma 2 2 5 3 3 4 2" xfId="7759" xr:uid="{00000000-0005-0000-0000-000020070000}"/>
    <cellStyle name="Comma 2 2 5 3 3 4 2 2" xfId="17366" xr:uid="{00000000-0005-0000-0000-000021070000}"/>
    <cellStyle name="Comma 2 2 5 3 3 4 2 2 2" xfId="36580" xr:uid="{C2AFC574-B815-4134-BEE9-33F3504B9CB2}"/>
    <cellStyle name="Comma 2 2 5 3 3 4 2 3" xfId="26973" xr:uid="{B84A1C29-D5AE-4BAD-AF46-FB7F4E5CCBDD}"/>
    <cellStyle name="Comma 2 2 5 3 3 4 3" xfId="12563" xr:uid="{00000000-0005-0000-0000-000022070000}"/>
    <cellStyle name="Comma 2 2 5 3 3 4 3 2" xfId="31777" xr:uid="{34026BAE-D26E-4E4B-9B98-9725EE91785F}"/>
    <cellStyle name="Comma 2 2 5 3 3 4 4" xfId="22170" xr:uid="{21545439-D01E-44E9-BE44-F643FB177E94}"/>
    <cellStyle name="Comma 2 2 5 3 3 5" xfId="5358" xr:uid="{00000000-0005-0000-0000-000023070000}"/>
    <cellStyle name="Comma 2 2 5 3 3 5 2" xfId="14965" xr:uid="{00000000-0005-0000-0000-000024070000}"/>
    <cellStyle name="Comma 2 2 5 3 3 5 2 2" xfId="34179" xr:uid="{999ACF9E-D287-4D72-8212-696FBCDE365D}"/>
    <cellStyle name="Comma 2 2 5 3 3 5 3" xfId="24572" xr:uid="{F41D78AA-6F5F-4BD4-A735-8D54129468D4}"/>
    <cellStyle name="Comma 2 2 5 3 3 6" xfId="10161" xr:uid="{00000000-0005-0000-0000-000025070000}"/>
    <cellStyle name="Comma 2 2 5 3 3 6 2" xfId="29375" xr:uid="{93D94F3E-0983-46C1-B9DC-D7EA7F485FBA}"/>
    <cellStyle name="Comma 2 2 5 3 3 7" xfId="19768" xr:uid="{7903D339-6E70-42B8-B5D4-4CC54BEE5150}"/>
    <cellStyle name="Comma 2 2 5 3 4" xfId="750" xr:uid="{00000000-0005-0000-0000-000026070000}"/>
    <cellStyle name="Comma 2 2 5 3 4 2" xfId="1551" xr:uid="{00000000-0005-0000-0000-000027070000}"/>
    <cellStyle name="Comma 2 2 5 3 4 2 2" xfId="3956" xr:uid="{00000000-0005-0000-0000-000028070000}"/>
    <cellStyle name="Comma 2 2 5 3 4 2 2 2" xfId="8759" xr:uid="{00000000-0005-0000-0000-000029070000}"/>
    <cellStyle name="Comma 2 2 5 3 4 2 2 2 2" xfId="18366" xr:uid="{00000000-0005-0000-0000-00002A070000}"/>
    <cellStyle name="Comma 2 2 5 3 4 2 2 2 2 2" xfId="37580" xr:uid="{EC4114B7-FA70-4574-A148-1E708893CAFB}"/>
    <cellStyle name="Comma 2 2 5 3 4 2 2 2 3" xfId="27973" xr:uid="{69D63560-89C9-4727-96E5-0D056EA5699E}"/>
    <cellStyle name="Comma 2 2 5 3 4 2 2 3" xfId="13563" xr:uid="{00000000-0005-0000-0000-00002B070000}"/>
    <cellStyle name="Comma 2 2 5 3 4 2 2 3 2" xfId="32777" xr:uid="{73FCBF95-561A-4EBA-8B67-4A6AE396D8B5}"/>
    <cellStyle name="Comma 2 2 5 3 4 2 2 4" xfId="23170" xr:uid="{412FD6BE-FADC-4E37-BB20-F45A09F81115}"/>
    <cellStyle name="Comma 2 2 5 3 4 2 3" xfId="6358" xr:uid="{00000000-0005-0000-0000-00002C070000}"/>
    <cellStyle name="Comma 2 2 5 3 4 2 3 2" xfId="15965" xr:uid="{00000000-0005-0000-0000-00002D070000}"/>
    <cellStyle name="Comma 2 2 5 3 4 2 3 2 2" xfId="35179" xr:uid="{E83D1A3E-8616-4CF2-A334-5D24910495C0}"/>
    <cellStyle name="Comma 2 2 5 3 4 2 3 3" xfId="25572" xr:uid="{3319EBBC-A67E-497C-80FB-AA5166D5D819}"/>
    <cellStyle name="Comma 2 2 5 3 4 2 4" xfId="11161" xr:uid="{00000000-0005-0000-0000-00002E070000}"/>
    <cellStyle name="Comma 2 2 5 3 4 2 4 2" xfId="30375" xr:uid="{D21ABC65-6631-4B6B-8525-A2B8BC07AE9F}"/>
    <cellStyle name="Comma 2 2 5 3 4 2 5" xfId="20768" xr:uid="{1B174F3C-7605-48EE-9F15-8928AABBE050}"/>
    <cellStyle name="Comma 2 2 5 3 4 3" xfId="2351" xr:uid="{00000000-0005-0000-0000-00002F070000}"/>
    <cellStyle name="Comma 2 2 5 3 4 3 2" xfId="4756" xr:uid="{00000000-0005-0000-0000-000030070000}"/>
    <cellStyle name="Comma 2 2 5 3 4 3 2 2" xfId="9559" xr:uid="{00000000-0005-0000-0000-000031070000}"/>
    <cellStyle name="Comma 2 2 5 3 4 3 2 2 2" xfId="19166" xr:uid="{00000000-0005-0000-0000-000032070000}"/>
    <cellStyle name="Comma 2 2 5 3 4 3 2 2 2 2" xfId="38380" xr:uid="{0327741E-D103-42A2-9ABB-06A6E1016A7A}"/>
    <cellStyle name="Comma 2 2 5 3 4 3 2 2 3" xfId="28773" xr:uid="{B5F92BAA-AC1F-412D-B007-0F2846ED3DA3}"/>
    <cellStyle name="Comma 2 2 5 3 4 3 2 3" xfId="14363" xr:uid="{00000000-0005-0000-0000-000033070000}"/>
    <cellStyle name="Comma 2 2 5 3 4 3 2 3 2" xfId="33577" xr:uid="{21FCB191-2DEF-4602-83C8-983AF3722151}"/>
    <cellStyle name="Comma 2 2 5 3 4 3 2 4" xfId="23970" xr:uid="{23A39E84-ACE6-4803-A541-B8766DEE00CE}"/>
    <cellStyle name="Comma 2 2 5 3 4 3 3" xfId="7158" xr:uid="{00000000-0005-0000-0000-000034070000}"/>
    <cellStyle name="Comma 2 2 5 3 4 3 3 2" xfId="16765" xr:uid="{00000000-0005-0000-0000-000035070000}"/>
    <cellStyle name="Comma 2 2 5 3 4 3 3 2 2" xfId="35979" xr:uid="{54551DFB-42AA-43E7-B13D-DEAE0D66DBA6}"/>
    <cellStyle name="Comma 2 2 5 3 4 3 3 3" xfId="26372" xr:uid="{DE7B8E18-7FB4-41C1-8B70-7AE0A0455973}"/>
    <cellStyle name="Comma 2 2 5 3 4 3 4" xfId="11961" xr:uid="{00000000-0005-0000-0000-000036070000}"/>
    <cellStyle name="Comma 2 2 5 3 4 3 4 2" xfId="31175" xr:uid="{53865A43-8318-4B61-A160-5EF51D6539EB}"/>
    <cellStyle name="Comma 2 2 5 3 4 3 5" xfId="21568" xr:uid="{6F83CF5B-D7AA-46C6-AB26-7CFA26D74652}"/>
    <cellStyle name="Comma 2 2 5 3 4 4" xfId="3156" xr:uid="{00000000-0005-0000-0000-000037070000}"/>
    <cellStyle name="Comma 2 2 5 3 4 4 2" xfId="7959" xr:uid="{00000000-0005-0000-0000-000038070000}"/>
    <cellStyle name="Comma 2 2 5 3 4 4 2 2" xfId="17566" xr:uid="{00000000-0005-0000-0000-000039070000}"/>
    <cellStyle name="Comma 2 2 5 3 4 4 2 2 2" xfId="36780" xr:uid="{34DAF5C0-CDFA-4C20-8192-1E128B5BD4E0}"/>
    <cellStyle name="Comma 2 2 5 3 4 4 2 3" xfId="27173" xr:uid="{22104C77-72E1-408F-AEA1-7E4D6FEDD0C3}"/>
    <cellStyle name="Comma 2 2 5 3 4 4 3" xfId="12763" xr:uid="{00000000-0005-0000-0000-00003A070000}"/>
    <cellStyle name="Comma 2 2 5 3 4 4 3 2" xfId="31977" xr:uid="{97970964-893E-4DB4-A6A3-F7A0AF00B2F5}"/>
    <cellStyle name="Comma 2 2 5 3 4 4 4" xfId="22370" xr:uid="{E9E12CF2-0A8C-4CBE-A2F6-F9502C0B3AA7}"/>
    <cellStyle name="Comma 2 2 5 3 4 5" xfId="5558" xr:uid="{00000000-0005-0000-0000-00003B070000}"/>
    <cellStyle name="Comma 2 2 5 3 4 5 2" xfId="15165" xr:uid="{00000000-0005-0000-0000-00003C070000}"/>
    <cellStyle name="Comma 2 2 5 3 4 5 2 2" xfId="34379" xr:uid="{865E5FF2-19E7-4D82-9ABC-AE1A6AE41A48}"/>
    <cellStyle name="Comma 2 2 5 3 4 5 3" xfId="24772" xr:uid="{27ECE872-3F7F-4C40-88DF-74A51B674C55}"/>
    <cellStyle name="Comma 2 2 5 3 4 6" xfId="10361" xr:uid="{00000000-0005-0000-0000-00003D070000}"/>
    <cellStyle name="Comma 2 2 5 3 4 6 2" xfId="29575" xr:uid="{A0A792F9-495E-426F-BD98-C7946D14888C}"/>
    <cellStyle name="Comma 2 2 5 3 4 7" xfId="19968" xr:uid="{0EB6CD7C-4EF9-4D00-B43E-88DBBE427BE1}"/>
    <cellStyle name="Comma 2 2 5 3 5" xfId="951" xr:uid="{00000000-0005-0000-0000-00003E070000}"/>
    <cellStyle name="Comma 2 2 5 3 5 2" xfId="3356" xr:uid="{00000000-0005-0000-0000-00003F070000}"/>
    <cellStyle name="Comma 2 2 5 3 5 2 2" xfId="8159" xr:uid="{00000000-0005-0000-0000-000040070000}"/>
    <cellStyle name="Comma 2 2 5 3 5 2 2 2" xfId="17766" xr:uid="{00000000-0005-0000-0000-000041070000}"/>
    <cellStyle name="Comma 2 2 5 3 5 2 2 2 2" xfId="36980" xr:uid="{29F5BABC-5D04-4024-BE06-FA7FF27AD400}"/>
    <cellStyle name="Comma 2 2 5 3 5 2 2 3" xfId="27373" xr:uid="{D6766831-1912-4BE8-B51F-62AF87E3040C}"/>
    <cellStyle name="Comma 2 2 5 3 5 2 3" xfId="12963" xr:uid="{00000000-0005-0000-0000-000042070000}"/>
    <cellStyle name="Comma 2 2 5 3 5 2 3 2" xfId="32177" xr:uid="{4D1D1754-F305-4484-A02E-B18F9065953F}"/>
    <cellStyle name="Comma 2 2 5 3 5 2 4" xfId="22570" xr:uid="{769DFA81-90E9-4738-A061-E406BA98F50E}"/>
    <cellStyle name="Comma 2 2 5 3 5 3" xfId="5758" xr:uid="{00000000-0005-0000-0000-000043070000}"/>
    <cellStyle name="Comma 2 2 5 3 5 3 2" xfId="15365" xr:uid="{00000000-0005-0000-0000-000044070000}"/>
    <cellStyle name="Comma 2 2 5 3 5 3 2 2" xfId="34579" xr:uid="{81510361-EE5A-4089-9340-E9185E50505A}"/>
    <cellStyle name="Comma 2 2 5 3 5 3 3" xfId="24972" xr:uid="{86D94B19-31C6-4CDD-9687-D37F21B5AAC2}"/>
    <cellStyle name="Comma 2 2 5 3 5 4" xfId="10561" xr:uid="{00000000-0005-0000-0000-000045070000}"/>
    <cellStyle name="Comma 2 2 5 3 5 4 2" xfId="29775" xr:uid="{91767BC2-8037-4140-8175-1B873538C48A}"/>
    <cellStyle name="Comma 2 2 5 3 5 5" xfId="20168" xr:uid="{87E19D12-A223-47BE-96C4-1A59650F4879}"/>
    <cellStyle name="Comma 2 2 5 3 6" xfId="1751" xr:uid="{00000000-0005-0000-0000-000046070000}"/>
    <cellStyle name="Comma 2 2 5 3 6 2" xfId="4156" xr:uid="{00000000-0005-0000-0000-000047070000}"/>
    <cellStyle name="Comma 2 2 5 3 6 2 2" xfId="8959" xr:uid="{00000000-0005-0000-0000-000048070000}"/>
    <cellStyle name="Comma 2 2 5 3 6 2 2 2" xfId="18566" xr:uid="{00000000-0005-0000-0000-000049070000}"/>
    <cellStyle name="Comma 2 2 5 3 6 2 2 2 2" xfId="37780" xr:uid="{98DEFD05-EC57-4EDC-AF46-E8430762C90C}"/>
    <cellStyle name="Comma 2 2 5 3 6 2 2 3" xfId="28173" xr:uid="{365C3518-CBC4-4DB3-87DA-620BDE804988}"/>
    <cellStyle name="Comma 2 2 5 3 6 2 3" xfId="13763" xr:uid="{00000000-0005-0000-0000-00004A070000}"/>
    <cellStyle name="Comma 2 2 5 3 6 2 3 2" xfId="32977" xr:uid="{C2128536-FB64-4BEA-99F0-DCB590262829}"/>
    <cellStyle name="Comma 2 2 5 3 6 2 4" xfId="23370" xr:uid="{84B263E5-A300-4DFF-96FA-3D80BFA23E63}"/>
    <cellStyle name="Comma 2 2 5 3 6 3" xfId="6558" xr:uid="{00000000-0005-0000-0000-00004B070000}"/>
    <cellStyle name="Comma 2 2 5 3 6 3 2" xfId="16165" xr:uid="{00000000-0005-0000-0000-00004C070000}"/>
    <cellStyle name="Comma 2 2 5 3 6 3 2 2" xfId="35379" xr:uid="{13C2B273-30FC-4F68-A5A9-032669C50F2F}"/>
    <cellStyle name="Comma 2 2 5 3 6 3 3" xfId="25772" xr:uid="{8AB0CCA1-A7AF-4210-8B92-63DF286C1C3A}"/>
    <cellStyle name="Comma 2 2 5 3 6 4" xfId="11361" xr:uid="{00000000-0005-0000-0000-00004D070000}"/>
    <cellStyle name="Comma 2 2 5 3 6 4 2" xfId="30575" xr:uid="{748CB85E-26BD-40C7-A13A-16322BFD7BAA}"/>
    <cellStyle name="Comma 2 2 5 3 6 5" xfId="20968" xr:uid="{EBF1DC6C-3677-474E-BEF2-6EB719BBA4E6}"/>
    <cellStyle name="Comma 2 2 5 3 7" xfId="2556" xr:uid="{00000000-0005-0000-0000-00004E070000}"/>
    <cellStyle name="Comma 2 2 5 3 7 2" xfId="7359" xr:uid="{00000000-0005-0000-0000-00004F070000}"/>
    <cellStyle name="Comma 2 2 5 3 7 2 2" xfId="16966" xr:uid="{00000000-0005-0000-0000-000050070000}"/>
    <cellStyle name="Comma 2 2 5 3 7 2 2 2" xfId="36180" xr:uid="{6E08B929-B55C-4F71-B12E-4D8F684B76A3}"/>
    <cellStyle name="Comma 2 2 5 3 7 2 3" xfId="26573" xr:uid="{87E903BB-264E-462C-9494-E6DE94016F79}"/>
    <cellStyle name="Comma 2 2 5 3 7 3" xfId="12163" xr:uid="{00000000-0005-0000-0000-000051070000}"/>
    <cellStyle name="Comma 2 2 5 3 7 3 2" xfId="31377" xr:uid="{1F475610-5DE8-4B92-B399-284956FECBB3}"/>
    <cellStyle name="Comma 2 2 5 3 7 4" xfId="21770" xr:uid="{A2AB7076-713B-4E21-B75F-BB82F7CE28B5}"/>
    <cellStyle name="Comma 2 2 5 3 8" xfId="4958" xr:uid="{00000000-0005-0000-0000-000052070000}"/>
    <cellStyle name="Comma 2 2 5 3 8 2" xfId="14565" xr:uid="{00000000-0005-0000-0000-000053070000}"/>
    <cellStyle name="Comma 2 2 5 3 8 2 2" xfId="33779" xr:uid="{3CC076EC-DC74-49B8-BA31-1CC406460118}"/>
    <cellStyle name="Comma 2 2 5 3 8 3" xfId="24172" xr:uid="{55BF65A4-DAB3-4F3A-854E-598B2552FB7D}"/>
    <cellStyle name="Comma 2 2 5 3 9" xfId="9761" xr:uid="{00000000-0005-0000-0000-000054070000}"/>
    <cellStyle name="Comma 2 2 5 3 9 2" xfId="28975" xr:uid="{856C53CA-F272-44C6-962A-5134349CA5D0}"/>
    <cellStyle name="Comma 2 2 5 4" xfId="250" xr:uid="{00000000-0005-0000-0000-000055070000}"/>
    <cellStyle name="Comma 2 2 5 4 2" xfId="1051" xr:uid="{00000000-0005-0000-0000-000056070000}"/>
    <cellStyle name="Comma 2 2 5 4 2 2" xfId="3456" xr:uid="{00000000-0005-0000-0000-000057070000}"/>
    <cellStyle name="Comma 2 2 5 4 2 2 2" xfId="8259" xr:uid="{00000000-0005-0000-0000-000058070000}"/>
    <cellStyle name="Comma 2 2 5 4 2 2 2 2" xfId="17866" xr:uid="{00000000-0005-0000-0000-000059070000}"/>
    <cellStyle name="Comma 2 2 5 4 2 2 2 2 2" xfId="37080" xr:uid="{1701DD9F-9E0A-4C61-ADB4-E60CFD7E4B8B}"/>
    <cellStyle name="Comma 2 2 5 4 2 2 2 3" xfId="27473" xr:uid="{84A1026A-0F2E-434C-A5F2-E2BF1FA729F5}"/>
    <cellStyle name="Comma 2 2 5 4 2 2 3" xfId="13063" xr:uid="{00000000-0005-0000-0000-00005A070000}"/>
    <cellStyle name="Comma 2 2 5 4 2 2 3 2" xfId="32277" xr:uid="{B9B2DF5B-A645-440B-864B-2B5C73CF2F95}"/>
    <cellStyle name="Comma 2 2 5 4 2 2 4" xfId="22670" xr:uid="{56993298-14F3-43F7-8A8F-757F2B563AE7}"/>
    <cellStyle name="Comma 2 2 5 4 2 3" xfId="5858" xr:uid="{00000000-0005-0000-0000-00005B070000}"/>
    <cellStyle name="Comma 2 2 5 4 2 3 2" xfId="15465" xr:uid="{00000000-0005-0000-0000-00005C070000}"/>
    <cellStyle name="Comma 2 2 5 4 2 3 2 2" xfId="34679" xr:uid="{946CE043-47EE-4670-8253-5A3D5FBDC7FC}"/>
    <cellStyle name="Comma 2 2 5 4 2 3 3" xfId="25072" xr:uid="{B205E94C-5578-41BC-BE99-901C75DBCDDA}"/>
    <cellStyle name="Comma 2 2 5 4 2 4" xfId="10661" xr:uid="{00000000-0005-0000-0000-00005D070000}"/>
    <cellStyle name="Comma 2 2 5 4 2 4 2" xfId="29875" xr:uid="{44459D5F-BC93-4377-B3B8-416D87878500}"/>
    <cellStyle name="Comma 2 2 5 4 2 5" xfId="20268" xr:uid="{4996DFA6-0D76-465D-B218-044D8A42BCAD}"/>
    <cellStyle name="Comma 2 2 5 4 3" xfId="1851" xr:uid="{00000000-0005-0000-0000-00005E070000}"/>
    <cellStyle name="Comma 2 2 5 4 3 2" xfId="4256" xr:uid="{00000000-0005-0000-0000-00005F070000}"/>
    <cellStyle name="Comma 2 2 5 4 3 2 2" xfId="9059" xr:uid="{00000000-0005-0000-0000-000060070000}"/>
    <cellStyle name="Comma 2 2 5 4 3 2 2 2" xfId="18666" xr:uid="{00000000-0005-0000-0000-000061070000}"/>
    <cellStyle name="Comma 2 2 5 4 3 2 2 2 2" xfId="37880" xr:uid="{CF1D1758-5F13-4DD0-91B0-CA8AEB04A9CD}"/>
    <cellStyle name="Comma 2 2 5 4 3 2 2 3" xfId="28273" xr:uid="{D7B1132D-B44D-4BFB-9A48-C6D2D105B54B}"/>
    <cellStyle name="Comma 2 2 5 4 3 2 3" xfId="13863" xr:uid="{00000000-0005-0000-0000-000062070000}"/>
    <cellStyle name="Comma 2 2 5 4 3 2 3 2" xfId="33077" xr:uid="{1DE01488-670E-40B1-A2D6-45FA2A36D4CC}"/>
    <cellStyle name="Comma 2 2 5 4 3 2 4" xfId="23470" xr:uid="{BA40B8EC-79F9-40D8-8703-1298FA117CDD}"/>
    <cellStyle name="Comma 2 2 5 4 3 3" xfId="6658" xr:uid="{00000000-0005-0000-0000-000063070000}"/>
    <cellStyle name="Comma 2 2 5 4 3 3 2" xfId="16265" xr:uid="{00000000-0005-0000-0000-000064070000}"/>
    <cellStyle name="Comma 2 2 5 4 3 3 2 2" xfId="35479" xr:uid="{CD557BFA-B485-46D1-A78A-FB80BDD40147}"/>
    <cellStyle name="Comma 2 2 5 4 3 3 3" xfId="25872" xr:uid="{FCAAFB64-FC91-4796-834D-56A41C1E4C53}"/>
    <cellStyle name="Comma 2 2 5 4 3 4" xfId="11461" xr:uid="{00000000-0005-0000-0000-000065070000}"/>
    <cellStyle name="Comma 2 2 5 4 3 4 2" xfId="30675" xr:uid="{FEA2881C-2EFA-476C-B193-5ABCD71DD57E}"/>
    <cellStyle name="Comma 2 2 5 4 3 5" xfId="21068" xr:uid="{2549CE95-3B69-460A-AC0E-4C529111B661}"/>
    <cellStyle name="Comma 2 2 5 4 4" xfId="2656" xr:uid="{00000000-0005-0000-0000-000066070000}"/>
    <cellStyle name="Comma 2 2 5 4 4 2" xfId="7459" xr:uid="{00000000-0005-0000-0000-000067070000}"/>
    <cellStyle name="Comma 2 2 5 4 4 2 2" xfId="17066" xr:uid="{00000000-0005-0000-0000-000068070000}"/>
    <cellStyle name="Comma 2 2 5 4 4 2 2 2" xfId="36280" xr:uid="{246A99F1-3349-4834-9D62-0159D2F91791}"/>
    <cellStyle name="Comma 2 2 5 4 4 2 3" xfId="26673" xr:uid="{8DA60A61-1E78-41DF-8A45-AD4445ED76BF}"/>
    <cellStyle name="Comma 2 2 5 4 4 3" xfId="12263" xr:uid="{00000000-0005-0000-0000-000069070000}"/>
    <cellStyle name="Comma 2 2 5 4 4 3 2" xfId="31477" xr:uid="{58D0C965-95F1-458E-BBAA-BEB48DAB6A9B}"/>
    <cellStyle name="Comma 2 2 5 4 4 4" xfId="21870" xr:uid="{1C23B728-CA15-47DF-8A77-3B57DB0DD83B}"/>
    <cellStyle name="Comma 2 2 5 4 5" xfId="5058" xr:uid="{00000000-0005-0000-0000-00006A070000}"/>
    <cellStyle name="Comma 2 2 5 4 5 2" xfId="14665" xr:uid="{00000000-0005-0000-0000-00006B070000}"/>
    <cellStyle name="Comma 2 2 5 4 5 2 2" xfId="33879" xr:uid="{47BC65A5-6D0F-448B-B824-656E0FFE4135}"/>
    <cellStyle name="Comma 2 2 5 4 5 3" xfId="24272" xr:uid="{9120383D-7860-4CF9-8B2C-AF6BF4BE2214}"/>
    <cellStyle name="Comma 2 2 5 4 6" xfId="9861" xr:uid="{00000000-0005-0000-0000-00006C070000}"/>
    <cellStyle name="Comma 2 2 5 4 6 2" xfId="29075" xr:uid="{61356393-D722-4DB3-8285-0DE7D987DA81}"/>
    <cellStyle name="Comma 2 2 5 4 7" xfId="19468" xr:uid="{F8D73D01-CD73-4A06-B0D3-3BCDEB2D8A46}"/>
    <cellStyle name="Comma 2 2 5 5" xfId="450" xr:uid="{00000000-0005-0000-0000-00006D070000}"/>
    <cellStyle name="Comma 2 2 5 5 2" xfId="1251" xr:uid="{00000000-0005-0000-0000-00006E070000}"/>
    <cellStyle name="Comma 2 2 5 5 2 2" xfId="3656" xr:uid="{00000000-0005-0000-0000-00006F070000}"/>
    <cellStyle name="Comma 2 2 5 5 2 2 2" xfId="8459" xr:uid="{00000000-0005-0000-0000-000070070000}"/>
    <cellStyle name="Comma 2 2 5 5 2 2 2 2" xfId="18066" xr:uid="{00000000-0005-0000-0000-000071070000}"/>
    <cellStyle name="Comma 2 2 5 5 2 2 2 2 2" xfId="37280" xr:uid="{DDF5BDCB-2CEC-4C6C-ADD3-2DC7BD8D7C40}"/>
    <cellStyle name="Comma 2 2 5 5 2 2 2 3" xfId="27673" xr:uid="{595524B9-72EE-45C8-99FC-1FF7BC746C15}"/>
    <cellStyle name="Comma 2 2 5 5 2 2 3" xfId="13263" xr:uid="{00000000-0005-0000-0000-000072070000}"/>
    <cellStyle name="Comma 2 2 5 5 2 2 3 2" xfId="32477" xr:uid="{6F58F50E-5006-440B-8E49-82928CF336EF}"/>
    <cellStyle name="Comma 2 2 5 5 2 2 4" xfId="22870" xr:uid="{A8371E45-7479-4EEF-8193-3F52408BDE89}"/>
    <cellStyle name="Comma 2 2 5 5 2 3" xfId="6058" xr:uid="{00000000-0005-0000-0000-000073070000}"/>
    <cellStyle name="Comma 2 2 5 5 2 3 2" xfId="15665" xr:uid="{00000000-0005-0000-0000-000074070000}"/>
    <cellStyle name="Comma 2 2 5 5 2 3 2 2" xfId="34879" xr:uid="{C6DC384B-EA61-4DE9-854B-0FAA46B872C6}"/>
    <cellStyle name="Comma 2 2 5 5 2 3 3" xfId="25272" xr:uid="{52F2B669-96A8-42CD-976D-DB71B4E1C49F}"/>
    <cellStyle name="Comma 2 2 5 5 2 4" xfId="10861" xr:uid="{00000000-0005-0000-0000-000075070000}"/>
    <cellStyle name="Comma 2 2 5 5 2 4 2" xfId="30075" xr:uid="{00F68724-3FE1-43F0-A1B4-B309D6DFDA29}"/>
    <cellStyle name="Comma 2 2 5 5 2 5" xfId="20468" xr:uid="{84721D40-832F-4C5E-B4AE-661BA96CF341}"/>
    <cellStyle name="Comma 2 2 5 5 3" xfId="2051" xr:uid="{00000000-0005-0000-0000-000076070000}"/>
    <cellStyle name="Comma 2 2 5 5 3 2" xfId="4456" xr:uid="{00000000-0005-0000-0000-000077070000}"/>
    <cellStyle name="Comma 2 2 5 5 3 2 2" xfId="9259" xr:uid="{00000000-0005-0000-0000-000078070000}"/>
    <cellStyle name="Comma 2 2 5 5 3 2 2 2" xfId="18866" xr:uid="{00000000-0005-0000-0000-000079070000}"/>
    <cellStyle name="Comma 2 2 5 5 3 2 2 2 2" xfId="38080" xr:uid="{409280CB-47A2-4698-B2FD-234DA30CD8B2}"/>
    <cellStyle name="Comma 2 2 5 5 3 2 2 3" xfId="28473" xr:uid="{66367802-8E01-4857-915C-D9DC637B1AAC}"/>
    <cellStyle name="Comma 2 2 5 5 3 2 3" xfId="14063" xr:uid="{00000000-0005-0000-0000-00007A070000}"/>
    <cellStyle name="Comma 2 2 5 5 3 2 3 2" xfId="33277" xr:uid="{8571E1FE-A3E2-4F2F-9AD8-2296176E3926}"/>
    <cellStyle name="Comma 2 2 5 5 3 2 4" xfId="23670" xr:uid="{94B0C8FE-0D15-41DB-B6C5-E6D0E3AED178}"/>
    <cellStyle name="Comma 2 2 5 5 3 3" xfId="6858" xr:uid="{00000000-0005-0000-0000-00007B070000}"/>
    <cellStyle name="Comma 2 2 5 5 3 3 2" xfId="16465" xr:uid="{00000000-0005-0000-0000-00007C070000}"/>
    <cellStyle name="Comma 2 2 5 5 3 3 2 2" xfId="35679" xr:uid="{FBD5CD3C-8AF9-4CE6-B0F7-F475EBF3AC8A}"/>
    <cellStyle name="Comma 2 2 5 5 3 3 3" xfId="26072" xr:uid="{A51CDA78-B6E9-40FB-8EB2-D19FA0193217}"/>
    <cellStyle name="Comma 2 2 5 5 3 4" xfId="11661" xr:uid="{00000000-0005-0000-0000-00007D070000}"/>
    <cellStyle name="Comma 2 2 5 5 3 4 2" xfId="30875" xr:uid="{60BEC366-D6AD-4F31-9992-00C30537E050}"/>
    <cellStyle name="Comma 2 2 5 5 3 5" xfId="21268" xr:uid="{719B2BD6-F7C6-4829-BC5F-6EB54F431AB6}"/>
    <cellStyle name="Comma 2 2 5 5 4" xfId="2856" xr:uid="{00000000-0005-0000-0000-00007E070000}"/>
    <cellStyle name="Comma 2 2 5 5 4 2" xfId="7659" xr:uid="{00000000-0005-0000-0000-00007F070000}"/>
    <cellStyle name="Comma 2 2 5 5 4 2 2" xfId="17266" xr:uid="{00000000-0005-0000-0000-000080070000}"/>
    <cellStyle name="Comma 2 2 5 5 4 2 2 2" xfId="36480" xr:uid="{51F29DF3-36C9-456E-A287-D2CAC561AF0C}"/>
    <cellStyle name="Comma 2 2 5 5 4 2 3" xfId="26873" xr:uid="{C964126E-9E79-4BAE-A889-56BA32D8CAAD}"/>
    <cellStyle name="Comma 2 2 5 5 4 3" xfId="12463" xr:uid="{00000000-0005-0000-0000-000081070000}"/>
    <cellStyle name="Comma 2 2 5 5 4 3 2" xfId="31677" xr:uid="{6A907765-D164-421E-9709-F764B2E19392}"/>
    <cellStyle name="Comma 2 2 5 5 4 4" xfId="22070" xr:uid="{3D9610CA-84DC-4867-8C64-38FD24F5424E}"/>
    <cellStyle name="Comma 2 2 5 5 5" xfId="5258" xr:uid="{00000000-0005-0000-0000-000082070000}"/>
    <cellStyle name="Comma 2 2 5 5 5 2" xfId="14865" xr:uid="{00000000-0005-0000-0000-000083070000}"/>
    <cellStyle name="Comma 2 2 5 5 5 2 2" xfId="34079" xr:uid="{91C76D65-A2EC-45BF-A9F4-33587D7BDDBF}"/>
    <cellStyle name="Comma 2 2 5 5 5 3" xfId="24472" xr:uid="{85F08ABD-B2B3-42B3-8574-C43BAF31625A}"/>
    <cellStyle name="Comma 2 2 5 5 6" xfId="10061" xr:uid="{00000000-0005-0000-0000-000084070000}"/>
    <cellStyle name="Comma 2 2 5 5 6 2" xfId="29275" xr:uid="{B75F9EC1-12E2-4B93-8D6C-B2C4885309B0}"/>
    <cellStyle name="Comma 2 2 5 5 7" xfId="19668" xr:uid="{52F179E4-1912-4453-BBF7-313DBF592CF3}"/>
    <cellStyle name="Comma 2 2 5 6" xfId="650" xr:uid="{00000000-0005-0000-0000-000085070000}"/>
    <cellStyle name="Comma 2 2 5 6 2" xfId="1451" xr:uid="{00000000-0005-0000-0000-000086070000}"/>
    <cellStyle name="Comma 2 2 5 6 2 2" xfId="3856" xr:uid="{00000000-0005-0000-0000-000087070000}"/>
    <cellStyle name="Comma 2 2 5 6 2 2 2" xfId="8659" xr:uid="{00000000-0005-0000-0000-000088070000}"/>
    <cellStyle name="Comma 2 2 5 6 2 2 2 2" xfId="18266" xr:uid="{00000000-0005-0000-0000-000089070000}"/>
    <cellStyle name="Comma 2 2 5 6 2 2 2 2 2" xfId="37480" xr:uid="{73EC5573-ADF7-45F2-8AFD-DF950431F8B3}"/>
    <cellStyle name="Comma 2 2 5 6 2 2 2 3" xfId="27873" xr:uid="{88D8C1B7-F82F-4432-8DAE-CA80880307DA}"/>
    <cellStyle name="Comma 2 2 5 6 2 2 3" xfId="13463" xr:uid="{00000000-0005-0000-0000-00008A070000}"/>
    <cellStyle name="Comma 2 2 5 6 2 2 3 2" xfId="32677" xr:uid="{1DF07561-1AF8-41EE-889A-7CA7772E2DBC}"/>
    <cellStyle name="Comma 2 2 5 6 2 2 4" xfId="23070" xr:uid="{0AC66C74-792C-4A06-9891-A7A78F0B18CA}"/>
    <cellStyle name="Comma 2 2 5 6 2 3" xfId="6258" xr:uid="{00000000-0005-0000-0000-00008B070000}"/>
    <cellStyle name="Comma 2 2 5 6 2 3 2" xfId="15865" xr:uid="{00000000-0005-0000-0000-00008C070000}"/>
    <cellStyle name="Comma 2 2 5 6 2 3 2 2" xfId="35079" xr:uid="{EEAD6659-9DBB-4293-B672-221816CF7BAF}"/>
    <cellStyle name="Comma 2 2 5 6 2 3 3" xfId="25472" xr:uid="{051E61A7-266B-4E1D-92DE-5EF382F6DB3A}"/>
    <cellStyle name="Comma 2 2 5 6 2 4" xfId="11061" xr:uid="{00000000-0005-0000-0000-00008D070000}"/>
    <cellStyle name="Comma 2 2 5 6 2 4 2" xfId="30275" xr:uid="{22A353D5-7F65-4889-9B0B-72453CDDC453}"/>
    <cellStyle name="Comma 2 2 5 6 2 5" xfId="20668" xr:uid="{A1933F0D-47DC-4FA9-A9D4-EFB163232B88}"/>
    <cellStyle name="Comma 2 2 5 6 3" xfId="2251" xr:uid="{00000000-0005-0000-0000-00008E070000}"/>
    <cellStyle name="Comma 2 2 5 6 3 2" xfId="4656" xr:uid="{00000000-0005-0000-0000-00008F070000}"/>
    <cellStyle name="Comma 2 2 5 6 3 2 2" xfId="9459" xr:uid="{00000000-0005-0000-0000-000090070000}"/>
    <cellStyle name="Comma 2 2 5 6 3 2 2 2" xfId="19066" xr:uid="{00000000-0005-0000-0000-000091070000}"/>
    <cellStyle name="Comma 2 2 5 6 3 2 2 2 2" xfId="38280" xr:uid="{75657C08-373B-4804-8F19-841F7E3BCC8B}"/>
    <cellStyle name="Comma 2 2 5 6 3 2 2 3" xfId="28673" xr:uid="{86B15017-2D5A-4C16-A6CC-12692EEE8792}"/>
    <cellStyle name="Comma 2 2 5 6 3 2 3" xfId="14263" xr:uid="{00000000-0005-0000-0000-000092070000}"/>
    <cellStyle name="Comma 2 2 5 6 3 2 3 2" xfId="33477" xr:uid="{76C598F5-AF21-4C22-8C9E-9D7B22A8DC73}"/>
    <cellStyle name="Comma 2 2 5 6 3 2 4" xfId="23870" xr:uid="{24D31B3C-32C8-4FF3-9FB4-CD71557BF917}"/>
    <cellStyle name="Comma 2 2 5 6 3 3" xfId="7058" xr:uid="{00000000-0005-0000-0000-000093070000}"/>
    <cellStyle name="Comma 2 2 5 6 3 3 2" xfId="16665" xr:uid="{00000000-0005-0000-0000-000094070000}"/>
    <cellStyle name="Comma 2 2 5 6 3 3 2 2" xfId="35879" xr:uid="{6EDD44AA-6E12-4660-943B-E647068DE383}"/>
    <cellStyle name="Comma 2 2 5 6 3 3 3" xfId="26272" xr:uid="{AECED69B-9543-47C7-8BAF-AEE33DB3E6C5}"/>
    <cellStyle name="Comma 2 2 5 6 3 4" xfId="11861" xr:uid="{00000000-0005-0000-0000-000095070000}"/>
    <cellStyle name="Comma 2 2 5 6 3 4 2" xfId="31075" xr:uid="{FD286C7B-7AE4-4576-B703-62F3273F49B4}"/>
    <cellStyle name="Comma 2 2 5 6 3 5" xfId="21468" xr:uid="{EA8CFC18-C835-43C8-ADB9-BE0404AA1825}"/>
    <cellStyle name="Comma 2 2 5 6 4" xfId="3056" xr:uid="{00000000-0005-0000-0000-000096070000}"/>
    <cellStyle name="Comma 2 2 5 6 4 2" xfId="7859" xr:uid="{00000000-0005-0000-0000-000097070000}"/>
    <cellStyle name="Comma 2 2 5 6 4 2 2" xfId="17466" xr:uid="{00000000-0005-0000-0000-000098070000}"/>
    <cellStyle name="Comma 2 2 5 6 4 2 2 2" xfId="36680" xr:uid="{2268435D-8B52-41A4-ADDF-8257613E6BDC}"/>
    <cellStyle name="Comma 2 2 5 6 4 2 3" xfId="27073" xr:uid="{CA8FADC6-79BB-49ED-BDEA-0577649AB755}"/>
    <cellStyle name="Comma 2 2 5 6 4 3" xfId="12663" xr:uid="{00000000-0005-0000-0000-000099070000}"/>
    <cellStyle name="Comma 2 2 5 6 4 3 2" xfId="31877" xr:uid="{6BAC78DB-50B9-4791-ACD5-894795B17164}"/>
    <cellStyle name="Comma 2 2 5 6 4 4" xfId="22270" xr:uid="{5B383C50-AF95-426D-B15B-13F013FFFEF9}"/>
    <cellStyle name="Comma 2 2 5 6 5" xfId="5458" xr:uid="{00000000-0005-0000-0000-00009A070000}"/>
    <cellStyle name="Comma 2 2 5 6 5 2" xfId="15065" xr:uid="{00000000-0005-0000-0000-00009B070000}"/>
    <cellStyle name="Comma 2 2 5 6 5 2 2" xfId="34279" xr:uid="{683B9466-33C4-49C6-826D-14DB8B84135A}"/>
    <cellStyle name="Comma 2 2 5 6 5 3" xfId="24672" xr:uid="{EBFBFAB1-AD1C-45A8-821A-B4D1EAEF95B9}"/>
    <cellStyle name="Comma 2 2 5 6 6" xfId="10261" xr:uid="{00000000-0005-0000-0000-00009C070000}"/>
    <cellStyle name="Comma 2 2 5 6 6 2" xfId="29475" xr:uid="{F7FCD124-7176-4CB2-8E40-CB9D0E7A43A1}"/>
    <cellStyle name="Comma 2 2 5 6 7" xfId="19868" xr:uid="{96F5B4F9-28B9-4FC0-A04B-6E1A44B17133}"/>
    <cellStyle name="Comma 2 2 5 7" xfId="851" xr:uid="{00000000-0005-0000-0000-00009D070000}"/>
    <cellStyle name="Comma 2 2 5 7 2" xfId="3256" xr:uid="{00000000-0005-0000-0000-00009E070000}"/>
    <cellStyle name="Comma 2 2 5 7 2 2" xfId="8059" xr:uid="{00000000-0005-0000-0000-00009F070000}"/>
    <cellStyle name="Comma 2 2 5 7 2 2 2" xfId="17666" xr:uid="{00000000-0005-0000-0000-0000A0070000}"/>
    <cellStyle name="Comma 2 2 5 7 2 2 2 2" xfId="36880" xr:uid="{A50E793C-24BF-42A4-81F8-9EA6C3E0FF55}"/>
    <cellStyle name="Comma 2 2 5 7 2 2 3" xfId="27273" xr:uid="{72C63BD1-8FA8-4FBE-B7D2-4B5826EC226D}"/>
    <cellStyle name="Comma 2 2 5 7 2 3" xfId="12863" xr:uid="{00000000-0005-0000-0000-0000A1070000}"/>
    <cellStyle name="Comma 2 2 5 7 2 3 2" xfId="32077" xr:uid="{4BF3A734-A711-4977-8107-53B625B09B22}"/>
    <cellStyle name="Comma 2 2 5 7 2 4" xfId="22470" xr:uid="{689E566A-0B29-481A-AE2F-96C864B2C2D6}"/>
    <cellStyle name="Comma 2 2 5 7 3" xfId="5658" xr:uid="{00000000-0005-0000-0000-0000A2070000}"/>
    <cellStyle name="Comma 2 2 5 7 3 2" xfId="15265" xr:uid="{00000000-0005-0000-0000-0000A3070000}"/>
    <cellStyle name="Comma 2 2 5 7 3 2 2" xfId="34479" xr:uid="{1FFD3830-9AE7-48D7-B6D1-F6F7CA84AED8}"/>
    <cellStyle name="Comma 2 2 5 7 3 3" xfId="24872" xr:uid="{707500FE-CD23-491D-8203-25CEC03125E8}"/>
    <cellStyle name="Comma 2 2 5 7 4" xfId="10461" xr:uid="{00000000-0005-0000-0000-0000A4070000}"/>
    <cellStyle name="Comma 2 2 5 7 4 2" xfId="29675" xr:uid="{380BE0ED-2125-455E-B0EE-5C86C9089025}"/>
    <cellStyle name="Comma 2 2 5 7 5" xfId="20068" xr:uid="{58A25233-C6D9-4E25-9794-EFA38E444297}"/>
    <cellStyle name="Comma 2 2 5 8" xfId="1651" xr:uid="{00000000-0005-0000-0000-0000A5070000}"/>
    <cellStyle name="Comma 2 2 5 8 2" xfId="4056" xr:uid="{00000000-0005-0000-0000-0000A6070000}"/>
    <cellStyle name="Comma 2 2 5 8 2 2" xfId="8859" xr:uid="{00000000-0005-0000-0000-0000A7070000}"/>
    <cellStyle name="Comma 2 2 5 8 2 2 2" xfId="18466" xr:uid="{00000000-0005-0000-0000-0000A8070000}"/>
    <cellStyle name="Comma 2 2 5 8 2 2 2 2" xfId="37680" xr:uid="{DEE11CE5-891A-48F4-B904-5BFE7F331CF3}"/>
    <cellStyle name="Comma 2 2 5 8 2 2 3" xfId="28073" xr:uid="{90F3233D-0672-4C69-BE51-2EDB9A1C590B}"/>
    <cellStyle name="Comma 2 2 5 8 2 3" xfId="13663" xr:uid="{00000000-0005-0000-0000-0000A9070000}"/>
    <cellStyle name="Comma 2 2 5 8 2 3 2" xfId="32877" xr:uid="{19BB920D-CC4A-4E77-BD46-E9E6549C37A1}"/>
    <cellStyle name="Comma 2 2 5 8 2 4" xfId="23270" xr:uid="{86BEDE06-9F39-4196-970C-75C8E8C310D9}"/>
    <cellStyle name="Comma 2 2 5 8 3" xfId="6458" xr:uid="{00000000-0005-0000-0000-0000AA070000}"/>
    <cellStyle name="Comma 2 2 5 8 3 2" xfId="16065" xr:uid="{00000000-0005-0000-0000-0000AB070000}"/>
    <cellStyle name="Comma 2 2 5 8 3 2 2" xfId="35279" xr:uid="{21313E17-CA21-471A-ABCE-6854ACDBBF1F}"/>
    <cellStyle name="Comma 2 2 5 8 3 3" xfId="25672" xr:uid="{9C572C08-BAA4-4478-8A54-17BF752314BB}"/>
    <cellStyle name="Comma 2 2 5 8 4" xfId="11261" xr:uid="{00000000-0005-0000-0000-0000AC070000}"/>
    <cellStyle name="Comma 2 2 5 8 4 2" xfId="30475" xr:uid="{820299AA-35B3-4F33-9155-E12DCB7701EC}"/>
    <cellStyle name="Comma 2 2 5 8 5" xfId="20868" xr:uid="{032FD48C-7BA0-47F2-874D-76A6DFF0793F}"/>
    <cellStyle name="Comma 2 2 5 9" xfId="2456" xr:uid="{00000000-0005-0000-0000-0000AD070000}"/>
    <cellStyle name="Comma 2 2 5 9 2" xfId="7259" xr:uid="{00000000-0005-0000-0000-0000AE070000}"/>
    <cellStyle name="Comma 2 2 5 9 2 2" xfId="16866" xr:uid="{00000000-0005-0000-0000-0000AF070000}"/>
    <cellStyle name="Comma 2 2 5 9 2 2 2" xfId="36080" xr:uid="{05A6A4F2-290E-4AAD-A069-11D7E09726BA}"/>
    <cellStyle name="Comma 2 2 5 9 2 3" xfId="26473" xr:uid="{17DCDC32-6092-4EA4-9E4B-66DD582D2421}"/>
    <cellStyle name="Comma 2 2 5 9 3" xfId="12063" xr:uid="{00000000-0005-0000-0000-0000B0070000}"/>
    <cellStyle name="Comma 2 2 5 9 3 2" xfId="31277" xr:uid="{8FC2729C-9EFA-4BD4-8690-66C12A6EB0A8}"/>
    <cellStyle name="Comma 2 2 5 9 4" xfId="21670" xr:uid="{AA9F5167-C49C-4950-BFA2-D63832C33B72}"/>
    <cellStyle name="Comma 2 2 6" xfId="60" xr:uid="{00000000-0005-0000-0000-0000B1070000}"/>
    <cellStyle name="Comma 2 2 6 10" xfId="9671" xr:uid="{00000000-0005-0000-0000-0000B2070000}"/>
    <cellStyle name="Comma 2 2 6 10 2" xfId="28885" xr:uid="{5F5115E1-8AB9-44C4-B7D1-C12A75B356D2}"/>
    <cellStyle name="Comma 2 2 6 11" xfId="19278" xr:uid="{E71B8FBF-4AF4-41FA-9DDB-93710830DE2E}"/>
    <cellStyle name="Comma 2 2 6 2" xfId="160" xr:uid="{00000000-0005-0000-0000-0000B3070000}"/>
    <cellStyle name="Comma 2 2 6 2 10" xfId="19378" xr:uid="{90DDB3F1-CF82-421B-8B12-8B407E47D9C9}"/>
    <cellStyle name="Comma 2 2 6 2 2" xfId="360" xr:uid="{00000000-0005-0000-0000-0000B4070000}"/>
    <cellStyle name="Comma 2 2 6 2 2 2" xfId="1161" xr:uid="{00000000-0005-0000-0000-0000B5070000}"/>
    <cellStyle name="Comma 2 2 6 2 2 2 2" xfId="3566" xr:uid="{00000000-0005-0000-0000-0000B6070000}"/>
    <cellStyle name="Comma 2 2 6 2 2 2 2 2" xfId="8369" xr:uid="{00000000-0005-0000-0000-0000B7070000}"/>
    <cellStyle name="Comma 2 2 6 2 2 2 2 2 2" xfId="17976" xr:uid="{00000000-0005-0000-0000-0000B8070000}"/>
    <cellStyle name="Comma 2 2 6 2 2 2 2 2 2 2" xfId="37190" xr:uid="{4D181DE3-4B26-455F-9FC6-769F098D536C}"/>
    <cellStyle name="Comma 2 2 6 2 2 2 2 2 3" xfId="27583" xr:uid="{B09473C9-CA27-4986-B771-769C5011D4D1}"/>
    <cellStyle name="Comma 2 2 6 2 2 2 2 3" xfId="13173" xr:uid="{00000000-0005-0000-0000-0000B9070000}"/>
    <cellStyle name="Comma 2 2 6 2 2 2 2 3 2" xfId="32387" xr:uid="{4C05759D-2DFD-4378-B688-E1E2EA5F58D2}"/>
    <cellStyle name="Comma 2 2 6 2 2 2 2 4" xfId="22780" xr:uid="{C1AEE019-7F6B-45F6-9F91-8E890BC8CF1F}"/>
    <cellStyle name="Comma 2 2 6 2 2 2 3" xfId="5968" xr:uid="{00000000-0005-0000-0000-0000BA070000}"/>
    <cellStyle name="Comma 2 2 6 2 2 2 3 2" xfId="15575" xr:uid="{00000000-0005-0000-0000-0000BB070000}"/>
    <cellStyle name="Comma 2 2 6 2 2 2 3 2 2" xfId="34789" xr:uid="{655713E1-3F03-44B1-9192-C1CD2A262890}"/>
    <cellStyle name="Comma 2 2 6 2 2 2 3 3" xfId="25182" xr:uid="{2CF6A8B5-CE9A-4C45-86C7-A28F76EE97AF}"/>
    <cellStyle name="Comma 2 2 6 2 2 2 4" xfId="10771" xr:uid="{00000000-0005-0000-0000-0000BC070000}"/>
    <cellStyle name="Comma 2 2 6 2 2 2 4 2" xfId="29985" xr:uid="{84F4F7CB-039A-46B3-BED5-17A2162ACA8A}"/>
    <cellStyle name="Comma 2 2 6 2 2 2 5" xfId="20378" xr:uid="{2BD1E7BD-244F-4858-B23E-C71813291C12}"/>
    <cellStyle name="Comma 2 2 6 2 2 3" xfId="1961" xr:uid="{00000000-0005-0000-0000-0000BD070000}"/>
    <cellStyle name="Comma 2 2 6 2 2 3 2" xfId="4366" xr:uid="{00000000-0005-0000-0000-0000BE070000}"/>
    <cellStyle name="Comma 2 2 6 2 2 3 2 2" xfId="9169" xr:uid="{00000000-0005-0000-0000-0000BF070000}"/>
    <cellStyle name="Comma 2 2 6 2 2 3 2 2 2" xfId="18776" xr:uid="{00000000-0005-0000-0000-0000C0070000}"/>
    <cellStyle name="Comma 2 2 6 2 2 3 2 2 2 2" xfId="37990" xr:uid="{0988136F-CE4A-4911-B997-4FDF579D7E58}"/>
    <cellStyle name="Comma 2 2 6 2 2 3 2 2 3" xfId="28383" xr:uid="{13C2592A-52F4-4888-BE86-A5F2D656E9D7}"/>
    <cellStyle name="Comma 2 2 6 2 2 3 2 3" xfId="13973" xr:uid="{00000000-0005-0000-0000-0000C1070000}"/>
    <cellStyle name="Comma 2 2 6 2 2 3 2 3 2" xfId="33187" xr:uid="{EDA4B5F3-7C06-4E74-AA33-3ECD30E42B30}"/>
    <cellStyle name="Comma 2 2 6 2 2 3 2 4" xfId="23580" xr:uid="{B5D6475E-C334-4A65-B625-1A4354828F4E}"/>
    <cellStyle name="Comma 2 2 6 2 2 3 3" xfId="6768" xr:uid="{00000000-0005-0000-0000-0000C2070000}"/>
    <cellStyle name="Comma 2 2 6 2 2 3 3 2" xfId="16375" xr:uid="{00000000-0005-0000-0000-0000C3070000}"/>
    <cellStyle name="Comma 2 2 6 2 2 3 3 2 2" xfId="35589" xr:uid="{E9149171-5BFB-448C-89FF-8CC63226C472}"/>
    <cellStyle name="Comma 2 2 6 2 2 3 3 3" xfId="25982" xr:uid="{333701C2-283A-465E-8681-51B4E585E323}"/>
    <cellStyle name="Comma 2 2 6 2 2 3 4" xfId="11571" xr:uid="{00000000-0005-0000-0000-0000C4070000}"/>
    <cellStyle name="Comma 2 2 6 2 2 3 4 2" xfId="30785" xr:uid="{E8005F18-DD37-4938-AA75-8584650C643E}"/>
    <cellStyle name="Comma 2 2 6 2 2 3 5" xfId="21178" xr:uid="{3F900D3B-44CD-4249-AB58-C549056A93C9}"/>
    <cellStyle name="Comma 2 2 6 2 2 4" xfId="2766" xr:uid="{00000000-0005-0000-0000-0000C5070000}"/>
    <cellStyle name="Comma 2 2 6 2 2 4 2" xfId="7569" xr:uid="{00000000-0005-0000-0000-0000C6070000}"/>
    <cellStyle name="Comma 2 2 6 2 2 4 2 2" xfId="17176" xr:uid="{00000000-0005-0000-0000-0000C7070000}"/>
    <cellStyle name="Comma 2 2 6 2 2 4 2 2 2" xfId="36390" xr:uid="{C84A5CAC-7431-402D-81B8-E72E8A4EDB1B}"/>
    <cellStyle name="Comma 2 2 6 2 2 4 2 3" xfId="26783" xr:uid="{89D2136B-DC95-4939-804C-9890A7C93C14}"/>
    <cellStyle name="Comma 2 2 6 2 2 4 3" xfId="12373" xr:uid="{00000000-0005-0000-0000-0000C8070000}"/>
    <cellStyle name="Comma 2 2 6 2 2 4 3 2" xfId="31587" xr:uid="{2654362D-7E50-4958-B285-857995BC10A4}"/>
    <cellStyle name="Comma 2 2 6 2 2 4 4" xfId="21980" xr:uid="{A4FD43A4-FB76-4214-96E5-6CB97C309BA1}"/>
    <cellStyle name="Comma 2 2 6 2 2 5" xfId="5168" xr:uid="{00000000-0005-0000-0000-0000C9070000}"/>
    <cellStyle name="Comma 2 2 6 2 2 5 2" xfId="14775" xr:uid="{00000000-0005-0000-0000-0000CA070000}"/>
    <cellStyle name="Comma 2 2 6 2 2 5 2 2" xfId="33989" xr:uid="{94994C86-F71E-4C9E-8F9E-842DA0522859}"/>
    <cellStyle name="Comma 2 2 6 2 2 5 3" xfId="24382" xr:uid="{8DC2015E-0C52-4D97-ACCD-776FFFC3CF75}"/>
    <cellStyle name="Comma 2 2 6 2 2 6" xfId="9971" xr:uid="{00000000-0005-0000-0000-0000CB070000}"/>
    <cellStyle name="Comma 2 2 6 2 2 6 2" xfId="29185" xr:uid="{762F87D7-54C4-4A2E-A457-116AAC49B898}"/>
    <cellStyle name="Comma 2 2 6 2 2 7" xfId="19578" xr:uid="{1BC28A64-EED0-4918-9B35-8818B81F0FFA}"/>
    <cellStyle name="Comma 2 2 6 2 3" xfId="560" xr:uid="{00000000-0005-0000-0000-0000CC070000}"/>
    <cellStyle name="Comma 2 2 6 2 3 2" xfId="1361" xr:uid="{00000000-0005-0000-0000-0000CD070000}"/>
    <cellStyle name="Comma 2 2 6 2 3 2 2" xfId="3766" xr:uid="{00000000-0005-0000-0000-0000CE070000}"/>
    <cellStyle name="Comma 2 2 6 2 3 2 2 2" xfId="8569" xr:uid="{00000000-0005-0000-0000-0000CF070000}"/>
    <cellStyle name="Comma 2 2 6 2 3 2 2 2 2" xfId="18176" xr:uid="{00000000-0005-0000-0000-0000D0070000}"/>
    <cellStyle name="Comma 2 2 6 2 3 2 2 2 2 2" xfId="37390" xr:uid="{69094DB2-29D5-41CE-A557-C9F5776F9AA2}"/>
    <cellStyle name="Comma 2 2 6 2 3 2 2 2 3" xfId="27783" xr:uid="{5BDB6A48-15B6-4D98-8454-54AC26465695}"/>
    <cellStyle name="Comma 2 2 6 2 3 2 2 3" xfId="13373" xr:uid="{00000000-0005-0000-0000-0000D1070000}"/>
    <cellStyle name="Comma 2 2 6 2 3 2 2 3 2" xfId="32587" xr:uid="{AB807612-A3C9-49D1-8B4E-0815A1A6BA7C}"/>
    <cellStyle name="Comma 2 2 6 2 3 2 2 4" xfId="22980" xr:uid="{C5783D47-BDDC-4140-848B-D64FF001976F}"/>
    <cellStyle name="Comma 2 2 6 2 3 2 3" xfId="6168" xr:uid="{00000000-0005-0000-0000-0000D2070000}"/>
    <cellStyle name="Comma 2 2 6 2 3 2 3 2" xfId="15775" xr:uid="{00000000-0005-0000-0000-0000D3070000}"/>
    <cellStyle name="Comma 2 2 6 2 3 2 3 2 2" xfId="34989" xr:uid="{7A43F882-81E6-46A9-ADFA-A41186EB1F42}"/>
    <cellStyle name="Comma 2 2 6 2 3 2 3 3" xfId="25382" xr:uid="{FF234065-7CCE-4B1F-A6B3-280F4946A3A7}"/>
    <cellStyle name="Comma 2 2 6 2 3 2 4" xfId="10971" xr:uid="{00000000-0005-0000-0000-0000D4070000}"/>
    <cellStyle name="Comma 2 2 6 2 3 2 4 2" xfId="30185" xr:uid="{78AF7647-EE0E-4012-8DC2-EC31CE8DCEED}"/>
    <cellStyle name="Comma 2 2 6 2 3 2 5" xfId="20578" xr:uid="{6A4D58A6-F401-4FF3-B348-02E4850F2478}"/>
    <cellStyle name="Comma 2 2 6 2 3 3" xfId="2161" xr:uid="{00000000-0005-0000-0000-0000D5070000}"/>
    <cellStyle name="Comma 2 2 6 2 3 3 2" xfId="4566" xr:uid="{00000000-0005-0000-0000-0000D6070000}"/>
    <cellStyle name="Comma 2 2 6 2 3 3 2 2" xfId="9369" xr:uid="{00000000-0005-0000-0000-0000D7070000}"/>
    <cellStyle name="Comma 2 2 6 2 3 3 2 2 2" xfId="18976" xr:uid="{00000000-0005-0000-0000-0000D8070000}"/>
    <cellStyle name="Comma 2 2 6 2 3 3 2 2 2 2" xfId="38190" xr:uid="{54466962-C485-44FA-BC27-5CEFE181BFF5}"/>
    <cellStyle name="Comma 2 2 6 2 3 3 2 2 3" xfId="28583" xr:uid="{C8F8A50C-8F4C-4586-B359-75AE1FE9E986}"/>
    <cellStyle name="Comma 2 2 6 2 3 3 2 3" xfId="14173" xr:uid="{00000000-0005-0000-0000-0000D9070000}"/>
    <cellStyle name="Comma 2 2 6 2 3 3 2 3 2" xfId="33387" xr:uid="{8FA77357-8CB1-483A-ADAF-FF351BA0579A}"/>
    <cellStyle name="Comma 2 2 6 2 3 3 2 4" xfId="23780" xr:uid="{0D193E94-7874-4CEF-9265-A3183BC6FED8}"/>
    <cellStyle name="Comma 2 2 6 2 3 3 3" xfId="6968" xr:uid="{00000000-0005-0000-0000-0000DA070000}"/>
    <cellStyle name="Comma 2 2 6 2 3 3 3 2" xfId="16575" xr:uid="{00000000-0005-0000-0000-0000DB070000}"/>
    <cellStyle name="Comma 2 2 6 2 3 3 3 2 2" xfId="35789" xr:uid="{7AC6B201-7D32-447F-A353-C3C12AB81C68}"/>
    <cellStyle name="Comma 2 2 6 2 3 3 3 3" xfId="26182" xr:uid="{F8464F17-4FDA-46CC-AEB1-97305E556B4B}"/>
    <cellStyle name="Comma 2 2 6 2 3 3 4" xfId="11771" xr:uid="{00000000-0005-0000-0000-0000DC070000}"/>
    <cellStyle name="Comma 2 2 6 2 3 3 4 2" xfId="30985" xr:uid="{82171AD0-776F-4294-A266-024BD1DDCD42}"/>
    <cellStyle name="Comma 2 2 6 2 3 3 5" xfId="21378" xr:uid="{A9AC7A17-61A5-4FA9-B74F-51CECD3D002D}"/>
    <cellStyle name="Comma 2 2 6 2 3 4" xfId="2966" xr:uid="{00000000-0005-0000-0000-0000DD070000}"/>
    <cellStyle name="Comma 2 2 6 2 3 4 2" xfId="7769" xr:uid="{00000000-0005-0000-0000-0000DE070000}"/>
    <cellStyle name="Comma 2 2 6 2 3 4 2 2" xfId="17376" xr:uid="{00000000-0005-0000-0000-0000DF070000}"/>
    <cellStyle name="Comma 2 2 6 2 3 4 2 2 2" xfId="36590" xr:uid="{C37FAAD7-5E09-40D6-8A01-41ECB7E3B837}"/>
    <cellStyle name="Comma 2 2 6 2 3 4 2 3" xfId="26983" xr:uid="{3A26FA0B-E977-41B7-8677-AC8DC443BAE4}"/>
    <cellStyle name="Comma 2 2 6 2 3 4 3" xfId="12573" xr:uid="{00000000-0005-0000-0000-0000E0070000}"/>
    <cellStyle name="Comma 2 2 6 2 3 4 3 2" xfId="31787" xr:uid="{F819C402-6608-4BBB-8621-9EB9107513CA}"/>
    <cellStyle name="Comma 2 2 6 2 3 4 4" xfId="22180" xr:uid="{BB889D3F-3445-4F46-8D5B-6B1E119F9E78}"/>
    <cellStyle name="Comma 2 2 6 2 3 5" xfId="5368" xr:uid="{00000000-0005-0000-0000-0000E1070000}"/>
    <cellStyle name="Comma 2 2 6 2 3 5 2" xfId="14975" xr:uid="{00000000-0005-0000-0000-0000E2070000}"/>
    <cellStyle name="Comma 2 2 6 2 3 5 2 2" xfId="34189" xr:uid="{71FF802B-71E4-483B-A947-8C6E3364D8A4}"/>
    <cellStyle name="Comma 2 2 6 2 3 5 3" xfId="24582" xr:uid="{350B5BC7-10B0-44D8-9253-4E14FBBAC617}"/>
    <cellStyle name="Comma 2 2 6 2 3 6" xfId="10171" xr:uid="{00000000-0005-0000-0000-0000E3070000}"/>
    <cellStyle name="Comma 2 2 6 2 3 6 2" xfId="29385" xr:uid="{5ADA383B-5498-459A-BD2F-73068711FF6E}"/>
    <cellStyle name="Comma 2 2 6 2 3 7" xfId="19778" xr:uid="{3DC5A522-C1AF-4E76-91DB-F53E42530787}"/>
    <cellStyle name="Comma 2 2 6 2 4" xfId="760" xr:uid="{00000000-0005-0000-0000-0000E4070000}"/>
    <cellStyle name="Comma 2 2 6 2 4 2" xfId="1561" xr:uid="{00000000-0005-0000-0000-0000E5070000}"/>
    <cellStyle name="Comma 2 2 6 2 4 2 2" xfId="3966" xr:uid="{00000000-0005-0000-0000-0000E6070000}"/>
    <cellStyle name="Comma 2 2 6 2 4 2 2 2" xfId="8769" xr:uid="{00000000-0005-0000-0000-0000E7070000}"/>
    <cellStyle name="Comma 2 2 6 2 4 2 2 2 2" xfId="18376" xr:uid="{00000000-0005-0000-0000-0000E8070000}"/>
    <cellStyle name="Comma 2 2 6 2 4 2 2 2 2 2" xfId="37590" xr:uid="{5684B036-A490-48C6-B02B-59E3447A3DB9}"/>
    <cellStyle name="Comma 2 2 6 2 4 2 2 2 3" xfId="27983" xr:uid="{70187382-DB81-4C0E-9B42-8F3F966B0E83}"/>
    <cellStyle name="Comma 2 2 6 2 4 2 2 3" xfId="13573" xr:uid="{00000000-0005-0000-0000-0000E9070000}"/>
    <cellStyle name="Comma 2 2 6 2 4 2 2 3 2" xfId="32787" xr:uid="{474881A4-898E-4E95-A17A-795B15AC0D6F}"/>
    <cellStyle name="Comma 2 2 6 2 4 2 2 4" xfId="23180" xr:uid="{BC1105B0-DCF6-48EA-9B6B-A4B95DD7A16E}"/>
    <cellStyle name="Comma 2 2 6 2 4 2 3" xfId="6368" xr:uid="{00000000-0005-0000-0000-0000EA070000}"/>
    <cellStyle name="Comma 2 2 6 2 4 2 3 2" xfId="15975" xr:uid="{00000000-0005-0000-0000-0000EB070000}"/>
    <cellStyle name="Comma 2 2 6 2 4 2 3 2 2" xfId="35189" xr:uid="{01D7D4A6-AC70-43F0-ADD1-A13AE006DABA}"/>
    <cellStyle name="Comma 2 2 6 2 4 2 3 3" xfId="25582" xr:uid="{0D5B1854-EA07-492D-9BEB-3BCDFE49F2FA}"/>
    <cellStyle name="Comma 2 2 6 2 4 2 4" xfId="11171" xr:uid="{00000000-0005-0000-0000-0000EC070000}"/>
    <cellStyle name="Comma 2 2 6 2 4 2 4 2" xfId="30385" xr:uid="{28A566E5-32CC-4089-9403-00A176A281A5}"/>
    <cellStyle name="Comma 2 2 6 2 4 2 5" xfId="20778" xr:uid="{054F56D1-55F0-4292-BC8C-C82219A84B0E}"/>
    <cellStyle name="Comma 2 2 6 2 4 3" xfId="2361" xr:uid="{00000000-0005-0000-0000-0000ED070000}"/>
    <cellStyle name="Comma 2 2 6 2 4 3 2" xfId="4766" xr:uid="{00000000-0005-0000-0000-0000EE070000}"/>
    <cellStyle name="Comma 2 2 6 2 4 3 2 2" xfId="9569" xr:uid="{00000000-0005-0000-0000-0000EF070000}"/>
    <cellStyle name="Comma 2 2 6 2 4 3 2 2 2" xfId="19176" xr:uid="{00000000-0005-0000-0000-0000F0070000}"/>
    <cellStyle name="Comma 2 2 6 2 4 3 2 2 2 2" xfId="38390" xr:uid="{896DB17B-E708-4242-8D8E-8405897A1DC6}"/>
    <cellStyle name="Comma 2 2 6 2 4 3 2 2 3" xfId="28783" xr:uid="{649324FF-929C-4A8D-91A2-3297CB69DEA7}"/>
    <cellStyle name="Comma 2 2 6 2 4 3 2 3" xfId="14373" xr:uid="{00000000-0005-0000-0000-0000F1070000}"/>
    <cellStyle name="Comma 2 2 6 2 4 3 2 3 2" xfId="33587" xr:uid="{0A90EFDF-7016-47CA-8604-E8DAA66564A5}"/>
    <cellStyle name="Comma 2 2 6 2 4 3 2 4" xfId="23980" xr:uid="{9317D973-0196-4227-B4B9-6CC4AB212F93}"/>
    <cellStyle name="Comma 2 2 6 2 4 3 3" xfId="7168" xr:uid="{00000000-0005-0000-0000-0000F2070000}"/>
    <cellStyle name="Comma 2 2 6 2 4 3 3 2" xfId="16775" xr:uid="{00000000-0005-0000-0000-0000F3070000}"/>
    <cellStyle name="Comma 2 2 6 2 4 3 3 2 2" xfId="35989" xr:uid="{9BAE28F7-53FF-48D8-991E-14F94EFB8798}"/>
    <cellStyle name="Comma 2 2 6 2 4 3 3 3" xfId="26382" xr:uid="{755B8D96-CCD6-48EC-A287-483AC3242100}"/>
    <cellStyle name="Comma 2 2 6 2 4 3 4" xfId="11971" xr:uid="{00000000-0005-0000-0000-0000F4070000}"/>
    <cellStyle name="Comma 2 2 6 2 4 3 4 2" xfId="31185" xr:uid="{53717056-3726-4878-A784-D2525EFBD4E1}"/>
    <cellStyle name="Comma 2 2 6 2 4 3 5" xfId="21578" xr:uid="{53AFE866-D4F7-4BF9-B57E-96F79E82FFAF}"/>
    <cellStyle name="Comma 2 2 6 2 4 4" xfId="3166" xr:uid="{00000000-0005-0000-0000-0000F5070000}"/>
    <cellStyle name="Comma 2 2 6 2 4 4 2" xfId="7969" xr:uid="{00000000-0005-0000-0000-0000F6070000}"/>
    <cellStyle name="Comma 2 2 6 2 4 4 2 2" xfId="17576" xr:uid="{00000000-0005-0000-0000-0000F7070000}"/>
    <cellStyle name="Comma 2 2 6 2 4 4 2 2 2" xfId="36790" xr:uid="{60CA1039-5894-4B91-8755-5DAD190B3A5F}"/>
    <cellStyle name="Comma 2 2 6 2 4 4 2 3" xfId="27183" xr:uid="{0B82C563-0428-4A7B-ACDC-0F3D0E308667}"/>
    <cellStyle name="Comma 2 2 6 2 4 4 3" xfId="12773" xr:uid="{00000000-0005-0000-0000-0000F8070000}"/>
    <cellStyle name="Comma 2 2 6 2 4 4 3 2" xfId="31987" xr:uid="{8889F0E2-CBD6-43C6-B7DB-01FB1F3B7B60}"/>
    <cellStyle name="Comma 2 2 6 2 4 4 4" xfId="22380" xr:uid="{37A7B97F-9341-4F72-98E7-0DF2D1BDCCB3}"/>
    <cellStyle name="Comma 2 2 6 2 4 5" xfId="5568" xr:uid="{00000000-0005-0000-0000-0000F9070000}"/>
    <cellStyle name="Comma 2 2 6 2 4 5 2" xfId="15175" xr:uid="{00000000-0005-0000-0000-0000FA070000}"/>
    <cellStyle name="Comma 2 2 6 2 4 5 2 2" xfId="34389" xr:uid="{8C8E8C67-21E0-452A-8004-A9E961979D74}"/>
    <cellStyle name="Comma 2 2 6 2 4 5 3" xfId="24782" xr:uid="{DDC27799-65DA-41A8-A6A8-44804CF831BA}"/>
    <cellStyle name="Comma 2 2 6 2 4 6" xfId="10371" xr:uid="{00000000-0005-0000-0000-0000FB070000}"/>
    <cellStyle name="Comma 2 2 6 2 4 6 2" xfId="29585" xr:uid="{0ED2AFCF-0CDF-4137-BBFB-5CB604E5A198}"/>
    <cellStyle name="Comma 2 2 6 2 4 7" xfId="19978" xr:uid="{A598F2FC-AA85-4C82-8C19-35F3D4F96A47}"/>
    <cellStyle name="Comma 2 2 6 2 5" xfId="961" xr:uid="{00000000-0005-0000-0000-0000FC070000}"/>
    <cellStyle name="Comma 2 2 6 2 5 2" xfId="3366" xr:uid="{00000000-0005-0000-0000-0000FD070000}"/>
    <cellStyle name="Comma 2 2 6 2 5 2 2" xfId="8169" xr:uid="{00000000-0005-0000-0000-0000FE070000}"/>
    <cellStyle name="Comma 2 2 6 2 5 2 2 2" xfId="17776" xr:uid="{00000000-0005-0000-0000-0000FF070000}"/>
    <cellStyle name="Comma 2 2 6 2 5 2 2 2 2" xfId="36990" xr:uid="{9B6793E4-345E-4B7D-9E3B-A5BAF3AF9018}"/>
    <cellStyle name="Comma 2 2 6 2 5 2 2 3" xfId="27383" xr:uid="{94EDD977-1208-499F-819F-B956F39C326A}"/>
    <cellStyle name="Comma 2 2 6 2 5 2 3" xfId="12973" xr:uid="{00000000-0005-0000-0000-000000080000}"/>
    <cellStyle name="Comma 2 2 6 2 5 2 3 2" xfId="32187" xr:uid="{DD3596C1-58BF-432E-9AD9-A2621FD7066A}"/>
    <cellStyle name="Comma 2 2 6 2 5 2 4" xfId="22580" xr:uid="{AE018E26-41E9-4AE3-B383-A7A5F696D0C8}"/>
    <cellStyle name="Comma 2 2 6 2 5 3" xfId="5768" xr:uid="{00000000-0005-0000-0000-000001080000}"/>
    <cellStyle name="Comma 2 2 6 2 5 3 2" xfId="15375" xr:uid="{00000000-0005-0000-0000-000002080000}"/>
    <cellStyle name="Comma 2 2 6 2 5 3 2 2" xfId="34589" xr:uid="{8546CAEE-FCE3-4BC0-A456-6EA9D7304022}"/>
    <cellStyle name="Comma 2 2 6 2 5 3 3" xfId="24982" xr:uid="{A2859573-A4FB-404B-8E6D-11AEE6EDAE76}"/>
    <cellStyle name="Comma 2 2 6 2 5 4" xfId="10571" xr:uid="{00000000-0005-0000-0000-000003080000}"/>
    <cellStyle name="Comma 2 2 6 2 5 4 2" xfId="29785" xr:uid="{DCD87C25-A84B-458C-8BEA-5A6C3E800C32}"/>
    <cellStyle name="Comma 2 2 6 2 5 5" xfId="20178" xr:uid="{7FDCC056-0021-465C-9E40-B78416959366}"/>
    <cellStyle name="Comma 2 2 6 2 6" xfId="1761" xr:uid="{00000000-0005-0000-0000-000004080000}"/>
    <cellStyle name="Comma 2 2 6 2 6 2" xfId="4166" xr:uid="{00000000-0005-0000-0000-000005080000}"/>
    <cellStyle name="Comma 2 2 6 2 6 2 2" xfId="8969" xr:uid="{00000000-0005-0000-0000-000006080000}"/>
    <cellStyle name="Comma 2 2 6 2 6 2 2 2" xfId="18576" xr:uid="{00000000-0005-0000-0000-000007080000}"/>
    <cellStyle name="Comma 2 2 6 2 6 2 2 2 2" xfId="37790" xr:uid="{EABBD2C5-6CEB-4EA6-A525-EF47F8350476}"/>
    <cellStyle name="Comma 2 2 6 2 6 2 2 3" xfId="28183" xr:uid="{8C2D9B57-03AA-4511-B10F-01B50AAA75D7}"/>
    <cellStyle name="Comma 2 2 6 2 6 2 3" xfId="13773" xr:uid="{00000000-0005-0000-0000-000008080000}"/>
    <cellStyle name="Comma 2 2 6 2 6 2 3 2" xfId="32987" xr:uid="{E58D0C0D-8B2B-4955-B97A-A55517974E1F}"/>
    <cellStyle name="Comma 2 2 6 2 6 2 4" xfId="23380" xr:uid="{45164818-5A96-4069-8CAF-7400E4BA298B}"/>
    <cellStyle name="Comma 2 2 6 2 6 3" xfId="6568" xr:uid="{00000000-0005-0000-0000-000009080000}"/>
    <cellStyle name="Comma 2 2 6 2 6 3 2" xfId="16175" xr:uid="{00000000-0005-0000-0000-00000A080000}"/>
    <cellStyle name="Comma 2 2 6 2 6 3 2 2" xfId="35389" xr:uid="{51FE63CF-FB2D-4767-A8AF-D0BB063EF2DF}"/>
    <cellStyle name="Comma 2 2 6 2 6 3 3" xfId="25782" xr:uid="{4E85D2A2-8DAD-436E-8082-3AA2C08A0932}"/>
    <cellStyle name="Comma 2 2 6 2 6 4" xfId="11371" xr:uid="{00000000-0005-0000-0000-00000B080000}"/>
    <cellStyle name="Comma 2 2 6 2 6 4 2" xfId="30585" xr:uid="{BD40CE16-7343-48CF-A328-511092CB8E92}"/>
    <cellStyle name="Comma 2 2 6 2 6 5" xfId="20978" xr:uid="{A6B37D50-ADA0-4BCD-82F9-C8452494C2D6}"/>
    <cellStyle name="Comma 2 2 6 2 7" xfId="2566" xr:uid="{00000000-0005-0000-0000-00000C080000}"/>
    <cellStyle name="Comma 2 2 6 2 7 2" xfId="7369" xr:uid="{00000000-0005-0000-0000-00000D080000}"/>
    <cellStyle name="Comma 2 2 6 2 7 2 2" xfId="16976" xr:uid="{00000000-0005-0000-0000-00000E080000}"/>
    <cellStyle name="Comma 2 2 6 2 7 2 2 2" xfId="36190" xr:uid="{1211490C-501F-49CB-B09A-2B7E1F3413EC}"/>
    <cellStyle name="Comma 2 2 6 2 7 2 3" xfId="26583" xr:uid="{B042B7A6-D621-44E7-A95A-38F12D55FDA5}"/>
    <cellStyle name="Comma 2 2 6 2 7 3" xfId="12173" xr:uid="{00000000-0005-0000-0000-00000F080000}"/>
    <cellStyle name="Comma 2 2 6 2 7 3 2" xfId="31387" xr:uid="{95C42F55-DF40-4298-B8BD-FADA60D446BF}"/>
    <cellStyle name="Comma 2 2 6 2 7 4" xfId="21780" xr:uid="{BFF24F8E-F3B1-44C8-AF17-E54A26023904}"/>
    <cellStyle name="Comma 2 2 6 2 8" xfId="4968" xr:uid="{00000000-0005-0000-0000-000010080000}"/>
    <cellStyle name="Comma 2 2 6 2 8 2" xfId="14575" xr:uid="{00000000-0005-0000-0000-000011080000}"/>
    <cellStyle name="Comma 2 2 6 2 8 2 2" xfId="33789" xr:uid="{6FEB7C4F-50CB-4DEF-8EF5-845C374968AA}"/>
    <cellStyle name="Comma 2 2 6 2 8 3" xfId="24182" xr:uid="{A2C0C55B-FD62-41D0-9DB6-16E4B4B39455}"/>
    <cellStyle name="Comma 2 2 6 2 9" xfId="9771" xr:uid="{00000000-0005-0000-0000-000012080000}"/>
    <cellStyle name="Comma 2 2 6 2 9 2" xfId="28985" xr:uid="{C6998581-7E58-448A-945D-4693CBA0260D}"/>
    <cellStyle name="Comma 2 2 6 3" xfId="260" xr:uid="{00000000-0005-0000-0000-000013080000}"/>
    <cellStyle name="Comma 2 2 6 3 2" xfId="1061" xr:uid="{00000000-0005-0000-0000-000014080000}"/>
    <cellStyle name="Comma 2 2 6 3 2 2" xfId="3466" xr:uid="{00000000-0005-0000-0000-000015080000}"/>
    <cellStyle name="Comma 2 2 6 3 2 2 2" xfId="8269" xr:uid="{00000000-0005-0000-0000-000016080000}"/>
    <cellStyle name="Comma 2 2 6 3 2 2 2 2" xfId="17876" xr:uid="{00000000-0005-0000-0000-000017080000}"/>
    <cellStyle name="Comma 2 2 6 3 2 2 2 2 2" xfId="37090" xr:uid="{ECBBBA0C-4237-449E-B205-B4C74E136341}"/>
    <cellStyle name="Comma 2 2 6 3 2 2 2 3" xfId="27483" xr:uid="{543A5C38-5528-4A10-AC9B-9C592E01DDD9}"/>
    <cellStyle name="Comma 2 2 6 3 2 2 3" xfId="13073" xr:uid="{00000000-0005-0000-0000-000018080000}"/>
    <cellStyle name="Comma 2 2 6 3 2 2 3 2" xfId="32287" xr:uid="{F94DF9E3-2911-4AE9-B5CA-85785D88E072}"/>
    <cellStyle name="Comma 2 2 6 3 2 2 4" xfId="22680" xr:uid="{7E30A1D1-255D-4A1A-82FF-6FE1AA2146D1}"/>
    <cellStyle name="Comma 2 2 6 3 2 3" xfId="5868" xr:uid="{00000000-0005-0000-0000-000019080000}"/>
    <cellStyle name="Comma 2 2 6 3 2 3 2" xfId="15475" xr:uid="{00000000-0005-0000-0000-00001A080000}"/>
    <cellStyle name="Comma 2 2 6 3 2 3 2 2" xfId="34689" xr:uid="{989E5C3E-210E-491F-8765-B4CD34BC0487}"/>
    <cellStyle name="Comma 2 2 6 3 2 3 3" xfId="25082" xr:uid="{6F7BEF4D-9954-4D87-AA08-E0CDCE34D238}"/>
    <cellStyle name="Comma 2 2 6 3 2 4" xfId="10671" xr:uid="{00000000-0005-0000-0000-00001B080000}"/>
    <cellStyle name="Comma 2 2 6 3 2 4 2" xfId="29885" xr:uid="{6B19E69F-BB5B-435E-96A6-76E1FDC3734F}"/>
    <cellStyle name="Comma 2 2 6 3 2 5" xfId="20278" xr:uid="{4D7AD4EB-6725-480D-A469-B83410D882C3}"/>
    <cellStyle name="Comma 2 2 6 3 3" xfId="1861" xr:uid="{00000000-0005-0000-0000-00001C080000}"/>
    <cellStyle name="Comma 2 2 6 3 3 2" xfId="4266" xr:uid="{00000000-0005-0000-0000-00001D080000}"/>
    <cellStyle name="Comma 2 2 6 3 3 2 2" xfId="9069" xr:uid="{00000000-0005-0000-0000-00001E080000}"/>
    <cellStyle name="Comma 2 2 6 3 3 2 2 2" xfId="18676" xr:uid="{00000000-0005-0000-0000-00001F080000}"/>
    <cellStyle name="Comma 2 2 6 3 3 2 2 2 2" xfId="37890" xr:uid="{901FCEEC-3DD6-4A09-AF70-FD726428E7F8}"/>
    <cellStyle name="Comma 2 2 6 3 3 2 2 3" xfId="28283" xr:uid="{619D2EFE-662F-4033-B295-5B25A4A62F2F}"/>
    <cellStyle name="Comma 2 2 6 3 3 2 3" xfId="13873" xr:uid="{00000000-0005-0000-0000-000020080000}"/>
    <cellStyle name="Comma 2 2 6 3 3 2 3 2" xfId="33087" xr:uid="{A85DCE72-4700-45B2-9594-9E9D2E8041A9}"/>
    <cellStyle name="Comma 2 2 6 3 3 2 4" xfId="23480" xr:uid="{1BB2E1AE-5A01-4C8E-9DEB-02908DF1B632}"/>
    <cellStyle name="Comma 2 2 6 3 3 3" xfId="6668" xr:uid="{00000000-0005-0000-0000-000021080000}"/>
    <cellStyle name="Comma 2 2 6 3 3 3 2" xfId="16275" xr:uid="{00000000-0005-0000-0000-000022080000}"/>
    <cellStyle name="Comma 2 2 6 3 3 3 2 2" xfId="35489" xr:uid="{E4465FAE-C40A-43B9-9603-CFA2330E581B}"/>
    <cellStyle name="Comma 2 2 6 3 3 3 3" xfId="25882" xr:uid="{5811ACDE-0AF6-498C-93A6-73CCAF4C6093}"/>
    <cellStyle name="Comma 2 2 6 3 3 4" xfId="11471" xr:uid="{00000000-0005-0000-0000-000023080000}"/>
    <cellStyle name="Comma 2 2 6 3 3 4 2" xfId="30685" xr:uid="{29E15E59-1FC9-42D3-B420-A8713FB4CBB3}"/>
    <cellStyle name="Comma 2 2 6 3 3 5" xfId="21078" xr:uid="{7346D50E-DD7E-490E-812D-FF5BDF8B77A7}"/>
    <cellStyle name="Comma 2 2 6 3 4" xfId="2666" xr:uid="{00000000-0005-0000-0000-000024080000}"/>
    <cellStyle name="Comma 2 2 6 3 4 2" xfId="7469" xr:uid="{00000000-0005-0000-0000-000025080000}"/>
    <cellStyle name="Comma 2 2 6 3 4 2 2" xfId="17076" xr:uid="{00000000-0005-0000-0000-000026080000}"/>
    <cellStyle name="Comma 2 2 6 3 4 2 2 2" xfId="36290" xr:uid="{D32E6E54-BEC9-4319-B889-F90F56BF2DC7}"/>
    <cellStyle name="Comma 2 2 6 3 4 2 3" xfId="26683" xr:uid="{884E5F97-2111-4E51-AE03-C57BDC26719A}"/>
    <cellStyle name="Comma 2 2 6 3 4 3" xfId="12273" xr:uid="{00000000-0005-0000-0000-000027080000}"/>
    <cellStyle name="Comma 2 2 6 3 4 3 2" xfId="31487" xr:uid="{2560B1DE-B484-451F-9871-A3C34DAFD784}"/>
    <cellStyle name="Comma 2 2 6 3 4 4" xfId="21880" xr:uid="{A7E91F50-8030-49CC-BE36-3E8681D6B3B8}"/>
    <cellStyle name="Comma 2 2 6 3 5" xfId="5068" xr:uid="{00000000-0005-0000-0000-000028080000}"/>
    <cellStyle name="Comma 2 2 6 3 5 2" xfId="14675" xr:uid="{00000000-0005-0000-0000-000029080000}"/>
    <cellStyle name="Comma 2 2 6 3 5 2 2" xfId="33889" xr:uid="{5243044B-FBDB-49B7-80EB-06BDF6D11226}"/>
    <cellStyle name="Comma 2 2 6 3 5 3" xfId="24282" xr:uid="{244C1094-A39D-48BB-BF66-B777FED2D4AE}"/>
    <cellStyle name="Comma 2 2 6 3 6" xfId="9871" xr:uid="{00000000-0005-0000-0000-00002A080000}"/>
    <cellStyle name="Comma 2 2 6 3 6 2" xfId="29085" xr:uid="{E3371916-E1A6-408E-87DA-AF2500F98D4B}"/>
    <cellStyle name="Comma 2 2 6 3 7" xfId="19478" xr:uid="{0B957012-1512-436D-A022-13B4597CD6FC}"/>
    <cellStyle name="Comma 2 2 6 4" xfId="460" xr:uid="{00000000-0005-0000-0000-00002B080000}"/>
    <cellStyle name="Comma 2 2 6 4 2" xfId="1261" xr:uid="{00000000-0005-0000-0000-00002C080000}"/>
    <cellStyle name="Comma 2 2 6 4 2 2" xfId="3666" xr:uid="{00000000-0005-0000-0000-00002D080000}"/>
    <cellStyle name="Comma 2 2 6 4 2 2 2" xfId="8469" xr:uid="{00000000-0005-0000-0000-00002E080000}"/>
    <cellStyle name="Comma 2 2 6 4 2 2 2 2" xfId="18076" xr:uid="{00000000-0005-0000-0000-00002F080000}"/>
    <cellStyle name="Comma 2 2 6 4 2 2 2 2 2" xfId="37290" xr:uid="{3A045093-9791-4EBB-A6E0-5E2A6DABD163}"/>
    <cellStyle name="Comma 2 2 6 4 2 2 2 3" xfId="27683" xr:uid="{9FEFAB35-6271-40E4-95BA-A00D5F5D12F9}"/>
    <cellStyle name="Comma 2 2 6 4 2 2 3" xfId="13273" xr:uid="{00000000-0005-0000-0000-000030080000}"/>
    <cellStyle name="Comma 2 2 6 4 2 2 3 2" xfId="32487" xr:uid="{A59DAF98-E7D8-4526-8DBD-0FC9D8101051}"/>
    <cellStyle name="Comma 2 2 6 4 2 2 4" xfId="22880" xr:uid="{49572149-AA0E-45CE-B009-50953B1F1CEE}"/>
    <cellStyle name="Comma 2 2 6 4 2 3" xfId="6068" xr:uid="{00000000-0005-0000-0000-000031080000}"/>
    <cellStyle name="Comma 2 2 6 4 2 3 2" xfId="15675" xr:uid="{00000000-0005-0000-0000-000032080000}"/>
    <cellStyle name="Comma 2 2 6 4 2 3 2 2" xfId="34889" xr:uid="{21A0C140-5CA2-4B64-A02B-B61DEBECF92B}"/>
    <cellStyle name="Comma 2 2 6 4 2 3 3" xfId="25282" xr:uid="{7ECC82C0-6A9C-4D59-9F07-E8E614E46A31}"/>
    <cellStyle name="Comma 2 2 6 4 2 4" xfId="10871" xr:uid="{00000000-0005-0000-0000-000033080000}"/>
    <cellStyle name="Comma 2 2 6 4 2 4 2" xfId="30085" xr:uid="{78254EBC-66AF-4922-BE5B-27B7A4EBB221}"/>
    <cellStyle name="Comma 2 2 6 4 2 5" xfId="20478" xr:uid="{8C6FDC78-E9A2-4794-BCA0-26FCB3CC601F}"/>
    <cellStyle name="Comma 2 2 6 4 3" xfId="2061" xr:uid="{00000000-0005-0000-0000-000034080000}"/>
    <cellStyle name="Comma 2 2 6 4 3 2" xfId="4466" xr:uid="{00000000-0005-0000-0000-000035080000}"/>
    <cellStyle name="Comma 2 2 6 4 3 2 2" xfId="9269" xr:uid="{00000000-0005-0000-0000-000036080000}"/>
    <cellStyle name="Comma 2 2 6 4 3 2 2 2" xfId="18876" xr:uid="{00000000-0005-0000-0000-000037080000}"/>
    <cellStyle name="Comma 2 2 6 4 3 2 2 2 2" xfId="38090" xr:uid="{B90EBC60-0A31-4F66-8476-613C5EF19A0E}"/>
    <cellStyle name="Comma 2 2 6 4 3 2 2 3" xfId="28483" xr:uid="{269FDE4A-7A27-48BC-98E5-DF66ADBC5227}"/>
    <cellStyle name="Comma 2 2 6 4 3 2 3" xfId="14073" xr:uid="{00000000-0005-0000-0000-000038080000}"/>
    <cellStyle name="Comma 2 2 6 4 3 2 3 2" xfId="33287" xr:uid="{138E8C5C-897A-4318-93F8-CA33B91F003B}"/>
    <cellStyle name="Comma 2 2 6 4 3 2 4" xfId="23680" xr:uid="{870A5331-08C8-4117-BBDD-06BAD63DA53A}"/>
    <cellStyle name="Comma 2 2 6 4 3 3" xfId="6868" xr:uid="{00000000-0005-0000-0000-000039080000}"/>
    <cellStyle name="Comma 2 2 6 4 3 3 2" xfId="16475" xr:uid="{00000000-0005-0000-0000-00003A080000}"/>
    <cellStyle name="Comma 2 2 6 4 3 3 2 2" xfId="35689" xr:uid="{429E82B8-28CF-4595-BDAF-3E22281FCEE1}"/>
    <cellStyle name="Comma 2 2 6 4 3 3 3" xfId="26082" xr:uid="{F6C6C368-B1A8-469F-BDDC-3E6E200ED4F4}"/>
    <cellStyle name="Comma 2 2 6 4 3 4" xfId="11671" xr:uid="{00000000-0005-0000-0000-00003B080000}"/>
    <cellStyle name="Comma 2 2 6 4 3 4 2" xfId="30885" xr:uid="{2ED73C63-7E01-45B0-A97C-9D28E60C0CB5}"/>
    <cellStyle name="Comma 2 2 6 4 3 5" xfId="21278" xr:uid="{A649A5F3-D9B3-4468-924C-C3B28FA4FFB1}"/>
    <cellStyle name="Comma 2 2 6 4 4" xfId="2866" xr:uid="{00000000-0005-0000-0000-00003C080000}"/>
    <cellStyle name="Comma 2 2 6 4 4 2" xfId="7669" xr:uid="{00000000-0005-0000-0000-00003D080000}"/>
    <cellStyle name="Comma 2 2 6 4 4 2 2" xfId="17276" xr:uid="{00000000-0005-0000-0000-00003E080000}"/>
    <cellStyle name="Comma 2 2 6 4 4 2 2 2" xfId="36490" xr:uid="{E4ED40C9-3D18-45F4-8990-C346ACEFCECD}"/>
    <cellStyle name="Comma 2 2 6 4 4 2 3" xfId="26883" xr:uid="{684D9B80-898C-45B1-8F5C-8A1C9C80BCC9}"/>
    <cellStyle name="Comma 2 2 6 4 4 3" xfId="12473" xr:uid="{00000000-0005-0000-0000-00003F080000}"/>
    <cellStyle name="Comma 2 2 6 4 4 3 2" xfId="31687" xr:uid="{C838F8E1-FE25-49C9-9CD5-95FA12521A24}"/>
    <cellStyle name="Comma 2 2 6 4 4 4" xfId="22080" xr:uid="{F7F69A0A-5DE3-47EB-B379-1A1DC7CBF70F}"/>
    <cellStyle name="Comma 2 2 6 4 5" xfId="5268" xr:uid="{00000000-0005-0000-0000-000040080000}"/>
    <cellStyle name="Comma 2 2 6 4 5 2" xfId="14875" xr:uid="{00000000-0005-0000-0000-000041080000}"/>
    <cellStyle name="Comma 2 2 6 4 5 2 2" xfId="34089" xr:uid="{E570B594-B647-4F7F-AEA8-224C9C4B3E25}"/>
    <cellStyle name="Comma 2 2 6 4 5 3" xfId="24482" xr:uid="{7ED941CF-9275-48D9-A740-76FE7625233D}"/>
    <cellStyle name="Comma 2 2 6 4 6" xfId="10071" xr:uid="{00000000-0005-0000-0000-000042080000}"/>
    <cellStyle name="Comma 2 2 6 4 6 2" xfId="29285" xr:uid="{9F3C90AF-5615-463E-9737-FFD22C491610}"/>
    <cellStyle name="Comma 2 2 6 4 7" xfId="19678" xr:uid="{2252DA88-0189-4185-8C61-A907F2B04CA9}"/>
    <cellStyle name="Comma 2 2 6 5" xfId="660" xr:uid="{00000000-0005-0000-0000-000043080000}"/>
    <cellStyle name="Comma 2 2 6 5 2" xfId="1461" xr:uid="{00000000-0005-0000-0000-000044080000}"/>
    <cellStyle name="Comma 2 2 6 5 2 2" xfId="3866" xr:uid="{00000000-0005-0000-0000-000045080000}"/>
    <cellStyle name="Comma 2 2 6 5 2 2 2" xfId="8669" xr:uid="{00000000-0005-0000-0000-000046080000}"/>
    <cellStyle name="Comma 2 2 6 5 2 2 2 2" xfId="18276" xr:uid="{00000000-0005-0000-0000-000047080000}"/>
    <cellStyle name="Comma 2 2 6 5 2 2 2 2 2" xfId="37490" xr:uid="{FED79ECD-A11A-4606-85A0-7D8D628907F4}"/>
    <cellStyle name="Comma 2 2 6 5 2 2 2 3" xfId="27883" xr:uid="{B0BFA48A-A858-42BC-95A9-C96141F23FED}"/>
    <cellStyle name="Comma 2 2 6 5 2 2 3" xfId="13473" xr:uid="{00000000-0005-0000-0000-000048080000}"/>
    <cellStyle name="Comma 2 2 6 5 2 2 3 2" xfId="32687" xr:uid="{8A88E727-4D96-4AF1-8EDD-180DA36CFDF6}"/>
    <cellStyle name="Comma 2 2 6 5 2 2 4" xfId="23080" xr:uid="{8BD2CE39-93C8-4E69-AEC1-91F467BD6F74}"/>
    <cellStyle name="Comma 2 2 6 5 2 3" xfId="6268" xr:uid="{00000000-0005-0000-0000-000049080000}"/>
    <cellStyle name="Comma 2 2 6 5 2 3 2" xfId="15875" xr:uid="{00000000-0005-0000-0000-00004A080000}"/>
    <cellStyle name="Comma 2 2 6 5 2 3 2 2" xfId="35089" xr:uid="{B15B8C92-E54A-4C72-B315-5777738B8EA7}"/>
    <cellStyle name="Comma 2 2 6 5 2 3 3" xfId="25482" xr:uid="{BCBF94B5-B876-43F4-89EC-8D1E7C09FCD0}"/>
    <cellStyle name="Comma 2 2 6 5 2 4" xfId="11071" xr:uid="{00000000-0005-0000-0000-00004B080000}"/>
    <cellStyle name="Comma 2 2 6 5 2 4 2" xfId="30285" xr:uid="{463167AA-455C-40F5-98B9-0E95726A9118}"/>
    <cellStyle name="Comma 2 2 6 5 2 5" xfId="20678" xr:uid="{9DE26B88-F381-4BEA-A231-916B0D94B594}"/>
    <cellStyle name="Comma 2 2 6 5 3" xfId="2261" xr:uid="{00000000-0005-0000-0000-00004C080000}"/>
    <cellStyle name="Comma 2 2 6 5 3 2" xfId="4666" xr:uid="{00000000-0005-0000-0000-00004D080000}"/>
    <cellStyle name="Comma 2 2 6 5 3 2 2" xfId="9469" xr:uid="{00000000-0005-0000-0000-00004E080000}"/>
    <cellStyle name="Comma 2 2 6 5 3 2 2 2" xfId="19076" xr:uid="{00000000-0005-0000-0000-00004F080000}"/>
    <cellStyle name="Comma 2 2 6 5 3 2 2 2 2" xfId="38290" xr:uid="{259C39F7-2E0D-4A0C-AA58-9D889ACBDB02}"/>
    <cellStyle name="Comma 2 2 6 5 3 2 2 3" xfId="28683" xr:uid="{C7E973EC-58B8-4B3D-A39E-EDDCDE0FBF88}"/>
    <cellStyle name="Comma 2 2 6 5 3 2 3" xfId="14273" xr:uid="{00000000-0005-0000-0000-000050080000}"/>
    <cellStyle name="Comma 2 2 6 5 3 2 3 2" xfId="33487" xr:uid="{15675EBF-2B58-4CAE-962B-45014DE5ED6E}"/>
    <cellStyle name="Comma 2 2 6 5 3 2 4" xfId="23880" xr:uid="{2ED7B3F8-14A3-44A7-AEEB-438C46EA5C53}"/>
    <cellStyle name="Comma 2 2 6 5 3 3" xfId="7068" xr:uid="{00000000-0005-0000-0000-000051080000}"/>
    <cellStyle name="Comma 2 2 6 5 3 3 2" xfId="16675" xr:uid="{00000000-0005-0000-0000-000052080000}"/>
    <cellStyle name="Comma 2 2 6 5 3 3 2 2" xfId="35889" xr:uid="{F4A81EF3-60F9-4AA0-946E-237085DBC8CC}"/>
    <cellStyle name="Comma 2 2 6 5 3 3 3" xfId="26282" xr:uid="{AF9DCF27-8DD7-4AA6-A55E-1755401A3D32}"/>
    <cellStyle name="Comma 2 2 6 5 3 4" xfId="11871" xr:uid="{00000000-0005-0000-0000-000053080000}"/>
    <cellStyle name="Comma 2 2 6 5 3 4 2" xfId="31085" xr:uid="{2840C960-E6C6-4ED9-97D2-951A04E67250}"/>
    <cellStyle name="Comma 2 2 6 5 3 5" xfId="21478" xr:uid="{8BE6FC28-CEEC-4077-B482-103DF02BCB8C}"/>
    <cellStyle name="Comma 2 2 6 5 4" xfId="3066" xr:uid="{00000000-0005-0000-0000-000054080000}"/>
    <cellStyle name="Comma 2 2 6 5 4 2" xfId="7869" xr:uid="{00000000-0005-0000-0000-000055080000}"/>
    <cellStyle name="Comma 2 2 6 5 4 2 2" xfId="17476" xr:uid="{00000000-0005-0000-0000-000056080000}"/>
    <cellStyle name="Comma 2 2 6 5 4 2 2 2" xfId="36690" xr:uid="{E1537724-396F-4F3A-9869-0AEB75875735}"/>
    <cellStyle name="Comma 2 2 6 5 4 2 3" xfId="27083" xr:uid="{16779421-24CE-466E-89FE-D1B899A2BA34}"/>
    <cellStyle name="Comma 2 2 6 5 4 3" xfId="12673" xr:uid="{00000000-0005-0000-0000-000057080000}"/>
    <cellStyle name="Comma 2 2 6 5 4 3 2" xfId="31887" xr:uid="{9FCBA1FA-DEFA-47D0-8DEF-0459407315E5}"/>
    <cellStyle name="Comma 2 2 6 5 4 4" xfId="22280" xr:uid="{5AB07DF4-1C11-40A1-8532-0FEAECB9C06D}"/>
    <cellStyle name="Comma 2 2 6 5 5" xfId="5468" xr:uid="{00000000-0005-0000-0000-000058080000}"/>
    <cellStyle name="Comma 2 2 6 5 5 2" xfId="15075" xr:uid="{00000000-0005-0000-0000-000059080000}"/>
    <cellStyle name="Comma 2 2 6 5 5 2 2" xfId="34289" xr:uid="{4253EA75-1238-41B9-9E0E-8A0A4C51A771}"/>
    <cellStyle name="Comma 2 2 6 5 5 3" xfId="24682" xr:uid="{C10E38C7-3397-4C0B-A5AC-DB89F05BC82E}"/>
    <cellStyle name="Comma 2 2 6 5 6" xfId="10271" xr:uid="{00000000-0005-0000-0000-00005A080000}"/>
    <cellStyle name="Comma 2 2 6 5 6 2" xfId="29485" xr:uid="{CB1827C4-0D32-440D-8ABF-0D75D8798540}"/>
    <cellStyle name="Comma 2 2 6 5 7" xfId="19878" xr:uid="{D18117CF-0338-42AC-9EB5-E94D75865A46}"/>
    <cellStyle name="Comma 2 2 6 6" xfId="861" xr:uid="{00000000-0005-0000-0000-00005B080000}"/>
    <cellStyle name="Comma 2 2 6 6 2" xfId="3266" xr:uid="{00000000-0005-0000-0000-00005C080000}"/>
    <cellStyle name="Comma 2 2 6 6 2 2" xfId="8069" xr:uid="{00000000-0005-0000-0000-00005D080000}"/>
    <cellStyle name="Comma 2 2 6 6 2 2 2" xfId="17676" xr:uid="{00000000-0005-0000-0000-00005E080000}"/>
    <cellStyle name="Comma 2 2 6 6 2 2 2 2" xfId="36890" xr:uid="{5E18D721-4F16-49BF-A749-DB09409C9D57}"/>
    <cellStyle name="Comma 2 2 6 6 2 2 3" xfId="27283" xr:uid="{1A17EF49-A6BF-4A53-AC65-8CF218E2C874}"/>
    <cellStyle name="Comma 2 2 6 6 2 3" xfId="12873" xr:uid="{00000000-0005-0000-0000-00005F080000}"/>
    <cellStyle name="Comma 2 2 6 6 2 3 2" xfId="32087" xr:uid="{F5002C95-A102-43D5-897C-95921C33C4E0}"/>
    <cellStyle name="Comma 2 2 6 6 2 4" xfId="22480" xr:uid="{BD58559A-73D6-4F3A-A8D0-0DC2470D78CF}"/>
    <cellStyle name="Comma 2 2 6 6 3" xfId="5668" xr:uid="{00000000-0005-0000-0000-000060080000}"/>
    <cellStyle name="Comma 2 2 6 6 3 2" xfId="15275" xr:uid="{00000000-0005-0000-0000-000061080000}"/>
    <cellStyle name="Comma 2 2 6 6 3 2 2" xfId="34489" xr:uid="{565D6BA0-2053-42DC-8A5A-4B260DCCEB74}"/>
    <cellStyle name="Comma 2 2 6 6 3 3" xfId="24882" xr:uid="{927DDDF6-09E3-4993-B69F-140A2A03ECEC}"/>
    <cellStyle name="Comma 2 2 6 6 4" xfId="10471" xr:uid="{00000000-0005-0000-0000-000062080000}"/>
    <cellStyle name="Comma 2 2 6 6 4 2" xfId="29685" xr:uid="{AA0D87D3-6D9F-416E-80CA-5D2A527C6257}"/>
    <cellStyle name="Comma 2 2 6 6 5" xfId="20078" xr:uid="{80F4AF5C-1288-4560-8F82-B84148F57769}"/>
    <cellStyle name="Comma 2 2 6 7" xfId="1661" xr:uid="{00000000-0005-0000-0000-000063080000}"/>
    <cellStyle name="Comma 2 2 6 7 2" xfId="4066" xr:uid="{00000000-0005-0000-0000-000064080000}"/>
    <cellStyle name="Comma 2 2 6 7 2 2" xfId="8869" xr:uid="{00000000-0005-0000-0000-000065080000}"/>
    <cellStyle name="Comma 2 2 6 7 2 2 2" xfId="18476" xr:uid="{00000000-0005-0000-0000-000066080000}"/>
    <cellStyle name="Comma 2 2 6 7 2 2 2 2" xfId="37690" xr:uid="{DC24A277-5950-4D28-8F9D-87454C8F37E8}"/>
    <cellStyle name="Comma 2 2 6 7 2 2 3" xfId="28083" xr:uid="{1A201D38-C241-426B-A089-D17F1E60689B}"/>
    <cellStyle name="Comma 2 2 6 7 2 3" xfId="13673" xr:uid="{00000000-0005-0000-0000-000067080000}"/>
    <cellStyle name="Comma 2 2 6 7 2 3 2" xfId="32887" xr:uid="{42EA4D9D-1DB3-44CA-B2F1-E9CDF01FE471}"/>
    <cellStyle name="Comma 2 2 6 7 2 4" xfId="23280" xr:uid="{5F94FE4B-1FD2-4F48-959C-0B34262A96F7}"/>
    <cellStyle name="Comma 2 2 6 7 3" xfId="6468" xr:uid="{00000000-0005-0000-0000-000068080000}"/>
    <cellStyle name="Comma 2 2 6 7 3 2" xfId="16075" xr:uid="{00000000-0005-0000-0000-000069080000}"/>
    <cellStyle name="Comma 2 2 6 7 3 2 2" xfId="35289" xr:uid="{ECE489BC-FE95-4184-8549-F5433FA63449}"/>
    <cellStyle name="Comma 2 2 6 7 3 3" xfId="25682" xr:uid="{24C429E6-9D36-4024-8E65-F6D3ADCAF085}"/>
    <cellStyle name="Comma 2 2 6 7 4" xfId="11271" xr:uid="{00000000-0005-0000-0000-00006A080000}"/>
    <cellStyle name="Comma 2 2 6 7 4 2" xfId="30485" xr:uid="{74C97AC8-4CE3-4A93-A8DA-7C98E0AA252D}"/>
    <cellStyle name="Comma 2 2 6 7 5" xfId="20878" xr:uid="{0991B86F-FC74-49F4-ACAC-CF628D82B93A}"/>
    <cellStyle name="Comma 2 2 6 8" xfId="2466" xr:uid="{00000000-0005-0000-0000-00006B080000}"/>
    <cellStyle name="Comma 2 2 6 8 2" xfId="7269" xr:uid="{00000000-0005-0000-0000-00006C080000}"/>
    <cellStyle name="Comma 2 2 6 8 2 2" xfId="16876" xr:uid="{00000000-0005-0000-0000-00006D080000}"/>
    <cellStyle name="Comma 2 2 6 8 2 2 2" xfId="36090" xr:uid="{109AD70C-BFD7-4CF7-93F5-2D1249F0D868}"/>
    <cellStyle name="Comma 2 2 6 8 2 3" xfId="26483" xr:uid="{AA30E124-AB56-4CF2-AA4A-ECCF1E6E2C95}"/>
    <cellStyle name="Comma 2 2 6 8 3" xfId="12073" xr:uid="{00000000-0005-0000-0000-00006E080000}"/>
    <cellStyle name="Comma 2 2 6 8 3 2" xfId="31287" xr:uid="{FE8E355D-E6C8-4768-BAC1-B6CFCF8444DF}"/>
    <cellStyle name="Comma 2 2 6 8 4" xfId="21680" xr:uid="{13A59C1E-EF3F-4A65-831F-7645783A8185}"/>
    <cellStyle name="Comma 2 2 6 9" xfId="4868" xr:uid="{00000000-0005-0000-0000-00006F080000}"/>
    <cellStyle name="Comma 2 2 6 9 2" xfId="14475" xr:uid="{00000000-0005-0000-0000-000070080000}"/>
    <cellStyle name="Comma 2 2 6 9 2 2" xfId="33689" xr:uid="{0B8CB805-4CFF-4B28-8C4C-3B709D6B37C0}"/>
    <cellStyle name="Comma 2 2 6 9 3" xfId="24082" xr:uid="{48506BDD-391D-4043-B236-41BA53E1F083}"/>
    <cellStyle name="Comma 2 2 7" xfId="110" xr:uid="{00000000-0005-0000-0000-000071080000}"/>
    <cellStyle name="Comma 2 2 7 10" xfId="19328" xr:uid="{3FF66F34-17AC-4516-A8CC-C06E2A6D41DF}"/>
    <cellStyle name="Comma 2 2 7 2" xfId="310" xr:uid="{00000000-0005-0000-0000-000072080000}"/>
    <cellStyle name="Comma 2 2 7 2 2" xfId="1111" xr:uid="{00000000-0005-0000-0000-000073080000}"/>
    <cellStyle name="Comma 2 2 7 2 2 2" xfId="3516" xr:uid="{00000000-0005-0000-0000-000074080000}"/>
    <cellStyle name="Comma 2 2 7 2 2 2 2" xfId="8319" xr:uid="{00000000-0005-0000-0000-000075080000}"/>
    <cellStyle name="Comma 2 2 7 2 2 2 2 2" xfId="17926" xr:uid="{00000000-0005-0000-0000-000076080000}"/>
    <cellStyle name="Comma 2 2 7 2 2 2 2 2 2" xfId="37140" xr:uid="{DFF4A956-F150-4BA8-96A7-7E7CD0CC240D}"/>
    <cellStyle name="Comma 2 2 7 2 2 2 2 3" xfId="27533" xr:uid="{D7602FF8-A85C-4483-9CE9-972266ED5D88}"/>
    <cellStyle name="Comma 2 2 7 2 2 2 3" xfId="13123" xr:uid="{00000000-0005-0000-0000-000077080000}"/>
    <cellStyle name="Comma 2 2 7 2 2 2 3 2" xfId="32337" xr:uid="{AAB3280F-D73A-4D30-B80A-6A283404EEC8}"/>
    <cellStyle name="Comma 2 2 7 2 2 2 4" xfId="22730" xr:uid="{A2D54750-873A-4E93-8CF0-61FE966E2C26}"/>
    <cellStyle name="Comma 2 2 7 2 2 3" xfId="5918" xr:uid="{00000000-0005-0000-0000-000078080000}"/>
    <cellStyle name="Comma 2 2 7 2 2 3 2" xfId="15525" xr:uid="{00000000-0005-0000-0000-000079080000}"/>
    <cellStyle name="Comma 2 2 7 2 2 3 2 2" xfId="34739" xr:uid="{92766104-599A-49F1-966F-DD4B8C72FEC4}"/>
    <cellStyle name="Comma 2 2 7 2 2 3 3" xfId="25132" xr:uid="{83458194-0FFD-469A-AD3B-393D219E0281}"/>
    <cellStyle name="Comma 2 2 7 2 2 4" xfId="10721" xr:uid="{00000000-0005-0000-0000-00007A080000}"/>
    <cellStyle name="Comma 2 2 7 2 2 4 2" xfId="29935" xr:uid="{78922B5E-FB64-4DAC-9132-0AB4D304B93E}"/>
    <cellStyle name="Comma 2 2 7 2 2 5" xfId="20328" xr:uid="{ACFF11CF-E297-48A4-ACDC-0299ACF69236}"/>
    <cellStyle name="Comma 2 2 7 2 3" xfId="1911" xr:uid="{00000000-0005-0000-0000-00007B080000}"/>
    <cellStyle name="Comma 2 2 7 2 3 2" xfId="4316" xr:uid="{00000000-0005-0000-0000-00007C080000}"/>
    <cellStyle name="Comma 2 2 7 2 3 2 2" xfId="9119" xr:uid="{00000000-0005-0000-0000-00007D080000}"/>
    <cellStyle name="Comma 2 2 7 2 3 2 2 2" xfId="18726" xr:uid="{00000000-0005-0000-0000-00007E080000}"/>
    <cellStyle name="Comma 2 2 7 2 3 2 2 2 2" xfId="37940" xr:uid="{016FE0BC-69D5-4109-BF04-95689FAB0102}"/>
    <cellStyle name="Comma 2 2 7 2 3 2 2 3" xfId="28333" xr:uid="{8EF6F381-2752-40D1-A1AD-975523C6D434}"/>
    <cellStyle name="Comma 2 2 7 2 3 2 3" xfId="13923" xr:uid="{00000000-0005-0000-0000-00007F080000}"/>
    <cellStyle name="Comma 2 2 7 2 3 2 3 2" xfId="33137" xr:uid="{2632CA03-1C42-4AED-A1D2-C06D88E555D3}"/>
    <cellStyle name="Comma 2 2 7 2 3 2 4" xfId="23530" xr:uid="{1EFF3886-674B-4CBF-A491-9FE7EB76DD4D}"/>
    <cellStyle name="Comma 2 2 7 2 3 3" xfId="6718" xr:uid="{00000000-0005-0000-0000-000080080000}"/>
    <cellStyle name="Comma 2 2 7 2 3 3 2" xfId="16325" xr:uid="{00000000-0005-0000-0000-000081080000}"/>
    <cellStyle name="Comma 2 2 7 2 3 3 2 2" xfId="35539" xr:uid="{5F8F7D59-1A45-4D55-A18E-50CBE6C3A033}"/>
    <cellStyle name="Comma 2 2 7 2 3 3 3" xfId="25932" xr:uid="{5EECE4AD-86DB-4D78-84B1-03FF6DDC5C5C}"/>
    <cellStyle name="Comma 2 2 7 2 3 4" xfId="11521" xr:uid="{00000000-0005-0000-0000-000082080000}"/>
    <cellStyle name="Comma 2 2 7 2 3 4 2" xfId="30735" xr:uid="{1C6E5C69-59C0-4818-A497-7D50D3F0E640}"/>
    <cellStyle name="Comma 2 2 7 2 3 5" xfId="21128" xr:uid="{F67B3EA7-7E47-4ED4-BBBA-3AEF638728BB}"/>
    <cellStyle name="Comma 2 2 7 2 4" xfId="2716" xr:uid="{00000000-0005-0000-0000-000083080000}"/>
    <cellStyle name="Comma 2 2 7 2 4 2" xfId="7519" xr:uid="{00000000-0005-0000-0000-000084080000}"/>
    <cellStyle name="Comma 2 2 7 2 4 2 2" xfId="17126" xr:uid="{00000000-0005-0000-0000-000085080000}"/>
    <cellStyle name="Comma 2 2 7 2 4 2 2 2" xfId="36340" xr:uid="{CB7F326C-AC2E-487E-9C43-404A144F5578}"/>
    <cellStyle name="Comma 2 2 7 2 4 2 3" xfId="26733" xr:uid="{27846120-75A4-4B04-B1C3-AC675F754259}"/>
    <cellStyle name="Comma 2 2 7 2 4 3" xfId="12323" xr:uid="{00000000-0005-0000-0000-000086080000}"/>
    <cellStyle name="Comma 2 2 7 2 4 3 2" xfId="31537" xr:uid="{E6424B59-9C63-4B64-83DE-33E257C58EFA}"/>
    <cellStyle name="Comma 2 2 7 2 4 4" xfId="21930" xr:uid="{1A88AE8F-04C1-437E-BDBE-DB9CBC4C5858}"/>
    <cellStyle name="Comma 2 2 7 2 5" xfId="5118" xr:uid="{00000000-0005-0000-0000-000087080000}"/>
    <cellStyle name="Comma 2 2 7 2 5 2" xfId="14725" xr:uid="{00000000-0005-0000-0000-000088080000}"/>
    <cellStyle name="Comma 2 2 7 2 5 2 2" xfId="33939" xr:uid="{9FC350F2-6F10-42B5-AAB1-9E446BEEF4B8}"/>
    <cellStyle name="Comma 2 2 7 2 5 3" xfId="24332" xr:uid="{305DDFD8-86E0-4E0E-AF37-0AD209F4DC26}"/>
    <cellStyle name="Comma 2 2 7 2 6" xfId="9921" xr:uid="{00000000-0005-0000-0000-000089080000}"/>
    <cellStyle name="Comma 2 2 7 2 6 2" xfId="29135" xr:uid="{4BB912D0-E4B9-408D-A94F-4C8CFF72BE83}"/>
    <cellStyle name="Comma 2 2 7 2 7" xfId="19528" xr:uid="{62D65928-67D6-49E6-8F2F-6E2B7D71D60C}"/>
    <cellStyle name="Comma 2 2 7 3" xfId="510" xr:uid="{00000000-0005-0000-0000-00008A080000}"/>
    <cellStyle name="Comma 2 2 7 3 2" xfId="1311" xr:uid="{00000000-0005-0000-0000-00008B080000}"/>
    <cellStyle name="Comma 2 2 7 3 2 2" xfId="3716" xr:uid="{00000000-0005-0000-0000-00008C080000}"/>
    <cellStyle name="Comma 2 2 7 3 2 2 2" xfId="8519" xr:uid="{00000000-0005-0000-0000-00008D080000}"/>
    <cellStyle name="Comma 2 2 7 3 2 2 2 2" xfId="18126" xr:uid="{00000000-0005-0000-0000-00008E080000}"/>
    <cellStyle name="Comma 2 2 7 3 2 2 2 2 2" xfId="37340" xr:uid="{43F63551-1505-4D62-A0D8-AC6FB4086557}"/>
    <cellStyle name="Comma 2 2 7 3 2 2 2 3" xfId="27733" xr:uid="{1B2C7F3E-5F93-43FB-BAEF-3955781ECF53}"/>
    <cellStyle name="Comma 2 2 7 3 2 2 3" xfId="13323" xr:uid="{00000000-0005-0000-0000-00008F080000}"/>
    <cellStyle name="Comma 2 2 7 3 2 2 3 2" xfId="32537" xr:uid="{827BDA8A-13F5-4E99-B868-F3A28276CA07}"/>
    <cellStyle name="Comma 2 2 7 3 2 2 4" xfId="22930" xr:uid="{7F0AFB94-CD1E-4286-9F4D-DDB5CF6F68EC}"/>
    <cellStyle name="Comma 2 2 7 3 2 3" xfId="6118" xr:uid="{00000000-0005-0000-0000-000090080000}"/>
    <cellStyle name="Comma 2 2 7 3 2 3 2" xfId="15725" xr:uid="{00000000-0005-0000-0000-000091080000}"/>
    <cellStyle name="Comma 2 2 7 3 2 3 2 2" xfId="34939" xr:uid="{16503D08-14B6-480D-B023-7172BE4B177F}"/>
    <cellStyle name="Comma 2 2 7 3 2 3 3" xfId="25332" xr:uid="{6368CBFC-3E56-472F-B9EA-AD6434E86D0B}"/>
    <cellStyle name="Comma 2 2 7 3 2 4" xfId="10921" xr:uid="{00000000-0005-0000-0000-000092080000}"/>
    <cellStyle name="Comma 2 2 7 3 2 4 2" xfId="30135" xr:uid="{2C71AE40-74F3-48DD-8860-00EDD1FD49E4}"/>
    <cellStyle name="Comma 2 2 7 3 2 5" xfId="20528" xr:uid="{9CE2B10B-AAFB-429B-A837-82D929065BCA}"/>
    <cellStyle name="Comma 2 2 7 3 3" xfId="2111" xr:uid="{00000000-0005-0000-0000-000093080000}"/>
    <cellStyle name="Comma 2 2 7 3 3 2" xfId="4516" xr:uid="{00000000-0005-0000-0000-000094080000}"/>
    <cellStyle name="Comma 2 2 7 3 3 2 2" xfId="9319" xr:uid="{00000000-0005-0000-0000-000095080000}"/>
    <cellStyle name="Comma 2 2 7 3 3 2 2 2" xfId="18926" xr:uid="{00000000-0005-0000-0000-000096080000}"/>
    <cellStyle name="Comma 2 2 7 3 3 2 2 2 2" xfId="38140" xr:uid="{6EC7D754-1441-4353-B1D1-42035444464B}"/>
    <cellStyle name="Comma 2 2 7 3 3 2 2 3" xfId="28533" xr:uid="{E9E7CB65-D19C-4B4A-9DF8-D7DA25C27B33}"/>
    <cellStyle name="Comma 2 2 7 3 3 2 3" xfId="14123" xr:uid="{00000000-0005-0000-0000-000097080000}"/>
    <cellStyle name="Comma 2 2 7 3 3 2 3 2" xfId="33337" xr:uid="{2682173D-62C3-4DD3-B1FC-A2B3FD2F87E7}"/>
    <cellStyle name="Comma 2 2 7 3 3 2 4" xfId="23730" xr:uid="{94612022-C192-46D2-ACC5-A3FEE723BE15}"/>
    <cellStyle name="Comma 2 2 7 3 3 3" xfId="6918" xr:uid="{00000000-0005-0000-0000-000098080000}"/>
    <cellStyle name="Comma 2 2 7 3 3 3 2" xfId="16525" xr:uid="{00000000-0005-0000-0000-000099080000}"/>
    <cellStyle name="Comma 2 2 7 3 3 3 2 2" xfId="35739" xr:uid="{DE7D9B57-20DF-452F-8786-3730CB433D52}"/>
    <cellStyle name="Comma 2 2 7 3 3 3 3" xfId="26132" xr:uid="{33331F72-B8E9-4661-9445-42E9E219CC74}"/>
    <cellStyle name="Comma 2 2 7 3 3 4" xfId="11721" xr:uid="{00000000-0005-0000-0000-00009A080000}"/>
    <cellStyle name="Comma 2 2 7 3 3 4 2" xfId="30935" xr:uid="{8F0D788B-2BE3-483D-BD36-33281A9DA52A}"/>
    <cellStyle name="Comma 2 2 7 3 3 5" xfId="21328" xr:uid="{560EF275-B46E-4111-9B1C-BCC519022D9A}"/>
    <cellStyle name="Comma 2 2 7 3 4" xfId="2916" xr:uid="{00000000-0005-0000-0000-00009B080000}"/>
    <cellStyle name="Comma 2 2 7 3 4 2" xfId="7719" xr:uid="{00000000-0005-0000-0000-00009C080000}"/>
    <cellStyle name="Comma 2 2 7 3 4 2 2" xfId="17326" xr:uid="{00000000-0005-0000-0000-00009D080000}"/>
    <cellStyle name="Comma 2 2 7 3 4 2 2 2" xfId="36540" xr:uid="{41AA30E8-672A-4597-94FF-000EE6D9A90D}"/>
    <cellStyle name="Comma 2 2 7 3 4 2 3" xfId="26933" xr:uid="{9030157B-DBCE-4364-8516-1A3D02C2B22B}"/>
    <cellStyle name="Comma 2 2 7 3 4 3" xfId="12523" xr:uid="{00000000-0005-0000-0000-00009E080000}"/>
    <cellStyle name="Comma 2 2 7 3 4 3 2" xfId="31737" xr:uid="{A7A677D3-7E53-499D-A475-6671BC0F5E49}"/>
    <cellStyle name="Comma 2 2 7 3 4 4" xfId="22130" xr:uid="{08EE89BC-117C-41BF-8148-8EC6F830A3BC}"/>
    <cellStyle name="Comma 2 2 7 3 5" xfId="5318" xr:uid="{00000000-0005-0000-0000-00009F080000}"/>
    <cellStyle name="Comma 2 2 7 3 5 2" xfId="14925" xr:uid="{00000000-0005-0000-0000-0000A0080000}"/>
    <cellStyle name="Comma 2 2 7 3 5 2 2" xfId="34139" xr:uid="{EC60B81B-9F0E-4975-A1C6-E427AB4459D5}"/>
    <cellStyle name="Comma 2 2 7 3 5 3" xfId="24532" xr:uid="{C8666A3E-63E6-4958-AE36-64A48744BE24}"/>
    <cellStyle name="Comma 2 2 7 3 6" xfId="10121" xr:uid="{00000000-0005-0000-0000-0000A1080000}"/>
    <cellStyle name="Comma 2 2 7 3 6 2" xfId="29335" xr:uid="{79C2715F-EF98-46EB-9100-99189D87795B}"/>
    <cellStyle name="Comma 2 2 7 3 7" xfId="19728" xr:uid="{C845F283-2069-4139-95BA-E0C48A921679}"/>
    <cellStyle name="Comma 2 2 7 4" xfId="710" xr:uid="{00000000-0005-0000-0000-0000A2080000}"/>
    <cellStyle name="Comma 2 2 7 4 2" xfId="1511" xr:uid="{00000000-0005-0000-0000-0000A3080000}"/>
    <cellStyle name="Comma 2 2 7 4 2 2" xfId="3916" xr:uid="{00000000-0005-0000-0000-0000A4080000}"/>
    <cellStyle name="Comma 2 2 7 4 2 2 2" xfId="8719" xr:uid="{00000000-0005-0000-0000-0000A5080000}"/>
    <cellStyle name="Comma 2 2 7 4 2 2 2 2" xfId="18326" xr:uid="{00000000-0005-0000-0000-0000A6080000}"/>
    <cellStyle name="Comma 2 2 7 4 2 2 2 2 2" xfId="37540" xr:uid="{3366C4A5-397C-42FB-91DA-E70E524604C7}"/>
    <cellStyle name="Comma 2 2 7 4 2 2 2 3" xfId="27933" xr:uid="{77EC2B9C-3CC8-4841-8C9F-F3E226F89486}"/>
    <cellStyle name="Comma 2 2 7 4 2 2 3" xfId="13523" xr:uid="{00000000-0005-0000-0000-0000A7080000}"/>
    <cellStyle name="Comma 2 2 7 4 2 2 3 2" xfId="32737" xr:uid="{C5EFF900-FEF6-4C72-A644-326B5BDF6163}"/>
    <cellStyle name="Comma 2 2 7 4 2 2 4" xfId="23130" xr:uid="{12286F7B-F1FC-4E80-854A-05D8F642EA0B}"/>
    <cellStyle name="Comma 2 2 7 4 2 3" xfId="6318" xr:uid="{00000000-0005-0000-0000-0000A8080000}"/>
    <cellStyle name="Comma 2 2 7 4 2 3 2" xfId="15925" xr:uid="{00000000-0005-0000-0000-0000A9080000}"/>
    <cellStyle name="Comma 2 2 7 4 2 3 2 2" xfId="35139" xr:uid="{57872318-B5BA-456D-95C0-624FED41BD27}"/>
    <cellStyle name="Comma 2 2 7 4 2 3 3" xfId="25532" xr:uid="{89286255-F2FD-4C27-AEFD-BB47EBAD5007}"/>
    <cellStyle name="Comma 2 2 7 4 2 4" xfId="11121" xr:uid="{00000000-0005-0000-0000-0000AA080000}"/>
    <cellStyle name="Comma 2 2 7 4 2 4 2" xfId="30335" xr:uid="{834B208D-36E7-484D-A377-578DDA4FFE03}"/>
    <cellStyle name="Comma 2 2 7 4 2 5" xfId="20728" xr:uid="{9236D4DB-3ED2-4B97-B909-0769C0A7AB20}"/>
    <cellStyle name="Comma 2 2 7 4 3" xfId="2311" xr:uid="{00000000-0005-0000-0000-0000AB080000}"/>
    <cellStyle name="Comma 2 2 7 4 3 2" xfId="4716" xr:uid="{00000000-0005-0000-0000-0000AC080000}"/>
    <cellStyle name="Comma 2 2 7 4 3 2 2" xfId="9519" xr:uid="{00000000-0005-0000-0000-0000AD080000}"/>
    <cellStyle name="Comma 2 2 7 4 3 2 2 2" xfId="19126" xr:uid="{00000000-0005-0000-0000-0000AE080000}"/>
    <cellStyle name="Comma 2 2 7 4 3 2 2 2 2" xfId="38340" xr:uid="{EBCCAC95-D527-400E-BA14-483D59032807}"/>
    <cellStyle name="Comma 2 2 7 4 3 2 2 3" xfId="28733" xr:uid="{5BAF436B-7AF0-4CFE-A63B-49D100FA3E17}"/>
    <cellStyle name="Comma 2 2 7 4 3 2 3" xfId="14323" xr:uid="{00000000-0005-0000-0000-0000AF080000}"/>
    <cellStyle name="Comma 2 2 7 4 3 2 3 2" xfId="33537" xr:uid="{1D197AF8-CAFC-4387-B3A6-6CFD89018A26}"/>
    <cellStyle name="Comma 2 2 7 4 3 2 4" xfId="23930" xr:uid="{0194612D-CE60-42B6-A04E-0A86C7AB96AD}"/>
    <cellStyle name="Comma 2 2 7 4 3 3" xfId="7118" xr:uid="{00000000-0005-0000-0000-0000B0080000}"/>
    <cellStyle name="Comma 2 2 7 4 3 3 2" xfId="16725" xr:uid="{00000000-0005-0000-0000-0000B1080000}"/>
    <cellStyle name="Comma 2 2 7 4 3 3 2 2" xfId="35939" xr:uid="{FCF6FC84-1B23-4A5A-972D-A47B587E0FE5}"/>
    <cellStyle name="Comma 2 2 7 4 3 3 3" xfId="26332" xr:uid="{1E73FF54-C817-4742-997F-C6A7F5A57A18}"/>
    <cellStyle name="Comma 2 2 7 4 3 4" xfId="11921" xr:uid="{00000000-0005-0000-0000-0000B2080000}"/>
    <cellStyle name="Comma 2 2 7 4 3 4 2" xfId="31135" xr:uid="{A5B28A06-EDF5-4FB9-B079-9917DBBB6D85}"/>
    <cellStyle name="Comma 2 2 7 4 3 5" xfId="21528" xr:uid="{F2669F9F-6E34-46D0-949E-A87111BF87B4}"/>
    <cellStyle name="Comma 2 2 7 4 4" xfId="3116" xr:uid="{00000000-0005-0000-0000-0000B3080000}"/>
    <cellStyle name="Comma 2 2 7 4 4 2" xfId="7919" xr:uid="{00000000-0005-0000-0000-0000B4080000}"/>
    <cellStyle name="Comma 2 2 7 4 4 2 2" xfId="17526" xr:uid="{00000000-0005-0000-0000-0000B5080000}"/>
    <cellStyle name="Comma 2 2 7 4 4 2 2 2" xfId="36740" xr:uid="{548D054A-325F-415E-98A8-BE3CAAD3A3B0}"/>
    <cellStyle name="Comma 2 2 7 4 4 2 3" xfId="27133" xr:uid="{4317025B-70AD-41D4-B5C8-44E97EA17ED1}"/>
    <cellStyle name="Comma 2 2 7 4 4 3" xfId="12723" xr:uid="{00000000-0005-0000-0000-0000B6080000}"/>
    <cellStyle name="Comma 2 2 7 4 4 3 2" xfId="31937" xr:uid="{E84647BB-C0F6-4ECF-8601-5B80CC938643}"/>
    <cellStyle name="Comma 2 2 7 4 4 4" xfId="22330" xr:uid="{4B5BFE04-5713-453C-A204-8A1267F57D2C}"/>
    <cellStyle name="Comma 2 2 7 4 5" xfId="5518" xr:uid="{00000000-0005-0000-0000-0000B7080000}"/>
    <cellStyle name="Comma 2 2 7 4 5 2" xfId="15125" xr:uid="{00000000-0005-0000-0000-0000B8080000}"/>
    <cellStyle name="Comma 2 2 7 4 5 2 2" xfId="34339" xr:uid="{4A4DB98F-6714-4A1D-B969-5D4F92617FF1}"/>
    <cellStyle name="Comma 2 2 7 4 5 3" xfId="24732" xr:uid="{08BAF5EE-BCC7-4809-A443-2914B759887F}"/>
    <cellStyle name="Comma 2 2 7 4 6" xfId="10321" xr:uid="{00000000-0005-0000-0000-0000B9080000}"/>
    <cellStyle name="Comma 2 2 7 4 6 2" xfId="29535" xr:uid="{183E1A95-CDE4-4DD7-BF03-F95A09DE9E22}"/>
    <cellStyle name="Comma 2 2 7 4 7" xfId="19928" xr:uid="{3D0BCF58-3449-478B-BF66-56386F69C181}"/>
    <cellStyle name="Comma 2 2 7 5" xfId="911" xr:uid="{00000000-0005-0000-0000-0000BA080000}"/>
    <cellStyle name="Comma 2 2 7 5 2" xfId="3316" xr:uid="{00000000-0005-0000-0000-0000BB080000}"/>
    <cellStyle name="Comma 2 2 7 5 2 2" xfId="8119" xr:uid="{00000000-0005-0000-0000-0000BC080000}"/>
    <cellStyle name="Comma 2 2 7 5 2 2 2" xfId="17726" xr:uid="{00000000-0005-0000-0000-0000BD080000}"/>
    <cellStyle name="Comma 2 2 7 5 2 2 2 2" xfId="36940" xr:uid="{94CED79F-F5F9-422E-B7F5-C7BC67CC2015}"/>
    <cellStyle name="Comma 2 2 7 5 2 2 3" xfId="27333" xr:uid="{0339939C-4058-4191-B7BD-216F091E6090}"/>
    <cellStyle name="Comma 2 2 7 5 2 3" xfId="12923" xr:uid="{00000000-0005-0000-0000-0000BE080000}"/>
    <cellStyle name="Comma 2 2 7 5 2 3 2" xfId="32137" xr:uid="{D95526A4-68BE-407A-92AC-9B786706D531}"/>
    <cellStyle name="Comma 2 2 7 5 2 4" xfId="22530" xr:uid="{732B396E-A2B6-46E2-801D-A2045FAF8A40}"/>
    <cellStyle name="Comma 2 2 7 5 3" xfId="5718" xr:uid="{00000000-0005-0000-0000-0000BF080000}"/>
    <cellStyle name="Comma 2 2 7 5 3 2" xfId="15325" xr:uid="{00000000-0005-0000-0000-0000C0080000}"/>
    <cellStyle name="Comma 2 2 7 5 3 2 2" xfId="34539" xr:uid="{A0CE000C-E10C-4471-AAD2-B64277D30A7D}"/>
    <cellStyle name="Comma 2 2 7 5 3 3" xfId="24932" xr:uid="{1B88ABD9-D261-4AFF-9A30-52ED7D718640}"/>
    <cellStyle name="Comma 2 2 7 5 4" xfId="10521" xr:uid="{00000000-0005-0000-0000-0000C1080000}"/>
    <cellStyle name="Comma 2 2 7 5 4 2" xfId="29735" xr:uid="{777786B3-4582-41D0-BECC-E54DDA28D473}"/>
    <cellStyle name="Comma 2 2 7 5 5" xfId="20128" xr:uid="{4EE89ECF-A1F7-4946-8B32-04C66EB0C0B4}"/>
    <cellStyle name="Comma 2 2 7 6" xfId="1711" xr:uid="{00000000-0005-0000-0000-0000C2080000}"/>
    <cellStyle name="Comma 2 2 7 6 2" xfId="4116" xr:uid="{00000000-0005-0000-0000-0000C3080000}"/>
    <cellStyle name="Comma 2 2 7 6 2 2" xfId="8919" xr:uid="{00000000-0005-0000-0000-0000C4080000}"/>
    <cellStyle name="Comma 2 2 7 6 2 2 2" xfId="18526" xr:uid="{00000000-0005-0000-0000-0000C5080000}"/>
    <cellStyle name="Comma 2 2 7 6 2 2 2 2" xfId="37740" xr:uid="{B88105A6-FEEE-4BBC-94EC-6E05F649EE8A}"/>
    <cellStyle name="Comma 2 2 7 6 2 2 3" xfId="28133" xr:uid="{AFBA567D-F002-4D65-876C-8C9CD3D51ACC}"/>
    <cellStyle name="Comma 2 2 7 6 2 3" xfId="13723" xr:uid="{00000000-0005-0000-0000-0000C6080000}"/>
    <cellStyle name="Comma 2 2 7 6 2 3 2" xfId="32937" xr:uid="{ABC4E732-83B8-4386-9E5D-816A875A5761}"/>
    <cellStyle name="Comma 2 2 7 6 2 4" xfId="23330" xr:uid="{D057CEB2-F266-48E7-A7B6-07232CDCFB15}"/>
    <cellStyle name="Comma 2 2 7 6 3" xfId="6518" xr:uid="{00000000-0005-0000-0000-0000C7080000}"/>
    <cellStyle name="Comma 2 2 7 6 3 2" xfId="16125" xr:uid="{00000000-0005-0000-0000-0000C8080000}"/>
    <cellStyle name="Comma 2 2 7 6 3 2 2" xfId="35339" xr:uid="{967FC348-08F0-4B0C-8DDF-4396454231F7}"/>
    <cellStyle name="Comma 2 2 7 6 3 3" xfId="25732" xr:uid="{CB9E9471-CAEB-41B9-9FC8-89AD86FCCFE6}"/>
    <cellStyle name="Comma 2 2 7 6 4" xfId="11321" xr:uid="{00000000-0005-0000-0000-0000C9080000}"/>
    <cellStyle name="Comma 2 2 7 6 4 2" xfId="30535" xr:uid="{2B9E6A35-F825-42E6-9CF6-657EBD8DDD3B}"/>
    <cellStyle name="Comma 2 2 7 6 5" xfId="20928" xr:uid="{6951A4E8-5256-4C53-A96D-1F0CA72FA617}"/>
    <cellStyle name="Comma 2 2 7 7" xfId="2516" xr:uid="{00000000-0005-0000-0000-0000CA080000}"/>
    <cellStyle name="Comma 2 2 7 7 2" xfId="7319" xr:uid="{00000000-0005-0000-0000-0000CB080000}"/>
    <cellStyle name="Comma 2 2 7 7 2 2" xfId="16926" xr:uid="{00000000-0005-0000-0000-0000CC080000}"/>
    <cellStyle name="Comma 2 2 7 7 2 2 2" xfId="36140" xr:uid="{7B9BFDB5-C4E7-4777-BE46-1CC586FA7154}"/>
    <cellStyle name="Comma 2 2 7 7 2 3" xfId="26533" xr:uid="{8C8A139A-7321-4FFC-9FE0-0F7FB72C9A4D}"/>
    <cellStyle name="Comma 2 2 7 7 3" xfId="12123" xr:uid="{00000000-0005-0000-0000-0000CD080000}"/>
    <cellStyle name="Comma 2 2 7 7 3 2" xfId="31337" xr:uid="{D10AF108-5A4A-4E2A-8560-89791DDB7C61}"/>
    <cellStyle name="Comma 2 2 7 7 4" xfId="21730" xr:uid="{768C79B7-E628-44BE-B535-7CC7E2711381}"/>
    <cellStyle name="Comma 2 2 7 8" xfId="4918" xr:uid="{00000000-0005-0000-0000-0000CE080000}"/>
    <cellStyle name="Comma 2 2 7 8 2" xfId="14525" xr:uid="{00000000-0005-0000-0000-0000CF080000}"/>
    <cellStyle name="Comma 2 2 7 8 2 2" xfId="33739" xr:uid="{28E44B14-3D44-4BD5-8286-F0061AD43686}"/>
    <cellStyle name="Comma 2 2 7 8 3" xfId="24132" xr:uid="{9CD709E8-C764-4D5B-AC39-A622E2C434F0}"/>
    <cellStyle name="Comma 2 2 7 9" xfId="9721" xr:uid="{00000000-0005-0000-0000-0000D0080000}"/>
    <cellStyle name="Comma 2 2 7 9 2" xfId="28935" xr:uid="{74DD421F-26D3-4496-8E8E-7AD242B4749A}"/>
    <cellStyle name="Comma 2 2 8" xfId="210" xr:uid="{00000000-0005-0000-0000-0000D1080000}"/>
    <cellStyle name="Comma 2 2 8 2" xfId="1011" xr:uid="{00000000-0005-0000-0000-0000D2080000}"/>
    <cellStyle name="Comma 2 2 8 2 2" xfId="3416" xr:uid="{00000000-0005-0000-0000-0000D3080000}"/>
    <cellStyle name="Comma 2 2 8 2 2 2" xfId="8219" xr:uid="{00000000-0005-0000-0000-0000D4080000}"/>
    <cellStyle name="Comma 2 2 8 2 2 2 2" xfId="17826" xr:uid="{00000000-0005-0000-0000-0000D5080000}"/>
    <cellStyle name="Comma 2 2 8 2 2 2 2 2" xfId="37040" xr:uid="{6960C362-4906-43D3-8BF4-5ABABDF76782}"/>
    <cellStyle name="Comma 2 2 8 2 2 2 3" xfId="27433" xr:uid="{F43968C5-B922-4227-A51D-CE0B9CC9FE6E}"/>
    <cellStyle name="Comma 2 2 8 2 2 3" xfId="13023" xr:uid="{00000000-0005-0000-0000-0000D6080000}"/>
    <cellStyle name="Comma 2 2 8 2 2 3 2" xfId="32237" xr:uid="{52B61080-D36E-4C50-B60B-999736055AA4}"/>
    <cellStyle name="Comma 2 2 8 2 2 4" xfId="22630" xr:uid="{EB8FE71E-A2F5-4846-BBB4-5A9617F4D460}"/>
    <cellStyle name="Comma 2 2 8 2 3" xfId="5818" xr:uid="{00000000-0005-0000-0000-0000D7080000}"/>
    <cellStyle name="Comma 2 2 8 2 3 2" xfId="15425" xr:uid="{00000000-0005-0000-0000-0000D8080000}"/>
    <cellStyle name="Comma 2 2 8 2 3 2 2" xfId="34639" xr:uid="{FBCADD9A-1C1B-4981-B8CA-BE281DD005CE}"/>
    <cellStyle name="Comma 2 2 8 2 3 3" xfId="25032" xr:uid="{CC1AE0A0-E2D3-40BC-A628-6BD853C96CF0}"/>
    <cellStyle name="Comma 2 2 8 2 4" xfId="10621" xr:uid="{00000000-0005-0000-0000-0000D9080000}"/>
    <cellStyle name="Comma 2 2 8 2 4 2" xfId="29835" xr:uid="{F538666F-02EA-4A7B-B0E4-EDC46F556E4F}"/>
    <cellStyle name="Comma 2 2 8 2 5" xfId="20228" xr:uid="{F83DFADE-B014-4DD9-BE34-7CB37CE9725F}"/>
    <cellStyle name="Comma 2 2 8 3" xfId="1811" xr:uid="{00000000-0005-0000-0000-0000DA080000}"/>
    <cellStyle name="Comma 2 2 8 3 2" xfId="4216" xr:uid="{00000000-0005-0000-0000-0000DB080000}"/>
    <cellStyle name="Comma 2 2 8 3 2 2" xfId="9019" xr:uid="{00000000-0005-0000-0000-0000DC080000}"/>
    <cellStyle name="Comma 2 2 8 3 2 2 2" xfId="18626" xr:uid="{00000000-0005-0000-0000-0000DD080000}"/>
    <cellStyle name="Comma 2 2 8 3 2 2 2 2" xfId="37840" xr:uid="{C467E38E-1CA2-44FB-AC6D-015B279B92A1}"/>
    <cellStyle name="Comma 2 2 8 3 2 2 3" xfId="28233" xr:uid="{317E3867-A755-4853-9BE9-CC75278E61DB}"/>
    <cellStyle name="Comma 2 2 8 3 2 3" xfId="13823" xr:uid="{00000000-0005-0000-0000-0000DE080000}"/>
    <cellStyle name="Comma 2 2 8 3 2 3 2" xfId="33037" xr:uid="{EEA3BBCF-0AE2-42D2-901A-93B124802203}"/>
    <cellStyle name="Comma 2 2 8 3 2 4" xfId="23430" xr:uid="{27356E08-A346-4BC3-B68A-F5B3821603E9}"/>
    <cellStyle name="Comma 2 2 8 3 3" xfId="6618" xr:uid="{00000000-0005-0000-0000-0000DF080000}"/>
    <cellStyle name="Comma 2 2 8 3 3 2" xfId="16225" xr:uid="{00000000-0005-0000-0000-0000E0080000}"/>
    <cellStyle name="Comma 2 2 8 3 3 2 2" xfId="35439" xr:uid="{5614BB25-1F6D-4BD3-998B-13C58766CD6C}"/>
    <cellStyle name="Comma 2 2 8 3 3 3" xfId="25832" xr:uid="{F0C4B0C9-9A47-440B-BBE9-FED000AA6295}"/>
    <cellStyle name="Comma 2 2 8 3 4" xfId="11421" xr:uid="{00000000-0005-0000-0000-0000E1080000}"/>
    <cellStyle name="Comma 2 2 8 3 4 2" xfId="30635" xr:uid="{4BEF5BDA-06B8-4CA6-96A0-D4DCF3EB86ED}"/>
    <cellStyle name="Comma 2 2 8 3 5" xfId="21028" xr:uid="{9468D918-A857-4346-93EB-B6FE24081AE1}"/>
    <cellStyle name="Comma 2 2 8 4" xfId="2616" xr:uid="{00000000-0005-0000-0000-0000E2080000}"/>
    <cellStyle name="Comma 2 2 8 4 2" xfId="7419" xr:uid="{00000000-0005-0000-0000-0000E3080000}"/>
    <cellStyle name="Comma 2 2 8 4 2 2" xfId="17026" xr:uid="{00000000-0005-0000-0000-0000E4080000}"/>
    <cellStyle name="Comma 2 2 8 4 2 2 2" xfId="36240" xr:uid="{2484CBAA-76DB-4F5C-97D4-7B7D5D968693}"/>
    <cellStyle name="Comma 2 2 8 4 2 3" xfId="26633" xr:uid="{6BBA271E-5CBE-45FE-AAA1-4169EE20DBCF}"/>
    <cellStyle name="Comma 2 2 8 4 3" xfId="12223" xr:uid="{00000000-0005-0000-0000-0000E5080000}"/>
    <cellStyle name="Comma 2 2 8 4 3 2" xfId="31437" xr:uid="{F1E6890C-9172-4D8F-BE2F-4C2992BCC651}"/>
    <cellStyle name="Comma 2 2 8 4 4" xfId="21830" xr:uid="{D592D591-96B1-4077-9650-119EBCEE0023}"/>
    <cellStyle name="Comma 2 2 8 5" xfId="5018" xr:uid="{00000000-0005-0000-0000-0000E6080000}"/>
    <cellStyle name="Comma 2 2 8 5 2" xfId="14625" xr:uid="{00000000-0005-0000-0000-0000E7080000}"/>
    <cellStyle name="Comma 2 2 8 5 2 2" xfId="33839" xr:uid="{E51C579E-21EF-47C4-8075-799647667E33}"/>
    <cellStyle name="Comma 2 2 8 5 3" xfId="24232" xr:uid="{88178F62-A5C0-47AE-94CB-1E608EE0CB5B}"/>
    <cellStyle name="Comma 2 2 8 6" xfId="9821" xr:uid="{00000000-0005-0000-0000-0000E8080000}"/>
    <cellStyle name="Comma 2 2 8 6 2" xfId="29035" xr:uid="{6D48BE6B-4A72-421E-BEAA-0BC4B5DE5F83}"/>
    <cellStyle name="Comma 2 2 8 7" xfId="19428" xr:uid="{61543278-BE11-4C7B-9B83-5FBCF9F5CF0D}"/>
    <cellStyle name="Comma 2 2 9" xfId="410" xr:uid="{00000000-0005-0000-0000-0000E9080000}"/>
    <cellStyle name="Comma 2 2 9 2" xfId="1211" xr:uid="{00000000-0005-0000-0000-0000EA080000}"/>
    <cellStyle name="Comma 2 2 9 2 2" xfId="3616" xr:uid="{00000000-0005-0000-0000-0000EB080000}"/>
    <cellStyle name="Comma 2 2 9 2 2 2" xfId="8419" xr:uid="{00000000-0005-0000-0000-0000EC080000}"/>
    <cellStyle name="Comma 2 2 9 2 2 2 2" xfId="18026" xr:uid="{00000000-0005-0000-0000-0000ED080000}"/>
    <cellStyle name="Comma 2 2 9 2 2 2 2 2" xfId="37240" xr:uid="{62179B9E-34A7-4A3E-B2E2-60D70DD5C04C}"/>
    <cellStyle name="Comma 2 2 9 2 2 2 3" xfId="27633" xr:uid="{E934C705-D1EE-4A59-8590-FBAD8755E103}"/>
    <cellStyle name="Comma 2 2 9 2 2 3" xfId="13223" xr:uid="{00000000-0005-0000-0000-0000EE080000}"/>
    <cellStyle name="Comma 2 2 9 2 2 3 2" xfId="32437" xr:uid="{6359D91C-BD69-4AE2-8800-0FC445227BC8}"/>
    <cellStyle name="Comma 2 2 9 2 2 4" xfId="22830" xr:uid="{D3FC4BC9-C61E-42F1-981F-D0152CFCB7BF}"/>
    <cellStyle name="Comma 2 2 9 2 3" xfId="6018" xr:uid="{00000000-0005-0000-0000-0000EF080000}"/>
    <cellStyle name="Comma 2 2 9 2 3 2" xfId="15625" xr:uid="{00000000-0005-0000-0000-0000F0080000}"/>
    <cellStyle name="Comma 2 2 9 2 3 2 2" xfId="34839" xr:uid="{6BFF2776-D02C-46EC-B8CB-44F105C425B3}"/>
    <cellStyle name="Comma 2 2 9 2 3 3" xfId="25232" xr:uid="{A20C4DF7-BE39-4E49-9366-C33FE555D086}"/>
    <cellStyle name="Comma 2 2 9 2 4" xfId="10821" xr:uid="{00000000-0005-0000-0000-0000F1080000}"/>
    <cellStyle name="Comma 2 2 9 2 4 2" xfId="30035" xr:uid="{E6F8FC06-6B7F-476D-B82F-0C6332B38981}"/>
    <cellStyle name="Comma 2 2 9 2 5" xfId="20428" xr:uid="{ECBE733B-9C25-4CB4-80CC-78A07000D0C5}"/>
    <cellStyle name="Comma 2 2 9 3" xfId="2011" xr:uid="{00000000-0005-0000-0000-0000F2080000}"/>
    <cellStyle name="Comma 2 2 9 3 2" xfId="4416" xr:uid="{00000000-0005-0000-0000-0000F3080000}"/>
    <cellStyle name="Comma 2 2 9 3 2 2" xfId="9219" xr:uid="{00000000-0005-0000-0000-0000F4080000}"/>
    <cellStyle name="Comma 2 2 9 3 2 2 2" xfId="18826" xr:uid="{00000000-0005-0000-0000-0000F5080000}"/>
    <cellStyle name="Comma 2 2 9 3 2 2 2 2" xfId="38040" xr:uid="{6AACCDC1-4278-4702-8F8C-C94611DCC563}"/>
    <cellStyle name="Comma 2 2 9 3 2 2 3" xfId="28433" xr:uid="{5E4D105A-EC1A-4DDC-A99D-A615AA675A47}"/>
    <cellStyle name="Comma 2 2 9 3 2 3" xfId="14023" xr:uid="{00000000-0005-0000-0000-0000F6080000}"/>
    <cellStyle name="Comma 2 2 9 3 2 3 2" xfId="33237" xr:uid="{8B799E05-E29E-4443-8E4D-4F70C2A28381}"/>
    <cellStyle name="Comma 2 2 9 3 2 4" xfId="23630" xr:uid="{C4194D75-5E2D-459F-B5B8-1EE6EF282234}"/>
    <cellStyle name="Comma 2 2 9 3 3" xfId="6818" xr:uid="{00000000-0005-0000-0000-0000F7080000}"/>
    <cellStyle name="Comma 2 2 9 3 3 2" xfId="16425" xr:uid="{00000000-0005-0000-0000-0000F8080000}"/>
    <cellStyle name="Comma 2 2 9 3 3 2 2" xfId="35639" xr:uid="{6C4552BA-A8FC-47C2-B025-CEA6D453D314}"/>
    <cellStyle name="Comma 2 2 9 3 3 3" xfId="26032" xr:uid="{1435E079-1703-491F-B42F-D11A687B25CC}"/>
    <cellStyle name="Comma 2 2 9 3 4" xfId="11621" xr:uid="{00000000-0005-0000-0000-0000F9080000}"/>
    <cellStyle name="Comma 2 2 9 3 4 2" xfId="30835" xr:uid="{EC7D0A38-E373-4E1C-8942-7CA1DF60A51A}"/>
    <cellStyle name="Comma 2 2 9 3 5" xfId="21228" xr:uid="{392D5A7B-79FA-498E-AE65-468ADA763590}"/>
    <cellStyle name="Comma 2 2 9 4" xfId="2816" xr:uid="{00000000-0005-0000-0000-0000FA080000}"/>
    <cellStyle name="Comma 2 2 9 4 2" xfId="7619" xr:uid="{00000000-0005-0000-0000-0000FB080000}"/>
    <cellStyle name="Comma 2 2 9 4 2 2" xfId="17226" xr:uid="{00000000-0005-0000-0000-0000FC080000}"/>
    <cellStyle name="Comma 2 2 9 4 2 2 2" xfId="36440" xr:uid="{DB398CD9-7D48-431D-948C-698253A0A2FB}"/>
    <cellStyle name="Comma 2 2 9 4 2 3" xfId="26833" xr:uid="{BE59F55A-CBC9-4458-8A80-A0E4DD38A4B1}"/>
    <cellStyle name="Comma 2 2 9 4 3" xfId="12423" xr:uid="{00000000-0005-0000-0000-0000FD080000}"/>
    <cellStyle name="Comma 2 2 9 4 3 2" xfId="31637" xr:uid="{205C8D14-E346-4CA3-BFDC-020E36CBF544}"/>
    <cellStyle name="Comma 2 2 9 4 4" xfId="22030" xr:uid="{FFF0F431-2E07-4283-84BB-C8255BDCF982}"/>
    <cellStyle name="Comma 2 2 9 5" xfId="5218" xr:uid="{00000000-0005-0000-0000-0000FE080000}"/>
    <cellStyle name="Comma 2 2 9 5 2" xfId="14825" xr:uid="{00000000-0005-0000-0000-0000FF080000}"/>
    <cellStyle name="Comma 2 2 9 5 2 2" xfId="34039" xr:uid="{30FAAF5D-4E0A-40E8-A2F0-8B9B87E1B92E}"/>
    <cellStyle name="Comma 2 2 9 5 3" xfId="24432" xr:uid="{1DD74A79-4AD7-44FC-AEDC-3FE133A4C126}"/>
    <cellStyle name="Comma 2 2 9 6" xfId="10021" xr:uid="{00000000-0005-0000-0000-000000090000}"/>
    <cellStyle name="Comma 2 2 9 6 2" xfId="29235" xr:uid="{A5C76FB9-70BF-4576-BB25-72D27FE0D559}"/>
    <cellStyle name="Comma 2 2 9 7" xfId="19628" xr:uid="{2BDA4112-9093-4DB4-822C-A54E17D424E4}"/>
    <cellStyle name="Comma 2 20" xfId="19226" xr:uid="{70EC50C5-122E-4B54-B911-033766BAD48C}"/>
    <cellStyle name="Comma 2 3" xfId="10" xr:uid="{00000000-0005-0000-0000-000001090000}"/>
    <cellStyle name="Comma 2 3 10" xfId="612" xr:uid="{00000000-0005-0000-0000-000002090000}"/>
    <cellStyle name="Comma 2 3 10 2" xfId="1413" xr:uid="{00000000-0005-0000-0000-000003090000}"/>
    <cellStyle name="Comma 2 3 10 2 2" xfId="3818" xr:uid="{00000000-0005-0000-0000-000004090000}"/>
    <cellStyle name="Comma 2 3 10 2 2 2" xfId="8621" xr:uid="{00000000-0005-0000-0000-000005090000}"/>
    <cellStyle name="Comma 2 3 10 2 2 2 2" xfId="18228" xr:uid="{00000000-0005-0000-0000-000006090000}"/>
    <cellStyle name="Comma 2 3 10 2 2 2 2 2" xfId="37442" xr:uid="{EE3D5B3D-D40E-4280-87FB-B3D9DAFF9570}"/>
    <cellStyle name="Comma 2 3 10 2 2 2 3" xfId="27835" xr:uid="{C05E5B6D-79F4-4887-BAAD-C624F7A2D48C}"/>
    <cellStyle name="Comma 2 3 10 2 2 3" xfId="13425" xr:uid="{00000000-0005-0000-0000-000007090000}"/>
    <cellStyle name="Comma 2 3 10 2 2 3 2" xfId="32639" xr:uid="{5C953D5A-1D0C-46E8-9D50-E65AF4878A1B}"/>
    <cellStyle name="Comma 2 3 10 2 2 4" xfId="23032" xr:uid="{AB4EF194-56CE-4A1F-99B3-C02DF83946F6}"/>
    <cellStyle name="Comma 2 3 10 2 3" xfId="6220" xr:uid="{00000000-0005-0000-0000-000008090000}"/>
    <cellStyle name="Comma 2 3 10 2 3 2" xfId="15827" xr:uid="{00000000-0005-0000-0000-000009090000}"/>
    <cellStyle name="Comma 2 3 10 2 3 2 2" xfId="35041" xr:uid="{523C57EE-7FB0-4119-8132-5E750583E2DD}"/>
    <cellStyle name="Comma 2 3 10 2 3 3" xfId="25434" xr:uid="{F6C13356-E37E-4707-AED2-8E15456440C7}"/>
    <cellStyle name="Comma 2 3 10 2 4" xfId="11023" xr:uid="{00000000-0005-0000-0000-00000A090000}"/>
    <cellStyle name="Comma 2 3 10 2 4 2" xfId="30237" xr:uid="{0B1F6C88-D338-49ED-B472-E9C8D31D4B35}"/>
    <cellStyle name="Comma 2 3 10 2 5" xfId="20630" xr:uid="{144B9D6F-44CB-4B62-B7D1-D845A4A256EE}"/>
    <cellStyle name="Comma 2 3 10 3" xfId="2213" xr:uid="{00000000-0005-0000-0000-00000B090000}"/>
    <cellStyle name="Comma 2 3 10 3 2" xfId="4618" xr:uid="{00000000-0005-0000-0000-00000C090000}"/>
    <cellStyle name="Comma 2 3 10 3 2 2" xfId="9421" xr:uid="{00000000-0005-0000-0000-00000D090000}"/>
    <cellStyle name="Comma 2 3 10 3 2 2 2" xfId="19028" xr:uid="{00000000-0005-0000-0000-00000E090000}"/>
    <cellStyle name="Comma 2 3 10 3 2 2 2 2" xfId="38242" xr:uid="{5499E05B-82D6-4A17-94A6-547BF0B7D386}"/>
    <cellStyle name="Comma 2 3 10 3 2 2 3" xfId="28635" xr:uid="{BE218FB1-98F1-4E1A-9A02-ABE9B991CFF4}"/>
    <cellStyle name="Comma 2 3 10 3 2 3" xfId="14225" xr:uid="{00000000-0005-0000-0000-00000F090000}"/>
    <cellStyle name="Comma 2 3 10 3 2 3 2" xfId="33439" xr:uid="{14BCF505-D3A4-40E6-8C2A-65A470B87C61}"/>
    <cellStyle name="Comma 2 3 10 3 2 4" xfId="23832" xr:uid="{F3C6D786-4DEE-4881-86DB-FB452D1EBA8E}"/>
    <cellStyle name="Comma 2 3 10 3 3" xfId="7020" xr:uid="{00000000-0005-0000-0000-000010090000}"/>
    <cellStyle name="Comma 2 3 10 3 3 2" xfId="16627" xr:uid="{00000000-0005-0000-0000-000011090000}"/>
    <cellStyle name="Comma 2 3 10 3 3 2 2" xfId="35841" xr:uid="{9228D848-E061-43AA-A771-1A3D33C5301E}"/>
    <cellStyle name="Comma 2 3 10 3 3 3" xfId="26234" xr:uid="{23BACB36-F79C-433D-9C20-A627177D4697}"/>
    <cellStyle name="Comma 2 3 10 3 4" xfId="11823" xr:uid="{00000000-0005-0000-0000-000012090000}"/>
    <cellStyle name="Comma 2 3 10 3 4 2" xfId="31037" xr:uid="{866D36DB-911D-4232-8CBD-7C0ED3332BF3}"/>
    <cellStyle name="Comma 2 3 10 3 5" xfId="21430" xr:uid="{F42F61E3-C495-44A6-9063-4E598AE956F3}"/>
    <cellStyle name="Comma 2 3 10 4" xfId="3018" xr:uid="{00000000-0005-0000-0000-000013090000}"/>
    <cellStyle name="Comma 2 3 10 4 2" xfId="7821" xr:uid="{00000000-0005-0000-0000-000014090000}"/>
    <cellStyle name="Comma 2 3 10 4 2 2" xfId="17428" xr:uid="{00000000-0005-0000-0000-000015090000}"/>
    <cellStyle name="Comma 2 3 10 4 2 2 2" xfId="36642" xr:uid="{3A8B3007-2175-4691-A92A-F35571341096}"/>
    <cellStyle name="Comma 2 3 10 4 2 3" xfId="27035" xr:uid="{B4BCEE91-8DBC-47E1-87F4-702EB9ADE207}"/>
    <cellStyle name="Comma 2 3 10 4 3" xfId="12625" xr:uid="{00000000-0005-0000-0000-000016090000}"/>
    <cellStyle name="Comma 2 3 10 4 3 2" xfId="31839" xr:uid="{163C1694-A2BD-4AE1-AE26-5C521BB9FA94}"/>
    <cellStyle name="Comma 2 3 10 4 4" xfId="22232" xr:uid="{277B742F-8B70-46F8-B394-B86285D882FB}"/>
    <cellStyle name="Comma 2 3 10 5" xfId="5420" xr:uid="{00000000-0005-0000-0000-000017090000}"/>
    <cellStyle name="Comma 2 3 10 5 2" xfId="15027" xr:uid="{00000000-0005-0000-0000-000018090000}"/>
    <cellStyle name="Comma 2 3 10 5 2 2" xfId="34241" xr:uid="{0224B008-4174-416D-B7D0-45CC9725DA38}"/>
    <cellStyle name="Comma 2 3 10 5 3" xfId="24634" xr:uid="{18C82B70-4070-4D0E-A069-67D2C6DF557A}"/>
    <cellStyle name="Comma 2 3 10 6" xfId="10223" xr:uid="{00000000-0005-0000-0000-000019090000}"/>
    <cellStyle name="Comma 2 3 10 6 2" xfId="29437" xr:uid="{E7F1E131-4320-4A6F-AB39-68141592754E}"/>
    <cellStyle name="Comma 2 3 10 7" xfId="19830" xr:uid="{B9FE0951-7F4C-4CEC-B084-36DECAD56515}"/>
    <cellStyle name="Comma 2 3 11" xfId="813" xr:uid="{00000000-0005-0000-0000-00001A090000}"/>
    <cellStyle name="Comma 2 3 11 2" xfId="3218" xr:uid="{00000000-0005-0000-0000-00001B090000}"/>
    <cellStyle name="Comma 2 3 11 2 2" xfId="8021" xr:uid="{00000000-0005-0000-0000-00001C090000}"/>
    <cellStyle name="Comma 2 3 11 2 2 2" xfId="17628" xr:uid="{00000000-0005-0000-0000-00001D090000}"/>
    <cellStyle name="Comma 2 3 11 2 2 2 2" xfId="36842" xr:uid="{E304A417-D750-4D35-8DEE-16EA1A2DBBB5}"/>
    <cellStyle name="Comma 2 3 11 2 2 3" xfId="27235" xr:uid="{6EFE064D-C595-45FC-B71C-67554747838D}"/>
    <cellStyle name="Comma 2 3 11 2 3" xfId="12825" xr:uid="{00000000-0005-0000-0000-00001E090000}"/>
    <cellStyle name="Comma 2 3 11 2 3 2" xfId="32039" xr:uid="{44BD9638-90A1-4B21-A329-00FFDCBF4FAD}"/>
    <cellStyle name="Comma 2 3 11 2 4" xfId="22432" xr:uid="{F6A7C990-D943-4DF2-ABF5-7C4A85D83717}"/>
    <cellStyle name="Comma 2 3 11 3" xfId="5620" xr:uid="{00000000-0005-0000-0000-00001F090000}"/>
    <cellStyle name="Comma 2 3 11 3 2" xfId="15227" xr:uid="{00000000-0005-0000-0000-000020090000}"/>
    <cellStyle name="Comma 2 3 11 3 2 2" xfId="34441" xr:uid="{7A62A889-D8DC-4C8B-92C3-0B5E751C150E}"/>
    <cellStyle name="Comma 2 3 11 3 3" xfId="24834" xr:uid="{8537ADB7-AEFA-49FE-ADB6-BB0DE4881BD7}"/>
    <cellStyle name="Comma 2 3 11 4" xfId="10423" xr:uid="{00000000-0005-0000-0000-000021090000}"/>
    <cellStyle name="Comma 2 3 11 4 2" xfId="29637" xr:uid="{F19E550F-2106-4E46-B0D3-B9C6CEAC0F24}"/>
    <cellStyle name="Comma 2 3 11 5" xfId="20030" xr:uid="{8CA70748-9003-4D90-B679-8199511C15A9}"/>
    <cellStyle name="Comma 2 3 12" xfId="1613" xr:uid="{00000000-0005-0000-0000-000022090000}"/>
    <cellStyle name="Comma 2 3 12 2" xfId="4018" xr:uid="{00000000-0005-0000-0000-000023090000}"/>
    <cellStyle name="Comma 2 3 12 2 2" xfId="8821" xr:uid="{00000000-0005-0000-0000-000024090000}"/>
    <cellStyle name="Comma 2 3 12 2 2 2" xfId="18428" xr:uid="{00000000-0005-0000-0000-000025090000}"/>
    <cellStyle name="Comma 2 3 12 2 2 2 2" xfId="37642" xr:uid="{7BD93FFA-47F8-48EE-B683-09604579261D}"/>
    <cellStyle name="Comma 2 3 12 2 2 3" xfId="28035" xr:uid="{EE8E85C4-3B81-492C-A1E9-73B7429E5383}"/>
    <cellStyle name="Comma 2 3 12 2 3" xfId="13625" xr:uid="{00000000-0005-0000-0000-000026090000}"/>
    <cellStyle name="Comma 2 3 12 2 3 2" xfId="32839" xr:uid="{D9E50142-B3FF-4D7C-ABDB-D4A18ABB8D3D}"/>
    <cellStyle name="Comma 2 3 12 2 4" xfId="23232" xr:uid="{6D9921F3-F92E-49EE-9733-6DF3032E8AF0}"/>
    <cellStyle name="Comma 2 3 12 3" xfId="6420" xr:uid="{00000000-0005-0000-0000-000027090000}"/>
    <cellStyle name="Comma 2 3 12 3 2" xfId="16027" xr:uid="{00000000-0005-0000-0000-000028090000}"/>
    <cellStyle name="Comma 2 3 12 3 2 2" xfId="35241" xr:uid="{15694DE5-DDFE-4371-83B4-AE9284C21005}"/>
    <cellStyle name="Comma 2 3 12 3 3" xfId="25634" xr:uid="{3D0970A6-FE63-4334-AC84-670864DA4887}"/>
    <cellStyle name="Comma 2 3 12 4" xfId="11223" xr:uid="{00000000-0005-0000-0000-000029090000}"/>
    <cellStyle name="Comma 2 3 12 4 2" xfId="30437" xr:uid="{CC92FA71-DC7A-4B69-A497-8DB5DFD97D08}"/>
    <cellStyle name="Comma 2 3 12 5" xfId="20830" xr:uid="{CEC6B475-7A56-4550-863B-442D1576215A}"/>
    <cellStyle name="Comma 2 3 13" xfId="2418" xr:uid="{00000000-0005-0000-0000-00002A090000}"/>
    <cellStyle name="Comma 2 3 13 2" xfId="7221" xr:uid="{00000000-0005-0000-0000-00002B090000}"/>
    <cellStyle name="Comma 2 3 13 2 2" xfId="16828" xr:uid="{00000000-0005-0000-0000-00002C090000}"/>
    <cellStyle name="Comma 2 3 13 2 2 2" xfId="36042" xr:uid="{DFD45E77-828A-4BBA-B8D2-90284E9A8BD6}"/>
    <cellStyle name="Comma 2 3 13 2 3" xfId="26435" xr:uid="{B38673A3-7B99-40A8-83C0-6E511321A93F}"/>
    <cellStyle name="Comma 2 3 13 3" xfId="12025" xr:uid="{00000000-0005-0000-0000-00002D090000}"/>
    <cellStyle name="Comma 2 3 13 3 2" xfId="31239" xr:uid="{E1BF600A-3078-4EC4-B752-AC0F8B05088A}"/>
    <cellStyle name="Comma 2 3 13 4" xfId="21632" xr:uid="{C7CA0468-DF70-4B53-A12C-21B5362E7C49}"/>
    <cellStyle name="Comma 2 3 14" xfId="4820" xr:uid="{00000000-0005-0000-0000-00002E090000}"/>
    <cellStyle name="Comma 2 3 14 2" xfId="14427" xr:uid="{00000000-0005-0000-0000-00002F090000}"/>
    <cellStyle name="Comma 2 3 14 2 2" xfId="33641" xr:uid="{4D774443-DF3A-404D-8CEB-524D125B354C}"/>
    <cellStyle name="Comma 2 3 14 3" xfId="24034" xr:uid="{E687DFCF-33F9-43F6-8723-4B67029C3F5C}"/>
    <cellStyle name="Comma 2 3 15" xfId="9623" xr:uid="{00000000-0005-0000-0000-000030090000}"/>
    <cellStyle name="Comma 2 3 15 2" xfId="28837" xr:uid="{68635C7C-7462-4496-8681-608FA279612E}"/>
    <cellStyle name="Comma 2 3 16" xfId="19230" xr:uid="{CADFA814-D6A5-4BE1-BA87-1F88E883DC24}"/>
    <cellStyle name="Comma 2 3 2" xfId="21" xr:uid="{00000000-0005-0000-0000-000031090000}"/>
    <cellStyle name="Comma 2 3 2 10" xfId="4830" xr:uid="{00000000-0005-0000-0000-000032090000}"/>
    <cellStyle name="Comma 2 3 2 10 2" xfId="14437" xr:uid="{00000000-0005-0000-0000-000033090000}"/>
    <cellStyle name="Comma 2 3 2 10 2 2" xfId="33651" xr:uid="{0E4D1E96-F795-474B-92D6-A9566507F6F5}"/>
    <cellStyle name="Comma 2 3 2 10 3" xfId="24044" xr:uid="{9EB12F49-61AB-43AE-93C1-BBBF57A038AD}"/>
    <cellStyle name="Comma 2 3 2 11" xfId="9633" xr:uid="{00000000-0005-0000-0000-000034090000}"/>
    <cellStyle name="Comma 2 3 2 11 2" xfId="28847" xr:uid="{4C2B1206-1890-439D-8AF9-4FC0244C4705}"/>
    <cellStyle name="Comma 2 3 2 12" xfId="19240" xr:uid="{C86353B5-60A9-4B77-9394-4B755982253C}"/>
    <cellStyle name="Comma 2 3 2 2" xfId="72" xr:uid="{00000000-0005-0000-0000-000035090000}"/>
    <cellStyle name="Comma 2 3 2 2 10" xfId="9683" xr:uid="{00000000-0005-0000-0000-000036090000}"/>
    <cellStyle name="Comma 2 3 2 2 10 2" xfId="28897" xr:uid="{8FF6A66D-7DE1-4FBE-8530-BF0321D92F2C}"/>
    <cellStyle name="Comma 2 3 2 2 11" xfId="19290" xr:uid="{183C037D-BD95-4A3B-A7D5-2CC4FA69F612}"/>
    <cellStyle name="Comma 2 3 2 2 2" xfId="172" xr:uid="{00000000-0005-0000-0000-000037090000}"/>
    <cellStyle name="Comma 2 3 2 2 2 10" xfId="19390" xr:uid="{3642F5D6-3A08-4FFA-AD13-2D4CCFBA5DE6}"/>
    <cellStyle name="Comma 2 3 2 2 2 2" xfId="372" xr:uid="{00000000-0005-0000-0000-000038090000}"/>
    <cellStyle name="Comma 2 3 2 2 2 2 2" xfId="1173" xr:uid="{00000000-0005-0000-0000-000039090000}"/>
    <cellStyle name="Comma 2 3 2 2 2 2 2 2" xfId="3578" xr:uid="{00000000-0005-0000-0000-00003A090000}"/>
    <cellStyle name="Comma 2 3 2 2 2 2 2 2 2" xfId="8381" xr:uid="{00000000-0005-0000-0000-00003B090000}"/>
    <cellStyle name="Comma 2 3 2 2 2 2 2 2 2 2" xfId="17988" xr:uid="{00000000-0005-0000-0000-00003C090000}"/>
    <cellStyle name="Comma 2 3 2 2 2 2 2 2 2 2 2" xfId="37202" xr:uid="{4EF24058-055C-473D-A27E-413AB43BF664}"/>
    <cellStyle name="Comma 2 3 2 2 2 2 2 2 2 3" xfId="27595" xr:uid="{8A4CD75C-6CBA-49E1-BAB7-725F1E0D9941}"/>
    <cellStyle name="Comma 2 3 2 2 2 2 2 2 3" xfId="13185" xr:uid="{00000000-0005-0000-0000-00003D090000}"/>
    <cellStyle name="Comma 2 3 2 2 2 2 2 2 3 2" xfId="32399" xr:uid="{72277956-25DF-4FD6-95C4-80FDC19EE1DD}"/>
    <cellStyle name="Comma 2 3 2 2 2 2 2 2 4" xfId="22792" xr:uid="{33E441C3-E6EB-4D39-BF1A-DB4543308EFD}"/>
    <cellStyle name="Comma 2 3 2 2 2 2 2 3" xfId="5980" xr:uid="{00000000-0005-0000-0000-00003E090000}"/>
    <cellStyle name="Comma 2 3 2 2 2 2 2 3 2" xfId="15587" xr:uid="{00000000-0005-0000-0000-00003F090000}"/>
    <cellStyle name="Comma 2 3 2 2 2 2 2 3 2 2" xfId="34801" xr:uid="{DB371106-781D-4413-A996-3B3ACB389E7C}"/>
    <cellStyle name="Comma 2 3 2 2 2 2 2 3 3" xfId="25194" xr:uid="{615B73EB-DBBD-41E6-B5C4-9518F5E6E61B}"/>
    <cellStyle name="Comma 2 3 2 2 2 2 2 4" xfId="10783" xr:uid="{00000000-0005-0000-0000-000040090000}"/>
    <cellStyle name="Comma 2 3 2 2 2 2 2 4 2" xfId="29997" xr:uid="{4817C559-E43F-47F4-8319-8ECBD2AD40E3}"/>
    <cellStyle name="Comma 2 3 2 2 2 2 2 5" xfId="20390" xr:uid="{C03F00FD-7075-4260-B617-031D3EE2EE70}"/>
    <cellStyle name="Comma 2 3 2 2 2 2 3" xfId="1973" xr:uid="{00000000-0005-0000-0000-000041090000}"/>
    <cellStyle name="Comma 2 3 2 2 2 2 3 2" xfId="4378" xr:uid="{00000000-0005-0000-0000-000042090000}"/>
    <cellStyle name="Comma 2 3 2 2 2 2 3 2 2" xfId="9181" xr:uid="{00000000-0005-0000-0000-000043090000}"/>
    <cellStyle name="Comma 2 3 2 2 2 2 3 2 2 2" xfId="18788" xr:uid="{00000000-0005-0000-0000-000044090000}"/>
    <cellStyle name="Comma 2 3 2 2 2 2 3 2 2 2 2" xfId="38002" xr:uid="{7FAC7D20-7F00-4659-9238-6880E0A959E5}"/>
    <cellStyle name="Comma 2 3 2 2 2 2 3 2 2 3" xfId="28395" xr:uid="{6994CEB9-CD22-4E8A-A989-1C98BC358941}"/>
    <cellStyle name="Comma 2 3 2 2 2 2 3 2 3" xfId="13985" xr:uid="{00000000-0005-0000-0000-000045090000}"/>
    <cellStyle name="Comma 2 3 2 2 2 2 3 2 3 2" xfId="33199" xr:uid="{37D12F8E-F432-46FA-B822-43868C33B06F}"/>
    <cellStyle name="Comma 2 3 2 2 2 2 3 2 4" xfId="23592" xr:uid="{62916754-DB54-4D62-8B1A-D83042D938DF}"/>
    <cellStyle name="Comma 2 3 2 2 2 2 3 3" xfId="6780" xr:uid="{00000000-0005-0000-0000-000046090000}"/>
    <cellStyle name="Comma 2 3 2 2 2 2 3 3 2" xfId="16387" xr:uid="{00000000-0005-0000-0000-000047090000}"/>
    <cellStyle name="Comma 2 3 2 2 2 2 3 3 2 2" xfId="35601" xr:uid="{6C263E6E-D286-424C-9E8D-BAA84D75E2FF}"/>
    <cellStyle name="Comma 2 3 2 2 2 2 3 3 3" xfId="25994" xr:uid="{6E585AA3-380D-4BAB-B387-8F4E27D76EF1}"/>
    <cellStyle name="Comma 2 3 2 2 2 2 3 4" xfId="11583" xr:uid="{00000000-0005-0000-0000-000048090000}"/>
    <cellStyle name="Comma 2 3 2 2 2 2 3 4 2" xfId="30797" xr:uid="{F424C3E0-F38D-4A8C-B058-515242D258D4}"/>
    <cellStyle name="Comma 2 3 2 2 2 2 3 5" xfId="21190" xr:uid="{4520F619-EFC3-46B4-BACE-E30F0BD48A5D}"/>
    <cellStyle name="Comma 2 3 2 2 2 2 4" xfId="2778" xr:uid="{00000000-0005-0000-0000-000049090000}"/>
    <cellStyle name="Comma 2 3 2 2 2 2 4 2" xfId="7581" xr:uid="{00000000-0005-0000-0000-00004A090000}"/>
    <cellStyle name="Comma 2 3 2 2 2 2 4 2 2" xfId="17188" xr:uid="{00000000-0005-0000-0000-00004B090000}"/>
    <cellStyle name="Comma 2 3 2 2 2 2 4 2 2 2" xfId="36402" xr:uid="{FC2F4D07-19A1-46DF-ADE4-0ADB2A07C81D}"/>
    <cellStyle name="Comma 2 3 2 2 2 2 4 2 3" xfId="26795" xr:uid="{9874D7AC-3B13-4F37-98EB-E3C7A62169E6}"/>
    <cellStyle name="Comma 2 3 2 2 2 2 4 3" xfId="12385" xr:uid="{00000000-0005-0000-0000-00004C090000}"/>
    <cellStyle name="Comma 2 3 2 2 2 2 4 3 2" xfId="31599" xr:uid="{3DBE022A-548D-44C2-A3FF-55B7A046A65C}"/>
    <cellStyle name="Comma 2 3 2 2 2 2 4 4" xfId="21992" xr:uid="{B2670726-9BFA-442B-A28F-726ADD312616}"/>
    <cellStyle name="Comma 2 3 2 2 2 2 5" xfId="5180" xr:uid="{00000000-0005-0000-0000-00004D090000}"/>
    <cellStyle name="Comma 2 3 2 2 2 2 5 2" xfId="14787" xr:uid="{00000000-0005-0000-0000-00004E090000}"/>
    <cellStyle name="Comma 2 3 2 2 2 2 5 2 2" xfId="34001" xr:uid="{0F851179-F8EC-4A48-8BE3-6E241154BFED}"/>
    <cellStyle name="Comma 2 3 2 2 2 2 5 3" xfId="24394" xr:uid="{AFA225E1-D08E-4CA5-909B-AB2AE03D3E4B}"/>
    <cellStyle name="Comma 2 3 2 2 2 2 6" xfId="9983" xr:uid="{00000000-0005-0000-0000-00004F090000}"/>
    <cellStyle name="Comma 2 3 2 2 2 2 6 2" xfId="29197" xr:uid="{63C04A46-BCE3-496C-9673-E236C85894DF}"/>
    <cellStyle name="Comma 2 3 2 2 2 2 7" xfId="19590" xr:uid="{73A30965-5A28-44A7-B398-7189A124AA83}"/>
    <cellStyle name="Comma 2 3 2 2 2 3" xfId="572" xr:uid="{00000000-0005-0000-0000-000050090000}"/>
    <cellStyle name="Comma 2 3 2 2 2 3 2" xfId="1373" xr:uid="{00000000-0005-0000-0000-000051090000}"/>
    <cellStyle name="Comma 2 3 2 2 2 3 2 2" xfId="3778" xr:uid="{00000000-0005-0000-0000-000052090000}"/>
    <cellStyle name="Comma 2 3 2 2 2 3 2 2 2" xfId="8581" xr:uid="{00000000-0005-0000-0000-000053090000}"/>
    <cellStyle name="Comma 2 3 2 2 2 3 2 2 2 2" xfId="18188" xr:uid="{00000000-0005-0000-0000-000054090000}"/>
    <cellStyle name="Comma 2 3 2 2 2 3 2 2 2 2 2" xfId="37402" xr:uid="{897972A9-1BF0-4EAE-90F1-20A4E0861555}"/>
    <cellStyle name="Comma 2 3 2 2 2 3 2 2 2 3" xfId="27795" xr:uid="{F9808495-B789-4652-B3A3-DFEB857FF6D9}"/>
    <cellStyle name="Comma 2 3 2 2 2 3 2 2 3" xfId="13385" xr:uid="{00000000-0005-0000-0000-000055090000}"/>
    <cellStyle name="Comma 2 3 2 2 2 3 2 2 3 2" xfId="32599" xr:uid="{548CE8CC-E5DB-415D-98B5-0F30E500DA7F}"/>
    <cellStyle name="Comma 2 3 2 2 2 3 2 2 4" xfId="22992" xr:uid="{F0217683-6006-4B2E-BB56-09F2DAE59F64}"/>
    <cellStyle name="Comma 2 3 2 2 2 3 2 3" xfId="6180" xr:uid="{00000000-0005-0000-0000-000056090000}"/>
    <cellStyle name="Comma 2 3 2 2 2 3 2 3 2" xfId="15787" xr:uid="{00000000-0005-0000-0000-000057090000}"/>
    <cellStyle name="Comma 2 3 2 2 2 3 2 3 2 2" xfId="35001" xr:uid="{8805E477-FBF7-443F-AD29-E3C4F3866352}"/>
    <cellStyle name="Comma 2 3 2 2 2 3 2 3 3" xfId="25394" xr:uid="{4EA136AA-560B-41B8-82A6-495B6E7560E1}"/>
    <cellStyle name="Comma 2 3 2 2 2 3 2 4" xfId="10983" xr:uid="{00000000-0005-0000-0000-000058090000}"/>
    <cellStyle name="Comma 2 3 2 2 2 3 2 4 2" xfId="30197" xr:uid="{53FBD869-A91F-4386-8DF1-0BE1472EF15C}"/>
    <cellStyle name="Comma 2 3 2 2 2 3 2 5" xfId="20590" xr:uid="{D32A4806-6D9A-4A77-95C5-225EBF14C026}"/>
    <cellStyle name="Comma 2 3 2 2 2 3 3" xfId="2173" xr:uid="{00000000-0005-0000-0000-000059090000}"/>
    <cellStyle name="Comma 2 3 2 2 2 3 3 2" xfId="4578" xr:uid="{00000000-0005-0000-0000-00005A090000}"/>
    <cellStyle name="Comma 2 3 2 2 2 3 3 2 2" xfId="9381" xr:uid="{00000000-0005-0000-0000-00005B090000}"/>
    <cellStyle name="Comma 2 3 2 2 2 3 3 2 2 2" xfId="18988" xr:uid="{00000000-0005-0000-0000-00005C090000}"/>
    <cellStyle name="Comma 2 3 2 2 2 3 3 2 2 2 2" xfId="38202" xr:uid="{8EE3CFE1-3A56-4938-8566-B879890A1509}"/>
    <cellStyle name="Comma 2 3 2 2 2 3 3 2 2 3" xfId="28595" xr:uid="{7E99A6E2-3075-4C56-8E68-067C50104612}"/>
    <cellStyle name="Comma 2 3 2 2 2 3 3 2 3" xfId="14185" xr:uid="{00000000-0005-0000-0000-00005D090000}"/>
    <cellStyle name="Comma 2 3 2 2 2 3 3 2 3 2" xfId="33399" xr:uid="{A915A05A-8BCC-44B5-B9B7-43DEE67A0C9E}"/>
    <cellStyle name="Comma 2 3 2 2 2 3 3 2 4" xfId="23792" xr:uid="{C079A5CE-3752-4B0A-BE0E-C87C714ECF80}"/>
    <cellStyle name="Comma 2 3 2 2 2 3 3 3" xfId="6980" xr:uid="{00000000-0005-0000-0000-00005E090000}"/>
    <cellStyle name="Comma 2 3 2 2 2 3 3 3 2" xfId="16587" xr:uid="{00000000-0005-0000-0000-00005F090000}"/>
    <cellStyle name="Comma 2 3 2 2 2 3 3 3 2 2" xfId="35801" xr:uid="{FC4A2816-C525-47F3-9564-072744401A52}"/>
    <cellStyle name="Comma 2 3 2 2 2 3 3 3 3" xfId="26194" xr:uid="{389FB082-5FCA-44FA-B5EF-96F026542A66}"/>
    <cellStyle name="Comma 2 3 2 2 2 3 3 4" xfId="11783" xr:uid="{00000000-0005-0000-0000-000060090000}"/>
    <cellStyle name="Comma 2 3 2 2 2 3 3 4 2" xfId="30997" xr:uid="{7FCD37F6-D21A-43A8-836A-302369AE64BB}"/>
    <cellStyle name="Comma 2 3 2 2 2 3 3 5" xfId="21390" xr:uid="{57968E4D-8865-4338-AC32-30E42A22034E}"/>
    <cellStyle name="Comma 2 3 2 2 2 3 4" xfId="2978" xr:uid="{00000000-0005-0000-0000-000061090000}"/>
    <cellStyle name="Comma 2 3 2 2 2 3 4 2" xfId="7781" xr:uid="{00000000-0005-0000-0000-000062090000}"/>
    <cellStyle name="Comma 2 3 2 2 2 3 4 2 2" xfId="17388" xr:uid="{00000000-0005-0000-0000-000063090000}"/>
    <cellStyle name="Comma 2 3 2 2 2 3 4 2 2 2" xfId="36602" xr:uid="{5CFE8C92-2E81-4315-93C4-3D30308C306E}"/>
    <cellStyle name="Comma 2 3 2 2 2 3 4 2 3" xfId="26995" xr:uid="{5756D2D2-3838-4688-AFD2-D109AB364289}"/>
    <cellStyle name="Comma 2 3 2 2 2 3 4 3" xfId="12585" xr:uid="{00000000-0005-0000-0000-000064090000}"/>
    <cellStyle name="Comma 2 3 2 2 2 3 4 3 2" xfId="31799" xr:uid="{179930F3-60FF-4F9F-B09B-B25B3A9988CD}"/>
    <cellStyle name="Comma 2 3 2 2 2 3 4 4" xfId="22192" xr:uid="{C6C130FC-F0FC-4043-9894-3EEF7C0A95E2}"/>
    <cellStyle name="Comma 2 3 2 2 2 3 5" xfId="5380" xr:uid="{00000000-0005-0000-0000-000065090000}"/>
    <cellStyle name="Comma 2 3 2 2 2 3 5 2" xfId="14987" xr:uid="{00000000-0005-0000-0000-000066090000}"/>
    <cellStyle name="Comma 2 3 2 2 2 3 5 2 2" xfId="34201" xr:uid="{8F09EDCC-07D0-4087-B9B7-932D41D67129}"/>
    <cellStyle name="Comma 2 3 2 2 2 3 5 3" xfId="24594" xr:uid="{B2ADEE69-E176-41A5-B29D-C0A5530E5A2D}"/>
    <cellStyle name="Comma 2 3 2 2 2 3 6" xfId="10183" xr:uid="{00000000-0005-0000-0000-000067090000}"/>
    <cellStyle name="Comma 2 3 2 2 2 3 6 2" xfId="29397" xr:uid="{38BF5BC8-CBC4-4599-ADD6-EB6BC6FAB690}"/>
    <cellStyle name="Comma 2 3 2 2 2 3 7" xfId="19790" xr:uid="{77D27B14-8C9A-4701-9179-DD3305674B3C}"/>
    <cellStyle name="Comma 2 3 2 2 2 4" xfId="772" xr:uid="{00000000-0005-0000-0000-000068090000}"/>
    <cellStyle name="Comma 2 3 2 2 2 4 2" xfId="1573" xr:uid="{00000000-0005-0000-0000-000069090000}"/>
    <cellStyle name="Comma 2 3 2 2 2 4 2 2" xfId="3978" xr:uid="{00000000-0005-0000-0000-00006A090000}"/>
    <cellStyle name="Comma 2 3 2 2 2 4 2 2 2" xfId="8781" xr:uid="{00000000-0005-0000-0000-00006B090000}"/>
    <cellStyle name="Comma 2 3 2 2 2 4 2 2 2 2" xfId="18388" xr:uid="{00000000-0005-0000-0000-00006C090000}"/>
    <cellStyle name="Comma 2 3 2 2 2 4 2 2 2 2 2" xfId="37602" xr:uid="{1C5AE83C-134D-4CE7-BAF1-B5E2FC5AFA20}"/>
    <cellStyle name="Comma 2 3 2 2 2 4 2 2 2 3" xfId="27995" xr:uid="{FFECE9E6-F44D-41ED-9891-664F1E4C9967}"/>
    <cellStyle name="Comma 2 3 2 2 2 4 2 2 3" xfId="13585" xr:uid="{00000000-0005-0000-0000-00006D090000}"/>
    <cellStyle name="Comma 2 3 2 2 2 4 2 2 3 2" xfId="32799" xr:uid="{71C28213-B9A3-4965-BA3F-F1FB337261D9}"/>
    <cellStyle name="Comma 2 3 2 2 2 4 2 2 4" xfId="23192" xr:uid="{779DEEBC-88B0-4CEB-BD4F-9ED7A7AB7D5A}"/>
    <cellStyle name="Comma 2 3 2 2 2 4 2 3" xfId="6380" xr:uid="{00000000-0005-0000-0000-00006E090000}"/>
    <cellStyle name="Comma 2 3 2 2 2 4 2 3 2" xfId="15987" xr:uid="{00000000-0005-0000-0000-00006F090000}"/>
    <cellStyle name="Comma 2 3 2 2 2 4 2 3 2 2" xfId="35201" xr:uid="{1FE75FB2-ABC2-424C-ADE4-67739A006678}"/>
    <cellStyle name="Comma 2 3 2 2 2 4 2 3 3" xfId="25594" xr:uid="{2353E8D5-AFEB-4090-B95A-FCEA92D28204}"/>
    <cellStyle name="Comma 2 3 2 2 2 4 2 4" xfId="11183" xr:uid="{00000000-0005-0000-0000-000070090000}"/>
    <cellStyle name="Comma 2 3 2 2 2 4 2 4 2" xfId="30397" xr:uid="{D1717017-4C0B-4DF7-960A-5F65BF75157B}"/>
    <cellStyle name="Comma 2 3 2 2 2 4 2 5" xfId="20790" xr:uid="{C0DB20D6-267C-40DB-9A92-8F9D90007432}"/>
    <cellStyle name="Comma 2 3 2 2 2 4 3" xfId="2373" xr:uid="{00000000-0005-0000-0000-000071090000}"/>
    <cellStyle name="Comma 2 3 2 2 2 4 3 2" xfId="4778" xr:uid="{00000000-0005-0000-0000-000072090000}"/>
    <cellStyle name="Comma 2 3 2 2 2 4 3 2 2" xfId="9581" xr:uid="{00000000-0005-0000-0000-000073090000}"/>
    <cellStyle name="Comma 2 3 2 2 2 4 3 2 2 2" xfId="19188" xr:uid="{00000000-0005-0000-0000-000074090000}"/>
    <cellStyle name="Comma 2 3 2 2 2 4 3 2 2 2 2" xfId="38402" xr:uid="{8023F883-6E12-45F1-87F8-7EE42E3E95C1}"/>
    <cellStyle name="Comma 2 3 2 2 2 4 3 2 2 3" xfId="28795" xr:uid="{344FADD8-9061-4BE0-BD28-D3ABB49478DB}"/>
    <cellStyle name="Comma 2 3 2 2 2 4 3 2 3" xfId="14385" xr:uid="{00000000-0005-0000-0000-000075090000}"/>
    <cellStyle name="Comma 2 3 2 2 2 4 3 2 3 2" xfId="33599" xr:uid="{EDA542CB-C262-4ECD-9F79-42C287A0747D}"/>
    <cellStyle name="Comma 2 3 2 2 2 4 3 2 4" xfId="23992" xr:uid="{45623DB2-F6E3-4CFF-8325-87A5CFCF88B2}"/>
    <cellStyle name="Comma 2 3 2 2 2 4 3 3" xfId="7180" xr:uid="{00000000-0005-0000-0000-000076090000}"/>
    <cellStyle name="Comma 2 3 2 2 2 4 3 3 2" xfId="16787" xr:uid="{00000000-0005-0000-0000-000077090000}"/>
    <cellStyle name="Comma 2 3 2 2 2 4 3 3 2 2" xfId="36001" xr:uid="{22C32C47-E68B-4F0B-BF9E-3F43265AD69F}"/>
    <cellStyle name="Comma 2 3 2 2 2 4 3 3 3" xfId="26394" xr:uid="{976611B4-CB75-4502-90F8-169B8BAFB313}"/>
    <cellStyle name="Comma 2 3 2 2 2 4 3 4" xfId="11983" xr:uid="{00000000-0005-0000-0000-000078090000}"/>
    <cellStyle name="Comma 2 3 2 2 2 4 3 4 2" xfId="31197" xr:uid="{8EC022C7-1B9D-42D2-8D60-1FA7CB0B8488}"/>
    <cellStyle name="Comma 2 3 2 2 2 4 3 5" xfId="21590" xr:uid="{ABBD3146-44EB-440D-B0F9-87861FB4F6EB}"/>
    <cellStyle name="Comma 2 3 2 2 2 4 4" xfId="3178" xr:uid="{00000000-0005-0000-0000-000079090000}"/>
    <cellStyle name="Comma 2 3 2 2 2 4 4 2" xfId="7981" xr:uid="{00000000-0005-0000-0000-00007A090000}"/>
    <cellStyle name="Comma 2 3 2 2 2 4 4 2 2" xfId="17588" xr:uid="{00000000-0005-0000-0000-00007B090000}"/>
    <cellStyle name="Comma 2 3 2 2 2 4 4 2 2 2" xfId="36802" xr:uid="{91718522-8092-45CC-AF9A-0FD9898908C3}"/>
    <cellStyle name="Comma 2 3 2 2 2 4 4 2 3" xfId="27195" xr:uid="{762222FA-C872-4017-A6C5-29E621F50161}"/>
    <cellStyle name="Comma 2 3 2 2 2 4 4 3" xfId="12785" xr:uid="{00000000-0005-0000-0000-00007C090000}"/>
    <cellStyle name="Comma 2 3 2 2 2 4 4 3 2" xfId="31999" xr:uid="{33A7E7AB-FFDD-4616-A6D2-781C005F02CF}"/>
    <cellStyle name="Comma 2 3 2 2 2 4 4 4" xfId="22392" xr:uid="{D71B8D9B-4E11-49CE-815B-EC48702395FC}"/>
    <cellStyle name="Comma 2 3 2 2 2 4 5" xfId="5580" xr:uid="{00000000-0005-0000-0000-00007D090000}"/>
    <cellStyle name="Comma 2 3 2 2 2 4 5 2" xfId="15187" xr:uid="{00000000-0005-0000-0000-00007E090000}"/>
    <cellStyle name="Comma 2 3 2 2 2 4 5 2 2" xfId="34401" xr:uid="{377F246C-B53C-46AF-A355-0C37ABF51A2B}"/>
    <cellStyle name="Comma 2 3 2 2 2 4 5 3" xfId="24794" xr:uid="{1A8A1FE4-8564-4A08-9AFA-69AF64F7838C}"/>
    <cellStyle name="Comma 2 3 2 2 2 4 6" xfId="10383" xr:uid="{00000000-0005-0000-0000-00007F090000}"/>
    <cellStyle name="Comma 2 3 2 2 2 4 6 2" xfId="29597" xr:uid="{54DF3E96-C0F5-4E25-95F1-972085A9AED5}"/>
    <cellStyle name="Comma 2 3 2 2 2 4 7" xfId="19990" xr:uid="{2E52F66C-CD8C-4E20-9F17-3579482C9151}"/>
    <cellStyle name="Comma 2 3 2 2 2 5" xfId="973" xr:uid="{00000000-0005-0000-0000-000080090000}"/>
    <cellStyle name="Comma 2 3 2 2 2 5 2" xfId="3378" xr:uid="{00000000-0005-0000-0000-000081090000}"/>
    <cellStyle name="Comma 2 3 2 2 2 5 2 2" xfId="8181" xr:uid="{00000000-0005-0000-0000-000082090000}"/>
    <cellStyle name="Comma 2 3 2 2 2 5 2 2 2" xfId="17788" xr:uid="{00000000-0005-0000-0000-000083090000}"/>
    <cellStyle name="Comma 2 3 2 2 2 5 2 2 2 2" xfId="37002" xr:uid="{D2EE867D-864C-465F-8393-711D2F1BEC23}"/>
    <cellStyle name="Comma 2 3 2 2 2 5 2 2 3" xfId="27395" xr:uid="{34AFBE88-5499-477B-9E17-C743F09CD46A}"/>
    <cellStyle name="Comma 2 3 2 2 2 5 2 3" xfId="12985" xr:uid="{00000000-0005-0000-0000-000084090000}"/>
    <cellStyle name="Comma 2 3 2 2 2 5 2 3 2" xfId="32199" xr:uid="{DB9D7E7C-B5AA-4A3C-A611-673CB9D26A81}"/>
    <cellStyle name="Comma 2 3 2 2 2 5 2 4" xfId="22592" xr:uid="{6123AF94-4E7C-4F89-93DF-DF9DCEAD77D6}"/>
    <cellStyle name="Comma 2 3 2 2 2 5 3" xfId="5780" xr:uid="{00000000-0005-0000-0000-000085090000}"/>
    <cellStyle name="Comma 2 3 2 2 2 5 3 2" xfId="15387" xr:uid="{00000000-0005-0000-0000-000086090000}"/>
    <cellStyle name="Comma 2 3 2 2 2 5 3 2 2" xfId="34601" xr:uid="{BFED34E6-33E5-411D-90AB-19612F2F347D}"/>
    <cellStyle name="Comma 2 3 2 2 2 5 3 3" xfId="24994" xr:uid="{4ADDAD1F-2EFB-4E66-82FF-3F0B060E6DE5}"/>
    <cellStyle name="Comma 2 3 2 2 2 5 4" xfId="10583" xr:uid="{00000000-0005-0000-0000-000087090000}"/>
    <cellStyle name="Comma 2 3 2 2 2 5 4 2" xfId="29797" xr:uid="{4687B18D-3D0B-4505-83B2-6177C01274AF}"/>
    <cellStyle name="Comma 2 3 2 2 2 5 5" xfId="20190" xr:uid="{3C7B6E3B-0CDC-4966-B5BE-BBD2BCF848E9}"/>
    <cellStyle name="Comma 2 3 2 2 2 6" xfId="1773" xr:uid="{00000000-0005-0000-0000-000088090000}"/>
    <cellStyle name="Comma 2 3 2 2 2 6 2" xfId="4178" xr:uid="{00000000-0005-0000-0000-000089090000}"/>
    <cellStyle name="Comma 2 3 2 2 2 6 2 2" xfId="8981" xr:uid="{00000000-0005-0000-0000-00008A090000}"/>
    <cellStyle name="Comma 2 3 2 2 2 6 2 2 2" xfId="18588" xr:uid="{00000000-0005-0000-0000-00008B090000}"/>
    <cellStyle name="Comma 2 3 2 2 2 6 2 2 2 2" xfId="37802" xr:uid="{F68338A1-4DA7-4D7F-BC28-F477C64AC26D}"/>
    <cellStyle name="Comma 2 3 2 2 2 6 2 2 3" xfId="28195" xr:uid="{09BF6600-CF9E-4767-9BEC-04A00523DCB1}"/>
    <cellStyle name="Comma 2 3 2 2 2 6 2 3" xfId="13785" xr:uid="{00000000-0005-0000-0000-00008C090000}"/>
    <cellStyle name="Comma 2 3 2 2 2 6 2 3 2" xfId="32999" xr:uid="{ED974121-AFA5-4961-97E4-E95A0AB260CC}"/>
    <cellStyle name="Comma 2 3 2 2 2 6 2 4" xfId="23392" xr:uid="{CC8D67D7-D51F-4901-9C8B-5D058AA12978}"/>
    <cellStyle name="Comma 2 3 2 2 2 6 3" xfId="6580" xr:uid="{00000000-0005-0000-0000-00008D090000}"/>
    <cellStyle name="Comma 2 3 2 2 2 6 3 2" xfId="16187" xr:uid="{00000000-0005-0000-0000-00008E090000}"/>
    <cellStyle name="Comma 2 3 2 2 2 6 3 2 2" xfId="35401" xr:uid="{FDE12CE6-D9B4-4F3C-8677-4B4FD5ED7BA1}"/>
    <cellStyle name="Comma 2 3 2 2 2 6 3 3" xfId="25794" xr:uid="{3BE7DFFA-ADA1-4F61-9794-C3149DBF6274}"/>
    <cellStyle name="Comma 2 3 2 2 2 6 4" xfId="11383" xr:uid="{00000000-0005-0000-0000-00008F090000}"/>
    <cellStyle name="Comma 2 3 2 2 2 6 4 2" xfId="30597" xr:uid="{EE310AD8-2971-4D42-A9BE-2ED0AC3AB4EB}"/>
    <cellStyle name="Comma 2 3 2 2 2 6 5" xfId="20990" xr:uid="{9B66288B-561D-4DBF-BD1D-02CF134A373D}"/>
    <cellStyle name="Comma 2 3 2 2 2 7" xfId="2578" xr:uid="{00000000-0005-0000-0000-000090090000}"/>
    <cellStyle name="Comma 2 3 2 2 2 7 2" xfId="7381" xr:uid="{00000000-0005-0000-0000-000091090000}"/>
    <cellStyle name="Comma 2 3 2 2 2 7 2 2" xfId="16988" xr:uid="{00000000-0005-0000-0000-000092090000}"/>
    <cellStyle name="Comma 2 3 2 2 2 7 2 2 2" xfId="36202" xr:uid="{AF7E486D-6355-4A00-981A-2C7C1A1811DA}"/>
    <cellStyle name="Comma 2 3 2 2 2 7 2 3" xfId="26595" xr:uid="{82D89478-7DA7-43BF-9E83-415BC45D4909}"/>
    <cellStyle name="Comma 2 3 2 2 2 7 3" xfId="12185" xr:uid="{00000000-0005-0000-0000-000093090000}"/>
    <cellStyle name="Comma 2 3 2 2 2 7 3 2" xfId="31399" xr:uid="{6CFC87DD-3EC0-40A2-8CDB-590DF0744F55}"/>
    <cellStyle name="Comma 2 3 2 2 2 7 4" xfId="21792" xr:uid="{713565EC-D352-475A-9DA8-B80C5DEC2C7F}"/>
    <cellStyle name="Comma 2 3 2 2 2 8" xfId="4980" xr:uid="{00000000-0005-0000-0000-000094090000}"/>
    <cellStyle name="Comma 2 3 2 2 2 8 2" xfId="14587" xr:uid="{00000000-0005-0000-0000-000095090000}"/>
    <cellStyle name="Comma 2 3 2 2 2 8 2 2" xfId="33801" xr:uid="{7C476088-1E20-425F-956A-48B611183F4A}"/>
    <cellStyle name="Comma 2 3 2 2 2 8 3" xfId="24194" xr:uid="{CF25B7CC-C66F-4325-92E1-DF3312B33707}"/>
    <cellStyle name="Comma 2 3 2 2 2 9" xfId="9783" xr:uid="{00000000-0005-0000-0000-000096090000}"/>
    <cellStyle name="Comma 2 3 2 2 2 9 2" xfId="28997" xr:uid="{1A767F19-8E89-471E-82B5-4BD21C2D112C}"/>
    <cellStyle name="Comma 2 3 2 2 3" xfId="272" xr:uid="{00000000-0005-0000-0000-000097090000}"/>
    <cellStyle name="Comma 2 3 2 2 3 2" xfId="1073" xr:uid="{00000000-0005-0000-0000-000098090000}"/>
    <cellStyle name="Comma 2 3 2 2 3 2 2" xfId="3478" xr:uid="{00000000-0005-0000-0000-000099090000}"/>
    <cellStyle name="Comma 2 3 2 2 3 2 2 2" xfId="8281" xr:uid="{00000000-0005-0000-0000-00009A090000}"/>
    <cellStyle name="Comma 2 3 2 2 3 2 2 2 2" xfId="17888" xr:uid="{00000000-0005-0000-0000-00009B090000}"/>
    <cellStyle name="Comma 2 3 2 2 3 2 2 2 2 2" xfId="37102" xr:uid="{B5E350B6-7A00-45D1-8E03-453B1C815D91}"/>
    <cellStyle name="Comma 2 3 2 2 3 2 2 2 3" xfId="27495" xr:uid="{F0C67D37-6AC1-4AB1-9C84-DDB8226C775E}"/>
    <cellStyle name="Comma 2 3 2 2 3 2 2 3" xfId="13085" xr:uid="{00000000-0005-0000-0000-00009C090000}"/>
    <cellStyle name="Comma 2 3 2 2 3 2 2 3 2" xfId="32299" xr:uid="{91FBB9CD-6FE0-4624-9264-1B8CB7CA7BD2}"/>
    <cellStyle name="Comma 2 3 2 2 3 2 2 4" xfId="22692" xr:uid="{E98C9A0A-28DF-43C3-9A90-B590447DCED3}"/>
    <cellStyle name="Comma 2 3 2 2 3 2 3" xfId="5880" xr:uid="{00000000-0005-0000-0000-00009D090000}"/>
    <cellStyle name="Comma 2 3 2 2 3 2 3 2" xfId="15487" xr:uid="{00000000-0005-0000-0000-00009E090000}"/>
    <cellStyle name="Comma 2 3 2 2 3 2 3 2 2" xfId="34701" xr:uid="{B39FB1F9-A46D-43DD-AE38-19EEB5024AAD}"/>
    <cellStyle name="Comma 2 3 2 2 3 2 3 3" xfId="25094" xr:uid="{FC874880-FE74-48E3-B2EE-94DCA57F825C}"/>
    <cellStyle name="Comma 2 3 2 2 3 2 4" xfId="10683" xr:uid="{00000000-0005-0000-0000-00009F090000}"/>
    <cellStyle name="Comma 2 3 2 2 3 2 4 2" xfId="29897" xr:uid="{755CEC0A-9C20-43D1-8E61-70385E7FC222}"/>
    <cellStyle name="Comma 2 3 2 2 3 2 5" xfId="20290" xr:uid="{A3EAF791-0E74-4279-8CA1-E430BE7370F6}"/>
    <cellStyle name="Comma 2 3 2 2 3 3" xfId="1873" xr:uid="{00000000-0005-0000-0000-0000A0090000}"/>
    <cellStyle name="Comma 2 3 2 2 3 3 2" xfId="4278" xr:uid="{00000000-0005-0000-0000-0000A1090000}"/>
    <cellStyle name="Comma 2 3 2 2 3 3 2 2" xfId="9081" xr:uid="{00000000-0005-0000-0000-0000A2090000}"/>
    <cellStyle name="Comma 2 3 2 2 3 3 2 2 2" xfId="18688" xr:uid="{00000000-0005-0000-0000-0000A3090000}"/>
    <cellStyle name="Comma 2 3 2 2 3 3 2 2 2 2" xfId="37902" xr:uid="{63E9C569-53B1-489B-AC70-F541053AE38B}"/>
    <cellStyle name="Comma 2 3 2 2 3 3 2 2 3" xfId="28295" xr:uid="{7F2328DD-A6A5-480D-9C08-03248A88E490}"/>
    <cellStyle name="Comma 2 3 2 2 3 3 2 3" xfId="13885" xr:uid="{00000000-0005-0000-0000-0000A4090000}"/>
    <cellStyle name="Comma 2 3 2 2 3 3 2 3 2" xfId="33099" xr:uid="{C1914D24-A77B-41E2-860D-1540D41A2BE3}"/>
    <cellStyle name="Comma 2 3 2 2 3 3 2 4" xfId="23492" xr:uid="{FCE613BA-6147-433E-A507-148D43155C8C}"/>
    <cellStyle name="Comma 2 3 2 2 3 3 3" xfId="6680" xr:uid="{00000000-0005-0000-0000-0000A5090000}"/>
    <cellStyle name="Comma 2 3 2 2 3 3 3 2" xfId="16287" xr:uid="{00000000-0005-0000-0000-0000A6090000}"/>
    <cellStyle name="Comma 2 3 2 2 3 3 3 2 2" xfId="35501" xr:uid="{A3F38C83-8D78-4966-AD6B-F44F205702A2}"/>
    <cellStyle name="Comma 2 3 2 2 3 3 3 3" xfId="25894" xr:uid="{704CE303-989F-4875-9D80-09559720493B}"/>
    <cellStyle name="Comma 2 3 2 2 3 3 4" xfId="11483" xr:uid="{00000000-0005-0000-0000-0000A7090000}"/>
    <cellStyle name="Comma 2 3 2 2 3 3 4 2" xfId="30697" xr:uid="{CC4D8904-DFCC-4787-9402-B3FEA7E2CA29}"/>
    <cellStyle name="Comma 2 3 2 2 3 3 5" xfId="21090" xr:uid="{E9A8F790-8829-4DE3-BC28-CB2FA2CD8B3B}"/>
    <cellStyle name="Comma 2 3 2 2 3 4" xfId="2678" xr:uid="{00000000-0005-0000-0000-0000A8090000}"/>
    <cellStyle name="Comma 2 3 2 2 3 4 2" xfId="7481" xr:uid="{00000000-0005-0000-0000-0000A9090000}"/>
    <cellStyle name="Comma 2 3 2 2 3 4 2 2" xfId="17088" xr:uid="{00000000-0005-0000-0000-0000AA090000}"/>
    <cellStyle name="Comma 2 3 2 2 3 4 2 2 2" xfId="36302" xr:uid="{8D93D02C-39C9-4EA4-85BF-1965545382A1}"/>
    <cellStyle name="Comma 2 3 2 2 3 4 2 3" xfId="26695" xr:uid="{BB3E6FEF-3A47-4779-BC74-63CE70AAB240}"/>
    <cellStyle name="Comma 2 3 2 2 3 4 3" xfId="12285" xr:uid="{00000000-0005-0000-0000-0000AB090000}"/>
    <cellStyle name="Comma 2 3 2 2 3 4 3 2" xfId="31499" xr:uid="{03B19F36-059A-4A16-A998-DAF73D9417E1}"/>
    <cellStyle name="Comma 2 3 2 2 3 4 4" xfId="21892" xr:uid="{E42D5B00-9FCD-4116-980C-FE3FB485BE2E}"/>
    <cellStyle name="Comma 2 3 2 2 3 5" xfId="5080" xr:uid="{00000000-0005-0000-0000-0000AC090000}"/>
    <cellStyle name="Comma 2 3 2 2 3 5 2" xfId="14687" xr:uid="{00000000-0005-0000-0000-0000AD090000}"/>
    <cellStyle name="Comma 2 3 2 2 3 5 2 2" xfId="33901" xr:uid="{6131BB87-BB6A-4F75-AA2E-050C1D99911D}"/>
    <cellStyle name="Comma 2 3 2 2 3 5 3" xfId="24294" xr:uid="{D4E2D7CA-58BA-4DE6-BED9-1901E6F2D3BA}"/>
    <cellStyle name="Comma 2 3 2 2 3 6" xfId="9883" xr:uid="{00000000-0005-0000-0000-0000AE090000}"/>
    <cellStyle name="Comma 2 3 2 2 3 6 2" xfId="29097" xr:uid="{68101720-F08A-4CBA-A2E0-42B1185A1A07}"/>
    <cellStyle name="Comma 2 3 2 2 3 7" xfId="19490" xr:uid="{7A79281A-58E3-4A74-89C0-CB2B4106C396}"/>
    <cellStyle name="Comma 2 3 2 2 4" xfId="472" xr:uid="{00000000-0005-0000-0000-0000AF090000}"/>
    <cellStyle name="Comma 2 3 2 2 4 2" xfId="1273" xr:uid="{00000000-0005-0000-0000-0000B0090000}"/>
    <cellStyle name="Comma 2 3 2 2 4 2 2" xfId="3678" xr:uid="{00000000-0005-0000-0000-0000B1090000}"/>
    <cellStyle name="Comma 2 3 2 2 4 2 2 2" xfId="8481" xr:uid="{00000000-0005-0000-0000-0000B2090000}"/>
    <cellStyle name="Comma 2 3 2 2 4 2 2 2 2" xfId="18088" xr:uid="{00000000-0005-0000-0000-0000B3090000}"/>
    <cellStyle name="Comma 2 3 2 2 4 2 2 2 2 2" xfId="37302" xr:uid="{C133FAC9-2F01-474F-9EA5-492643D0697B}"/>
    <cellStyle name="Comma 2 3 2 2 4 2 2 2 3" xfId="27695" xr:uid="{DC241732-74B8-4D67-BBBB-51E98BB44629}"/>
    <cellStyle name="Comma 2 3 2 2 4 2 2 3" xfId="13285" xr:uid="{00000000-0005-0000-0000-0000B4090000}"/>
    <cellStyle name="Comma 2 3 2 2 4 2 2 3 2" xfId="32499" xr:uid="{E830AE4A-112A-42E2-B878-EADC8BBBB0CB}"/>
    <cellStyle name="Comma 2 3 2 2 4 2 2 4" xfId="22892" xr:uid="{DD977BBD-039E-45D5-9D1A-E23E4EE291E1}"/>
    <cellStyle name="Comma 2 3 2 2 4 2 3" xfId="6080" xr:uid="{00000000-0005-0000-0000-0000B5090000}"/>
    <cellStyle name="Comma 2 3 2 2 4 2 3 2" xfId="15687" xr:uid="{00000000-0005-0000-0000-0000B6090000}"/>
    <cellStyle name="Comma 2 3 2 2 4 2 3 2 2" xfId="34901" xr:uid="{3EDEDD7F-9DFD-4298-89F2-79D7965A6F6E}"/>
    <cellStyle name="Comma 2 3 2 2 4 2 3 3" xfId="25294" xr:uid="{4693D2DD-FEF7-4BB5-9387-56CFCC9E65D2}"/>
    <cellStyle name="Comma 2 3 2 2 4 2 4" xfId="10883" xr:uid="{00000000-0005-0000-0000-0000B7090000}"/>
    <cellStyle name="Comma 2 3 2 2 4 2 4 2" xfId="30097" xr:uid="{0BCBDAE4-05CD-4734-B542-78884D07B92E}"/>
    <cellStyle name="Comma 2 3 2 2 4 2 5" xfId="20490" xr:uid="{2F0712A0-DB85-4C09-A6A2-7731B940028C}"/>
    <cellStyle name="Comma 2 3 2 2 4 3" xfId="2073" xr:uid="{00000000-0005-0000-0000-0000B8090000}"/>
    <cellStyle name="Comma 2 3 2 2 4 3 2" xfId="4478" xr:uid="{00000000-0005-0000-0000-0000B9090000}"/>
    <cellStyle name="Comma 2 3 2 2 4 3 2 2" xfId="9281" xr:uid="{00000000-0005-0000-0000-0000BA090000}"/>
    <cellStyle name="Comma 2 3 2 2 4 3 2 2 2" xfId="18888" xr:uid="{00000000-0005-0000-0000-0000BB090000}"/>
    <cellStyle name="Comma 2 3 2 2 4 3 2 2 2 2" xfId="38102" xr:uid="{3F30C4D4-E3C1-49CF-B6B5-D3F0F9320689}"/>
    <cellStyle name="Comma 2 3 2 2 4 3 2 2 3" xfId="28495" xr:uid="{A12056C5-AB91-408C-806B-9AD0E56657D1}"/>
    <cellStyle name="Comma 2 3 2 2 4 3 2 3" xfId="14085" xr:uid="{00000000-0005-0000-0000-0000BC090000}"/>
    <cellStyle name="Comma 2 3 2 2 4 3 2 3 2" xfId="33299" xr:uid="{382E2840-9F82-4110-AC28-438CAEA7CE10}"/>
    <cellStyle name="Comma 2 3 2 2 4 3 2 4" xfId="23692" xr:uid="{07988D64-2B61-4CD3-BB82-2D5723FD878A}"/>
    <cellStyle name="Comma 2 3 2 2 4 3 3" xfId="6880" xr:uid="{00000000-0005-0000-0000-0000BD090000}"/>
    <cellStyle name="Comma 2 3 2 2 4 3 3 2" xfId="16487" xr:uid="{00000000-0005-0000-0000-0000BE090000}"/>
    <cellStyle name="Comma 2 3 2 2 4 3 3 2 2" xfId="35701" xr:uid="{18BBAC18-EC66-4643-9F02-8C35ADB7F9EA}"/>
    <cellStyle name="Comma 2 3 2 2 4 3 3 3" xfId="26094" xr:uid="{A3B11A47-79CA-4D4D-AE8D-6D205C0625A8}"/>
    <cellStyle name="Comma 2 3 2 2 4 3 4" xfId="11683" xr:uid="{00000000-0005-0000-0000-0000BF090000}"/>
    <cellStyle name="Comma 2 3 2 2 4 3 4 2" xfId="30897" xr:uid="{6F0C042F-B420-42B5-B8C2-953AE81322D3}"/>
    <cellStyle name="Comma 2 3 2 2 4 3 5" xfId="21290" xr:uid="{459446E9-9815-4A0F-9CA2-FE75804BAEAA}"/>
    <cellStyle name="Comma 2 3 2 2 4 4" xfId="2878" xr:uid="{00000000-0005-0000-0000-0000C0090000}"/>
    <cellStyle name="Comma 2 3 2 2 4 4 2" xfId="7681" xr:uid="{00000000-0005-0000-0000-0000C1090000}"/>
    <cellStyle name="Comma 2 3 2 2 4 4 2 2" xfId="17288" xr:uid="{00000000-0005-0000-0000-0000C2090000}"/>
    <cellStyle name="Comma 2 3 2 2 4 4 2 2 2" xfId="36502" xr:uid="{BB1907F5-F4D6-457B-8E78-D58361BAE833}"/>
    <cellStyle name="Comma 2 3 2 2 4 4 2 3" xfId="26895" xr:uid="{F308FE35-F37A-4F67-A3A5-A53B3463FAAC}"/>
    <cellStyle name="Comma 2 3 2 2 4 4 3" xfId="12485" xr:uid="{00000000-0005-0000-0000-0000C3090000}"/>
    <cellStyle name="Comma 2 3 2 2 4 4 3 2" xfId="31699" xr:uid="{BDEF279F-ED3D-4823-B49F-E6D35A8392CE}"/>
    <cellStyle name="Comma 2 3 2 2 4 4 4" xfId="22092" xr:uid="{86224BD8-5C1A-4529-B45A-1755CC8E5EAC}"/>
    <cellStyle name="Comma 2 3 2 2 4 5" xfId="5280" xr:uid="{00000000-0005-0000-0000-0000C4090000}"/>
    <cellStyle name="Comma 2 3 2 2 4 5 2" xfId="14887" xr:uid="{00000000-0005-0000-0000-0000C5090000}"/>
    <cellStyle name="Comma 2 3 2 2 4 5 2 2" xfId="34101" xr:uid="{BF729061-B804-41CA-9F05-72A2029A055D}"/>
    <cellStyle name="Comma 2 3 2 2 4 5 3" xfId="24494" xr:uid="{D4C9A0AC-409C-4DCB-83C9-04E571A4CD5D}"/>
    <cellStyle name="Comma 2 3 2 2 4 6" xfId="10083" xr:uid="{00000000-0005-0000-0000-0000C6090000}"/>
    <cellStyle name="Comma 2 3 2 2 4 6 2" xfId="29297" xr:uid="{9CCECA90-1D3C-4C6E-B8B9-AE759511BE77}"/>
    <cellStyle name="Comma 2 3 2 2 4 7" xfId="19690" xr:uid="{8BFD5615-F62F-4BA5-9F06-68DBAFB5E29C}"/>
    <cellStyle name="Comma 2 3 2 2 5" xfId="672" xr:uid="{00000000-0005-0000-0000-0000C7090000}"/>
    <cellStyle name="Comma 2 3 2 2 5 2" xfId="1473" xr:uid="{00000000-0005-0000-0000-0000C8090000}"/>
    <cellStyle name="Comma 2 3 2 2 5 2 2" xfId="3878" xr:uid="{00000000-0005-0000-0000-0000C9090000}"/>
    <cellStyle name="Comma 2 3 2 2 5 2 2 2" xfId="8681" xr:uid="{00000000-0005-0000-0000-0000CA090000}"/>
    <cellStyle name="Comma 2 3 2 2 5 2 2 2 2" xfId="18288" xr:uid="{00000000-0005-0000-0000-0000CB090000}"/>
    <cellStyle name="Comma 2 3 2 2 5 2 2 2 2 2" xfId="37502" xr:uid="{40C4AD1F-65EB-46D5-9AAB-D2D166A0FE03}"/>
    <cellStyle name="Comma 2 3 2 2 5 2 2 2 3" xfId="27895" xr:uid="{A093C6C4-D7C8-4DCF-B657-DC9E0860B04C}"/>
    <cellStyle name="Comma 2 3 2 2 5 2 2 3" xfId="13485" xr:uid="{00000000-0005-0000-0000-0000CC090000}"/>
    <cellStyle name="Comma 2 3 2 2 5 2 2 3 2" xfId="32699" xr:uid="{7495C3E9-D9DA-4856-8961-BBEB77F4896D}"/>
    <cellStyle name="Comma 2 3 2 2 5 2 2 4" xfId="23092" xr:uid="{679B6635-7805-40A8-A8EF-31A947E13BD4}"/>
    <cellStyle name="Comma 2 3 2 2 5 2 3" xfId="6280" xr:uid="{00000000-0005-0000-0000-0000CD090000}"/>
    <cellStyle name="Comma 2 3 2 2 5 2 3 2" xfId="15887" xr:uid="{00000000-0005-0000-0000-0000CE090000}"/>
    <cellStyle name="Comma 2 3 2 2 5 2 3 2 2" xfId="35101" xr:uid="{86B49EC6-BFF9-4815-A458-8600F7D3F3BF}"/>
    <cellStyle name="Comma 2 3 2 2 5 2 3 3" xfId="25494" xr:uid="{59CAAB26-1D7E-42BB-8095-30C12A6AFC68}"/>
    <cellStyle name="Comma 2 3 2 2 5 2 4" xfId="11083" xr:uid="{00000000-0005-0000-0000-0000CF090000}"/>
    <cellStyle name="Comma 2 3 2 2 5 2 4 2" xfId="30297" xr:uid="{C849396C-434D-452A-8435-0D96D866DCC3}"/>
    <cellStyle name="Comma 2 3 2 2 5 2 5" xfId="20690" xr:uid="{D00E32ED-BA27-4911-B44E-4B91C0FD42BF}"/>
    <cellStyle name="Comma 2 3 2 2 5 3" xfId="2273" xr:uid="{00000000-0005-0000-0000-0000D0090000}"/>
    <cellStyle name="Comma 2 3 2 2 5 3 2" xfId="4678" xr:uid="{00000000-0005-0000-0000-0000D1090000}"/>
    <cellStyle name="Comma 2 3 2 2 5 3 2 2" xfId="9481" xr:uid="{00000000-0005-0000-0000-0000D2090000}"/>
    <cellStyle name="Comma 2 3 2 2 5 3 2 2 2" xfId="19088" xr:uid="{00000000-0005-0000-0000-0000D3090000}"/>
    <cellStyle name="Comma 2 3 2 2 5 3 2 2 2 2" xfId="38302" xr:uid="{73ED94CA-2B61-49E5-92D7-8745DBCD4FF4}"/>
    <cellStyle name="Comma 2 3 2 2 5 3 2 2 3" xfId="28695" xr:uid="{F65546BF-8544-4A1A-940A-C872C83CF097}"/>
    <cellStyle name="Comma 2 3 2 2 5 3 2 3" xfId="14285" xr:uid="{00000000-0005-0000-0000-0000D4090000}"/>
    <cellStyle name="Comma 2 3 2 2 5 3 2 3 2" xfId="33499" xr:uid="{518BD683-E72F-4EB0-93FA-9567F3C89A1A}"/>
    <cellStyle name="Comma 2 3 2 2 5 3 2 4" xfId="23892" xr:uid="{F05D297E-8E87-4059-B14B-1AC99395A218}"/>
    <cellStyle name="Comma 2 3 2 2 5 3 3" xfId="7080" xr:uid="{00000000-0005-0000-0000-0000D5090000}"/>
    <cellStyle name="Comma 2 3 2 2 5 3 3 2" xfId="16687" xr:uid="{00000000-0005-0000-0000-0000D6090000}"/>
    <cellStyle name="Comma 2 3 2 2 5 3 3 2 2" xfId="35901" xr:uid="{1F6E5FAE-FD50-461B-80DC-B2363853DA80}"/>
    <cellStyle name="Comma 2 3 2 2 5 3 3 3" xfId="26294" xr:uid="{7DCB1DD5-FB9B-4B39-80F7-EAC274218F48}"/>
    <cellStyle name="Comma 2 3 2 2 5 3 4" xfId="11883" xr:uid="{00000000-0005-0000-0000-0000D7090000}"/>
    <cellStyle name="Comma 2 3 2 2 5 3 4 2" xfId="31097" xr:uid="{3B0546D7-06E2-4AEE-ABCD-C6B9DE5C34B1}"/>
    <cellStyle name="Comma 2 3 2 2 5 3 5" xfId="21490" xr:uid="{B8F2F82D-3D42-4A71-A492-6D282AAF6B15}"/>
    <cellStyle name="Comma 2 3 2 2 5 4" xfId="3078" xr:uid="{00000000-0005-0000-0000-0000D8090000}"/>
    <cellStyle name="Comma 2 3 2 2 5 4 2" xfId="7881" xr:uid="{00000000-0005-0000-0000-0000D9090000}"/>
    <cellStyle name="Comma 2 3 2 2 5 4 2 2" xfId="17488" xr:uid="{00000000-0005-0000-0000-0000DA090000}"/>
    <cellStyle name="Comma 2 3 2 2 5 4 2 2 2" xfId="36702" xr:uid="{321BBA47-CE50-4A0B-9F25-88644EEBF250}"/>
    <cellStyle name="Comma 2 3 2 2 5 4 2 3" xfId="27095" xr:uid="{DA0A4CBC-21C1-4EF8-B440-A0FE1310C3D5}"/>
    <cellStyle name="Comma 2 3 2 2 5 4 3" xfId="12685" xr:uid="{00000000-0005-0000-0000-0000DB090000}"/>
    <cellStyle name="Comma 2 3 2 2 5 4 3 2" xfId="31899" xr:uid="{49F8E48C-6B1F-4A5F-A1EB-A61F22934363}"/>
    <cellStyle name="Comma 2 3 2 2 5 4 4" xfId="22292" xr:uid="{2EFE3BF6-EC51-4F0B-AA64-99E66D74B3DF}"/>
    <cellStyle name="Comma 2 3 2 2 5 5" xfId="5480" xr:uid="{00000000-0005-0000-0000-0000DC090000}"/>
    <cellStyle name="Comma 2 3 2 2 5 5 2" xfId="15087" xr:uid="{00000000-0005-0000-0000-0000DD090000}"/>
    <cellStyle name="Comma 2 3 2 2 5 5 2 2" xfId="34301" xr:uid="{08437939-EC60-4529-A84C-4FAD9B7B47DF}"/>
    <cellStyle name="Comma 2 3 2 2 5 5 3" xfId="24694" xr:uid="{EA626F8D-964E-4BB6-B3AA-80651771392C}"/>
    <cellStyle name="Comma 2 3 2 2 5 6" xfId="10283" xr:uid="{00000000-0005-0000-0000-0000DE090000}"/>
    <cellStyle name="Comma 2 3 2 2 5 6 2" xfId="29497" xr:uid="{3A42F43C-4454-417F-B27A-B7AE7DD44652}"/>
    <cellStyle name="Comma 2 3 2 2 5 7" xfId="19890" xr:uid="{16EA7869-25DE-405B-949F-845631C1A0F3}"/>
    <cellStyle name="Comma 2 3 2 2 6" xfId="873" xr:uid="{00000000-0005-0000-0000-0000DF090000}"/>
    <cellStyle name="Comma 2 3 2 2 6 2" xfId="3278" xr:uid="{00000000-0005-0000-0000-0000E0090000}"/>
    <cellStyle name="Comma 2 3 2 2 6 2 2" xfId="8081" xr:uid="{00000000-0005-0000-0000-0000E1090000}"/>
    <cellStyle name="Comma 2 3 2 2 6 2 2 2" xfId="17688" xr:uid="{00000000-0005-0000-0000-0000E2090000}"/>
    <cellStyle name="Comma 2 3 2 2 6 2 2 2 2" xfId="36902" xr:uid="{BE5E4F17-4BA3-4566-8B6E-75800BD240F8}"/>
    <cellStyle name="Comma 2 3 2 2 6 2 2 3" xfId="27295" xr:uid="{C1E95775-3C01-42EA-819A-EA7679D38179}"/>
    <cellStyle name="Comma 2 3 2 2 6 2 3" xfId="12885" xr:uid="{00000000-0005-0000-0000-0000E3090000}"/>
    <cellStyle name="Comma 2 3 2 2 6 2 3 2" xfId="32099" xr:uid="{212ED418-85B5-45EE-BE4B-28ED89BC3CE6}"/>
    <cellStyle name="Comma 2 3 2 2 6 2 4" xfId="22492" xr:uid="{CD0DA0B5-69E3-4DE4-B05D-B2CDD9DDAE02}"/>
    <cellStyle name="Comma 2 3 2 2 6 3" xfId="5680" xr:uid="{00000000-0005-0000-0000-0000E4090000}"/>
    <cellStyle name="Comma 2 3 2 2 6 3 2" xfId="15287" xr:uid="{00000000-0005-0000-0000-0000E5090000}"/>
    <cellStyle name="Comma 2 3 2 2 6 3 2 2" xfId="34501" xr:uid="{631E698D-928A-4660-BE5B-6BA19786A2E4}"/>
    <cellStyle name="Comma 2 3 2 2 6 3 3" xfId="24894" xr:uid="{AC5F6109-D6D9-4752-A267-D10D566E71FF}"/>
    <cellStyle name="Comma 2 3 2 2 6 4" xfId="10483" xr:uid="{00000000-0005-0000-0000-0000E6090000}"/>
    <cellStyle name="Comma 2 3 2 2 6 4 2" xfId="29697" xr:uid="{B86AC3B0-E61D-49EC-AF46-6EE0F2278510}"/>
    <cellStyle name="Comma 2 3 2 2 6 5" xfId="20090" xr:uid="{98ABA033-B034-4FBE-81C3-110CC22843DD}"/>
    <cellStyle name="Comma 2 3 2 2 7" xfId="1673" xr:uid="{00000000-0005-0000-0000-0000E7090000}"/>
    <cellStyle name="Comma 2 3 2 2 7 2" xfId="4078" xr:uid="{00000000-0005-0000-0000-0000E8090000}"/>
    <cellStyle name="Comma 2 3 2 2 7 2 2" xfId="8881" xr:uid="{00000000-0005-0000-0000-0000E9090000}"/>
    <cellStyle name="Comma 2 3 2 2 7 2 2 2" xfId="18488" xr:uid="{00000000-0005-0000-0000-0000EA090000}"/>
    <cellStyle name="Comma 2 3 2 2 7 2 2 2 2" xfId="37702" xr:uid="{86E0CDA4-53B2-4735-94C7-042B1AFC2FFB}"/>
    <cellStyle name="Comma 2 3 2 2 7 2 2 3" xfId="28095" xr:uid="{3B694A37-DCA8-4545-9ECA-B55E09C4E6DD}"/>
    <cellStyle name="Comma 2 3 2 2 7 2 3" xfId="13685" xr:uid="{00000000-0005-0000-0000-0000EB090000}"/>
    <cellStyle name="Comma 2 3 2 2 7 2 3 2" xfId="32899" xr:uid="{A2E47B07-9C7E-4814-AEF3-87F576422B27}"/>
    <cellStyle name="Comma 2 3 2 2 7 2 4" xfId="23292" xr:uid="{29929C18-A7AA-453F-955C-AC1E426AC8E3}"/>
    <cellStyle name="Comma 2 3 2 2 7 3" xfId="6480" xr:uid="{00000000-0005-0000-0000-0000EC090000}"/>
    <cellStyle name="Comma 2 3 2 2 7 3 2" xfId="16087" xr:uid="{00000000-0005-0000-0000-0000ED090000}"/>
    <cellStyle name="Comma 2 3 2 2 7 3 2 2" xfId="35301" xr:uid="{8042A0CD-DA80-451E-9828-51E6FA17D7DD}"/>
    <cellStyle name="Comma 2 3 2 2 7 3 3" xfId="25694" xr:uid="{F56465A4-3FD7-46D0-AF5A-CD97D5B2ADBC}"/>
    <cellStyle name="Comma 2 3 2 2 7 4" xfId="11283" xr:uid="{00000000-0005-0000-0000-0000EE090000}"/>
    <cellStyle name="Comma 2 3 2 2 7 4 2" xfId="30497" xr:uid="{AAF1E01E-982E-48B9-ADBB-93590AE49EDC}"/>
    <cellStyle name="Comma 2 3 2 2 7 5" xfId="20890" xr:uid="{BB274BE3-2E5E-4649-9AC0-EC0B61ECA354}"/>
    <cellStyle name="Comma 2 3 2 2 8" xfId="2478" xr:uid="{00000000-0005-0000-0000-0000EF090000}"/>
    <cellStyle name="Comma 2 3 2 2 8 2" xfId="7281" xr:uid="{00000000-0005-0000-0000-0000F0090000}"/>
    <cellStyle name="Comma 2 3 2 2 8 2 2" xfId="16888" xr:uid="{00000000-0005-0000-0000-0000F1090000}"/>
    <cellStyle name="Comma 2 3 2 2 8 2 2 2" xfId="36102" xr:uid="{BA85D233-92A0-4ABD-BF06-2C7E6EB06072}"/>
    <cellStyle name="Comma 2 3 2 2 8 2 3" xfId="26495" xr:uid="{F95F9C75-5260-4390-9DBB-65DF4F23035C}"/>
    <cellStyle name="Comma 2 3 2 2 8 3" xfId="12085" xr:uid="{00000000-0005-0000-0000-0000F2090000}"/>
    <cellStyle name="Comma 2 3 2 2 8 3 2" xfId="31299" xr:uid="{373C3174-1F15-402B-9B3B-AE51B7A98F8C}"/>
    <cellStyle name="Comma 2 3 2 2 8 4" xfId="21692" xr:uid="{DFB22A4D-687E-4FEE-A53E-765CC59DA8DE}"/>
    <cellStyle name="Comma 2 3 2 2 9" xfId="4880" xr:uid="{00000000-0005-0000-0000-0000F3090000}"/>
    <cellStyle name="Comma 2 3 2 2 9 2" xfId="14487" xr:uid="{00000000-0005-0000-0000-0000F4090000}"/>
    <cellStyle name="Comma 2 3 2 2 9 2 2" xfId="33701" xr:uid="{A5AAB0F7-B95E-4B7C-9CC8-A84E56702A74}"/>
    <cellStyle name="Comma 2 3 2 2 9 3" xfId="24094" xr:uid="{9BF7AD7D-FFB3-4183-B5CA-1B271C4998F9}"/>
    <cellStyle name="Comma 2 3 2 3" xfId="122" xr:uid="{00000000-0005-0000-0000-0000F5090000}"/>
    <cellStyle name="Comma 2 3 2 3 10" xfId="19340" xr:uid="{AD1704F4-38CB-45E1-A228-E56878936B68}"/>
    <cellStyle name="Comma 2 3 2 3 2" xfId="322" xr:uid="{00000000-0005-0000-0000-0000F6090000}"/>
    <cellStyle name="Comma 2 3 2 3 2 2" xfId="1123" xr:uid="{00000000-0005-0000-0000-0000F7090000}"/>
    <cellStyle name="Comma 2 3 2 3 2 2 2" xfId="3528" xr:uid="{00000000-0005-0000-0000-0000F8090000}"/>
    <cellStyle name="Comma 2 3 2 3 2 2 2 2" xfId="8331" xr:uid="{00000000-0005-0000-0000-0000F9090000}"/>
    <cellStyle name="Comma 2 3 2 3 2 2 2 2 2" xfId="17938" xr:uid="{00000000-0005-0000-0000-0000FA090000}"/>
    <cellStyle name="Comma 2 3 2 3 2 2 2 2 2 2" xfId="37152" xr:uid="{110BC94F-CE6F-4870-9370-A35D480B7FCF}"/>
    <cellStyle name="Comma 2 3 2 3 2 2 2 2 3" xfId="27545" xr:uid="{D4007B0A-689D-432D-BB27-51F6418379C8}"/>
    <cellStyle name="Comma 2 3 2 3 2 2 2 3" xfId="13135" xr:uid="{00000000-0005-0000-0000-0000FB090000}"/>
    <cellStyle name="Comma 2 3 2 3 2 2 2 3 2" xfId="32349" xr:uid="{0198E875-F101-491E-869F-01D524D01D0A}"/>
    <cellStyle name="Comma 2 3 2 3 2 2 2 4" xfId="22742" xr:uid="{90451C70-57E7-4004-A2BC-0561388CE24A}"/>
    <cellStyle name="Comma 2 3 2 3 2 2 3" xfId="5930" xr:uid="{00000000-0005-0000-0000-0000FC090000}"/>
    <cellStyle name="Comma 2 3 2 3 2 2 3 2" xfId="15537" xr:uid="{00000000-0005-0000-0000-0000FD090000}"/>
    <cellStyle name="Comma 2 3 2 3 2 2 3 2 2" xfId="34751" xr:uid="{835734CB-C231-45CA-8ED7-1C912147E4E6}"/>
    <cellStyle name="Comma 2 3 2 3 2 2 3 3" xfId="25144" xr:uid="{83DAC256-71BA-4396-A036-B00EEDAC2589}"/>
    <cellStyle name="Comma 2 3 2 3 2 2 4" xfId="10733" xr:uid="{00000000-0005-0000-0000-0000FE090000}"/>
    <cellStyle name="Comma 2 3 2 3 2 2 4 2" xfId="29947" xr:uid="{9BEF7E2B-2C19-4562-84A1-0DD46931DBA0}"/>
    <cellStyle name="Comma 2 3 2 3 2 2 5" xfId="20340" xr:uid="{4710F6B0-9B4D-46C8-AA8D-232E92C1DAE2}"/>
    <cellStyle name="Comma 2 3 2 3 2 3" xfId="1923" xr:uid="{00000000-0005-0000-0000-0000FF090000}"/>
    <cellStyle name="Comma 2 3 2 3 2 3 2" xfId="4328" xr:uid="{00000000-0005-0000-0000-0000000A0000}"/>
    <cellStyle name="Comma 2 3 2 3 2 3 2 2" xfId="9131" xr:uid="{00000000-0005-0000-0000-0000010A0000}"/>
    <cellStyle name="Comma 2 3 2 3 2 3 2 2 2" xfId="18738" xr:uid="{00000000-0005-0000-0000-0000020A0000}"/>
    <cellStyle name="Comma 2 3 2 3 2 3 2 2 2 2" xfId="37952" xr:uid="{483D892E-49BB-40DE-8C1C-00D75A4A1405}"/>
    <cellStyle name="Comma 2 3 2 3 2 3 2 2 3" xfId="28345" xr:uid="{AE650908-38AB-4766-84DD-C377FB34C1E3}"/>
    <cellStyle name="Comma 2 3 2 3 2 3 2 3" xfId="13935" xr:uid="{00000000-0005-0000-0000-0000030A0000}"/>
    <cellStyle name="Comma 2 3 2 3 2 3 2 3 2" xfId="33149" xr:uid="{5FC9C57F-73BF-46CD-9009-37AD98CD409A}"/>
    <cellStyle name="Comma 2 3 2 3 2 3 2 4" xfId="23542" xr:uid="{CD6E600B-8630-47B0-8AAD-BABFAD6E3300}"/>
    <cellStyle name="Comma 2 3 2 3 2 3 3" xfId="6730" xr:uid="{00000000-0005-0000-0000-0000040A0000}"/>
    <cellStyle name="Comma 2 3 2 3 2 3 3 2" xfId="16337" xr:uid="{00000000-0005-0000-0000-0000050A0000}"/>
    <cellStyle name="Comma 2 3 2 3 2 3 3 2 2" xfId="35551" xr:uid="{E6D764C1-AA32-4E77-A73A-C8903345DE29}"/>
    <cellStyle name="Comma 2 3 2 3 2 3 3 3" xfId="25944" xr:uid="{CEA0173E-5D56-45C4-BEBE-79A8592DEE82}"/>
    <cellStyle name="Comma 2 3 2 3 2 3 4" xfId="11533" xr:uid="{00000000-0005-0000-0000-0000060A0000}"/>
    <cellStyle name="Comma 2 3 2 3 2 3 4 2" xfId="30747" xr:uid="{773BE9F5-5FFA-4178-B468-7BACDD5A8D79}"/>
    <cellStyle name="Comma 2 3 2 3 2 3 5" xfId="21140" xr:uid="{FB3CCE2C-DEDD-4D20-A82C-34E2C516BD07}"/>
    <cellStyle name="Comma 2 3 2 3 2 4" xfId="2728" xr:uid="{00000000-0005-0000-0000-0000070A0000}"/>
    <cellStyle name="Comma 2 3 2 3 2 4 2" xfId="7531" xr:uid="{00000000-0005-0000-0000-0000080A0000}"/>
    <cellStyle name="Comma 2 3 2 3 2 4 2 2" xfId="17138" xr:uid="{00000000-0005-0000-0000-0000090A0000}"/>
    <cellStyle name="Comma 2 3 2 3 2 4 2 2 2" xfId="36352" xr:uid="{FDE6C6FF-D9A0-4090-95C7-9C6B41E45199}"/>
    <cellStyle name="Comma 2 3 2 3 2 4 2 3" xfId="26745" xr:uid="{968D8520-3459-4A33-BB02-9B0C942B6828}"/>
    <cellStyle name="Comma 2 3 2 3 2 4 3" xfId="12335" xr:uid="{00000000-0005-0000-0000-00000A0A0000}"/>
    <cellStyle name="Comma 2 3 2 3 2 4 3 2" xfId="31549" xr:uid="{CE124A86-67E8-4229-87D3-F00FA4695FF6}"/>
    <cellStyle name="Comma 2 3 2 3 2 4 4" xfId="21942" xr:uid="{6CFABE5F-EB5F-4EF0-9D55-9DB22E39C30F}"/>
    <cellStyle name="Comma 2 3 2 3 2 5" xfId="5130" xr:uid="{00000000-0005-0000-0000-00000B0A0000}"/>
    <cellStyle name="Comma 2 3 2 3 2 5 2" xfId="14737" xr:uid="{00000000-0005-0000-0000-00000C0A0000}"/>
    <cellStyle name="Comma 2 3 2 3 2 5 2 2" xfId="33951" xr:uid="{0AA22FD3-7736-4CAB-8EDD-F0C5E1D8304D}"/>
    <cellStyle name="Comma 2 3 2 3 2 5 3" xfId="24344" xr:uid="{76C5EC42-C4DA-42F6-B0F6-95361306990C}"/>
    <cellStyle name="Comma 2 3 2 3 2 6" xfId="9933" xr:uid="{00000000-0005-0000-0000-00000D0A0000}"/>
    <cellStyle name="Comma 2 3 2 3 2 6 2" xfId="29147" xr:uid="{CF4A7A35-7C71-4008-BA46-E740817F71FA}"/>
    <cellStyle name="Comma 2 3 2 3 2 7" xfId="19540" xr:uid="{AD6CFB95-AF72-4415-9851-2041A98E7301}"/>
    <cellStyle name="Comma 2 3 2 3 3" xfId="522" xr:uid="{00000000-0005-0000-0000-00000E0A0000}"/>
    <cellStyle name="Comma 2 3 2 3 3 2" xfId="1323" xr:uid="{00000000-0005-0000-0000-00000F0A0000}"/>
    <cellStyle name="Comma 2 3 2 3 3 2 2" xfId="3728" xr:uid="{00000000-0005-0000-0000-0000100A0000}"/>
    <cellStyle name="Comma 2 3 2 3 3 2 2 2" xfId="8531" xr:uid="{00000000-0005-0000-0000-0000110A0000}"/>
    <cellStyle name="Comma 2 3 2 3 3 2 2 2 2" xfId="18138" xr:uid="{00000000-0005-0000-0000-0000120A0000}"/>
    <cellStyle name="Comma 2 3 2 3 3 2 2 2 2 2" xfId="37352" xr:uid="{89290A4B-DD3C-47BB-AA27-74373A8782FF}"/>
    <cellStyle name="Comma 2 3 2 3 3 2 2 2 3" xfId="27745" xr:uid="{C55C24B6-B6C7-45DB-96E6-85A57E8DCBE7}"/>
    <cellStyle name="Comma 2 3 2 3 3 2 2 3" xfId="13335" xr:uid="{00000000-0005-0000-0000-0000130A0000}"/>
    <cellStyle name="Comma 2 3 2 3 3 2 2 3 2" xfId="32549" xr:uid="{39C2D64E-1CBD-4252-9837-E758B1F32C48}"/>
    <cellStyle name="Comma 2 3 2 3 3 2 2 4" xfId="22942" xr:uid="{45F67DCC-5893-415D-A2FE-12ACD5AF6528}"/>
    <cellStyle name="Comma 2 3 2 3 3 2 3" xfId="6130" xr:uid="{00000000-0005-0000-0000-0000140A0000}"/>
    <cellStyle name="Comma 2 3 2 3 3 2 3 2" xfId="15737" xr:uid="{00000000-0005-0000-0000-0000150A0000}"/>
    <cellStyle name="Comma 2 3 2 3 3 2 3 2 2" xfId="34951" xr:uid="{1D32C2E6-B095-4D42-88A2-560A6168DA66}"/>
    <cellStyle name="Comma 2 3 2 3 3 2 3 3" xfId="25344" xr:uid="{F66B6B80-3CB1-4C11-919E-2C9A9D0D09B1}"/>
    <cellStyle name="Comma 2 3 2 3 3 2 4" xfId="10933" xr:uid="{00000000-0005-0000-0000-0000160A0000}"/>
    <cellStyle name="Comma 2 3 2 3 3 2 4 2" xfId="30147" xr:uid="{44110D1C-AC6B-440A-BEEE-EF1DA0AD45B0}"/>
    <cellStyle name="Comma 2 3 2 3 3 2 5" xfId="20540" xr:uid="{AC2FED39-5EEE-4BCC-9575-C19C91D60F1C}"/>
    <cellStyle name="Comma 2 3 2 3 3 3" xfId="2123" xr:uid="{00000000-0005-0000-0000-0000170A0000}"/>
    <cellStyle name="Comma 2 3 2 3 3 3 2" xfId="4528" xr:uid="{00000000-0005-0000-0000-0000180A0000}"/>
    <cellStyle name="Comma 2 3 2 3 3 3 2 2" xfId="9331" xr:uid="{00000000-0005-0000-0000-0000190A0000}"/>
    <cellStyle name="Comma 2 3 2 3 3 3 2 2 2" xfId="18938" xr:uid="{00000000-0005-0000-0000-00001A0A0000}"/>
    <cellStyle name="Comma 2 3 2 3 3 3 2 2 2 2" xfId="38152" xr:uid="{4A043D91-84C8-4FA0-B8F9-EAFFC728431D}"/>
    <cellStyle name="Comma 2 3 2 3 3 3 2 2 3" xfId="28545" xr:uid="{81D2378F-679A-47D2-B2BB-DF320760BADC}"/>
    <cellStyle name="Comma 2 3 2 3 3 3 2 3" xfId="14135" xr:uid="{00000000-0005-0000-0000-00001B0A0000}"/>
    <cellStyle name="Comma 2 3 2 3 3 3 2 3 2" xfId="33349" xr:uid="{99F7C8FA-03A1-43C3-8780-778F93616DAC}"/>
    <cellStyle name="Comma 2 3 2 3 3 3 2 4" xfId="23742" xr:uid="{1587E2A7-5769-4518-9E03-C6B34869779D}"/>
    <cellStyle name="Comma 2 3 2 3 3 3 3" xfId="6930" xr:uid="{00000000-0005-0000-0000-00001C0A0000}"/>
    <cellStyle name="Comma 2 3 2 3 3 3 3 2" xfId="16537" xr:uid="{00000000-0005-0000-0000-00001D0A0000}"/>
    <cellStyle name="Comma 2 3 2 3 3 3 3 2 2" xfId="35751" xr:uid="{A2773F0F-D1BD-4ED9-A169-FD724563C577}"/>
    <cellStyle name="Comma 2 3 2 3 3 3 3 3" xfId="26144" xr:uid="{E7CF4480-DAD7-4D18-B3F7-F02C1FF6D0EA}"/>
    <cellStyle name="Comma 2 3 2 3 3 3 4" xfId="11733" xr:uid="{00000000-0005-0000-0000-00001E0A0000}"/>
    <cellStyle name="Comma 2 3 2 3 3 3 4 2" xfId="30947" xr:uid="{998DB3E7-4794-4FF1-AA88-91B8491690AA}"/>
    <cellStyle name="Comma 2 3 2 3 3 3 5" xfId="21340" xr:uid="{C8F8E11F-89D5-4CB7-8941-380BC8AEFEDE}"/>
    <cellStyle name="Comma 2 3 2 3 3 4" xfId="2928" xr:uid="{00000000-0005-0000-0000-00001F0A0000}"/>
    <cellStyle name="Comma 2 3 2 3 3 4 2" xfId="7731" xr:uid="{00000000-0005-0000-0000-0000200A0000}"/>
    <cellStyle name="Comma 2 3 2 3 3 4 2 2" xfId="17338" xr:uid="{00000000-0005-0000-0000-0000210A0000}"/>
    <cellStyle name="Comma 2 3 2 3 3 4 2 2 2" xfId="36552" xr:uid="{C88609EA-1327-45E5-9513-97D9889F459A}"/>
    <cellStyle name="Comma 2 3 2 3 3 4 2 3" xfId="26945" xr:uid="{A7CBDACC-9D52-4198-8321-D82088D866E8}"/>
    <cellStyle name="Comma 2 3 2 3 3 4 3" xfId="12535" xr:uid="{00000000-0005-0000-0000-0000220A0000}"/>
    <cellStyle name="Comma 2 3 2 3 3 4 3 2" xfId="31749" xr:uid="{35DCBB50-CE6A-4010-9B0A-9E81772FA35E}"/>
    <cellStyle name="Comma 2 3 2 3 3 4 4" xfId="22142" xr:uid="{42B003A3-89D0-43D7-923E-79F46DE1C639}"/>
    <cellStyle name="Comma 2 3 2 3 3 5" xfId="5330" xr:uid="{00000000-0005-0000-0000-0000230A0000}"/>
    <cellStyle name="Comma 2 3 2 3 3 5 2" xfId="14937" xr:uid="{00000000-0005-0000-0000-0000240A0000}"/>
    <cellStyle name="Comma 2 3 2 3 3 5 2 2" xfId="34151" xr:uid="{F34A089A-4553-4C79-B010-46F887B57121}"/>
    <cellStyle name="Comma 2 3 2 3 3 5 3" xfId="24544" xr:uid="{E20D6423-53DF-4DCE-9567-A10AA4CFD25B}"/>
    <cellStyle name="Comma 2 3 2 3 3 6" xfId="10133" xr:uid="{00000000-0005-0000-0000-0000250A0000}"/>
    <cellStyle name="Comma 2 3 2 3 3 6 2" xfId="29347" xr:uid="{453E5253-E7E1-43C3-9E38-8C01E4F1E45A}"/>
    <cellStyle name="Comma 2 3 2 3 3 7" xfId="19740" xr:uid="{20566C2C-6744-4EEF-A61E-5770F17D32DC}"/>
    <cellStyle name="Comma 2 3 2 3 4" xfId="722" xr:uid="{00000000-0005-0000-0000-0000260A0000}"/>
    <cellStyle name="Comma 2 3 2 3 4 2" xfId="1523" xr:uid="{00000000-0005-0000-0000-0000270A0000}"/>
    <cellStyle name="Comma 2 3 2 3 4 2 2" xfId="3928" xr:uid="{00000000-0005-0000-0000-0000280A0000}"/>
    <cellStyle name="Comma 2 3 2 3 4 2 2 2" xfId="8731" xr:uid="{00000000-0005-0000-0000-0000290A0000}"/>
    <cellStyle name="Comma 2 3 2 3 4 2 2 2 2" xfId="18338" xr:uid="{00000000-0005-0000-0000-00002A0A0000}"/>
    <cellStyle name="Comma 2 3 2 3 4 2 2 2 2 2" xfId="37552" xr:uid="{33EC0335-B285-4244-80F8-CB1BF131634D}"/>
    <cellStyle name="Comma 2 3 2 3 4 2 2 2 3" xfId="27945" xr:uid="{DD08E54F-07F8-4027-844D-B1B82C57F2E6}"/>
    <cellStyle name="Comma 2 3 2 3 4 2 2 3" xfId="13535" xr:uid="{00000000-0005-0000-0000-00002B0A0000}"/>
    <cellStyle name="Comma 2 3 2 3 4 2 2 3 2" xfId="32749" xr:uid="{10A90DF6-2F29-4EF4-AA22-4B2E94BFF56F}"/>
    <cellStyle name="Comma 2 3 2 3 4 2 2 4" xfId="23142" xr:uid="{DA9744D8-338E-4F2F-87FA-31F19D2B5B78}"/>
    <cellStyle name="Comma 2 3 2 3 4 2 3" xfId="6330" xr:uid="{00000000-0005-0000-0000-00002C0A0000}"/>
    <cellStyle name="Comma 2 3 2 3 4 2 3 2" xfId="15937" xr:uid="{00000000-0005-0000-0000-00002D0A0000}"/>
    <cellStyle name="Comma 2 3 2 3 4 2 3 2 2" xfId="35151" xr:uid="{E300806F-55FF-4442-8269-8422DE922ED5}"/>
    <cellStyle name="Comma 2 3 2 3 4 2 3 3" xfId="25544" xr:uid="{FC29296E-FEB1-43BE-85F0-DB9372D2D96D}"/>
    <cellStyle name="Comma 2 3 2 3 4 2 4" xfId="11133" xr:uid="{00000000-0005-0000-0000-00002E0A0000}"/>
    <cellStyle name="Comma 2 3 2 3 4 2 4 2" xfId="30347" xr:uid="{1A3DEB1B-EB46-4FA6-9CBC-9734A2318676}"/>
    <cellStyle name="Comma 2 3 2 3 4 2 5" xfId="20740" xr:uid="{D349090A-E30E-4E4C-9EBF-963B80CE0F77}"/>
    <cellStyle name="Comma 2 3 2 3 4 3" xfId="2323" xr:uid="{00000000-0005-0000-0000-00002F0A0000}"/>
    <cellStyle name="Comma 2 3 2 3 4 3 2" xfId="4728" xr:uid="{00000000-0005-0000-0000-0000300A0000}"/>
    <cellStyle name="Comma 2 3 2 3 4 3 2 2" xfId="9531" xr:uid="{00000000-0005-0000-0000-0000310A0000}"/>
    <cellStyle name="Comma 2 3 2 3 4 3 2 2 2" xfId="19138" xr:uid="{00000000-0005-0000-0000-0000320A0000}"/>
    <cellStyle name="Comma 2 3 2 3 4 3 2 2 2 2" xfId="38352" xr:uid="{8CF273E7-9976-4AED-AD23-082757380030}"/>
    <cellStyle name="Comma 2 3 2 3 4 3 2 2 3" xfId="28745" xr:uid="{2AD3DE5D-D384-47AA-ADBD-9E38855C6F0A}"/>
    <cellStyle name="Comma 2 3 2 3 4 3 2 3" xfId="14335" xr:uid="{00000000-0005-0000-0000-0000330A0000}"/>
    <cellStyle name="Comma 2 3 2 3 4 3 2 3 2" xfId="33549" xr:uid="{B593F76E-20D6-4D1F-9AC1-88F268A34D2A}"/>
    <cellStyle name="Comma 2 3 2 3 4 3 2 4" xfId="23942" xr:uid="{975CC4E3-958F-49D0-A683-6F37D4BDE1A9}"/>
    <cellStyle name="Comma 2 3 2 3 4 3 3" xfId="7130" xr:uid="{00000000-0005-0000-0000-0000340A0000}"/>
    <cellStyle name="Comma 2 3 2 3 4 3 3 2" xfId="16737" xr:uid="{00000000-0005-0000-0000-0000350A0000}"/>
    <cellStyle name="Comma 2 3 2 3 4 3 3 2 2" xfId="35951" xr:uid="{C7B5C0C0-FC3A-4EB1-98C7-DB1D430C5680}"/>
    <cellStyle name="Comma 2 3 2 3 4 3 3 3" xfId="26344" xr:uid="{5B73B054-5685-496A-ABEA-6DDC2DB81FC6}"/>
    <cellStyle name="Comma 2 3 2 3 4 3 4" xfId="11933" xr:uid="{00000000-0005-0000-0000-0000360A0000}"/>
    <cellStyle name="Comma 2 3 2 3 4 3 4 2" xfId="31147" xr:uid="{22D7ACCA-1F96-47C2-A9D3-4C1648EFF51D}"/>
    <cellStyle name="Comma 2 3 2 3 4 3 5" xfId="21540" xr:uid="{B572F0E8-5EBD-4037-997C-EF2FE11BD96F}"/>
    <cellStyle name="Comma 2 3 2 3 4 4" xfId="3128" xr:uid="{00000000-0005-0000-0000-0000370A0000}"/>
    <cellStyle name="Comma 2 3 2 3 4 4 2" xfId="7931" xr:uid="{00000000-0005-0000-0000-0000380A0000}"/>
    <cellStyle name="Comma 2 3 2 3 4 4 2 2" xfId="17538" xr:uid="{00000000-0005-0000-0000-0000390A0000}"/>
    <cellStyle name="Comma 2 3 2 3 4 4 2 2 2" xfId="36752" xr:uid="{00932489-C5A8-48EB-B331-0922B4891272}"/>
    <cellStyle name="Comma 2 3 2 3 4 4 2 3" xfId="27145" xr:uid="{708F211F-10B4-4091-8D72-4EBDA45404B7}"/>
    <cellStyle name="Comma 2 3 2 3 4 4 3" xfId="12735" xr:uid="{00000000-0005-0000-0000-00003A0A0000}"/>
    <cellStyle name="Comma 2 3 2 3 4 4 3 2" xfId="31949" xr:uid="{B679E25A-40B4-4FA2-B996-3BE615FEC38F}"/>
    <cellStyle name="Comma 2 3 2 3 4 4 4" xfId="22342" xr:uid="{E0248CE9-0A82-4D15-9831-C6C4D45F14EB}"/>
    <cellStyle name="Comma 2 3 2 3 4 5" xfId="5530" xr:uid="{00000000-0005-0000-0000-00003B0A0000}"/>
    <cellStyle name="Comma 2 3 2 3 4 5 2" xfId="15137" xr:uid="{00000000-0005-0000-0000-00003C0A0000}"/>
    <cellStyle name="Comma 2 3 2 3 4 5 2 2" xfId="34351" xr:uid="{BEEAACCE-5C83-41C5-AA02-B49C36BB14E6}"/>
    <cellStyle name="Comma 2 3 2 3 4 5 3" xfId="24744" xr:uid="{800CA8B4-AC04-49EF-A054-5613403262FC}"/>
    <cellStyle name="Comma 2 3 2 3 4 6" xfId="10333" xr:uid="{00000000-0005-0000-0000-00003D0A0000}"/>
    <cellStyle name="Comma 2 3 2 3 4 6 2" xfId="29547" xr:uid="{F60DD628-20B0-40D3-B1AE-6166EDDA2F55}"/>
    <cellStyle name="Comma 2 3 2 3 4 7" xfId="19940" xr:uid="{50D3733E-C7B2-45E2-B93F-F69D4E4586F3}"/>
    <cellStyle name="Comma 2 3 2 3 5" xfId="923" xr:uid="{00000000-0005-0000-0000-00003E0A0000}"/>
    <cellStyle name="Comma 2 3 2 3 5 2" xfId="3328" xr:uid="{00000000-0005-0000-0000-00003F0A0000}"/>
    <cellStyle name="Comma 2 3 2 3 5 2 2" xfId="8131" xr:uid="{00000000-0005-0000-0000-0000400A0000}"/>
    <cellStyle name="Comma 2 3 2 3 5 2 2 2" xfId="17738" xr:uid="{00000000-0005-0000-0000-0000410A0000}"/>
    <cellStyle name="Comma 2 3 2 3 5 2 2 2 2" xfId="36952" xr:uid="{16C042F4-1E95-4B34-90A4-22B1167CD195}"/>
    <cellStyle name="Comma 2 3 2 3 5 2 2 3" xfId="27345" xr:uid="{21E4DF7E-9261-47BF-B60E-9C20A9B17206}"/>
    <cellStyle name="Comma 2 3 2 3 5 2 3" xfId="12935" xr:uid="{00000000-0005-0000-0000-0000420A0000}"/>
    <cellStyle name="Comma 2 3 2 3 5 2 3 2" xfId="32149" xr:uid="{9616FA4C-3C2F-4528-A6EF-E537C1211A79}"/>
    <cellStyle name="Comma 2 3 2 3 5 2 4" xfId="22542" xr:uid="{25EC0D20-5D64-4353-AA17-4C82CBDD5F89}"/>
    <cellStyle name="Comma 2 3 2 3 5 3" xfId="5730" xr:uid="{00000000-0005-0000-0000-0000430A0000}"/>
    <cellStyle name="Comma 2 3 2 3 5 3 2" xfId="15337" xr:uid="{00000000-0005-0000-0000-0000440A0000}"/>
    <cellStyle name="Comma 2 3 2 3 5 3 2 2" xfId="34551" xr:uid="{A9005A3C-5C07-4004-A14E-0F8915D1CA59}"/>
    <cellStyle name="Comma 2 3 2 3 5 3 3" xfId="24944" xr:uid="{A76D6BD2-2586-42D8-ABBC-97250465AC72}"/>
    <cellStyle name="Comma 2 3 2 3 5 4" xfId="10533" xr:uid="{00000000-0005-0000-0000-0000450A0000}"/>
    <cellStyle name="Comma 2 3 2 3 5 4 2" xfId="29747" xr:uid="{0EEE513B-1B40-457E-8E7C-FF5518F06F8C}"/>
    <cellStyle name="Comma 2 3 2 3 5 5" xfId="20140" xr:uid="{38B80213-EB85-4253-9606-4B8CA256302A}"/>
    <cellStyle name="Comma 2 3 2 3 6" xfId="1723" xr:uid="{00000000-0005-0000-0000-0000460A0000}"/>
    <cellStyle name="Comma 2 3 2 3 6 2" xfId="4128" xr:uid="{00000000-0005-0000-0000-0000470A0000}"/>
    <cellStyle name="Comma 2 3 2 3 6 2 2" xfId="8931" xr:uid="{00000000-0005-0000-0000-0000480A0000}"/>
    <cellStyle name="Comma 2 3 2 3 6 2 2 2" xfId="18538" xr:uid="{00000000-0005-0000-0000-0000490A0000}"/>
    <cellStyle name="Comma 2 3 2 3 6 2 2 2 2" xfId="37752" xr:uid="{C5238E67-76AD-44AF-8F21-806773A42452}"/>
    <cellStyle name="Comma 2 3 2 3 6 2 2 3" xfId="28145" xr:uid="{E94BD370-E13F-4174-9344-841AE5C871E7}"/>
    <cellStyle name="Comma 2 3 2 3 6 2 3" xfId="13735" xr:uid="{00000000-0005-0000-0000-00004A0A0000}"/>
    <cellStyle name="Comma 2 3 2 3 6 2 3 2" xfId="32949" xr:uid="{A0A46974-92FB-4450-ADCC-CC5A98460414}"/>
    <cellStyle name="Comma 2 3 2 3 6 2 4" xfId="23342" xr:uid="{9986E9B9-D0D4-4AF6-9D0B-A3A46D6C4263}"/>
    <cellStyle name="Comma 2 3 2 3 6 3" xfId="6530" xr:uid="{00000000-0005-0000-0000-00004B0A0000}"/>
    <cellStyle name="Comma 2 3 2 3 6 3 2" xfId="16137" xr:uid="{00000000-0005-0000-0000-00004C0A0000}"/>
    <cellStyle name="Comma 2 3 2 3 6 3 2 2" xfId="35351" xr:uid="{347B8E0B-BCAA-43C9-9029-4A62DAA115BF}"/>
    <cellStyle name="Comma 2 3 2 3 6 3 3" xfId="25744" xr:uid="{C6309284-0186-4156-BFA2-369D70E00FFA}"/>
    <cellStyle name="Comma 2 3 2 3 6 4" xfId="11333" xr:uid="{00000000-0005-0000-0000-00004D0A0000}"/>
    <cellStyle name="Comma 2 3 2 3 6 4 2" xfId="30547" xr:uid="{3F97F192-4F78-409A-9EE0-66CD1BC40EC6}"/>
    <cellStyle name="Comma 2 3 2 3 6 5" xfId="20940" xr:uid="{4EE7FD61-FC52-4734-B3BC-776077C59944}"/>
    <cellStyle name="Comma 2 3 2 3 7" xfId="2528" xr:uid="{00000000-0005-0000-0000-00004E0A0000}"/>
    <cellStyle name="Comma 2 3 2 3 7 2" xfId="7331" xr:uid="{00000000-0005-0000-0000-00004F0A0000}"/>
    <cellStyle name="Comma 2 3 2 3 7 2 2" xfId="16938" xr:uid="{00000000-0005-0000-0000-0000500A0000}"/>
    <cellStyle name="Comma 2 3 2 3 7 2 2 2" xfId="36152" xr:uid="{9143076D-2391-49D0-8FFB-4026F446AB1B}"/>
    <cellStyle name="Comma 2 3 2 3 7 2 3" xfId="26545" xr:uid="{6C2B00BC-A40D-407E-AE39-6C5CBF6E188C}"/>
    <cellStyle name="Comma 2 3 2 3 7 3" xfId="12135" xr:uid="{00000000-0005-0000-0000-0000510A0000}"/>
    <cellStyle name="Comma 2 3 2 3 7 3 2" xfId="31349" xr:uid="{D2E6DE21-1154-4502-8C1C-4C251C3AC186}"/>
    <cellStyle name="Comma 2 3 2 3 7 4" xfId="21742" xr:uid="{9D724C1B-D0D3-4039-B486-45376580AAAC}"/>
    <cellStyle name="Comma 2 3 2 3 8" xfId="4930" xr:uid="{00000000-0005-0000-0000-0000520A0000}"/>
    <cellStyle name="Comma 2 3 2 3 8 2" xfId="14537" xr:uid="{00000000-0005-0000-0000-0000530A0000}"/>
    <cellStyle name="Comma 2 3 2 3 8 2 2" xfId="33751" xr:uid="{BA7226CC-2935-4EFC-AE2A-ED6B49140708}"/>
    <cellStyle name="Comma 2 3 2 3 8 3" xfId="24144" xr:uid="{DED48F11-6A5D-43B2-B762-FE7D6C6BF229}"/>
    <cellStyle name="Comma 2 3 2 3 9" xfId="9733" xr:uid="{00000000-0005-0000-0000-0000540A0000}"/>
    <cellStyle name="Comma 2 3 2 3 9 2" xfId="28947" xr:uid="{0387E971-9F22-4667-A00C-9A400BF01C3C}"/>
    <cellStyle name="Comma 2 3 2 4" xfId="222" xr:uid="{00000000-0005-0000-0000-0000550A0000}"/>
    <cellStyle name="Comma 2 3 2 4 2" xfId="1023" xr:uid="{00000000-0005-0000-0000-0000560A0000}"/>
    <cellStyle name="Comma 2 3 2 4 2 2" xfId="3428" xr:uid="{00000000-0005-0000-0000-0000570A0000}"/>
    <cellStyle name="Comma 2 3 2 4 2 2 2" xfId="8231" xr:uid="{00000000-0005-0000-0000-0000580A0000}"/>
    <cellStyle name="Comma 2 3 2 4 2 2 2 2" xfId="17838" xr:uid="{00000000-0005-0000-0000-0000590A0000}"/>
    <cellStyle name="Comma 2 3 2 4 2 2 2 2 2" xfId="37052" xr:uid="{EE8E687A-69A4-4DB1-A580-1BF5352862A4}"/>
    <cellStyle name="Comma 2 3 2 4 2 2 2 3" xfId="27445" xr:uid="{59FEC5FA-88F3-4256-9911-678DC6D30CB1}"/>
    <cellStyle name="Comma 2 3 2 4 2 2 3" xfId="13035" xr:uid="{00000000-0005-0000-0000-00005A0A0000}"/>
    <cellStyle name="Comma 2 3 2 4 2 2 3 2" xfId="32249" xr:uid="{2283E5B3-7954-4BEE-910A-8F19DEFB1A0F}"/>
    <cellStyle name="Comma 2 3 2 4 2 2 4" xfId="22642" xr:uid="{1DA5C70A-1F11-4CF8-A3EF-F7B6E12A95DD}"/>
    <cellStyle name="Comma 2 3 2 4 2 3" xfId="5830" xr:uid="{00000000-0005-0000-0000-00005B0A0000}"/>
    <cellStyle name="Comma 2 3 2 4 2 3 2" xfId="15437" xr:uid="{00000000-0005-0000-0000-00005C0A0000}"/>
    <cellStyle name="Comma 2 3 2 4 2 3 2 2" xfId="34651" xr:uid="{0BFDA1B1-7431-4042-9B82-6BB5DAFFC76B}"/>
    <cellStyle name="Comma 2 3 2 4 2 3 3" xfId="25044" xr:uid="{34DE6451-24D8-46AC-9F18-916DDC101F21}"/>
    <cellStyle name="Comma 2 3 2 4 2 4" xfId="10633" xr:uid="{00000000-0005-0000-0000-00005D0A0000}"/>
    <cellStyle name="Comma 2 3 2 4 2 4 2" xfId="29847" xr:uid="{E45D760B-544C-458B-B128-04FBD2F3F255}"/>
    <cellStyle name="Comma 2 3 2 4 2 5" xfId="20240" xr:uid="{8609A8CF-AE12-49FC-A617-57DBD1EFB6D7}"/>
    <cellStyle name="Comma 2 3 2 4 3" xfId="1823" xr:uid="{00000000-0005-0000-0000-00005E0A0000}"/>
    <cellStyle name="Comma 2 3 2 4 3 2" xfId="4228" xr:uid="{00000000-0005-0000-0000-00005F0A0000}"/>
    <cellStyle name="Comma 2 3 2 4 3 2 2" xfId="9031" xr:uid="{00000000-0005-0000-0000-0000600A0000}"/>
    <cellStyle name="Comma 2 3 2 4 3 2 2 2" xfId="18638" xr:uid="{00000000-0005-0000-0000-0000610A0000}"/>
    <cellStyle name="Comma 2 3 2 4 3 2 2 2 2" xfId="37852" xr:uid="{8B56AE1B-44E5-4899-B6CB-24090E12ED29}"/>
    <cellStyle name="Comma 2 3 2 4 3 2 2 3" xfId="28245" xr:uid="{C28E6738-EB51-4C4C-82C1-1F9CC838D522}"/>
    <cellStyle name="Comma 2 3 2 4 3 2 3" xfId="13835" xr:uid="{00000000-0005-0000-0000-0000620A0000}"/>
    <cellStyle name="Comma 2 3 2 4 3 2 3 2" xfId="33049" xr:uid="{0B5A2782-9DF6-4709-8C82-AC11EE7B4F28}"/>
    <cellStyle name="Comma 2 3 2 4 3 2 4" xfId="23442" xr:uid="{F1136DE2-38AD-4F0A-B0B4-9566E3C24BBD}"/>
    <cellStyle name="Comma 2 3 2 4 3 3" xfId="6630" xr:uid="{00000000-0005-0000-0000-0000630A0000}"/>
    <cellStyle name="Comma 2 3 2 4 3 3 2" xfId="16237" xr:uid="{00000000-0005-0000-0000-0000640A0000}"/>
    <cellStyle name="Comma 2 3 2 4 3 3 2 2" xfId="35451" xr:uid="{299078DE-CF93-4BFA-8C9F-8E40E33B411B}"/>
    <cellStyle name="Comma 2 3 2 4 3 3 3" xfId="25844" xr:uid="{85BC4096-8168-4288-BE75-2A7F473C8774}"/>
    <cellStyle name="Comma 2 3 2 4 3 4" xfId="11433" xr:uid="{00000000-0005-0000-0000-0000650A0000}"/>
    <cellStyle name="Comma 2 3 2 4 3 4 2" xfId="30647" xr:uid="{71273A19-FAF0-4116-8DB7-3AF491E3DC2A}"/>
    <cellStyle name="Comma 2 3 2 4 3 5" xfId="21040" xr:uid="{EF8FD96D-DA00-468E-AE1F-9CC3044E5D9B}"/>
    <cellStyle name="Comma 2 3 2 4 4" xfId="2628" xr:uid="{00000000-0005-0000-0000-0000660A0000}"/>
    <cellStyle name="Comma 2 3 2 4 4 2" xfId="7431" xr:uid="{00000000-0005-0000-0000-0000670A0000}"/>
    <cellStyle name="Comma 2 3 2 4 4 2 2" xfId="17038" xr:uid="{00000000-0005-0000-0000-0000680A0000}"/>
    <cellStyle name="Comma 2 3 2 4 4 2 2 2" xfId="36252" xr:uid="{747D66C0-2D37-46CA-B3EE-E501A6E3AD22}"/>
    <cellStyle name="Comma 2 3 2 4 4 2 3" xfId="26645" xr:uid="{76CCF8AA-2BF1-470F-84E8-0CE08A7EAD3D}"/>
    <cellStyle name="Comma 2 3 2 4 4 3" xfId="12235" xr:uid="{00000000-0005-0000-0000-0000690A0000}"/>
    <cellStyle name="Comma 2 3 2 4 4 3 2" xfId="31449" xr:uid="{FE6ADBC7-1759-47D8-ACE9-EC0FAE43CEC9}"/>
    <cellStyle name="Comma 2 3 2 4 4 4" xfId="21842" xr:uid="{78328C05-545B-46A1-8FC7-25C31FCF58A2}"/>
    <cellStyle name="Comma 2 3 2 4 5" xfId="5030" xr:uid="{00000000-0005-0000-0000-00006A0A0000}"/>
    <cellStyle name="Comma 2 3 2 4 5 2" xfId="14637" xr:uid="{00000000-0005-0000-0000-00006B0A0000}"/>
    <cellStyle name="Comma 2 3 2 4 5 2 2" xfId="33851" xr:uid="{FA0419E3-9E0E-4B70-B18A-BCCF12C8771F}"/>
    <cellStyle name="Comma 2 3 2 4 5 3" xfId="24244" xr:uid="{AAB71A0A-A634-4530-A5C4-E1E51F954E5D}"/>
    <cellStyle name="Comma 2 3 2 4 6" xfId="9833" xr:uid="{00000000-0005-0000-0000-00006C0A0000}"/>
    <cellStyle name="Comma 2 3 2 4 6 2" xfId="29047" xr:uid="{3EE6C702-8D94-4AF1-A888-051C8E009EF5}"/>
    <cellStyle name="Comma 2 3 2 4 7" xfId="19440" xr:uid="{7470DFDF-5488-4391-90E2-D84CEAEE7F5F}"/>
    <cellStyle name="Comma 2 3 2 5" xfId="422" xr:uid="{00000000-0005-0000-0000-00006D0A0000}"/>
    <cellStyle name="Comma 2 3 2 5 2" xfId="1223" xr:uid="{00000000-0005-0000-0000-00006E0A0000}"/>
    <cellStyle name="Comma 2 3 2 5 2 2" xfId="3628" xr:uid="{00000000-0005-0000-0000-00006F0A0000}"/>
    <cellStyle name="Comma 2 3 2 5 2 2 2" xfId="8431" xr:uid="{00000000-0005-0000-0000-0000700A0000}"/>
    <cellStyle name="Comma 2 3 2 5 2 2 2 2" xfId="18038" xr:uid="{00000000-0005-0000-0000-0000710A0000}"/>
    <cellStyle name="Comma 2 3 2 5 2 2 2 2 2" xfId="37252" xr:uid="{7B6D404D-1BEA-47FA-930E-AED5A9B81F0F}"/>
    <cellStyle name="Comma 2 3 2 5 2 2 2 3" xfId="27645" xr:uid="{64AC93CD-473E-48B5-B888-DC296CC22FA1}"/>
    <cellStyle name="Comma 2 3 2 5 2 2 3" xfId="13235" xr:uid="{00000000-0005-0000-0000-0000720A0000}"/>
    <cellStyle name="Comma 2 3 2 5 2 2 3 2" xfId="32449" xr:uid="{C09C2CC9-712C-498D-8661-37024D79504A}"/>
    <cellStyle name="Comma 2 3 2 5 2 2 4" xfId="22842" xr:uid="{248BB469-6A19-4D13-8E92-51A5E6920FB7}"/>
    <cellStyle name="Comma 2 3 2 5 2 3" xfId="6030" xr:uid="{00000000-0005-0000-0000-0000730A0000}"/>
    <cellStyle name="Comma 2 3 2 5 2 3 2" xfId="15637" xr:uid="{00000000-0005-0000-0000-0000740A0000}"/>
    <cellStyle name="Comma 2 3 2 5 2 3 2 2" xfId="34851" xr:uid="{9DBD3979-9F9B-4FFA-98AD-95336352A7C0}"/>
    <cellStyle name="Comma 2 3 2 5 2 3 3" xfId="25244" xr:uid="{AF5B3351-2C48-4C96-A593-6003D7926AB1}"/>
    <cellStyle name="Comma 2 3 2 5 2 4" xfId="10833" xr:uid="{00000000-0005-0000-0000-0000750A0000}"/>
    <cellStyle name="Comma 2 3 2 5 2 4 2" xfId="30047" xr:uid="{8BCE6C5A-82C2-4FDF-862A-575771C2A1EB}"/>
    <cellStyle name="Comma 2 3 2 5 2 5" xfId="20440" xr:uid="{97442C3B-C4AD-480A-84B4-063A531E7D69}"/>
    <cellStyle name="Comma 2 3 2 5 3" xfId="2023" xr:uid="{00000000-0005-0000-0000-0000760A0000}"/>
    <cellStyle name="Comma 2 3 2 5 3 2" xfId="4428" xr:uid="{00000000-0005-0000-0000-0000770A0000}"/>
    <cellStyle name="Comma 2 3 2 5 3 2 2" xfId="9231" xr:uid="{00000000-0005-0000-0000-0000780A0000}"/>
    <cellStyle name="Comma 2 3 2 5 3 2 2 2" xfId="18838" xr:uid="{00000000-0005-0000-0000-0000790A0000}"/>
    <cellStyle name="Comma 2 3 2 5 3 2 2 2 2" xfId="38052" xr:uid="{58F52882-F4F4-4EEF-9ABF-A7A2D0CFEFAB}"/>
    <cellStyle name="Comma 2 3 2 5 3 2 2 3" xfId="28445" xr:uid="{4B10AA8E-55A3-4E35-A491-6BBEBA815CFB}"/>
    <cellStyle name="Comma 2 3 2 5 3 2 3" xfId="14035" xr:uid="{00000000-0005-0000-0000-00007A0A0000}"/>
    <cellStyle name="Comma 2 3 2 5 3 2 3 2" xfId="33249" xr:uid="{D8B48159-2637-48AA-B095-E97F206DE0B5}"/>
    <cellStyle name="Comma 2 3 2 5 3 2 4" xfId="23642" xr:uid="{B9B51475-F81D-4606-A689-6B6F30801DE5}"/>
    <cellStyle name="Comma 2 3 2 5 3 3" xfId="6830" xr:uid="{00000000-0005-0000-0000-00007B0A0000}"/>
    <cellStyle name="Comma 2 3 2 5 3 3 2" xfId="16437" xr:uid="{00000000-0005-0000-0000-00007C0A0000}"/>
    <cellStyle name="Comma 2 3 2 5 3 3 2 2" xfId="35651" xr:uid="{0B96C5CF-675A-4E53-8717-A4E2FCCF04F7}"/>
    <cellStyle name="Comma 2 3 2 5 3 3 3" xfId="26044" xr:uid="{43FC4CFF-816D-4211-9F82-8CA52B27FCE4}"/>
    <cellStyle name="Comma 2 3 2 5 3 4" xfId="11633" xr:uid="{00000000-0005-0000-0000-00007D0A0000}"/>
    <cellStyle name="Comma 2 3 2 5 3 4 2" xfId="30847" xr:uid="{32CD64F9-7061-4F7B-A9BA-C5F301F75227}"/>
    <cellStyle name="Comma 2 3 2 5 3 5" xfId="21240" xr:uid="{5F78580E-6751-4A4A-99BC-0FF9897EBB95}"/>
    <cellStyle name="Comma 2 3 2 5 4" xfId="2828" xr:uid="{00000000-0005-0000-0000-00007E0A0000}"/>
    <cellStyle name="Comma 2 3 2 5 4 2" xfId="7631" xr:uid="{00000000-0005-0000-0000-00007F0A0000}"/>
    <cellStyle name="Comma 2 3 2 5 4 2 2" xfId="17238" xr:uid="{00000000-0005-0000-0000-0000800A0000}"/>
    <cellStyle name="Comma 2 3 2 5 4 2 2 2" xfId="36452" xr:uid="{EFD12D70-6D6B-45DF-9A51-6238D6FCA658}"/>
    <cellStyle name="Comma 2 3 2 5 4 2 3" xfId="26845" xr:uid="{C6DAB3F6-B8D3-4B29-9A4C-E440EF2F59E9}"/>
    <cellStyle name="Comma 2 3 2 5 4 3" xfId="12435" xr:uid="{00000000-0005-0000-0000-0000810A0000}"/>
    <cellStyle name="Comma 2 3 2 5 4 3 2" xfId="31649" xr:uid="{E3F4659A-9D78-44AB-83E5-844C1104CBA7}"/>
    <cellStyle name="Comma 2 3 2 5 4 4" xfId="22042" xr:uid="{2D3569CB-EB56-4237-B760-F1FBC73BF04F}"/>
    <cellStyle name="Comma 2 3 2 5 5" xfId="5230" xr:uid="{00000000-0005-0000-0000-0000820A0000}"/>
    <cellStyle name="Comma 2 3 2 5 5 2" xfId="14837" xr:uid="{00000000-0005-0000-0000-0000830A0000}"/>
    <cellStyle name="Comma 2 3 2 5 5 2 2" xfId="34051" xr:uid="{1D6F2C90-F830-4D9D-8FE0-53AC40D3060C}"/>
    <cellStyle name="Comma 2 3 2 5 5 3" xfId="24444" xr:uid="{87A62657-CF54-4044-9852-23CABE61A302}"/>
    <cellStyle name="Comma 2 3 2 5 6" xfId="10033" xr:uid="{00000000-0005-0000-0000-0000840A0000}"/>
    <cellStyle name="Comma 2 3 2 5 6 2" xfId="29247" xr:uid="{8B516618-FA2D-415C-84B2-7C8865256197}"/>
    <cellStyle name="Comma 2 3 2 5 7" xfId="19640" xr:uid="{36C21FB3-8093-4168-A250-E646A79AC4C0}"/>
    <cellStyle name="Comma 2 3 2 6" xfId="622" xr:uid="{00000000-0005-0000-0000-0000850A0000}"/>
    <cellStyle name="Comma 2 3 2 6 2" xfId="1423" xr:uid="{00000000-0005-0000-0000-0000860A0000}"/>
    <cellStyle name="Comma 2 3 2 6 2 2" xfId="3828" xr:uid="{00000000-0005-0000-0000-0000870A0000}"/>
    <cellStyle name="Comma 2 3 2 6 2 2 2" xfId="8631" xr:uid="{00000000-0005-0000-0000-0000880A0000}"/>
    <cellStyle name="Comma 2 3 2 6 2 2 2 2" xfId="18238" xr:uid="{00000000-0005-0000-0000-0000890A0000}"/>
    <cellStyle name="Comma 2 3 2 6 2 2 2 2 2" xfId="37452" xr:uid="{C2D74650-426A-4632-B619-07EF0DDFAE6D}"/>
    <cellStyle name="Comma 2 3 2 6 2 2 2 3" xfId="27845" xr:uid="{6D48A2D0-4594-4CE7-9025-5AA4BDBF2EEC}"/>
    <cellStyle name="Comma 2 3 2 6 2 2 3" xfId="13435" xr:uid="{00000000-0005-0000-0000-00008A0A0000}"/>
    <cellStyle name="Comma 2 3 2 6 2 2 3 2" xfId="32649" xr:uid="{9E02C1D2-9C22-4470-9B6B-CC1A84C4AF9E}"/>
    <cellStyle name="Comma 2 3 2 6 2 2 4" xfId="23042" xr:uid="{621B1477-88C0-4E1F-BB1A-18A1FD454608}"/>
    <cellStyle name="Comma 2 3 2 6 2 3" xfId="6230" xr:uid="{00000000-0005-0000-0000-00008B0A0000}"/>
    <cellStyle name="Comma 2 3 2 6 2 3 2" xfId="15837" xr:uid="{00000000-0005-0000-0000-00008C0A0000}"/>
    <cellStyle name="Comma 2 3 2 6 2 3 2 2" xfId="35051" xr:uid="{7A21B2CF-ADBA-4432-97E2-65472AA2C27C}"/>
    <cellStyle name="Comma 2 3 2 6 2 3 3" xfId="25444" xr:uid="{4F08B4AD-B759-4492-8805-5EB1084DC4F4}"/>
    <cellStyle name="Comma 2 3 2 6 2 4" xfId="11033" xr:uid="{00000000-0005-0000-0000-00008D0A0000}"/>
    <cellStyle name="Comma 2 3 2 6 2 4 2" xfId="30247" xr:uid="{9C04EAA6-FD03-4558-8972-393E308A589F}"/>
    <cellStyle name="Comma 2 3 2 6 2 5" xfId="20640" xr:uid="{0A29EC83-B1CF-462A-95D5-56BA883B20CA}"/>
    <cellStyle name="Comma 2 3 2 6 3" xfId="2223" xr:uid="{00000000-0005-0000-0000-00008E0A0000}"/>
    <cellStyle name="Comma 2 3 2 6 3 2" xfId="4628" xr:uid="{00000000-0005-0000-0000-00008F0A0000}"/>
    <cellStyle name="Comma 2 3 2 6 3 2 2" xfId="9431" xr:uid="{00000000-0005-0000-0000-0000900A0000}"/>
    <cellStyle name="Comma 2 3 2 6 3 2 2 2" xfId="19038" xr:uid="{00000000-0005-0000-0000-0000910A0000}"/>
    <cellStyle name="Comma 2 3 2 6 3 2 2 2 2" xfId="38252" xr:uid="{4D364153-4EE7-4016-AB78-98A2F8B844B0}"/>
    <cellStyle name="Comma 2 3 2 6 3 2 2 3" xfId="28645" xr:uid="{8163B08B-DC14-457B-8B17-ABE571B18AA6}"/>
    <cellStyle name="Comma 2 3 2 6 3 2 3" xfId="14235" xr:uid="{00000000-0005-0000-0000-0000920A0000}"/>
    <cellStyle name="Comma 2 3 2 6 3 2 3 2" xfId="33449" xr:uid="{F3382E51-50D5-4131-8924-44B4FDE32A1E}"/>
    <cellStyle name="Comma 2 3 2 6 3 2 4" xfId="23842" xr:uid="{192AE24A-EB08-4915-89B9-D408A89A0E9B}"/>
    <cellStyle name="Comma 2 3 2 6 3 3" xfId="7030" xr:uid="{00000000-0005-0000-0000-0000930A0000}"/>
    <cellStyle name="Comma 2 3 2 6 3 3 2" xfId="16637" xr:uid="{00000000-0005-0000-0000-0000940A0000}"/>
    <cellStyle name="Comma 2 3 2 6 3 3 2 2" xfId="35851" xr:uid="{6DF036F8-6FB9-4D82-B6BA-EAB0BB7EF736}"/>
    <cellStyle name="Comma 2 3 2 6 3 3 3" xfId="26244" xr:uid="{19F25A7A-8253-40BF-B6F4-F51663358CDA}"/>
    <cellStyle name="Comma 2 3 2 6 3 4" xfId="11833" xr:uid="{00000000-0005-0000-0000-0000950A0000}"/>
    <cellStyle name="Comma 2 3 2 6 3 4 2" xfId="31047" xr:uid="{C32D9115-301E-438B-B23A-C09365D6257D}"/>
    <cellStyle name="Comma 2 3 2 6 3 5" xfId="21440" xr:uid="{C2FADBAC-C4EA-4547-AF60-AD5FB2304514}"/>
    <cellStyle name="Comma 2 3 2 6 4" xfId="3028" xr:uid="{00000000-0005-0000-0000-0000960A0000}"/>
    <cellStyle name="Comma 2 3 2 6 4 2" xfId="7831" xr:uid="{00000000-0005-0000-0000-0000970A0000}"/>
    <cellStyle name="Comma 2 3 2 6 4 2 2" xfId="17438" xr:uid="{00000000-0005-0000-0000-0000980A0000}"/>
    <cellStyle name="Comma 2 3 2 6 4 2 2 2" xfId="36652" xr:uid="{D12933AF-6C16-4B67-AE2E-4FA7EDB93C17}"/>
    <cellStyle name="Comma 2 3 2 6 4 2 3" xfId="27045" xr:uid="{71466163-5D5E-4E6D-A95F-7FA1DACBF88D}"/>
    <cellStyle name="Comma 2 3 2 6 4 3" xfId="12635" xr:uid="{00000000-0005-0000-0000-0000990A0000}"/>
    <cellStyle name="Comma 2 3 2 6 4 3 2" xfId="31849" xr:uid="{24D8E445-C32C-407F-B0D4-13F0FC8137F6}"/>
    <cellStyle name="Comma 2 3 2 6 4 4" xfId="22242" xr:uid="{0AE9DE56-8CF6-4A07-9940-2FF5DFF094F4}"/>
    <cellStyle name="Comma 2 3 2 6 5" xfId="5430" xr:uid="{00000000-0005-0000-0000-00009A0A0000}"/>
    <cellStyle name="Comma 2 3 2 6 5 2" xfId="15037" xr:uid="{00000000-0005-0000-0000-00009B0A0000}"/>
    <cellStyle name="Comma 2 3 2 6 5 2 2" xfId="34251" xr:uid="{EE579D55-C7FA-4BA8-B26E-ABF3BB75ADE0}"/>
    <cellStyle name="Comma 2 3 2 6 5 3" xfId="24644" xr:uid="{878127F2-4842-4916-A1D2-D0F7D3978AE8}"/>
    <cellStyle name="Comma 2 3 2 6 6" xfId="10233" xr:uid="{00000000-0005-0000-0000-00009C0A0000}"/>
    <cellStyle name="Comma 2 3 2 6 6 2" xfId="29447" xr:uid="{4F58CA6C-735D-408C-8E04-EECFBEB081B6}"/>
    <cellStyle name="Comma 2 3 2 6 7" xfId="19840" xr:uid="{F4ED486C-A049-432A-A5A8-307C6A9F3974}"/>
    <cellStyle name="Comma 2 3 2 7" xfId="823" xr:uid="{00000000-0005-0000-0000-00009D0A0000}"/>
    <cellStyle name="Comma 2 3 2 7 2" xfId="3228" xr:uid="{00000000-0005-0000-0000-00009E0A0000}"/>
    <cellStyle name="Comma 2 3 2 7 2 2" xfId="8031" xr:uid="{00000000-0005-0000-0000-00009F0A0000}"/>
    <cellStyle name="Comma 2 3 2 7 2 2 2" xfId="17638" xr:uid="{00000000-0005-0000-0000-0000A00A0000}"/>
    <cellStyle name="Comma 2 3 2 7 2 2 2 2" xfId="36852" xr:uid="{F77DD245-12F9-494E-B64F-39A93E866B0B}"/>
    <cellStyle name="Comma 2 3 2 7 2 2 3" xfId="27245" xr:uid="{B5A4DAE0-CB3D-4058-B9B1-5A749D5A2324}"/>
    <cellStyle name="Comma 2 3 2 7 2 3" xfId="12835" xr:uid="{00000000-0005-0000-0000-0000A10A0000}"/>
    <cellStyle name="Comma 2 3 2 7 2 3 2" xfId="32049" xr:uid="{B93A91C6-765F-4DE0-B84F-8B6D0B44D7AF}"/>
    <cellStyle name="Comma 2 3 2 7 2 4" xfId="22442" xr:uid="{D4C56D60-C36C-44EC-844B-7DC8B6C7FF15}"/>
    <cellStyle name="Comma 2 3 2 7 3" xfId="5630" xr:uid="{00000000-0005-0000-0000-0000A20A0000}"/>
    <cellStyle name="Comma 2 3 2 7 3 2" xfId="15237" xr:uid="{00000000-0005-0000-0000-0000A30A0000}"/>
    <cellStyle name="Comma 2 3 2 7 3 2 2" xfId="34451" xr:uid="{AF655888-57C4-4383-A5C6-1EBA1021DF38}"/>
    <cellStyle name="Comma 2 3 2 7 3 3" xfId="24844" xr:uid="{862CFBE9-C2F7-471A-8E4E-625C8C8308FD}"/>
    <cellStyle name="Comma 2 3 2 7 4" xfId="10433" xr:uid="{00000000-0005-0000-0000-0000A40A0000}"/>
    <cellStyle name="Comma 2 3 2 7 4 2" xfId="29647" xr:uid="{125DA6F0-648D-4E25-95C2-B97D91D33121}"/>
    <cellStyle name="Comma 2 3 2 7 5" xfId="20040" xr:uid="{9520349E-3936-4EBD-AB02-3CF3C52857E1}"/>
    <cellStyle name="Comma 2 3 2 8" xfId="1623" xr:uid="{00000000-0005-0000-0000-0000A50A0000}"/>
    <cellStyle name="Comma 2 3 2 8 2" xfId="4028" xr:uid="{00000000-0005-0000-0000-0000A60A0000}"/>
    <cellStyle name="Comma 2 3 2 8 2 2" xfId="8831" xr:uid="{00000000-0005-0000-0000-0000A70A0000}"/>
    <cellStyle name="Comma 2 3 2 8 2 2 2" xfId="18438" xr:uid="{00000000-0005-0000-0000-0000A80A0000}"/>
    <cellStyle name="Comma 2 3 2 8 2 2 2 2" xfId="37652" xr:uid="{AC1406BD-9B77-425E-B2E1-4CF584A3E5DD}"/>
    <cellStyle name="Comma 2 3 2 8 2 2 3" xfId="28045" xr:uid="{8F259AAB-C182-439B-8152-E0D704BC0B88}"/>
    <cellStyle name="Comma 2 3 2 8 2 3" xfId="13635" xr:uid="{00000000-0005-0000-0000-0000A90A0000}"/>
    <cellStyle name="Comma 2 3 2 8 2 3 2" xfId="32849" xr:uid="{52DD601E-3FBD-4BA4-B86A-1969D9F40DAD}"/>
    <cellStyle name="Comma 2 3 2 8 2 4" xfId="23242" xr:uid="{1CD0BDB6-DF45-45F8-BB3B-A168D1F126FA}"/>
    <cellStyle name="Comma 2 3 2 8 3" xfId="6430" xr:uid="{00000000-0005-0000-0000-0000AA0A0000}"/>
    <cellStyle name="Comma 2 3 2 8 3 2" xfId="16037" xr:uid="{00000000-0005-0000-0000-0000AB0A0000}"/>
    <cellStyle name="Comma 2 3 2 8 3 2 2" xfId="35251" xr:uid="{D163C7B7-F75D-48B1-BDEC-858C0781FDC8}"/>
    <cellStyle name="Comma 2 3 2 8 3 3" xfId="25644" xr:uid="{C7D92AB9-E0B2-4810-A43B-03524755FAA3}"/>
    <cellStyle name="Comma 2 3 2 8 4" xfId="11233" xr:uid="{00000000-0005-0000-0000-0000AC0A0000}"/>
    <cellStyle name="Comma 2 3 2 8 4 2" xfId="30447" xr:uid="{3E4A2A57-D310-449C-ABAE-59F62822D277}"/>
    <cellStyle name="Comma 2 3 2 8 5" xfId="20840" xr:uid="{F3F6638F-AAA1-4FE5-853B-75923319E21E}"/>
    <cellStyle name="Comma 2 3 2 9" xfId="2428" xr:uid="{00000000-0005-0000-0000-0000AD0A0000}"/>
    <cellStyle name="Comma 2 3 2 9 2" xfId="7231" xr:uid="{00000000-0005-0000-0000-0000AE0A0000}"/>
    <cellStyle name="Comma 2 3 2 9 2 2" xfId="16838" xr:uid="{00000000-0005-0000-0000-0000AF0A0000}"/>
    <cellStyle name="Comma 2 3 2 9 2 2 2" xfId="36052" xr:uid="{5A0AF12F-CB8E-402E-863E-64E2DFC3E100}"/>
    <cellStyle name="Comma 2 3 2 9 2 3" xfId="26445" xr:uid="{5165EAEF-79F8-4568-8D89-C66BA799E923}"/>
    <cellStyle name="Comma 2 3 2 9 3" xfId="12035" xr:uid="{00000000-0005-0000-0000-0000B00A0000}"/>
    <cellStyle name="Comma 2 3 2 9 3 2" xfId="31249" xr:uid="{48B3CAE9-8464-4F99-AA4F-36CDEF009FF5}"/>
    <cellStyle name="Comma 2 3 2 9 4" xfId="21642" xr:uid="{41876986-1407-45A3-8D5F-49983D54CE89}"/>
    <cellStyle name="Comma 2 3 3" xfId="31" xr:uid="{00000000-0005-0000-0000-0000B10A0000}"/>
    <cellStyle name="Comma 2 3 3 10" xfId="4840" xr:uid="{00000000-0005-0000-0000-0000B20A0000}"/>
    <cellStyle name="Comma 2 3 3 10 2" xfId="14447" xr:uid="{00000000-0005-0000-0000-0000B30A0000}"/>
    <cellStyle name="Comma 2 3 3 10 2 2" xfId="33661" xr:uid="{7D89D49D-0D35-4DD7-A7EB-25371560F8F0}"/>
    <cellStyle name="Comma 2 3 3 10 3" xfId="24054" xr:uid="{F42CD3A8-D855-48F6-872A-C6194579E427}"/>
    <cellStyle name="Comma 2 3 3 11" xfId="9643" xr:uid="{00000000-0005-0000-0000-0000B40A0000}"/>
    <cellStyle name="Comma 2 3 3 11 2" xfId="28857" xr:uid="{3BF96CD9-0DBA-45B1-9A34-9B65374F409B}"/>
    <cellStyle name="Comma 2 3 3 12" xfId="19250" xr:uid="{1287C3F0-E714-48B3-BDD0-B375B0E0284D}"/>
    <cellStyle name="Comma 2 3 3 2" xfId="82" xr:uid="{00000000-0005-0000-0000-0000B50A0000}"/>
    <cellStyle name="Comma 2 3 3 2 10" xfId="9693" xr:uid="{00000000-0005-0000-0000-0000B60A0000}"/>
    <cellStyle name="Comma 2 3 3 2 10 2" xfId="28907" xr:uid="{7FA001CE-3862-4310-A423-61A89F8BB502}"/>
    <cellStyle name="Comma 2 3 3 2 11" xfId="19300" xr:uid="{5C82A008-8AA9-41E9-83B5-23A2CB3B9B7E}"/>
    <cellStyle name="Comma 2 3 3 2 2" xfId="182" xr:uid="{00000000-0005-0000-0000-0000B70A0000}"/>
    <cellStyle name="Comma 2 3 3 2 2 10" xfId="19400" xr:uid="{8EA49EEC-43C7-4C66-B022-257FFEF7000D}"/>
    <cellStyle name="Comma 2 3 3 2 2 2" xfId="382" xr:uid="{00000000-0005-0000-0000-0000B80A0000}"/>
    <cellStyle name="Comma 2 3 3 2 2 2 2" xfId="1183" xr:uid="{00000000-0005-0000-0000-0000B90A0000}"/>
    <cellStyle name="Comma 2 3 3 2 2 2 2 2" xfId="3588" xr:uid="{00000000-0005-0000-0000-0000BA0A0000}"/>
    <cellStyle name="Comma 2 3 3 2 2 2 2 2 2" xfId="8391" xr:uid="{00000000-0005-0000-0000-0000BB0A0000}"/>
    <cellStyle name="Comma 2 3 3 2 2 2 2 2 2 2" xfId="17998" xr:uid="{00000000-0005-0000-0000-0000BC0A0000}"/>
    <cellStyle name="Comma 2 3 3 2 2 2 2 2 2 2 2" xfId="37212" xr:uid="{580F99D8-7F11-4DC7-A7B6-10C4489FA02B}"/>
    <cellStyle name="Comma 2 3 3 2 2 2 2 2 2 3" xfId="27605" xr:uid="{C3160500-F33F-4348-A2EF-9C8338416523}"/>
    <cellStyle name="Comma 2 3 3 2 2 2 2 2 3" xfId="13195" xr:uid="{00000000-0005-0000-0000-0000BD0A0000}"/>
    <cellStyle name="Comma 2 3 3 2 2 2 2 2 3 2" xfId="32409" xr:uid="{95237684-6791-47EC-B37C-7F53A2FA38DF}"/>
    <cellStyle name="Comma 2 3 3 2 2 2 2 2 4" xfId="22802" xr:uid="{44E1EA52-CC7A-4DC9-B80F-69FCC11E98ED}"/>
    <cellStyle name="Comma 2 3 3 2 2 2 2 3" xfId="5990" xr:uid="{00000000-0005-0000-0000-0000BE0A0000}"/>
    <cellStyle name="Comma 2 3 3 2 2 2 2 3 2" xfId="15597" xr:uid="{00000000-0005-0000-0000-0000BF0A0000}"/>
    <cellStyle name="Comma 2 3 3 2 2 2 2 3 2 2" xfId="34811" xr:uid="{FB1C816D-DB65-40E3-B86B-1FB2A787A08C}"/>
    <cellStyle name="Comma 2 3 3 2 2 2 2 3 3" xfId="25204" xr:uid="{EEAF71DA-D3D5-40F3-AFFC-9326A219EB6B}"/>
    <cellStyle name="Comma 2 3 3 2 2 2 2 4" xfId="10793" xr:uid="{00000000-0005-0000-0000-0000C00A0000}"/>
    <cellStyle name="Comma 2 3 3 2 2 2 2 4 2" xfId="30007" xr:uid="{E05ECB37-1677-40BD-A91D-5E32B6859916}"/>
    <cellStyle name="Comma 2 3 3 2 2 2 2 5" xfId="20400" xr:uid="{0F77FC3A-856E-47F0-A1BD-151F65D09A56}"/>
    <cellStyle name="Comma 2 3 3 2 2 2 3" xfId="1983" xr:uid="{00000000-0005-0000-0000-0000C10A0000}"/>
    <cellStyle name="Comma 2 3 3 2 2 2 3 2" xfId="4388" xr:uid="{00000000-0005-0000-0000-0000C20A0000}"/>
    <cellStyle name="Comma 2 3 3 2 2 2 3 2 2" xfId="9191" xr:uid="{00000000-0005-0000-0000-0000C30A0000}"/>
    <cellStyle name="Comma 2 3 3 2 2 2 3 2 2 2" xfId="18798" xr:uid="{00000000-0005-0000-0000-0000C40A0000}"/>
    <cellStyle name="Comma 2 3 3 2 2 2 3 2 2 2 2" xfId="38012" xr:uid="{F0C9A14F-B4A6-430A-8C80-0F131AC2B84A}"/>
    <cellStyle name="Comma 2 3 3 2 2 2 3 2 2 3" xfId="28405" xr:uid="{3EB7B5F2-8EB5-40A9-B81A-43AA36D4FF39}"/>
    <cellStyle name="Comma 2 3 3 2 2 2 3 2 3" xfId="13995" xr:uid="{00000000-0005-0000-0000-0000C50A0000}"/>
    <cellStyle name="Comma 2 3 3 2 2 2 3 2 3 2" xfId="33209" xr:uid="{12F7114E-BB3D-4795-855F-CB75279A2A19}"/>
    <cellStyle name="Comma 2 3 3 2 2 2 3 2 4" xfId="23602" xr:uid="{1B77E8F1-37B0-4C12-A108-F3252D68165D}"/>
    <cellStyle name="Comma 2 3 3 2 2 2 3 3" xfId="6790" xr:uid="{00000000-0005-0000-0000-0000C60A0000}"/>
    <cellStyle name="Comma 2 3 3 2 2 2 3 3 2" xfId="16397" xr:uid="{00000000-0005-0000-0000-0000C70A0000}"/>
    <cellStyle name="Comma 2 3 3 2 2 2 3 3 2 2" xfId="35611" xr:uid="{95D4E775-07FF-47A6-AADE-806F9D6473E6}"/>
    <cellStyle name="Comma 2 3 3 2 2 2 3 3 3" xfId="26004" xr:uid="{02889C74-7A00-4112-B86C-86FA3B2998DD}"/>
    <cellStyle name="Comma 2 3 3 2 2 2 3 4" xfId="11593" xr:uid="{00000000-0005-0000-0000-0000C80A0000}"/>
    <cellStyle name="Comma 2 3 3 2 2 2 3 4 2" xfId="30807" xr:uid="{A88B8B90-B758-4D94-ABA9-3A62A72ECAD5}"/>
    <cellStyle name="Comma 2 3 3 2 2 2 3 5" xfId="21200" xr:uid="{DD339671-C112-40D7-8205-2DFA27C19BF8}"/>
    <cellStyle name="Comma 2 3 3 2 2 2 4" xfId="2788" xr:uid="{00000000-0005-0000-0000-0000C90A0000}"/>
    <cellStyle name="Comma 2 3 3 2 2 2 4 2" xfId="7591" xr:uid="{00000000-0005-0000-0000-0000CA0A0000}"/>
    <cellStyle name="Comma 2 3 3 2 2 2 4 2 2" xfId="17198" xr:uid="{00000000-0005-0000-0000-0000CB0A0000}"/>
    <cellStyle name="Comma 2 3 3 2 2 2 4 2 2 2" xfId="36412" xr:uid="{5F040CBF-DD83-45B8-BA74-36AF812B30D5}"/>
    <cellStyle name="Comma 2 3 3 2 2 2 4 2 3" xfId="26805" xr:uid="{040D2072-7EDD-4493-B814-898EF2E702F1}"/>
    <cellStyle name="Comma 2 3 3 2 2 2 4 3" xfId="12395" xr:uid="{00000000-0005-0000-0000-0000CC0A0000}"/>
    <cellStyle name="Comma 2 3 3 2 2 2 4 3 2" xfId="31609" xr:uid="{CEB9F42B-A997-4A0D-9EC1-42287000D511}"/>
    <cellStyle name="Comma 2 3 3 2 2 2 4 4" xfId="22002" xr:uid="{9952E602-C194-44AB-804E-2D3D89FB8608}"/>
    <cellStyle name="Comma 2 3 3 2 2 2 5" xfId="5190" xr:uid="{00000000-0005-0000-0000-0000CD0A0000}"/>
    <cellStyle name="Comma 2 3 3 2 2 2 5 2" xfId="14797" xr:uid="{00000000-0005-0000-0000-0000CE0A0000}"/>
    <cellStyle name="Comma 2 3 3 2 2 2 5 2 2" xfId="34011" xr:uid="{99885120-8059-429B-A032-F8E41A53A209}"/>
    <cellStyle name="Comma 2 3 3 2 2 2 5 3" xfId="24404" xr:uid="{18BEBD64-3ACD-48B4-B204-0D6F33A596D7}"/>
    <cellStyle name="Comma 2 3 3 2 2 2 6" xfId="9993" xr:uid="{00000000-0005-0000-0000-0000CF0A0000}"/>
    <cellStyle name="Comma 2 3 3 2 2 2 6 2" xfId="29207" xr:uid="{C7852C59-80A9-4270-9A65-33C8E9928CF7}"/>
    <cellStyle name="Comma 2 3 3 2 2 2 7" xfId="19600" xr:uid="{C0FE2ABE-BFA9-48E5-9C85-7BF21F116066}"/>
    <cellStyle name="Comma 2 3 3 2 2 3" xfId="582" xr:uid="{00000000-0005-0000-0000-0000D00A0000}"/>
    <cellStyle name="Comma 2 3 3 2 2 3 2" xfId="1383" xr:uid="{00000000-0005-0000-0000-0000D10A0000}"/>
    <cellStyle name="Comma 2 3 3 2 2 3 2 2" xfId="3788" xr:uid="{00000000-0005-0000-0000-0000D20A0000}"/>
    <cellStyle name="Comma 2 3 3 2 2 3 2 2 2" xfId="8591" xr:uid="{00000000-0005-0000-0000-0000D30A0000}"/>
    <cellStyle name="Comma 2 3 3 2 2 3 2 2 2 2" xfId="18198" xr:uid="{00000000-0005-0000-0000-0000D40A0000}"/>
    <cellStyle name="Comma 2 3 3 2 2 3 2 2 2 2 2" xfId="37412" xr:uid="{CE01940F-9B7C-4CE2-8C71-C9D7D8A8A784}"/>
    <cellStyle name="Comma 2 3 3 2 2 3 2 2 2 3" xfId="27805" xr:uid="{1E6F2BAB-EF1B-43FD-947F-3D067CB92ADB}"/>
    <cellStyle name="Comma 2 3 3 2 2 3 2 2 3" xfId="13395" xr:uid="{00000000-0005-0000-0000-0000D50A0000}"/>
    <cellStyle name="Comma 2 3 3 2 2 3 2 2 3 2" xfId="32609" xr:uid="{4333626D-044D-47E2-8262-0C1CFCA9DE1C}"/>
    <cellStyle name="Comma 2 3 3 2 2 3 2 2 4" xfId="23002" xr:uid="{F96E673A-021A-4757-9278-D4740AAE921A}"/>
    <cellStyle name="Comma 2 3 3 2 2 3 2 3" xfId="6190" xr:uid="{00000000-0005-0000-0000-0000D60A0000}"/>
    <cellStyle name="Comma 2 3 3 2 2 3 2 3 2" xfId="15797" xr:uid="{00000000-0005-0000-0000-0000D70A0000}"/>
    <cellStyle name="Comma 2 3 3 2 2 3 2 3 2 2" xfId="35011" xr:uid="{B65EF3DE-713C-428C-804D-B31C4998D035}"/>
    <cellStyle name="Comma 2 3 3 2 2 3 2 3 3" xfId="25404" xr:uid="{2D483CF3-D66E-4190-8090-DBB7518DCF1A}"/>
    <cellStyle name="Comma 2 3 3 2 2 3 2 4" xfId="10993" xr:uid="{00000000-0005-0000-0000-0000D80A0000}"/>
    <cellStyle name="Comma 2 3 3 2 2 3 2 4 2" xfId="30207" xr:uid="{59FF18CF-10DD-4806-ACB1-D8C6D942BCF6}"/>
    <cellStyle name="Comma 2 3 3 2 2 3 2 5" xfId="20600" xr:uid="{060BB76E-91FD-4CA2-97E6-EA6ABB9523FE}"/>
    <cellStyle name="Comma 2 3 3 2 2 3 3" xfId="2183" xr:uid="{00000000-0005-0000-0000-0000D90A0000}"/>
    <cellStyle name="Comma 2 3 3 2 2 3 3 2" xfId="4588" xr:uid="{00000000-0005-0000-0000-0000DA0A0000}"/>
    <cellStyle name="Comma 2 3 3 2 2 3 3 2 2" xfId="9391" xr:uid="{00000000-0005-0000-0000-0000DB0A0000}"/>
    <cellStyle name="Comma 2 3 3 2 2 3 3 2 2 2" xfId="18998" xr:uid="{00000000-0005-0000-0000-0000DC0A0000}"/>
    <cellStyle name="Comma 2 3 3 2 2 3 3 2 2 2 2" xfId="38212" xr:uid="{F47CCE2B-DEE3-493D-B447-66343A3FF6A4}"/>
    <cellStyle name="Comma 2 3 3 2 2 3 3 2 2 3" xfId="28605" xr:uid="{DCCD94B3-917D-4B63-8D83-56D70767B0EA}"/>
    <cellStyle name="Comma 2 3 3 2 2 3 3 2 3" xfId="14195" xr:uid="{00000000-0005-0000-0000-0000DD0A0000}"/>
    <cellStyle name="Comma 2 3 3 2 2 3 3 2 3 2" xfId="33409" xr:uid="{E2B7E55A-F0A1-4C64-89B1-768E02840608}"/>
    <cellStyle name="Comma 2 3 3 2 2 3 3 2 4" xfId="23802" xr:uid="{4B0F0585-EE62-479C-8BF0-ED4BC1026D39}"/>
    <cellStyle name="Comma 2 3 3 2 2 3 3 3" xfId="6990" xr:uid="{00000000-0005-0000-0000-0000DE0A0000}"/>
    <cellStyle name="Comma 2 3 3 2 2 3 3 3 2" xfId="16597" xr:uid="{00000000-0005-0000-0000-0000DF0A0000}"/>
    <cellStyle name="Comma 2 3 3 2 2 3 3 3 2 2" xfId="35811" xr:uid="{2B5DC9E8-FD69-47A0-893A-D4C8332B7CF2}"/>
    <cellStyle name="Comma 2 3 3 2 2 3 3 3 3" xfId="26204" xr:uid="{8A42C47F-B6C5-4B62-848E-4B803659874E}"/>
    <cellStyle name="Comma 2 3 3 2 2 3 3 4" xfId="11793" xr:uid="{00000000-0005-0000-0000-0000E00A0000}"/>
    <cellStyle name="Comma 2 3 3 2 2 3 3 4 2" xfId="31007" xr:uid="{856F2AFB-5C89-4216-AA12-10E0EC562E27}"/>
    <cellStyle name="Comma 2 3 3 2 2 3 3 5" xfId="21400" xr:uid="{93F4F454-35D6-41BA-B1F7-2C9390152680}"/>
    <cellStyle name="Comma 2 3 3 2 2 3 4" xfId="2988" xr:uid="{00000000-0005-0000-0000-0000E10A0000}"/>
    <cellStyle name="Comma 2 3 3 2 2 3 4 2" xfId="7791" xr:uid="{00000000-0005-0000-0000-0000E20A0000}"/>
    <cellStyle name="Comma 2 3 3 2 2 3 4 2 2" xfId="17398" xr:uid="{00000000-0005-0000-0000-0000E30A0000}"/>
    <cellStyle name="Comma 2 3 3 2 2 3 4 2 2 2" xfId="36612" xr:uid="{4B62A44D-98AA-4CF5-A184-120078330375}"/>
    <cellStyle name="Comma 2 3 3 2 2 3 4 2 3" xfId="27005" xr:uid="{4F68051D-32D7-4097-91FA-623EB68AAEDC}"/>
    <cellStyle name="Comma 2 3 3 2 2 3 4 3" xfId="12595" xr:uid="{00000000-0005-0000-0000-0000E40A0000}"/>
    <cellStyle name="Comma 2 3 3 2 2 3 4 3 2" xfId="31809" xr:uid="{6C37933A-6D49-4B41-B4AA-5362CB69059D}"/>
    <cellStyle name="Comma 2 3 3 2 2 3 4 4" xfId="22202" xr:uid="{F80B66C0-43E4-4506-88E9-5D997948CBE8}"/>
    <cellStyle name="Comma 2 3 3 2 2 3 5" xfId="5390" xr:uid="{00000000-0005-0000-0000-0000E50A0000}"/>
    <cellStyle name="Comma 2 3 3 2 2 3 5 2" xfId="14997" xr:uid="{00000000-0005-0000-0000-0000E60A0000}"/>
    <cellStyle name="Comma 2 3 3 2 2 3 5 2 2" xfId="34211" xr:uid="{B14938F7-7527-4D2D-87F0-50C65CD06CA2}"/>
    <cellStyle name="Comma 2 3 3 2 2 3 5 3" xfId="24604" xr:uid="{D8051167-BA34-48A6-8CC0-053F15514CBA}"/>
    <cellStyle name="Comma 2 3 3 2 2 3 6" xfId="10193" xr:uid="{00000000-0005-0000-0000-0000E70A0000}"/>
    <cellStyle name="Comma 2 3 3 2 2 3 6 2" xfId="29407" xr:uid="{0734F66F-BA60-4DAA-A512-5B6C9857A702}"/>
    <cellStyle name="Comma 2 3 3 2 2 3 7" xfId="19800" xr:uid="{9E81D2C7-F4C8-4B23-AECD-57BB92DBFD70}"/>
    <cellStyle name="Comma 2 3 3 2 2 4" xfId="782" xr:uid="{00000000-0005-0000-0000-0000E80A0000}"/>
    <cellStyle name="Comma 2 3 3 2 2 4 2" xfId="1583" xr:uid="{00000000-0005-0000-0000-0000E90A0000}"/>
    <cellStyle name="Comma 2 3 3 2 2 4 2 2" xfId="3988" xr:uid="{00000000-0005-0000-0000-0000EA0A0000}"/>
    <cellStyle name="Comma 2 3 3 2 2 4 2 2 2" xfId="8791" xr:uid="{00000000-0005-0000-0000-0000EB0A0000}"/>
    <cellStyle name="Comma 2 3 3 2 2 4 2 2 2 2" xfId="18398" xr:uid="{00000000-0005-0000-0000-0000EC0A0000}"/>
    <cellStyle name="Comma 2 3 3 2 2 4 2 2 2 2 2" xfId="37612" xr:uid="{D3F7FD19-A3DE-4CB6-A067-B9916350FFC8}"/>
    <cellStyle name="Comma 2 3 3 2 2 4 2 2 2 3" xfId="28005" xr:uid="{293A72CE-6D89-4AE6-A3F6-EFDBE91B9763}"/>
    <cellStyle name="Comma 2 3 3 2 2 4 2 2 3" xfId="13595" xr:uid="{00000000-0005-0000-0000-0000ED0A0000}"/>
    <cellStyle name="Comma 2 3 3 2 2 4 2 2 3 2" xfId="32809" xr:uid="{DA8F9BF0-F58A-4126-B47A-FB3A45566E23}"/>
    <cellStyle name="Comma 2 3 3 2 2 4 2 2 4" xfId="23202" xr:uid="{28067446-B5FC-4A48-BA1C-5FC9E93D38A3}"/>
    <cellStyle name="Comma 2 3 3 2 2 4 2 3" xfId="6390" xr:uid="{00000000-0005-0000-0000-0000EE0A0000}"/>
    <cellStyle name="Comma 2 3 3 2 2 4 2 3 2" xfId="15997" xr:uid="{00000000-0005-0000-0000-0000EF0A0000}"/>
    <cellStyle name="Comma 2 3 3 2 2 4 2 3 2 2" xfId="35211" xr:uid="{17793A19-E838-4BCC-B204-8EEB9F85FC2D}"/>
    <cellStyle name="Comma 2 3 3 2 2 4 2 3 3" xfId="25604" xr:uid="{009B7505-F89D-4DAA-85E5-5B7E9F96BB1A}"/>
    <cellStyle name="Comma 2 3 3 2 2 4 2 4" xfId="11193" xr:uid="{00000000-0005-0000-0000-0000F00A0000}"/>
    <cellStyle name="Comma 2 3 3 2 2 4 2 4 2" xfId="30407" xr:uid="{6CC42E4A-9E92-4495-8217-EAE8305DC86C}"/>
    <cellStyle name="Comma 2 3 3 2 2 4 2 5" xfId="20800" xr:uid="{860E899E-F92E-4F3A-B306-AE888D43081F}"/>
    <cellStyle name="Comma 2 3 3 2 2 4 3" xfId="2383" xr:uid="{00000000-0005-0000-0000-0000F10A0000}"/>
    <cellStyle name="Comma 2 3 3 2 2 4 3 2" xfId="4788" xr:uid="{00000000-0005-0000-0000-0000F20A0000}"/>
    <cellStyle name="Comma 2 3 3 2 2 4 3 2 2" xfId="9591" xr:uid="{00000000-0005-0000-0000-0000F30A0000}"/>
    <cellStyle name="Comma 2 3 3 2 2 4 3 2 2 2" xfId="19198" xr:uid="{00000000-0005-0000-0000-0000F40A0000}"/>
    <cellStyle name="Comma 2 3 3 2 2 4 3 2 2 2 2" xfId="38412" xr:uid="{8DAF39D2-DEA7-4D91-8863-D96F87945805}"/>
    <cellStyle name="Comma 2 3 3 2 2 4 3 2 2 3" xfId="28805" xr:uid="{A8F68FA0-EB77-4444-AA98-D4F5C737E985}"/>
    <cellStyle name="Comma 2 3 3 2 2 4 3 2 3" xfId="14395" xr:uid="{00000000-0005-0000-0000-0000F50A0000}"/>
    <cellStyle name="Comma 2 3 3 2 2 4 3 2 3 2" xfId="33609" xr:uid="{BD28D082-FCCF-4B11-8050-356B2C3CAB9C}"/>
    <cellStyle name="Comma 2 3 3 2 2 4 3 2 4" xfId="24002" xr:uid="{96138C96-37A5-43A4-82DC-819D06E40D38}"/>
    <cellStyle name="Comma 2 3 3 2 2 4 3 3" xfId="7190" xr:uid="{00000000-0005-0000-0000-0000F60A0000}"/>
    <cellStyle name="Comma 2 3 3 2 2 4 3 3 2" xfId="16797" xr:uid="{00000000-0005-0000-0000-0000F70A0000}"/>
    <cellStyle name="Comma 2 3 3 2 2 4 3 3 2 2" xfId="36011" xr:uid="{28BAC678-B558-42E9-9842-EA77BCB56CA1}"/>
    <cellStyle name="Comma 2 3 3 2 2 4 3 3 3" xfId="26404" xr:uid="{F9960956-BE7D-4169-8953-2A420F4C63E6}"/>
    <cellStyle name="Comma 2 3 3 2 2 4 3 4" xfId="11993" xr:uid="{00000000-0005-0000-0000-0000F80A0000}"/>
    <cellStyle name="Comma 2 3 3 2 2 4 3 4 2" xfId="31207" xr:uid="{37D96896-7F53-42C1-820A-EFA08FBD3A80}"/>
    <cellStyle name="Comma 2 3 3 2 2 4 3 5" xfId="21600" xr:uid="{BE1E035A-8CD4-4C21-B1B6-73FC9019D85E}"/>
    <cellStyle name="Comma 2 3 3 2 2 4 4" xfId="3188" xr:uid="{00000000-0005-0000-0000-0000F90A0000}"/>
    <cellStyle name="Comma 2 3 3 2 2 4 4 2" xfId="7991" xr:uid="{00000000-0005-0000-0000-0000FA0A0000}"/>
    <cellStyle name="Comma 2 3 3 2 2 4 4 2 2" xfId="17598" xr:uid="{00000000-0005-0000-0000-0000FB0A0000}"/>
    <cellStyle name="Comma 2 3 3 2 2 4 4 2 2 2" xfId="36812" xr:uid="{0F70B582-CD52-45F4-A646-F33D2C9EF5EF}"/>
    <cellStyle name="Comma 2 3 3 2 2 4 4 2 3" xfId="27205" xr:uid="{E14B76E0-1ED6-442C-84C3-27BD95936639}"/>
    <cellStyle name="Comma 2 3 3 2 2 4 4 3" xfId="12795" xr:uid="{00000000-0005-0000-0000-0000FC0A0000}"/>
    <cellStyle name="Comma 2 3 3 2 2 4 4 3 2" xfId="32009" xr:uid="{90D07ACD-D7D1-42C2-B0D7-DB1119F7D1A7}"/>
    <cellStyle name="Comma 2 3 3 2 2 4 4 4" xfId="22402" xr:uid="{922B91EE-E1CD-4FEB-9AFF-D27C442FC968}"/>
    <cellStyle name="Comma 2 3 3 2 2 4 5" xfId="5590" xr:uid="{00000000-0005-0000-0000-0000FD0A0000}"/>
    <cellStyle name="Comma 2 3 3 2 2 4 5 2" xfId="15197" xr:uid="{00000000-0005-0000-0000-0000FE0A0000}"/>
    <cellStyle name="Comma 2 3 3 2 2 4 5 2 2" xfId="34411" xr:uid="{54A6BAC1-5D50-40A0-94DC-679F1449BC66}"/>
    <cellStyle name="Comma 2 3 3 2 2 4 5 3" xfId="24804" xr:uid="{BCC72C5D-134C-4D3F-A079-3E856A6A8DF6}"/>
    <cellStyle name="Comma 2 3 3 2 2 4 6" xfId="10393" xr:uid="{00000000-0005-0000-0000-0000FF0A0000}"/>
    <cellStyle name="Comma 2 3 3 2 2 4 6 2" xfId="29607" xr:uid="{C503979E-43EC-4236-B6FB-D93786353B3C}"/>
    <cellStyle name="Comma 2 3 3 2 2 4 7" xfId="20000" xr:uid="{814DF52A-9892-4F10-9347-F02C3E9C4472}"/>
    <cellStyle name="Comma 2 3 3 2 2 5" xfId="983" xr:uid="{00000000-0005-0000-0000-0000000B0000}"/>
    <cellStyle name="Comma 2 3 3 2 2 5 2" xfId="3388" xr:uid="{00000000-0005-0000-0000-0000010B0000}"/>
    <cellStyle name="Comma 2 3 3 2 2 5 2 2" xfId="8191" xr:uid="{00000000-0005-0000-0000-0000020B0000}"/>
    <cellStyle name="Comma 2 3 3 2 2 5 2 2 2" xfId="17798" xr:uid="{00000000-0005-0000-0000-0000030B0000}"/>
    <cellStyle name="Comma 2 3 3 2 2 5 2 2 2 2" xfId="37012" xr:uid="{53CC654E-893A-40AB-9360-B5D797B3402D}"/>
    <cellStyle name="Comma 2 3 3 2 2 5 2 2 3" xfId="27405" xr:uid="{3DAB628A-883D-4F1F-A8B1-7A509F5A0621}"/>
    <cellStyle name="Comma 2 3 3 2 2 5 2 3" xfId="12995" xr:uid="{00000000-0005-0000-0000-0000040B0000}"/>
    <cellStyle name="Comma 2 3 3 2 2 5 2 3 2" xfId="32209" xr:uid="{2CCC38AA-4ABB-473D-BFD2-D22220F6C825}"/>
    <cellStyle name="Comma 2 3 3 2 2 5 2 4" xfId="22602" xr:uid="{6FCD6B13-FFDE-4717-8F13-C4C9CBE5A254}"/>
    <cellStyle name="Comma 2 3 3 2 2 5 3" xfId="5790" xr:uid="{00000000-0005-0000-0000-0000050B0000}"/>
    <cellStyle name="Comma 2 3 3 2 2 5 3 2" xfId="15397" xr:uid="{00000000-0005-0000-0000-0000060B0000}"/>
    <cellStyle name="Comma 2 3 3 2 2 5 3 2 2" xfId="34611" xr:uid="{80F4C37A-1B95-4B17-B45A-444BB90DD5AD}"/>
    <cellStyle name="Comma 2 3 3 2 2 5 3 3" xfId="25004" xr:uid="{6320FCB9-8EBC-449F-81E7-CA7082479671}"/>
    <cellStyle name="Comma 2 3 3 2 2 5 4" xfId="10593" xr:uid="{00000000-0005-0000-0000-0000070B0000}"/>
    <cellStyle name="Comma 2 3 3 2 2 5 4 2" xfId="29807" xr:uid="{F8BBE994-2E71-4D9F-94C7-2E9F14A4B25E}"/>
    <cellStyle name="Comma 2 3 3 2 2 5 5" xfId="20200" xr:uid="{378A2FDB-0A15-4BEA-9A7F-76D31CBADF40}"/>
    <cellStyle name="Comma 2 3 3 2 2 6" xfId="1783" xr:uid="{00000000-0005-0000-0000-0000080B0000}"/>
    <cellStyle name="Comma 2 3 3 2 2 6 2" xfId="4188" xr:uid="{00000000-0005-0000-0000-0000090B0000}"/>
    <cellStyle name="Comma 2 3 3 2 2 6 2 2" xfId="8991" xr:uid="{00000000-0005-0000-0000-00000A0B0000}"/>
    <cellStyle name="Comma 2 3 3 2 2 6 2 2 2" xfId="18598" xr:uid="{00000000-0005-0000-0000-00000B0B0000}"/>
    <cellStyle name="Comma 2 3 3 2 2 6 2 2 2 2" xfId="37812" xr:uid="{4C961E99-9D6C-4262-A7ED-D12C89C95F52}"/>
    <cellStyle name="Comma 2 3 3 2 2 6 2 2 3" xfId="28205" xr:uid="{5F01268C-C9D8-41AB-B544-7CFF819F8C57}"/>
    <cellStyle name="Comma 2 3 3 2 2 6 2 3" xfId="13795" xr:uid="{00000000-0005-0000-0000-00000C0B0000}"/>
    <cellStyle name="Comma 2 3 3 2 2 6 2 3 2" xfId="33009" xr:uid="{1D61FF30-CC44-4EF4-9810-05A62C1B5CFF}"/>
    <cellStyle name="Comma 2 3 3 2 2 6 2 4" xfId="23402" xr:uid="{ECB91EC0-F68F-4283-94D9-0B03563F80BF}"/>
    <cellStyle name="Comma 2 3 3 2 2 6 3" xfId="6590" xr:uid="{00000000-0005-0000-0000-00000D0B0000}"/>
    <cellStyle name="Comma 2 3 3 2 2 6 3 2" xfId="16197" xr:uid="{00000000-0005-0000-0000-00000E0B0000}"/>
    <cellStyle name="Comma 2 3 3 2 2 6 3 2 2" xfId="35411" xr:uid="{1E7DB4A9-80EB-44A3-8755-2602E9D051C9}"/>
    <cellStyle name="Comma 2 3 3 2 2 6 3 3" xfId="25804" xr:uid="{E639A4F1-ED8B-4FD5-8C78-5A6BDFB5DC85}"/>
    <cellStyle name="Comma 2 3 3 2 2 6 4" xfId="11393" xr:uid="{00000000-0005-0000-0000-00000F0B0000}"/>
    <cellStyle name="Comma 2 3 3 2 2 6 4 2" xfId="30607" xr:uid="{34FA7DEC-2F7C-4A4D-BA8E-5EE5DD69DA3A}"/>
    <cellStyle name="Comma 2 3 3 2 2 6 5" xfId="21000" xr:uid="{5CA6FDC0-6D2A-4481-A26F-D7A7480D52A2}"/>
    <cellStyle name="Comma 2 3 3 2 2 7" xfId="2588" xr:uid="{00000000-0005-0000-0000-0000100B0000}"/>
    <cellStyle name="Comma 2 3 3 2 2 7 2" xfId="7391" xr:uid="{00000000-0005-0000-0000-0000110B0000}"/>
    <cellStyle name="Comma 2 3 3 2 2 7 2 2" xfId="16998" xr:uid="{00000000-0005-0000-0000-0000120B0000}"/>
    <cellStyle name="Comma 2 3 3 2 2 7 2 2 2" xfId="36212" xr:uid="{3671A586-BA3A-42FB-8295-0526AAEB058C}"/>
    <cellStyle name="Comma 2 3 3 2 2 7 2 3" xfId="26605" xr:uid="{498A8D34-C07A-4793-A563-7C11619BE0D6}"/>
    <cellStyle name="Comma 2 3 3 2 2 7 3" xfId="12195" xr:uid="{00000000-0005-0000-0000-0000130B0000}"/>
    <cellStyle name="Comma 2 3 3 2 2 7 3 2" xfId="31409" xr:uid="{5E7A476C-BE22-4121-96FE-F14E709EB018}"/>
    <cellStyle name="Comma 2 3 3 2 2 7 4" xfId="21802" xr:uid="{6B1B4B5E-5FCE-4C3D-8F82-24D369BA2FC2}"/>
    <cellStyle name="Comma 2 3 3 2 2 8" xfId="4990" xr:uid="{00000000-0005-0000-0000-0000140B0000}"/>
    <cellStyle name="Comma 2 3 3 2 2 8 2" xfId="14597" xr:uid="{00000000-0005-0000-0000-0000150B0000}"/>
    <cellStyle name="Comma 2 3 3 2 2 8 2 2" xfId="33811" xr:uid="{971067CD-3193-45C5-A1AA-529E6246EBAE}"/>
    <cellStyle name="Comma 2 3 3 2 2 8 3" xfId="24204" xr:uid="{522011F4-9D83-40A6-B5BF-E201DF67028F}"/>
    <cellStyle name="Comma 2 3 3 2 2 9" xfId="9793" xr:uid="{00000000-0005-0000-0000-0000160B0000}"/>
    <cellStyle name="Comma 2 3 3 2 2 9 2" xfId="29007" xr:uid="{E8DBF9A0-CBA8-47C0-94FC-A8C04E4BBE79}"/>
    <cellStyle name="Comma 2 3 3 2 3" xfId="282" xr:uid="{00000000-0005-0000-0000-0000170B0000}"/>
    <cellStyle name="Comma 2 3 3 2 3 2" xfId="1083" xr:uid="{00000000-0005-0000-0000-0000180B0000}"/>
    <cellStyle name="Comma 2 3 3 2 3 2 2" xfId="3488" xr:uid="{00000000-0005-0000-0000-0000190B0000}"/>
    <cellStyle name="Comma 2 3 3 2 3 2 2 2" xfId="8291" xr:uid="{00000000-0005-0000-0000-00001A0B0000}"/>
    <cellStyle name="Comma 2 3 3 2 3 2 2 2 2" xfId="17898" xr:uid="{00000000-0005-0000-0000-00001B0B0000}"/>
    <cellStyle name="Comma 2 3 3 2 3 2 2 2 2 2" xfId="37112" xr:uid="{25C20721-7F7D-4A95-83CE-C7C9E3256844}"/>
    <cellStyle name="Comma 2 3 3 2 3 2 2 2 3" xfId="27505" xr:uid="{0B9EC120-C45F-490A-9142-3F6094E7A91D}"/>
    <cellStyle name="Comma 2 3 3 2 3 2 2 3" xfId="13095" xr:uid="{00000000-0005-0000-0000-00001C0B0000}"/>
    <cellStyle name="Comma 2 3 3 2 3 2 2 3 2" xfId="32309" xr:uid="{FBCFA77B-5610-455E-B5E2-81817600A9BC}"/>
    <cellStyle name="Comma 2 3 3 2 3 2 2 4" xfId="22702" xr:uid="{47D3903B-4C8B-4511-98AC-655C766DD20C}"/>
    <cellStyle name="Comma 2 3 3 2 3 2 3" xfId="5890" xr:uid="{00000000-0005-0000-0000-00001D0B0000}"/>
    <cellStyle name="Comma 2 3 3 2 3 2 3 2" xfId="15497" xr:uid="{00000000-0005-0000-0000-00001E0B0000}"/>
    <cellStyle name="Comma 2 3 3 2 3 2 3 2 2" xfId="34711" xr:uid="{611E8B1B-A9F7-4904-8163-BE975E9F159F}"/>
    <cellStyle name="Comma 2 3 3 2 3 2 3 3" xfId="25104" xr:uid="{6FC293D1-2386-4F83-8EEE-E8D007E2B0E5}"/>
    <cellStyle name="Comma 2 3 3 2 3 2 4" xfId="10693" xr:uid="{00000000-0005-0000-0000-00001F0B0000}"/>
    <cellStyle name="Comma 2 3 3 2 3 2 4 2" xfId="29907" xr:uid="{052E89CB-27A4-4666-8622-D4BEE5585A06}"/>
    <cellStyle name="Comma 2 3 3 2 3 2 5" xfId="20300" xr:uid="{60B4E3DE-56E9-4E2F-B577-DDD89E7BEE5E}"/>
    <cellStyle name="Comma 2 3 3 2 3 3" xfId="1883" xr:uid="{00000000-0005-0000-0000-0000200B0000}"/>
    <cellStyle name="Comma 2 3 3 2 3 3 2" xfId="4288" xr:uid="{00000000-0005-0000-0000-0000210B0000}"/>
    <cellStyle name="Comma 2 3 3 2 3 3 2 2" xfId="9091" xr:uid="{00000000-0005-0000-0000-0000220B0000}"/>
    <cellStyle name="Comma 2 3 3 2 3 3 2 2 2" xfId="18698" xr:uid="{00000000-0005-0000-0000-0000230B0000}"/>
    <cellStyle name="Comma 2 3 3 2 3 3 2 2 2 2" xfId="37912" xr:uid="{05F75949-3A5C-4D11-BD0E-16492F916E7C}"/>
    <cellStyle name="Comma 2 3 3 2 3 3 2 2 3" xfId="28305" xr:uid="{03197F9D-582C-4A46-BA1B-A3BF32552863}"/>
    <cellStyle name="Comma 2 3 3 2 3 3 2 3" xfId="13895" xr:uid="{00000000-0005-0000-0000-0000240B0000}"/>
    <cellStyle name="Comma 2 3 3 2 3 3 2 3 2" xfId="33109" xr:uid="{C6619DE8-7115-4967-94F0-C6E659BC0737}"/>
    <cellStyle name="Comma 2 3 3 2 3 3 2 4" xfId="23502" xr:uid="{C22B2237-EB44-460E-AB57-DCBD5AED4F07}"/>
    <cellStyle name="Comma 2 3 3 2 3 3 3" xfId="6690" xr:uid="{00000000-0005-0000-0000-0000250B0000}"/>
    <cellStyle name="Comma 2 3 3 2 3 3 3 2" xfId="16297" xr:uid="{00000000-0005-0000-0000-0000260B0000}"/>
    <cellStyle name="Comma 2 3 3 2 3 3 3 2 2" xfId="35511" xr:uid="{8BA2B09A-6E9D-4842-A413-B310EFCFDC71}"/>
    <cellStyle name="Comma 2 3 3 2 3 3 3 3" xfId="25904" xr:uid="{785A8351-66A2-4C1B-996B-1E6457D10D5A}"/>
    <cellStyle name="Comma 2 3 3 2 3 3 4" xfId="11493" xr:uid="{00000000-0005-0000-0000-0000270B0000}"/>
    <cellStyle name="Comma 2 3 3 2 3 3 4 2" xfId="30707" xr:uid="{6141E746-7B52-48F2-8DF1-ACB92E084C8C}"/>
    <cellStyle name="Comma 2 3 3 2 3 3 5" xfId="21100" xr:uid="{80D388A6-8943-4718-B3B0-D7C3D34DC747}"/>
    <cellStyle name="Comma 2 3 3 2 3 4" xfId="2688" xr:uid="{00000000-0005-0000-0000-0000280B0000}"/>
    <cellStyle name="Comma 2 3 3 2 3 4 2" xfId="7491" xr:uid="{00000000-0005-0000-0000-0000290B0000}"/>
    <cellStyle name="Comma 2 3 3 2 3 4 2 2" xfId="17098" xr:uid="{00000000-0005-0000-0000-00002A0B0000}"/>
    <cellStyle name="Comma 2 3 3 2 3 4 2 2 2" xfId="36312" xr:uid="{CA05322E-D17C-4560-BDA1-13F18DD3568E}"/>
    <cellStyle name="Comma 2 3 3 2 3 4 2 3" xfId="26705" xr:uid="{606FC856-12C3-4E74-A905-10C40F489C5E}"/>
    <cellStyle name="Comma 2 3 3 2 3 4 3" xfId="12295" xr:uid="{00000000-0005-0000-0000-00002B0B0000}"/>
    <cellStyle name="Comma 2 3 3 2 3 4 3 2" xfId="31509" xr:uid="{A6D98C3F-E611-45EA-9A57-923F81FDFB15}"/>
    <cellStyle name="Comma 2 3 3 2 3 4 4" xfId="21902" xr:uid="{1645CEAB-8A2E-4290-8EA1-B76458FDF250}"/>
    <cellStyle name="Comma 2 3 3 2 3 5" xfId="5090" xr:uid="{00000000-0005-0000-0000-00002C0B0000}"/>
    <cellStyle name="Comma 2 3 3 2 3 5 2" xfId="14697" xr:uid="{00000000-0005-0000-0000-00002D0B0000}"/>
    <cellStyle name="Comma 2 3 3 2 3 5 2 2" xfId="33911" xr:uid="{3F5C5EB1-9E44-4275-A329-F8E1FF5283B3}"/>
    <cellStyle name="Comma 2 3 3 2 3 5 3" xfId="24304" xr:uid="{FBD6BE9D-8F88-41DE-B0DA-F973B4E0002A}"/>
    <cellStyle name="Comma 2 3 3 2 3 6" xfId="9893" xr:uid="{00000000-0005-0000-0000-00002E0B0000}"/>
    <cellStyle name="Comma 2 3 3 2 3 6 2" xfId="29107" xr:uid="{ED7C1F2D-FCD1-4495-9B47-4B56A7C7E6F9}"/>
    <cellStyle name="Comma 2 3 3 2 3 7" xfId="19500" xr:uid="{B3486B29-3CEB-485C-839B-F97ABA1C2191}"/>
    <cellStyle name="Comma 2 3 3 2 4" xfId="482" xr:uid="{00000000-0005-0000-0000-00002F0B0000}"/>
    <cellStyle name="Comma 2 3 3 2 4 2" xfId="1283" xr:uid="{00000000-0005-0000-0000-0000300B0000}"/>
    <cellStyle name="Comma 2 3 3 2 4 2 2" xfId="3688" xr:uid="{00000000-0005-0000-0000-0000310B0000}"/>
    <cellStyle name="Comma 2 3 3 2 4 2 2 2" xfId="8491" xr:uid="{00000000-0005-0000-0000-0000320B0000}"/>
    <cellStyle name="Comma 2 3 3 2 4 2 2 2 2" xfId="18098" xr:uid="{00000000-0005-0000-0000-0000330B0000}"/>
    <cellStyle name="Comma 2 3 3 2 4 2 2 2 2 2" xfId="37312" xr:uid="{E11DB71C-12F0-44F7-91CE-1ADFB17C8986}"/>
    <cellStyle name="Comma 2 3 3 2 4 2 2 2 3" xfId="27705" xr:uid="{D1EF33D3-F81E-4B07-8D0E-9FDB54B5CA60}"/>
    <cellStyle name="Comma 2 3 3 2 4 2 2 3" xfId="13295" xr:uid="{00000000-0005-0000-0000-0000340B0000}"/>
    <cellStyle name="Comma 2 3 3 2 4 2 2 3 2" xfId="32509" xr:uid="{982E71EE-F862-4A0D-9352-51985ABCE50D}"/>
    <cellStyle name="Comma 2 3 3 2 4 2 2 4" xfId="22902" xr:uid="{EAFB38B8-68C6-4755-8709-0F032026CE77}"/>
    <cellStyle name="Comma 2 3 3 2 4 2 3" xfId="6090" xr:uid="{00000000-0005-0000-0000-0000350B0000}"/>
    <cellStyle name="Comma 2 3 3 2 4 2 3 2" xfId="15697" xr:uid="{00000000-0005-0000-0000-0000360B0000}"/>
    <cellStyle name="Comma 2 3 3 2 4 2 3 2 2" xfId="34911" xr:uid="{93F841C4-695E-4700-B4A0-C24D9566CDB1}"/>
    <cellStyle name="Comma 2 3 3 2 4 2 3 3" xfId="25304" xr:uid="{2FA0B02F-F575-4235-921F-DA203F01C040}"/>
    <cellStyle name="Comma 2 3 3 2 4 2 4" xfId="10893" xr:uid="{00000000-0005-0000-0000-0000370B0000}"/>
    <cellStyle name="Comma 2 3 3 2 4 2 4 2" xfId="30107" xr:uid="{97D03C08-4DF6-40CD-802B-0576BC821A1D}"/>
    <cellStyle name="Comma 2 3 3 2 4 2 5" xfId="20500" xr:uid="{706797B6-F3C9-4555-B6CE-48581866CB60}"/>
    <cellStyle name="Comma 2 3 3 2 4 3" xfId="2083" xr:uid="{00000000-0005-0000-0000-0000380B0000}"/>
    <cellStyle name="Comma 2 3 3 2 4 3 2" xfId="4488" xr:uid="{00000000-0005-0000-0000-0000390B0000}"/>
    <cellStyle name="Comma 2 3 3 2 4 3 2 2" xfId="9291" xr:uid="{00000000-0005-0000-0000-00003A0B0000}"/>
    <cellStyle name="Comma 2 3 3 2 4 3 2 2 2" xfId="18898" xr:uid="{00000000-0005-0000-0000-00003B0B0000}"/>
    <cellStyle name="Comma 2 3 3 2 4 3 2 2 2 2" xfId="38112" xr:uid="{3B510507-E353-4C20-9A95-A01E4097A8C9}"/>
    <cellStyle name="Comma 2 3 3 2 4 3 2 2 3" xfId="28505" xr:uid="{FF44A15A-56B5-44FA-93CF-F071AE7E1047}"/>
    <cellStyle name="Comma 2 3 3 2 4 3 2 3" xfId="14095" xr:uid="{00000000-0005-0000-0000-00003C0B0000}"/>
    <cellStyle name="Comma 2 3 3 2 4 3 2 3 2" xfId="33309" xr:uid="{258019F7-9F31-48D4-83B9-A8407D3C38EC}"/>
    <cellStyle name="Comma 2 3 3 2 4 3 2 4" xfId="23702" xr:uid="{34AC8ADF-4AB5-4B6A-9D49-61896B19964C}"/>
    <cellStyle name="Comma 2 3 3 2 4 3 3" xfId="6890" xr:uid="{00000000-0005-0000-0000-00003D0B0000}"/>
    <cellStyle name="Comma 2 3 3 2 4 3 3 2" xfId="16497" xr:uid="{00000000-0005-0000-0000-00003E0B0000}"/>
    <cellStyle name="Comma 2 3 3 2 4 3 3 2 2" xfId="35711" xr:uid="{F2656D64-F7B5-4F8F-99D7-7B09C2B6AF35}"/>
    <cellStyle name="Comma 2 3 3 2 4 3 3 3" xfId="26104" xr:uid="{C5B09BFC-DB1A-4957-84CD-F09B362E86F3}"/>
    <cellStyle name="Comma 2 3 3 2 4 3 4" xfId="11693" xr:uid="{00000000-0005-0000-0000-00003F0B0000}"/>
    <cellStyle name="Comma 2 3 3 2 4 3 4 2" xfId="30907" xr:uid="{78D2DCE5-0DA6-42A7-9B20-873AFB6F6E42}"/>
    <cellStyle name="Comma 2 3 3 2 4 3 5" xfId="21300" xr:uid="{EA518DD8-3810-4612-8CB1-5674E138E247}"/>
    <cellStyle name="Comma 2 3 3 2 4 4" xfId="2888" xr:uid="{00000000-0005-0000-0000-0000400B0000}"/>
    <cellStyle name="Comma 2 3 3 2 4 4 2" xfId="7691" xr:uid="{00000000-0005-0000-0000-0000410B0000}"/>
    <cellStyle name="Comma 2 3 3 2 4 4 2 2" xfId="17298" xr:uid="{00000000-0005-0000-0000-0000420B0000}"/>
    <cellStyle name="Comma 2 3 3 2 4 4 2 2 2" xfId="36512" xr:uid="{FAFA79C8-1699-432D-B197-9B23CD6A4276}"/>
    <cellStyle name="Comma 2 3 3 2 4 4 2 3" xfId="26905" xr:uid="{6A7414A4-AA2D-469E-9E8C-FE1BD55711EB}"/>
    <cellStyle name="Comma 2 3 3 2 4 4 3" xfId="12495" xr:uid="{00000000-0005-0000-0000-0000430B0000}"/>
    <cellStyle name="Comma 2 3 3 2 4 4 3 2" xfId="31709" xr:uid="{9B2035D7-80C4-4FC3-A928-D3C0D365E020}"/>
    <cellStyle name="Comma 2 3 3 2 4 4 4" xfId="22102" xr:uid="{AAAD44A9-F666-4D15-B1F4-46AC3FADCA9B}"/>
    <cellStyle name="Comma 2 3 3 2 4 5" xfId="5290" xr:uid="{00000000-0005-0000-0000-0000440B0000}"/>
    <cellStyle name="Comma 2 3 3 2 4 5 2" xfId="14897" xr:uid="{00000000-0005-0000-0000-0000450B0000}"/>
    <cellStyle name="Comma 2 3 3 2 4 5 2 2" xfId="34111" xr:uid="{7A0F751B-F6C9-4AE2-A565-61F7139386D5}"/>
    <cellStyle name="Comma 2 3 3 2 4 5 3" xfId="24504" xr:uid="{3F9D82CB-16FA-42C4-BF7E-BF363096DD67}"/>
    <cellStyle name="Comma 2 3 3 2 4 6" xfId="10093" xr:uid="{00000000-0005-0000-0000-0000460B0000}"/>
    <cellStyle name="Comma 2 3 3 2 4 6 2" xfId="29307" xr:uid="{D92C21ED-5598-4F12-AF97-8830DC4B3991}"/>
    <cellStyle name="Comma 2 3 3 2 4 7" xfId="19700" xr:uid="{9007631B-4AEC-45E6-AA57-297D3074DAC3}"/>
    <cellStyle name="Comma 2 3 3 2 5" xfId="682" xr:uid="{00000000-0005-0000-0000-0000470B0000}"/>
    <cellStyle name="Comma 2 3 3 2 5 2" xfId="1483" xr:uid="{00000000-0005-0000-0000-0000480B0000}"/>
    <cellStyle name="Comma 2 3 3 2 5 2 2" xfId="3888" xr:uid="{00000000-0005-0000-0000-0000490B0000}"/>
    <cellStyle name="Comma 2 3 3 2 5 2 2 2" xfId="8691" xr:uid="{00000000-0005-0000-0000-00004A0B0000}"/>
    <cellStyle name="Comma 2 3 3 2 5 2 2 2 2" xfId="18298" xr:uid="{00000000-0005-0000-0000-00004B0B0000}"/>
    <cellStyle name="Comma 2 3 3 2 5 2 2 2 2 2" xfId="37512" xr:uid="{F8F26059-FDE8-4A9C-9048-E31C47131E77}"/>
    <cellStyle name="Comma 2 3 3 2 5 2 2 2 3" xfId="27905" xr:uid="{0D16574F-4E8A-42CB-AB59-16D0B1A9CDC6}"/>
    <cellStyle name="Comma 2 3 3 2 5 2 2 3" xfId="13495" xr:uid="{00000000-0005-0000-0000-00004C0B0000}"/>
    <cellStyle name="Comma 2 3 3 2 5 2 2 3 2" xfId="32709" xr:uid="{75781112-4A38-4475-8C0A-D46DFD0A7AF7}"/>
    <cellStyle name="Comma 2 3 3 2 5 2 2 4" xfId="23102" xr:uid="{31F73F4A-55DC-452C-9C95-97EF456098F1}"/>
    <cellStyle name="Comma 2 3 3 2 5 2 3" xfId="6290" xr:uid="{00000000-0005-0000-0000-00004D0B0000}"/>
    <cellStyle name="Comma 2 3 3 2 5 2 3 2" xfId="15897" xr:uid="{00000000-0005-0000-0000-00004E0B0000}"/>
    <cellStyle name="Comma 2 3 3 2 5 2 3 2 2" xfId="35111" xr:uid="{087E1639-9544-4C4B-9742-A09A44DF8E47}"/>
    <cellStyle name="Comma 2 3 3 2 5 2 3 3" xfId="25504" xr:uid="{6DD6A734-39FB-48B1-9B99-C6BE842121FD}"/>
    <cellStyle name="Comma 2 3 3 2 5 2 4" xfId="11093" xr:uid="{00000000-0005-0000-0000-00004F0B0000}"/>
    <cellStyle name="Comma 2 3 3 2 5 2 4 2" xfId="30307" xr:uid="{9A7ADD0F-9E37-4ED0-8C4A-13059942752B}"/>
    <cellStyle name="Comma 2 3 3 2 5 2 5" xfId="20700" xr:uid="{19B89AF6-FA45-4FD1-B478-EA1536AFFC8C}"/>
    <cellStyle name="Comma 2 3 3 2 5 3" xfId="2283" xr:uid="{00000000-0005-0000-0000-0000500B0000}"/>
    <cellStyle name="Comma 2 3 3 2 5 3 2" xfId="4688" xr:uid="{00000000-0005-0000-0000-0000510B0000}"/>
    <cellStyle name="Comma 2 3 3 2 5 3 2 2" xfId="9491" xr:uid="{00000000-0005-0000-0000-0000520B0000}"/>
    <cellStyle name="Comma 2 3 3 2 5 3 2 2 2" xfId="19098" xr:uid="{00000000-0005-0000-0000-0000530B0000}"/>
    <cellStyle name="Comma 2 3 3 2 5 3 2 2 2 2" xfId="38312" xr:uid="{AAB99CA8-189C-4750-AEB2-F3D1C9C1A40E}"/>
    <cellStyle name="Comma 2 3 3 2 5 3 2 2 3" xfId="28705" xr:uid="{DC3669A8-810C-4E79-B97D-9E64C4BAD15D}"/>
    <cellStyle name="Comma 2 3 3 2 5 3 2 3" xfId="14295" xr:uid="{00000000-0005-0000-0000-0000540B0000}"/>
    <cellStyle name="Comma 2 3 3 2 5 3 2 3 2" xfId="33509" xr:uid="{CD2B32CA-9DE1-4DF9-A1D4-E2C13045595D}"/>
    <cellStyle name="Comma 2 3 3 2 5 3 2 4" xfId="23902" xr:uid="{7076F824-02DD-4915-BDC6-BE4FC8AE7934}"/>
    <cellStyle name="Comma 2 3 3 2 5 3 3" xfId="7090" xr:uid="{00000000-0005-0000-0000-0000550B0000}"/>
    <cellStyle name="Comma 2 3 3 2 5 3 3 2" xfId="16697" xr:uid="{00000000-0005-0000-0000-0000560B0000}"/>
    <cellStyle name="Comma 2 3 3 2 5 3 3 2 2" xfId="35911" xr:uid="{B2776244-AF35-499E-85EF-90E3E97A8B89}"/>
    <cellStyle name="Comma 2 3 3 2 5 3 3 3" xfId="26304" xr:uid="{D96F307B-C479-4371-AF65-D7319CDFC8B5}"/>
    <cellStyle name="Comma 2 3 3 2 5 3 4" xfId="11893" xr:uid="{00000000-0005-0000-0000-0000570B0000}"/>
    <cellStyle name="Comma 2 3 3 2 5 3 4 2" xfId="31107" xr:uid="{DE017AB3-E4BD-40B1-AE1B-00111C4DB83E}"/>
    <cellStyle name="Comma 2 3 3 2 5 3 5" xfId="21500" xr:uid="{FB4ED0AB-9FBA-4FBF-A141-55DE40C90019}"/>
    <cellStyle name="Comma 2 3 3 2 5 4" xfId="3088" xr:uid="{00000000-0005-0000-0000-0000580B0000}"/>
    <cellStyle name="Comma 2 3 3 2 5 4 2" xfId="7891" xr:uid="{00000000-0005-0000-0000-0000590B0000}"/>
    <cellStyle name="Comma 2 3 3 2 5 4 2 2" xfId="17498" xr:uid="{00000000-0005-0000-0000-00005A0B0000}"/>
    <cellStyle name="Comma 2 3 3 2 5 4 2 2 2" xfId="36712" xr:uid="{97B544EE-34FC-431D-8B9B-0BE01E935C01}"/>
    <cellStyle name="Comma 2 3 3 2 5 4 2 3" xfId="27105" xr:uid="{53606643-C49B-4CD3-8AE4-7B9C854A7375}"/>
    <cellStyle name="Comma 2 3 3 2 5 4 3" xfId="12695" xr:uid="{00000000-0005-0000-0000-00005B0B0000}"/>
    <cellStyle name="Comma 2 3 3 2 5 4 3 2" xfId="31909" xr:uid="{8863D18E-B553-41BE-BE31-C958394D4143}"/>
    <cellStyle name="Comma 2 3 3 2 5 4 4" xfId="22302" xr:uid="{F90079C4-CA81-4B0E-9658-03951D8385DB}"/>
    <cellStyle name="Comma 2 3 3 2 5 5" xfId="5490" xr:uid="{00000000-0005-0000-0000-00005C0B0000}"/>
    <cellStyle name="Comma 2 3 3 2 5 5 2" xfId="15097" xr:uid="{00000000-0005-0000-0000-00005D0B0000}"/>
    <cellStyle name="Comma 2 3 3 2 5 5 2 2" xfId="34311" xr:uid="{68D6B658-3D0D-4C63-B3D0-EDD903BA5E98}"/>
    <cellStyle name="Comma 2 3 3 2 5 5 3" xfId="24704" xr:uid="{06614E4B-E518-4F03-8B33-A719F5C9A048}"/>
    <cellStyle name="Comma 2 3 3 2 5 6" xfId="10293" xr:uid="{00000000-0005-0000-0000-00005E0B0000}"/>
    <cellStyle name="Comma 2 3 3 2 5 6 2" xfId="29507" xr:uid="{26BA4089-CE1E-4E51-9BFA-A6E30E8D88FD}"/>
    <cellStyle name="Comma 2 3 3 2 5 7" xfId="19900" xr:uid="{50387228-FF1B-455E-B0B5-A1811620055E}"/>
    <cellStyle name="Comma 2 3 3 2 6" xfId="883" xr:uid="{00000000-0005-0000-0000-00005F0B0000}"/>
    <cellStyle name="Comma 2 3 3 2 6 2" xfId="3288" xr:uid="{00000000-0005-0000-0000-0000600B0000}"/>
    <cellStyle name="Comma 2 3 3 2 6 2 2" xfId="8091" xr:uid="{00000000-0005-0000-0000-0000610B0000}"/>
    <cellStyle name="Comma 2 3 3 2 6 2 2 2" xfId="17698" xr:uid="{00000000-0005-0000-0000-0000620B0000}"/>
    <cellStyle name="Comma 2 3 3 2 6 2 2 2 2" xfId="36912" xr:uid="{B235FA5A-48A9-4135-B5CD-3B8F8ED38C83}"/>
    <cellStyle name="Comma 2 3 3 2 6 2 2 3" xfId="27305" xr:uid="{AEF3CE02-E671-4AB2-B01A-18DFDE8FC6AA}"/>
    <cellStyle name="Comma 2 3 3 2 6 2 3" xfId="12895" xr:uid="{00000000-0005-0000-0000-0000630B0000}"/>
    <cellStyle name="Comma 2 3 3 2 6 2 3 2" xfId="32109" xr:uid="{32A1249E-FECB-4938-9F7E-405B09206E89}"/>
    <cellStyle name="Comma 2 3 3 2 6 2 4" xfId="22502" xr:uid="{C256BE65-078D-44A3-9E03-7F4652CFFDB1}"/>
    <cellStyle name="Comma 2 3 3 2 6 3" xfId="5690" xr:uid="{00000000-0005-0000-0000-0000640B0000}"/>
    <cellStyle name="Comma 2 3 3 2 6 3 2" xfId="15297" xr:uid="{00000000-0005-0000-0000-0000650B0000}"/>
    <cellStyle name="Comma 2 3 3 2 6 3 2 2" xfId="34511" xr:uid="{F30276F0-1DF5-43D1-80DE-5C1AEEEA2DA5}"/>
    <cellStyle name="Comma 2 3 3 2 6 3 3" xfId="24904" xr:uid="{E7765D29-1BAB-4736-BFE4-9D7109D24E7E}"/>
    <cellStyle name="Comma 2 3 3 2 6 4" xfId="10493" xr:uid="{00000000-0005-0000-0000-0000660B0000}"/>
    <cellStyle name="Comma 2 3 3 2 6 4 2" xfId="29707" xr:uid="{9C4C78F6-A2C4-48DC-82EF-E53DA2BC1EDD}"/>
    <cellStyle name="Comma 2 3 3 2 6 5" xfId="20100" xr:uid="{813A3B5E-53C3-458E-A468-CDBA4ED61D56}"/>
    <cellStyle name="Comma 2 3 3 2 7" xfId="1683" xr:uid="{00000000-0005-0000-0000-0000670B0000}"/>
    <cellStyle name="Comma 2 3 3 2 7 2" xfId="4088" xr:uid="{00000000-0005-0000-0000-0000680B0000}"/>
    <cellStyle name="Comma 2 3 3 2 7 2 2" xfId="8891" xr:uid="{00000000-0005-0000-0000-0000690B0000}"/>
    <cellStyle name="Comma 2 3 3 2 7 2 2 2" xfId="18498" xr:uid="{00000000-0005-0000-0000-00006A0B0000}"/>
    <cellStyle name="Comma 2 3 3 2 7 2 2 2 2" xfId="37712" xr:uid="{DA871113-1B39-4CE8-897C-42DFF2B45FD3}"/>
    <cellStyle name="Comma 2 3 3 2 7 2 2 3" xfId="28105" xr:uid="{F693ECA8-6DA5-4EA5-96A5-0C1BF02DD190}"/>
    <cellStyle name="Comma 2 3 3 2 7 2 3" xfId="13695" xr:uid="{00000000-0005-0000-0000-00006B0B0000}"/>
    <cellStyle name="Comma 2 3 3 2 7 2 3 2" xfId="32909" xr:uid="{DD684956-8F4C-47CA-8473-5C2F7B0E980D}"/>
    <cellStyle name="Comma 2 3 3 2 7 2 4" xfId="23302" xr:uid="{BE001FB8-820D-4620-9D01-711598C008C4}"/>
    <cellStyle name="Comma 2 3 3 2 7 3" xfId="6490" xr:uid="{00000000-0005-0000-0000-00006C0B0000}"/>
    <cellStyle name="Comma 2 3 3 2 7 3 2" xfId="16097" xr:uid="{00000000-0005-0000-0000-00006D0B0000}"/>
    <cellStyle name="Comma 2 3 3 2 7 3 2 2" xfId="35311" xr:uid="{DC61574C-D2A7-4C15-8B16-45633AF90317}"/>
    <cellStyle name="Comma 2 3 3 2 7 3 3" xfId="25704" xr:uid="{74D9B315-CBD9-43AE-B8DF-8B4B00FBA095}"/>
    <cellStyle name="Comma 2 3 3 2 7 4" xfId="11293" xr:uid="{00000000-0005-0000-0000-00006E0B0000}"/>
    <cellStyle name="Comma 2 3 3 2 7 4 2" xfId="30507" xr:uid="{2C9FB817-5B0E-4E46-994F-93031B49523F}"/>
    <cellStyle name="Comma 2 3 3 2 7 5" xfId="20900" xr:uid="{0FD860F4-87DD-42E3-8372-90AFFF1AD0EA}"/>
    <cellStyle name="Comma 2 3 3 2 8" xfId="2488" xr:uid="{00000000-0005-0000-0000-00006F0B0000}"/>
    <cellStyle name="Comma 2 3 3 2 8 2" xfId="7291" xr:uid="{00000000-0005-0000-0000-0000700B0000}"/>
    <cellStyle name="Comma 2 3 3 2 8 2 2" xfId="16898" xr:uid="{00000000-0005-0000-0000-0000710B0000}"/>
    <cellStyle name="Comma 2 3 3 2 8 2 2 2" xfId="36112" xr:uid="{47B51B84-7276-4BDB-9C12-18231ACDCA7F}"/>
    <cellStyle name="Comma 2 3 3 2 8 2 3" xfId="26505" xr:uid="{00D1D0DC-CE5E-4687-93B9-2723ADC840D2}"/>
    <cellStyle name="Comma 2 3 3 2 8 3" xfId="12095" xr:uid="{00000000-0005-0000-0000-0000720B0000}"/>
    <cellStyle name="Comma 2 3 3 2 8 3 2" xfId="31309" xr:uid="{35B80160-2139-4CDC-B2AB-F39CFFF0F1E6}"/>
    <cellStyle name="Comma 2 3 3 2 8 4" xfId="21702" xr:uid="{CD42F459-8D97-47EE-8B64-F0044F2491D8}"/>
    <cellStyle name="Comma 2 3 3 2 9" xfId="4890" xr:uid="{00000000-0005-0000-0000-0000730B0000}"/>
    <cellStyle name="Comma 2 3 3 2 9 2" xfId="14497" xr:uid="{00000000-0005-0000-0000-0000740B0000}"/>
    <cellStyle name="Comma 2 3 3 2 9 2 2" xfId="33711" xr:uid="{4D9FCD0F-4163-44B5-8144-69BE5989FC37}"/>
    <cellStyle name="Comma 2 3 3 2 9 3" xfId="24104" xr:uid="{99E2E8B2-8EA5-4523-8CC7-ADAD5CD590D5}"/>
    <cellStyle name="Comma 2 3 3 3" xfId="132" xr:uid="{00000000-0005-0000-0000-0000750B0000}"/>
    <cellStyle name="Comma 2 3 3 3 10" xfId="19350" xr:uid="{F13E3D4F-0293-47E6-8BE6-46F738035226}"/>
    <cellStyle name="Comma 2 3 3 3 2" xfId="332" xr:uid="{00000000-0005-0000-0000-0000760B0000}"/>
    <cellStyle name="Comma 2 3 3 3 2 2" xfId="1133" xr:uid="{00000000-0005-0000-0000-0000770B0000}"/>
    <cellStyle name="Comma 2 3 3 3 2 2 2" xfId="3538" xr:uid="{00000000-0005-0000-0000-0000780B0000}"/>
    <cellStyle name="Comma 2 3 3 3 2 2 2 2" xfId="8341" xr:uid="{00000000-0005-0000-0000-0000790B0000}"/>
    <cellStyle name="Comma 2 3 3 3 2 2 2 2 2" xfId="17948" xr:uid="{00000000-0005-0000-0000-00007A0B0000}"/>
    <cellStyle name="Comma 2 3 3 3 2 2 2 2 2 2" xfId="37162" xr:uid="{3CC87DA9-D753-4480-B060-79B8B33F10B9}"/>
    <cellStyle name="Comma 2 3 3 3 2 2 2 2 3" xfId="27555" xr:uid="{B4FAEA40-54E0-4B00-AE02-4C7D0A37D929}"/>
    <cellStyle name="Comma 2 3 3 3 2 2 2 3" xfId="13145" xr:uid="{00000000-0005-0000-0000-00007B0B0000}"/>
    <cellStyle name="Comma 2 3 3 3 2 2 2 3 2" xfId="32359" xr:uid="{D4EC7414-F5DB-4AD6-B438-0D6B850E9C17}"/>
    <cellStyle name="Comma 2 3 3 3 2 2 2 4" xfId="22752" xr:uid="{65EFCD80-D0A2-41FA-9007-A962A6D30017}"/>
    <cellStyle name="Comma 2 3 3 3 2 2 3" xfId="5940" xr:uid="{00000000-0005-0000-0000-00007C0B0000}"/>
    <cellStyle name="Comma 2 3 3 3 2 2 3 2" xfId="15547" xr:uid="{00000000-0005-0000-0000-00007D0B0000}"/>
    <cellStyle name="Comma 2 3 3 3 2 2 3 2 2" xfId="34761" xr:uid="{DE172070-8B6F-4BF7-9227-8F7EA97A5F7A}"/>
    <cellStyle name="Comma 2 3 3 3 2 2 3 3" xfId="25154" xr:uid="{F6EE9200-912A-4C12-9B76-8E2DB07F09CF}"/>
    <cellStyle name="Comma 2 3 3 3 2 2 4" xfId="10743" xr:uid="{00000000-0005-0000-0000-00007E0B0000}"/>
    <cellStyle name="Comma 2 3 3 3 2 2 4 2" xfId="29957" xr:uid="{CB38B46A-6D76-4056-834F-17274C516259}"/>
    <cellStyle name="Comma 2 3 3 3 2 2 5" xfId="20350" xr:uid="{6F1B7851-085C-4CFC-A08C-1AD5FA623BBF}"/>
    <cellStyle name="Comma 2 3 3 3 2 3" xfId="1933" xr:uid="{00000000-0005-0000-0000-00007F0B0000}"/>
    <cellStyle name="Comma 2 3 3 3 2 3 2" xfId="4338" xr:uid="{00000000-0005-0000-0000-0000800B0000}"/>
    <cellStyle name="Comma 2 3 3 3 2 3 2 2" xfId="9141" xr:uid="{00000000-0005-0000-0000-0000810B0000}"/>
    <cellStyle name="Comma 2 3 3 3 2 3 2 2 2" xfId="18748" xr:uid="{00000000-0005-0000-0000-0000820B0000}"/>
    <cellStyle name="Comma 2 3 3 3 2 3 2 2 2 2" xfId="37962" xr:uid="{A3EE9B81-C539-4A6E-A54D-4D98B7513DBB}"/>
    <cellStyle name="Comma 2 3 3 3 2 3 2 2 3" xfId="28355" xr:uid="{E316514D-50DC-42A7-809B-DF67B07FCC28}"/>
    <cellStyle name="Comma 2 3 3 3 2 3 2 3" xfId="13945" xr:uid="{00000000-0005-0000-0000-0000830B0000}"/>
    <cellStyle name="Comma 2 3 3 3 2 3 2 3 2" xfId="33159" xr:uid="{FCABDB2B-609A-4C0F-B6B2-E557B995F733}"/>
    <cellStyle name="Comma 2 3 3 3 2 3 2 4" xfId="23552" xr:uid="{C93307DE-3A6D-4BF7-85D7-49D48190D3A8}"/>
    <cellStyle name="Comma 2 3 3 3 2 3 3" xfId="6740" xr:uid="{00000000-0005-0000-0000-0000840B0000}"/>
    <cellStyle name="Comma 2 3 3 3 2 3 3 2" xfId="16347" xr:uid="{00000000-0005-0000-0000-0000850B0000}"/>
    <cellStyle name="Comma 2 3 3 3 2 3 3 2 2" xfId="35561" xr:uid="{349E245C-70B7-457A-A17C-A57832E6BE0F}"/>
    <cellStyle name="Comma 2 3 3 3 2 3 3 3" xfId="25954" xr:uid="{29292A2D-4814-42CF-9FD1-EA613140B78E}"/>
    <cellStyle name="Comma 2 3 3 3 2 3 4" xfId="11543" xr:uid="{00000000-0005-0000-0000-0000860B0000}"/>
    <cellStyle name="Comma 2 3 3 3 2 3 4 2" xfId="30757" xr:uid="{FF013FB7-9A5F-4127-9B91-012AB40D17D3}"/>
    <cellStyle name="Comma 2 3 3 3 2 3 5" xfId="21150" xr:uid="{CCD42D58-48A5-470A-B24F-6324182B4D67}"/>
    <cellStyle name="Comma 2 3 3 3 2 4" xfId="2738" xr:uid="{00000000-0005-0000-0000-0000870B0000}"/>
    <cellStyle name="Comma 2 3 3 3 2 4 2" xfId="7541" xr:uid="{00000000-0005-0000-0000-0000880B0000}"/>
    <cellStyle name="Comma 2 3 3 3 2 4 2 2" xfId="17148" xr:uid="{00000000-0005-0000-0000-0000890B0000}"/>
    <cellStyle name="Comma 2 3 3 3 2 4 2 2 2" xfId="36362" xr:uid="{E9ADC4A9-A53F-49C3-9CA4-6D65DA44CB62}"/>
    <cellStyle name="Comma 2 3 3 3 2 4 2 3" xfId="26755" xr:uid="{CC5F9615-3A26-4D64-987E-D54B7500FD38}"/>
    <cellStyle name="Comma 2 3 3 3 2 4 3" xfId="12345" xr:uid="{00000000-0005-0000-0000-00008A0B0000}"/>
    <cellStyle name="Comma 2 3 3 3 2 4 3 2" xfId="31559" xr:uid="{5199BCDD-97C3-4DDF-ABCC-640F3FB3D806}"/>
    <cellStyle name="Comma 2 3 3 3 2 4 4" xfId="21952" xr:uid="{1EE56A41-DE4E-424D-B63C-F73A7E00E23C}"/>
    <cellStyle name="Comma 2 3 3 3 2 5" xfId="5140" xr:uid="{00000000-0005-0000-0000-00008B0B0000}"/>
    <cellStyle name="Comma 2 3 3 3 2 5 2" xfId="14747" xr:uid="{00000000-0005-0000-0000-00008C0B0000}"/>
    <cellStyle name="Comma 2 3 3 3 2 5 2 2" xfId="33961" xr:uid="{5A626303-8052-4059-8FE3-521A0C7CF98C}"/>
    <cellStyle name="Comma 2 3 3 3 2 5 3" xfId="24354" xr:uid="{A82DB3B8-8FA5-44FC-9AA4-A6F51964C50C}"/>
    <cellStyle name="Comma 2 3 3 3 2 6" xfId="9943" xr:uid="{00000000-0005-0000-0000-00008D0B0000}"/>
    <cellStyle name="Comma 2 3 3 3 2 6 2" xfId="29157" xr:uid="{CF2D56F4-40FC-46F3-8271-C82FE06A6692}"/>
    <cellStyle name="Comma 2 3 3 3 2 7" xfId="19550" xr:uid="{AE0C5EE9-98BE-45E8-A5F5-58CED3763AE5}"/>
    <cellStyle name="Comma 2 3 3 3 3" xfId="532" xr:uid="{00000000-0005-0000-0000-00008E0B0000}"/>
    <cellStyle name="Comma 2 3 3 3 3 2" xfId="1333" xr:uid="{00000000-0005-0000-0000-00008F0B0000}"/>
    <cellStyle name="Comma 2 3 3 3 3 2 2" xfId="3738" xr:uid="{00000000-0005-0000-0000-0000900B0000}"/>
    <cellStyle name="Comma 2 3 3 3 3 2 2 2" xfId="8541" xr:uid="{00000000-0005-0000-0000-0000910B0000}"/>
    <cellStyle name="Comma 2 3 3 3 3 2 2 2 2" xfId="18148" xr:uid="{00000000-0005-0000-0000-0000920B0000}"/>
    <cellStyle name="Comma 2 3 3 3 3 2 2 2 2 2" xfId="37362" xr:uid="{6ACB492A-EDDF-4C80-8470-47B9119EC166}"/>
    <cellStyle name="Comma 2 3 3 3 3 2 2 2 3" xfId="27755" xr:uid="{8C779DEA-2E0E-4DDA-A7BE-355E72037F88}"/>
    <cellStyle name="Comma 2 3 3 3 3 2 2 3" xfId="13345" xr:uid="{00000000-0005-0000-0000-0000930B0000}"/>
    <cellStyle name="Comma 2 3 3 3 3 2 2 3 2" xfId="32559" xr:uid="{A9ACD8ED-3416-4E82-8CB9-3FB0D3B1CF6D}"/>
    <cellStyle name="Comma 2 3 3 3 3 2 2 4" xfId="22952" xr:uid="{AB4D5E88-E42F-4F35-9289-6D87B68A3651}"/>
    <cellStyle name="Comma 2 3 3 3 3 2 3" xfId="6140" xr:uid="{00000000-0005-0000-0000-0000940B0000}"/>
    <cellStyle name="Comma 2 3 3 3 3 2 3 2" xfId="15747" xr:uid="{00000000-0005-0000-0000-0000950B0000}"/>
    <cellStyle name="Comma 2 3 3 3 3 2 3 2 2" xfId="34961" xr:uid="{FD1F5AD1-4F5E-4A32-867E-70139BEFEFC1}"/>
    <cellStyle name="Comma 2 3 3 3 3 2 3 3" xfId="25354" xr:uid="{32B001C7-1C24-4270-A4A8-413522200835}"/>
    <cellStyle name="Comma 2 3 3 3 3 2 4" xfId="10943" xr:uid="{00000000-0005-0000-0000-0000960B0000}"/>
    <cellStyle name="Comma 2 3 3 3 3 2 4 2" xfId="30157" xr:uid="{DB84B856-108F-40C5-A637-040DE73B5E10}"/>
    <cellStyle name="Comma 2 3 3 3 3 2 5" xfId="20550" xr:uid="{101ACA45-3CFE-4A77-A425-A4D191362C7B}"/>
    <cellStyle name="Comma 2 3 3 3 3 3" xfId="2133" xr:uid="{00000000-0005-0000-0000-0000970B0000}"/>
    <cellStyle name="Comma 2 3 3 3 3 3 2" xfId="4538" xr:uid="{00000000-0005-0000-0000-0000980B0000}"/>
    <cellStyle name="Comma 2 3 3 3 3 3 2 2" xfId="9341" xr:uid="{00000000-0005-0000-0000-0000990B0000}"/>
    <cellStyle name="Comma 2 3 3 3 3 3 2 2 2" xfId="18948" xr:uid="{00000000-0005-0000-0000-00009A0B0000}"/>
    <cellStyle name="Comma 2 3 3 3 3 3 2 2 2 2" xfId="38162" xr:uid="{E2513F6B-F3FD-462A-965A-9917FEB5C100}"/>
    <cellStyle name="Comma 2 3 3 3 3 3 2 2 3" xfId="28555" xr:uid="{7984BCA7-15D4-42D4-A534-2C3F64549B4F}"/>
    <cellStyle name="Comma 2 3 3 3 3 3 2 3" xfId="14145" xr:uid="{00000000-0005-0000-0000-00009B0B0000}"/>
    <cellStyle name="Comma 2 3 3 3 3 3 2 3 2" xfId="33359" xr:uid="{A7329013-926D-46A6-9289-00416AD56B0D}"/>
    <cellStyle name="Comma 2 3 3 3 3 3 2 4" xfId="23752" xr:uid="{8D11F8CD-AE38-405F-AFA7-F38E85B6DA50}"/>
    <cellStyle name="Comma 2 3 3 3 3 3 3" xfId="6940" xr:uid="{00000000-0005-0000-0000-00009C0B0000}"/>
    <cellStyle name="Comma 2 3 3 3 3 3 3 2" xfId="16547" xr:uid="{00000000-0005-0000-0000-00009D0B0000}"/>
    <cellStyle name="Comma 2 3 3 3 3 3 3 2 2" xfId="35761" xr:uid="{685BD8E8-6016-43B0-A500-8C58232DE979}"/>
    <cellStyle name="Comma 2 3 3 3 3 3 3 3" xfId="26154" xr:uid="{D2FF9AE0-FD7B-4A03-BF08-6C49CA3E52BC}"/>
    <cellStyle name="Comma 2 3 3 3 3 3 4" xfId="11743" xr:uid="{00000000-0005-0000-0000-00009E0B0000}"/>
    <cellStyle name="Comma 2 3 3 3 3 3 4 2" xfId="30957" xr:uid="{E1C2027F-6951-4322-97A6-888CB41A1E30}"/>
    <cellStyle name="Comma 2 3 3 3 3 3 5" xfId="21350" xr:uid="{E23CB963-928C-453F-8CBE-3AF6B3B3B9B9}"/>
    <cellStyle name="Comma 2 3 3 3 3 4" xfId="2938" xr:uid="{00000000-0005-0000-0000-00009F0B0000}"/>
    <cellStyle name="Comma 2 3 3 3 3 4 2" xfId="7741" xr:uid="{00000000-0005-0000-0000-0000A00B0000}"/>
    <cellStyle name="Comma 2 3 3 3 3 4 2 2" xfId="17348" xr:uid="{00000000-0005-0000-0000-0000A10B0000}"/>
    <cellStyle name="Comma 2 3 3 3 3 4 2 2 2" xfId="36562" xr:uid="{E056F0E0-A319-4ACF-8F75-8F1B446EC711}"/>
    <cellStyle name="Comma 2 3 3 3 3 4 2 3" xfId="26955" xr:uid="{C31C7AAE-9D3E-47CA-BB77-FA6B7BED0D2A}"/>
    <cellStyle name="Comma 2 3 3 3 3 4 3" xfId="12545" xr:uid="{00000000-0005-0000-0000-0000A20B0000}"/>
    <cellStyle name="Comma 2 3 3 3 3 4 3 2" xfId="31759" xr:uid="{FB79EC3B-B757-4240-9282-71B94E12A96B}"/>
    <cellStyle name="Comma 2 3 3 3 3 4 4" xfId="22152" xr:uid="{CB8BFD3D-8876-41DE-8ED7-4C0A2FBEC32B}"/>
    <cellStyle name="Comma 2 3 3 3 3 5" xfId="5340" xr:uid="{00000000-0005-0000-0000-0000A30B0000}"/>
    <cellStyle name="Comma 2 3 3 3 3 5 2" xfId="14947" xr:uid="{00000000-0005-0000-0000-0000A40B0000}"/>
    <cellStyle name="Comma 2 3 3 3 3 5 2 2" xfId="34161" xr:uid="{6896D290-72F1-43E6-B095-F18C7445B6EA}"/>
    <cellStyle name="Comma 2 3 3 3 3 5 3" xfId="24554" xr:uid="{FDE8BD44-B413-4583-985C-C17BA97B56EE}"/>
    <cellStyle name="Comma 2 3 3 3 3 6" xfId="10143" xr:uid="{00000000-0005-0000-0000-0000A50B0000}"/>
    <cellStyle name="Comma 2 3 3 3 3 6 2" xfId="29357" xr:uid="{0F653B80-D09F-4C7B-89C2-622159C15E46}"/>
    <cellStyle name="Comma 2 3 3 3 3 7" xfId="19750" xr:uid="{B266F7B7-E17F-4FE3-B328-398B71DC9007}"/>
    <cellStyle name="Comma 2 3 3 3 4" xfId="732" xr:uid="{00000000-0005-0000-0000-0000A60B0000}"/>
    <cellStyle name="Comma 2 3 3 3 4 2" xfId="1533" xr:uid="{00000000-0005-0000-0000-0000A70B0000}"/>
    <cellStyle name="Comma 2 3 3 3 4 2 2" xfId="3938" xr:uid="{00000000-0005-0000-0000-0000A80B0000}"/>
    <cellStyle name="Comma 2 3 3 3 4 2 2 2" xfId="8741" xr:uid="{00000000-0005-0000-0000-0000A90B0000}"/>
    <cellStyle name="Comma 2 3 3 3 4 2 2 2 2" xfId="18348" xr:uid="{00000000-0005-0000-0000-0000AA0B0000}"/>
    <cellStyle name="Comma 2 3 3 3 4 2 2 2 2 2" xfId="37562" xr:uid="{1FAF0107-90F4-456B-9507-EBEF456E6B7C}"/>
    <cellStyle name="Comma 2 3 3 3 4 2 2 2 3" xfId="27955" xr:uid="{A5E4AD34-F7FF-42B8-A8F3-ED4D0CCA666D}"/>
    <cellStyle name="Comma 2 3 3 3 4 2 2 3" xfId="13545" xr:uid="{00000000-0005-0000-0000-0000AB0B0000}"/>
    <cellStyle name="Comma 2 3 3 3 4 2 2 3 2" xfId="32759" xr:uid="{D5D460AC-AE8C-433D-AD28-D8F9BC1E9966}"/>
    <cellStyle name="Comma 2 3 3 3 4 2 2 4" xfId="23152" xr:uid="{C2E1615D-D7DC-41C1-A9DD-0FAC343CDC37}"/>
    <cellStyle name="Comma 2 3 3 3 4 2 3" xfId="6340" xr:uid="{00000000-0005-0000-0000-0000AC0B0000}"/>
    <cellStyle name="Comma 2 3 3 3 4 2 3 2" xfId="15947" xr:uid="{00000000-0005-0000-0000-0000AD0B0000}"/>
    <cellStyle name="Comma 2 3 3 3 4 2 3 2 2" xfId="35161" xr:uid="{20777560-9FF6-483E-935E-EAE3BBB80808}"/>
    <cellStyle name="Comma 2 3 3 3 4 2 3 3" xfId="25554" xr:uid="{C99887A4-09F4-4781-809E-1A9253D264F9}"/>
    <cellStyle name="Comma 2 3 3 3 4 2 4" xfId="11143" xr:uid="{00000000-0005-0000-0000-0000AE0B0000}"/>
    <cellStyle name="Comma 2 3 3 3 4 2 4 2" xfId="30357" xr:uid="{9079CDA6-1337-40A5-A94D-F727F2903945}"/>
    <cellStyle name="Comma 2 3 3 3 4 2 5" xfId="20750" xr:uid="{31F55CC5-DF46-4D9C-B961-D07CDC07B7A1}"/>
    <cellStyle name="Comma 2 3 3 3 4 3" xfId="2333" xr:uid="{00000000-0005-0000-0000-0000AF0B0000}"/>
    <cellStyle name="Comma 2 3 3 3 4 3 2" xfId="4738" xr:uid="{00000000-0005-0000-0000-0000B00B0000}"/>
    <cellStyle name="Comma 2 3 3 3 4 3 2 2" xfId="9541" xr:uid="{00000000-0005-0000-0000-0000B10B0000}"/>
    <cellStyle name="Comma 2 3 3 3 4 3 2 2 2" xfId="19148" xr:uid="{00000000-0005-0000-0000-0000B20B0000}"/>
    <cellStyle name="Comma 2 3 3 3 4 3 2 2 2 2" xfId="38362" xr:uid="{4B0062EA-D1F1-45A4-9406-22CF98490969}"/>
    <cellStyle name="Comma 2 3 3 3 4 3 2 2 3" xfId="28755" xr:uid="{BA1F6545-8B49-4882-9467-77694714CEA4}"/>
    <cellStyle name="Comma 2 3 3 3 4 3 2 3" xfId="14345" xr:uid="{00000000-0005-0000-0000-0000B30B0000}"/>
    <cellStyle name="Comma 2 3 3 3 4 3 2 3 2" xfId="33559" xr:uid="{55998A61-488B-4B54-8B04-42BD796532DD}"/>
    <cellStyle name="Comma 2 3 3 3 4 3 2 4" xfId="23952" xr:uid="{23318540-B77C-4D0F-85B2-84FB316ED5B6}"/>
    <cellStyle name="Comma 2 3 3 3 4 3 3" xfId="7140" xr:uid="{00000000-0005-0000-0000-0000B40B0000}"/>
    <cellStyle name="Comma 2 3 3 3 4 3 3 2" xfId="16747" xr:uid="{00000000-0005-0000-0000-0000B50B0000}"/>
    <cellStyle name="Comma 2 3 3 3 4 3 3 2 2" xfId="35961" xr:uid="{490AD7DD-D1FC-4BD9-A777-0652DE724D92}"/>
    <cellStyle name="Comma 2 3 3 3 4 3 3 3" xfId="26354" xr:uid="{6F143D4C-3CBA-40B8-A8E3-072EB33C4B57}"/>
    <cellStyle name="Comma 2 3 3 3 4 3 4" xfId="11943" xr:uid="{00000000-0005-0000-0000-0000B60B0000}"/>
    <cellStyle name="Comma 2 3 3 3 4 3 4 2" xfId="31157" xr:uid="{48762B4B-0567-4E24-9202-1B38D516C9A1}"/>
    <cellStyle name="Comma 2 3 3 3 4 3 5" xfId="21550" xr:uid="{228B72BE-4123-4B75-B1B9-8721E9672C04}"/>
    <cellStyle name="Comma 2 3 3 3 4 4" xfId="3138" xr:uid="{00000000-0005-0000-0000-0000B70B0000}"/>
    <cellStyle name="Comma 2 3 3 3 4 4 2" xfId="7941" xr:uid="{00000000-0005-0000-0000-0000B80B0000}"/>
    <cellStyle name="Comma 2 3 3 3 4 4 2 2" xfId="17548" xr:uid="{00000000-0005-0000-0000-0000B90B0000}"/>
    <cellStyle name="Comma 2 3 3 3 4 4 2 2 2" xfId="36762" xr:uid="{E9C6E414-D05A-4C90-9465-E593B04A433B}"/>
    <cellStyle name="Comma 2 3 3 3 4 4 2 3" xfId="27155" xr:uid="{383F2CA4-6B78-4F13-91C7-F503C620FBB4}"/>
    <cellStyle name="Comma 2 3 3 3 4 4 3" xfId="12745" xr:uid="{00000000-0005-0000-0000-0000BA0B0000}"/>
    <cellStyle name="Comma 2 3 3 3 4 4 3 2" xfId="31959" xr:uid="{80031D0B-7365-4B81-8505-66763B6AFCDA}"/>
    <cellStyle name="Comma 2 3 3 3 4 4 4" xfId="22352" xr:uid="{46F8EE54-E27B-4890-AE71-8BBDFA2DE66C}"/>
    <cellStyle name="Comma 2 3 3 3 4 5" xfId="5540" xr:uid="{00000000-0005-0000-0000-0000BB0B0000}"/>
    <cellStyle name="Comma 2 3 3 3 4 5 2" xfId="15147" xr:uid="{00000000-0005-0000-0000-0000BC0B0000}"/>
    <cellStyle name="Comma 2 3 3 3 4 5 2 2" xfId="34361" xr:uid="{91AADA44-D637-4129-92C1-0185CB341862}"/>
    <cellStyle name="Comma 2 3 3 3 4 5 3" xfId="24754" xr:uid="{00AEB593-347A-4706-8772-DB4E826D5378}"/>
    <cellStyle name="Comma 2 3 3 3 4 6" xfId="10343" xr:uid="{00000000-0005-0000-0000-0000BD0B0000}"/>
    <cellStyle name="Comma 2 3 3 3 4 6 2" xfId="29557" xr:uid="{9CB4A785-EC9D-465C-B7CD-E5A5C6FAEF35}"/>
    <cellStyle name="Comma 2 3 3 3 4 7" xfId="19950" xr:uid="{A5C300FD-221A-4FD4-B93D-717E0131CB66}"/>
    <cellStyle name="Comma 2 3 3 3 5" xfId="933" xr:uid="{00000000-0005-0000-0000-0000BE0B0000}"/>
    <cellStyle name="Comma 2 3 3 3 5 2" xfId="3338" xr:uid="{00000000-0005-0000-0000-0000BF0B0000}"/>
    <cellStyle name="Comma 2 3 3 3 5 2 2" xfId="8141" xr:uid="{00000000-0005-0000-0000-0000C00B0000}"/>
    <cellStyle name="Comma 2 3 3 3 5 2 2 2" xfId="17748" xr:uid="{00000000-0005-0000-0000-0000C10B0000}"/>
    <cellStyle name="Comma 2 3 3 3 5 2 2 2 2" xfId="36962" xr:uid="{FF6E03D4-638F-46D2-97D5-C1E0FC68E050}"/>
    <cellStyle name="Comma 2 3 3 3 5 2 2 3" xfId="27355" xr:uid="{59E6CFAC-ED46-477A-A853-28E0F592CF73}"/>
    <cellStyle name="Comma 2 3 3 3 5 2 3" xfId="12945" xr:uid="{00000000-0005-0000-0000-0000C20B0000}"/>
    <cellStyle name="Comma 2 3 3 3 5 2 3 2" xfId="32159" xr:uid="{A6EED615-08B4-4F9D-BFEC-0D0F2FB52CC8}"/>
    <cellStyle name="Comma 2 3 3 3 5 2 4" xfId="22552" xr:uid="{D25C7634-E49E-44A5-9635-A86138392F26}"/>
    <cellStyle name="Comma 2 3 3 3 5 3" xfId="5740" xr:uid="{00000000-0005-0000-0000-0000C30B0000}"/>
    <cellStyle name="Comma 2 3 3 3 5 3 2" xfId="15347" xr:uid="{00000000-0005-0000-0000-0000C40B0000}"/>
    <cellStyle name="Comma 2 3 3 3 5 3 2 2" xfId="34561" xr:uid="{FE4605AD-E172-4A2B-B32E-1D6F6A6E141A}"/>
    <cellStyle name="Comma 2 3 3 3 5 3 3" xfId="24954" xr:uid="{07120B60-5511-4DAC-BC4F-B3FEC8F50705}"/>
    <cellStyle name="Comma 2 3 3 3 5 4" xfId="10543" xr:uid="{00000000-0005-0000-0000-0000C50B0000}"/>
    <cellStyle name="Comma 2 3 3 3 5 4 2" xfId="29757" xr:uid="{697794DF-3A28-4E8B-8D16-BFF27384FA24}"/>
    <cellStyle name="Comma 2 3 3 3 5 5" xfId="20150" xr:uid="{EC993CB8-1CE4-4F25-99EA-B2D9E7430864}"/>
    <cellStyle name="Comma 2 3 3 3 6" xfId="1733" xr:uid="{00000000-0005-0000-0000-0000C60B0000}"/>
    <cellStyle name="Comma 2 3 3 3 6 2" xfId="4138" xr:uid="{00000000-0005-0000-0000-0000C70B0000}"/>
    <cellStyle name="Comma 2 3 3 3 6 2 2" xfId="8941" xr:uid="{00000000-0005-0000-0000-0000C80B0000}"/>
    <cellStyle name="Comma 2 3 3 3 6 2 2 2" xfId="18548" xr:uid="{00000000-0005-0000-0000-0000C90B0000}"/>
    <cellStyle name="Comma 2 3 3 3 6 2 2 2 2" xfId="37762" xr:uid="{16C885DD-D2D4-4A2D-A609-8B2A591542FE}"/>
    <cellStyle name="Comma 2 3 3 3 6 2 2 3" xfId="28155" xr:uid="{D532F317-4CD8-4239-94FF-FD83CDDF9577}"/>
    <cellStyle name="Comma 2 3 3 3 6 2 3" xfId="13745" xr:uid="{00000000-0005-0000-0000-0000CA0B0000}"/>
    <cellStyle name="Comma 2 3 3 3 6 2 3 2" xfId="32959" xr:uid="{9F040B58-FE38-40ED-831F-91ADD278EFAC}"/>
    <cellStyle name="Comma 2 3 3 3 6 2 4" xfId="23352" xr:uid="{4EA1418F-FB02-4285-A42B-6EB31524CE3B}"/>
    <cellStyle name="Comma 2 3 3 3 6 3" xfId="6540" xr:uid="{00000000-0005-0000-0000-0000CB0B0000}"/>
    <cellStyle name="Comma 2 3 3 3 6 3 2" xfId="16147" xr:uid="{00000000-0005-0000-0000-0000CC0B0000}"/>
    <cellStyle name="Comma 2 3 3 3 6 3 2 2" xfId="35361" xr:uid="{69F142AC-DF57-49BE-AF53-D4A34145E68B}"/>
    <cellStyle name="Comma 2 3 3 3 6 3 3" xfId="25754" xr:uid="{6902FE27-5CF2-4269-BB99-1F14B13972F6}"/>
    <cellStyle name="Comma 2 3 3 3 6 4" xfId="11343" xr:uid="{00000000-0005-0000-0000-0000CD0B0000}"/>
    <cellStyle name="Comma 2 3 3 3 6 4 2" xfId="30557" xr:uid="{772D8538-585A-41F2-95E9-83CA62139B83}"/>
    <cellStyle name="Comma 2 3 3 3 6 5" xfId="20950" xr:uid="{5C6BD476-524D-425D-AC3C-D47840B0A452}"/>
    <cellStyle name="Comma 2 3 3 3 7" xfId="2538" xr:uid="{00000000-0005-0000-0000-0000CE0B0000}"/>
    <cellStyle name="Comma 2 3 3 3 7 2" xfId="7341" xr:uid="{00000000-0005-0000-0000-0000CF0B0000}"/>
    <cellStyle name="Comma 2 3 3 3 7 2 2" xfId="16948" xr:uid="{00000000-0005-0000-0000-0000D00B0000}"/>
    <cellStyle name="Comma 2 3 3 3 7 2 2 2" xfId="36162" xr:uid="{79C53C65-5358-4E50-ABFE-EE66509E7CD9}"/>
    <cellStyle name="Comma 2 3 3 3 7 2 3" xfId="26555" xr:uid="{25C2902B-9075-4099-BBDD-DD4CB6E24FDA}"/>
    <cellStyle name="Comma 2 3 3 3 7 3" xfId="12145" xr:uid="{00000000-0005-0000-0000-0000D10B0000}"/>
    <cellStyle name="Comma 2 3 3 3 7 3 2" xfId="31359" xr:uid="{AC45697B-81D6-45D0-84A4-103AAE541A14}"/>
    <cellStyle name="Comma 2 3 3 3 7 4" xfId="21752" xr:uid="{34A444D0-C35D-4D79-912E-4EFB3FFED3DC}"/>
    <cellStyle name="Comma 2 3 3 3 8" xfId="4940" xr:uid="{00000000-0005-0000-0000-0000D20B0000}"/>
    <cellStyle name="Comma 2 3 3 3 8 2" xfId="14547" xr:uid="{00000000-0005-0000-0000-0000D30B0000}"/>
    <cellStyle name="Comma 2 3 3 3 8 2 2" xfId="33761" xr:uid="{0CAB78C6-5F8F-4FE8-A62F-B7C26A98CFE3}"/>
    <cellStyle name="Comma 2 3 3 3 8 3" xfId="24154" xr:uid="{A284E51B-5BC3-4C5D-AB31-E8EF8C6D054C}"/>
    <cellStyle name="Comma 2 3 3 3 9" xfId="9743" xr:uid="{00000000-0005-0000-0000-0000D40B0000}"/>
    <cellStyle name="Comma 2 3 3 3 9 2" xfId="28957" xr:uid="{859F66A5-831B-4137-AFF7-807C8B618091}"/>
    <cellStyle name="Comma 2 3 3 4" xfId="232" xr:uid="{00000000-0005-0000-0000-0000D50B0000}"/>
    <cellStyle name="Comma 2 3 3 4 2" xfId="1033" xr:uid="{00000000-0005-0000-0000-0000D60B0000}"/>
    <cellStyle name="Comma 2 3 3 4 2 2" xfId="3438" xr:uid="{00000000-0005-0000-0000-0000D70B0000}"/>
    <cellStyle name="Comma 2 3 3 4 2 2 2" xfId="8241" xr:uid="{00000000-0005-0000-0000-0000D80B0000}"/>
    <cellStyle name="Comma 2 3 3 4 2 2 2 2" xfId="17848" xr:uid="{00000000-0005-0000-0000-0000D90B0000}"/>
    <cellStyle name="Comma 2 3 3 4 2 2 2 2 2" xfId="37062" xr:uid="{1F2F8F71-1141-4227-BF7F-3794AAE655AD}"/>
    <cellStyle name="Comma 2 3 3 4 2 2 2 3" xfId="27455" xr:uid="{C1D28321-82CB-4F6D-849E-1C5216CACE45}"/>
    <cellStyle name="Comma 2 3 3 4 2 2 3" xfId="13045" xr:uid="{00000000-0005-0000-0000-0000DA0B0000}"/>
    <cellStyle name="Comma 2 3 3 4 2 2 3 2" xfId="32259" xr:uid="{5D2F25CB-3B0C-4535-91C4-7F3B4C477B60}"/>
    <cellStyle name="Comma 2 3 3 4 2 2 4" xfId="22652" xr:uid="{6011D981-8EB4-462D-89F4-00A5580712A6}"/>
    <cellStyle name="Comma 2 3 3 4 2 3" xfId="5840" xr:uid="{00000000-0005-0000-0000-0000DB0B0000}"/>
    <cellStyle name="Comma 2 3 3 4 2 3 2" xfId="15447" xr:uid="{00000000-0005-0000-0000-0000DC0B0000}"/>
    <cellStyle name="Comma 2 3 3 4 2 3 2 2" xfId="34661" xr:uid="{5DF63815-B4FC-4103-BB7F-FFBA4A38436C}"/>
    <cellStyle name="Comma 2 3 3 4 2 3 3" xfId="25054" xr:uid="{24E7EE52-7EB4-4CB4-8BB6-9EBCE2D19F88}"/>
    <cellStyle name="Comma 2 3 3 4 2 4" xfId="10643" xr:uid="{00000000-0005-0000-0000-0000DD0B0000}"/>
    <cellStyle name="Comma 2 3 3 4 2 4 2" xfId="29857" xr:uid="{62A2191E-BF01-4DD5-B691-9EB734C0C6D9}"/>
    <cellStyle name="Comma 2 3 3 4 2 5" xfId="20250" xr:uid="{E3CBAC40-DEE7-4E33-B786-FC683AD2BD5F}"/>
    <cellStyle name="Comma 2 3 3 4 3" xfId="1833" xr:uid="{00000000-0005-0000-0000-0000DE0B0000}"/>
    <cellStyle name="Comma 2 3 3 4 3 2" xfId="4238" xr:uid="{00000000-0005-0000-0000-0000DF0B0000}"/>
    <cellStyle name="Comma 2 3 3 4 3 2 2" xfId="9041" xr:uid="{00000000-0005-0000-0000-0000E00B0000}"/>
    <cellStyle name="Comma 2 3 3 4 3 2 2 2" xfId="18648" xr:uid="{00000000-0005-0000-0000-0000E10B0000}"/>
    <cellStyle name="Comma 2 3 3 4 3 2 2 2 2" xfId="37862" xr:uid="{F1E72E66-D3E5-4839-9B2F-5FC8F397CDF3}"/>
    <cellStyle name="Comma 2 3 3 4 3 2 2 3" xfId="28255" xr:uid="{FB870058-99A7-4A7C-AF9D-EAFCEFE7A1AA}"/>
    <cellStyle name="Comma 2 3 3 4 3 2 3" xfId="13845" xr:uid="{00000000-0005-0000-0000-0000E20B0000}"/>
    <cellStyle name="Comma 2 3 3 4 3 2 3 2" xfId="33059" xr:uid="{662A7E07-943B-4F6B-9A4A-72A371012541}"/>
    <cellStyle name="Comma 2 3 3 4 3 2 4" xfId="23452" xr:uid="{28917929-D3EC-4C25-AE46-564892FC06C3}"/>
    <cellStyle name="Comma 2 3 3 4 3 3" xfId="6640" xr:uid="{00000000-0005-0000-0000-0000E30B0000}"/>
    <cellStyle name="Comma 2 3 3 4 3 3 2" xfId="16247" xr:uid="{00000000-0005-0000-0000-0000E40B0000}"/>
    <cellStyle name="Comma 2 3 3 4 3 3 2 2" xfId="35461" xr:uid="{D894ACD6-F028-4D92-B804-CA47F0599A22}"/>
    <cellStyle name="Comma 2 3 3 4 3 3 3" xfId="25854" xr:uid="{0DD7D1A4-9558-4C36-8F14-86485D252924}"/>
    <cellStyle name="Comma 2 3 3 4 3 4" xfId="11443" xr:uid="{00000000-0005-0000-0000-0000E50B0000}"/>
    <cellStyle name="Comma 2 3 3 4 3 4 2" xfId="30657" xr:uid="{F736C655-D4D2-482F-8558-E6C796D2AA04}"/>
    <cellStyle name="Comma 2 3 3 4 3 5" xfId="21050" xr:uid="{2E832A0A-174C-44C0-BAED-1F9C9AB2EDB6}"/>
    <cellStyle name="Comma 2 3 3 4 4" xfId="2638" xr:uid="{00000000-0005-0000-0000-0000E60B0000}"/>
    <cellStyle name="Comma 2 3 3 4 4 2" xfId="7441" xr:uid="{00000000-0005-0000-0000-0000E70B0000}"/>
    <cellStyle name="Comma 2 3 3 4 4 2 2" xfId="17048" xr:uid="{00000000-0005-0000-0000-0000E80B0000}"/>
    <cellStyle name="Comma 2 3 3 4 4 2 2 2" xfId="36262" xr:uid="{1B9BA9A1-6BCB-4A98-B59A-F23A6B264857}"/>
    <cellStyle name="Comma 2 3 3 4 4 2 3" xfId="26655" xr:uid="{54DF173C-EBC2-401B-8741-8FAC7E8274FD}"/>
    <cellStyle name="Comma 2 3 3 4 4 3" xfId="12245" xr:uid="{00000000-0005-0000-0000-0000E90B0000}"/>
    <cellStyle name="Comma 2 3 3 4 4 3 2" xfId="31459" xr:uid="{26619E9B-7E31-47C4-A963-DC6A95E823B4}"/>
    <cellStyle name="Comma 2 3 3 4 4 4" xfId="21852" xr:uid="{B1D8DB87-F400-496B-A241-AE0627E8DDD1}"/>
    <cellStyle name="Comma 2 3 3 4 5" xfId="5040" xr:uid="{00000000-0005-0000-0000-0000EA0B0000}"/>
    <cellStyle name="Comma 2 3 3 4 5 2" xfId="14647" xr:uid="{00000000-0005-0000-0000-0000EB0B0000}"/>
    <cellStyle name="Comma 2 3 3 4 5 2 2" xfId="33861" xr:uid="{C4D0BF84-7121-4215-9A8C-5D6CB357E137}"/>
    <cellStyle name="Comma 2 3 3 4 5 3" xfId="24254" xr:uid="{E3041F0C-D581-4F51-B05A-1B02F7D9B022}"/>
    <cellStyle name="Comma 2 3 3 4 6" xfId="9843" xr:uid="{00000000-0005-0000-0000-0000EC0B0000}"/>
    <cellStyle name="Comma 2 3 3 4 6 2" xfId="29057" xr:uid="{45B05662-92E9-4129-897C-FB6C11CE63EC}"/>
    <cellStyle name="Comma 2 3 3 4 7" xfId="19450" xr:uid="{B6DC9772-612F-48C0-B7BF-861097FAF770}"/>
    <cellStyle name="Comma 2 3 3 5" xfId="432" xr:uid="{00000000-0005-0000-0000-0000ED0B0000}"/>
    <cellStyle name="Comma 2 3 3 5 2" xfId="1233" xr:uid="{00000000-0005-0000-0000-0000EE0B0000}"/>
    <cellStyle name="Comma 2 3 3 5 2 2" xfId="3638" xr:uid="{00000000-0005-0000-0000-0000EF0B0000}"/>
    <cellStyle name="Comma 2 3 3 5 2 2 2" xfId="8441" xr:uid="{00000000-0005-0000-0000-0000F00B0000}"/>
    <cellStyle name="Comma 2 3 3 5 2 2 2 2" xfId="18048" xr:uid="{00000000-0005-0000-0000-0000F10B0000}"/>
    <cellStyle name="Comma 2 3 3 5 2 2 2 2 2" xfId="37262" xr:uid="{FC56A5D3-C405-4654-80B2-39B184B209F6}"/>
    <cellStyle name="Comma 2 3 3 5 2 2 2 3" xfId="27655" xr:uid="{473AAA85-CE31-4073-AABD-9138E49BCEAB}"/>
    <cellStyle name="Comma 2 3 3 5 2 2 3" xfId="13245" xr:uid="{00000000-0005-0000-0000-0000F20B0000}"/>
    <cellStyle name="Comma 2 3 3 5 2 2 3 2" xfId="32459" xr:uid="{41CBBBA1-FD7D-49A7-BCD8-D965652968F7}"/>
    <cellStyle name="Comma 2 3 3 5 2 2 4" xfId="22852" xr:uid="{DB2C0D79-1C03-4843-9C00-4A4DDF6053C5}"/>
    <cellStyle name="Comma 2 3 3 5 2 3" xfId="6040" xr:uid="{00000000-0005-0000-0000-0000F30B0000}"/>
    <cellStyle name="Comma 2 3 3 5 2 3 2" xfId="15647" xr:uid="{00000000-0005-0000-0000-0000F40B0000}"/>
    <cellStyle name="Comma 2 3 3 5 2 3 2 2" xfId="34861" xr:uid="{68D0CDF5-9F19-46F4-B853-85AB2260AECF}"/>
    <cellStyle name="Comma 2 3 3 5 2 3 3" xfId="25254" xr:uid="{81B5FD21-BCE9-4CEC-9A3A-354CD6F8FBF8}"/>
    <cellStyle name="Comma 2 3 3 5 2 4" xfId="10843" xr:uid="{00000000-0005-0000-0000-0000F50B0000}"/>
    <cellStyle name="Comma 2 3 3 5 2 4 2" xfId="30057" xr:uid="{B5187EC0-AF59-4D50-BF45-823FDB19A6CD}"/>
    <cellStyle name="Comma 2 3 3 5 2 5" xfId="20450" xr:uid="{F7D7FDC2-17CE-42D7-85D4-97D0187EFB6F}"/>
    <cellStyle name="Comma 2 3 3 5 3" xfId="2033" xr:uid="{00000000-0005-0000-0000-0000F60B0000}"/>
    <cellStyle name="Comma 2 3 3 5 3 2" xfId="4438" xr:uid="{00000000-0005-0000-0000-0000F70B0000}"/>
    <cellStyle name="Comma 2 3 3 5 3 2 2" xfId="9241" xr:uid="{00000000-0005-0000-0000-0000F80B0000}"/>
    <cellStyle name="Comma 2 3 3 5 3 2 2 2" xfId="18848" xr:uid="{00000000-0005-0000-0000-0000F90B0000}"/>
    <cellStyle name="Comma 2 3 3 5 3 2 2 2 2" xfId="38062" xr:uid="{656EA18A-742A-48EC-93CA-FEC764063BEB}"/>
    <cellStyle name="Comma 2 3 3 5 3 2 2 3" xfId="28455" xr:uid="{93801C2C-4386-49D5-BEB0-234E89093383}"/>
    <cellStyle name="Comma 2 3 3 5 3 2 3" xfId="14045" xr:uid="{00000000-0005-0000-0000-0000FA0B0000}"/>
    <cellStyle name="Comma 2 3 3 5 3 2 3 2" xfId="33259" xr:uid="{BD6EE70C-0422-4DC8-879B-695FF4B940CD}"/>
    <cellStyle name="Comma 2 3 3 5 3 2 4" xfId="23652" xr:uid="{D98D739D-E652-4A44-AC9D-0FC6AE0DEB04}"/>
    <cellStyle name="Comma 2 3 3 5 3 3" xfId="6840" xr:uid="{00000000-0005-0000-0000-0000FB0B0000}"/>
    <cellStyle name="Comma 2 3 3 5 3 3 2" xfId="16447" xr:uid="{00000000-0005-0000-0000-0000FC0B0000}"/>
    <cellStyle name="Comma 2 3 3 5 3 3 2 2" xfId="35661" xr:uid="{4DC8922C-AC3E-4FCD-A02C-6FBBE144BEAA}"/>
    <cellStyle name="Comma 2 3 3 5 3 3 3" xfId="26054" xr:uid="{B55C20D1-914A-48A4-9C67-E83B7B2F8601}"/>
    <cellStyle name="Comma 2 3 3 5 3 4" xfId="11643" xr:uid="{00000000-0005-0000-0000-0000FD0B0000}"/>
    <cellStyle name="Comma 2 3 3 5 3 4 2" xfId="30857" xr:uid="{23695E93-3B5A-4427-99C0-16DD2EEFE827}"/>
    <cellStyle name="Comma 2 3 3 5 3 5" xfId="21250" xr:uid="{94C132D2-38B5-43CF-8987-B47A9D5CF34E}"/>
    <cellStyle name="Comma 2 3 3 5 4" xfId="2838" xr:uid="{00000000-0005-0000-0000-0000FE0B0000}"/>
    <cellStyle name="Comma 2 3 3 5 4 2" xfId="7641" xr:uid="{00000000-0005-0000-0000-0000FF0B0000}"/>
    <cellStyle name="Comma 2 3 3 5 4 2 2" xfId="17248" xr:uid="{00000000-0005-0000-0000-0000000C0000}"/>
    <cellStyle name="Comma 2 3 3 5 4 2 2 2" xfId="36462" xr:uid="{45EA39E2-FCD3-4921-BD02-4B8143DC8CF5}"/>
    <cellStyle name="Comma 2 3 3 5 4 2 3" xfId="26855" xr:uid="{0C188D87-24BF-475C-BE6B-E9C056721BB8}"/>
    <cellStyle name="Comma 2 3 3 5 4 3" xfId="12445" xr:uid="{00000000-0005-0000-0000-0000010C0000}"/>
    <cellStyle name="Comma 2 3 3 5 4 3 2" xfId="31659" xr:uid="{DFD4AE56-D1E3-47B3-98D3-8FD7EB771776}"/>
    <cellStyle name="Comma 2 3 3 5 4 4" xfId="22052" xr:uid="{C708C329-52BB-4C73-99C2-8E36CE5579A5}"/>
    <cellStyle name="Comma 2 3 3 5 5" xfId="5240" xr:uid="{00000000-0005-0000-0000-0000020C0000}"/>
    <cellStyle name="Comma 2 3 3 5 5 2" xfId="14847" xr:uid="{00000000-0005-0000-0000-0000030C0000}"/>
    <cellStyle name="Comma 2 3 3 5 5 2 2" xfId="34061" xr:uid="{F1C237BA-CF50-4DD1-AF0D-416E360B8D76}"/>
    <cellStyle name="Comma 2 3 3 5 5 3" xfId="24454" xr:uid="{346C972D-8E90-4B91-9EA0-3A107DC5A2C1}"/>
    <cellStyle name="Comma 2 3 3 5 6" xfId="10043" xr:uid="{00000000-0005-0000-0000-0000040C0000}"/>
    <cellStyle name="Comma 2 3 3 5 6 2" xfId="29257" xr:uid="{40EBD067-1B08-4C24-B6BF-952EA7CA7F7B}"/>
    <cellStyle name="Comma 2 3 3 5 7" xfId="19650" xr:uid="{038244EA-A4FC-4043-AB5B-09B5C92F136D}"/>
    <cellStyle name="Comma 2 3 3 6" xfId="632" xr:uid="{00000000-0005-0000-0000-0000050C0000}"/>
    <cellStyle name="Comma 2 3 3 6 2" xfId="1433" xr:uid="{00000000-0005-0000-0000-0000060C0000}"/>
    <cellStyle name="Comma 2 3 3 6 2 2" xfId="3838" xr:uid="{00000000-0005-0000-0000-0000070C0000}"/>
    <cellStyle name="Comma 2 3 3 6 2 2 2" xfId="8641" xr:uid="{00000000-0005-0000-0000-0000080C0000}"/>
    <cellStyle name="Comma 2 3 3 6 2 2 2 2" xfId="18248" xr:uid="{00000000-0005-0000-0000-0000090C0000}"/>
    <cellStyle name="Comma 2 3 3 6 2 2 2 2 2" xfId="37462" xr:uid="{0A2663D1-C344-4E41-83EE-B5EB6A0F65C6}"/>
    <cellStyle name="Comma 2 3 3 6 2 2 2 3" xfId="27855" xr:uid="{B32F7B2F-2CD6-4FAA-A512-9A608EDF9B53}"/>
    <cellStyle name="Comma 2 3 3 6 2 2 3" xfId="13445" xr:uid="{00000000-0005-0000-0000-00000A0C0000}"/>
    <cellStyle name="Comma 2 3 3 6 2 2 3 2" xfId="32659" xr:uid="{FB40B511-3D2B-4668-A5F3-83E330A43CF3}"/>
    <cellStyle name="Comma 2 3 3 6 2 2 4" xfId="23052" xr:uid="{4CA305F5-B3E6-4FE5-9E2B-5BC53E11B659}"/>
    <cellStyle name="Comma 2 3 3 6 2 3" xfId="6240" xr:uid="{00000000-0005-0000-0000-00000B0C0000}"/>
    <cellStyle name="Comma 2 3 3 6 2 3 2" xfId="15847" xr:uid="{00000000-0005-0000-0000-00000C0C0000}"/>
    <cellStyle name="Comma 2 3 3 6 2 3 2 2" xfId="35061" xr:uid="{4493CE56-1D03-4970-8E73-F028358DC0DC}"/>
    <cellStyle name="Comma 2 3 3 6 2 3 3" xfId="25454" xr:uid="{E354EE5F-B041-4B46-BB4E-684BABBA1AC5}"/>
    <cellStyle name="Comma 2 3 3 6 2 4" xfId="11043" xr:uid="{00000000-0005-0000-0000-00000D0C0000}"/>
    <cellStyle name="Comma 2 3 3 6 2 4 2" xfId="30257" xr:uid="{DEA920D3-F745-4139-B201-B3A0794F063A}"/>
    <cellStyle name="Comma 2 3 3 6 2 5" xfId="20650" xr:uid="{3F0EE920-BD59-4BB5-868C-5688D3030E37}"/>
    <cellStyle name="Comma 2 3 3 6 3" xfId="2233" xr:uid="{00000000-0005-0000-0000-00000E0C0000}"/>
    <cellStyle name="Comma 2 3 3 6 3 2" xfId="4638" xr:uid="{00000000-0005-0000-0000-00000F0C0000}"/>
    <cellStyle name="Comma 2 3 3 6 3 2 2" xfId="9441" xr:uid="{00000000-0005-0000-0000-0000100C0000}"/>
    <cellStyle name="Comma 2 3 3 6 3 2 2 2" xfId="19048" xr:uid="{00000000-0005-0000-0000-0000110C0000}"/>
    <cellStyle name="Comma 2 3 3 6 3 2 2 2 2" xfId="38262" xr:uid="{0642744F-27F2-4259-BAEE-C1BE6BE990A3}"/>
    <cellStyle name="Comma 2 3 3 6 3 2 2 3" xfId="28655" xr:uid="{1C441901-F9BA-4E87-B86F-1C7CCDA2D119}"/>
    <cellStyle name="Comma 2 3 3 6 3 2 3" xfId="14245" xr:uid="{00000000-0005-0000-0000-0000120C0000}"/>
    <cellStyle name="Comma 2 3 3 6 3 2 3 2" xfId="33459" xr:uid="{60B14BF3-A0B2-4EFF-B592-9A81A2C40652}"/>
    <cellStyle name="Comma 2 3 3 6 3 2 4" xfId="23852" xr:uid="{F282676F-97D1-4DAC-99AB-447EE207F2D3}"/>
    <cellStyle name="Comma 2 3 3 6 3 3" xfId="7040" xr:uid="{00000000-0005-0000-0000-0000130C0000}"/>
    <cellStyle name="Comma 2 3 3 6 3 3 2" xfId="16647" xr:uid="{00000000-0005-0000-0000-0000140C0000}"/>
    <cellStyle name="Comma 2 3 3 6 3 3 2 2" xfId="35861" xr:uid="{2CB426BD-E54B-49F9-85EF-1170DC7D6B61}"/>
    <cellStyle name="Comma 2 3 3 6 3 3 3" xfId="26254" xr:uid="{77C452A4-3F88-42BD-AFF7-DF03C71FA2D1}"/>
    <cellStyle name="Comma 2 3 3 6 3 4" xfId="11843" xr:uid="{00000000-0005-0000-0000-0000150C0000}"/>
    <cellStyle name="Comma 2 3 3 6 3 4 2" xfId="31057" xr:uid="{8B405252-153A-4C69-BA6D-4670BAC9721B}"/>
    <cellStyle name="Comma 2 3 3 6 3 5" xfId="21450" xr:uid="{1F035890-D9D9-40D6-BFD9-4D76F58042F4}"/>
    <cellStyle name="Comma 2 3 3 6 4" xfId="3038" xr:uid="{00000000-0005-0000-0000-0000160C0000}"/>
    <cellStyle name="Comma 2 3 3 6 4 2" xfId="7841" xr:uid="{00000000-0005-0000-0000-0000170C0000}"/>
    <cellStyle name="Comma 2 3 3 6 4 2 2" xfId="17448" xr:uid="{00000000-0005-0000-0000-0000180C0000}"/>
    <cellStyle name="Comma 2 3 3 6 4 2 2 2" xfId="36662" xr:uid="{63C3DCEF-4CCD-471B-9D34-701AC503F7D0}"/>
    <cellStyle name="Comma 2 3 3 6 4 2 3" xfId="27055" xr:uid="{C5651AE4-675C-46E8-88B9-976A44C9F888}"/>
    <cellStyle name="Comma 2 3 3 6 4 3" xfId="12645" xr:uid="{00000000-0005-0000-0000-0000190C0000}"/>
    <cellStyle name="Comma 2 3 3 6 4 3 2" xfId="31859" xr:uid="{46030132-32DE-437F-9B0C-9A026928C442}"/>
    <cellStyle name="Comma 2 3 3 6 4 4" xfId="22252" xr:uid="{53A5128B-0944-425B-8905-18CC58FCBA37}"/>
    <cellStyle name="Comma 2 3 3 6 5" xfId="5440" xr:uid="{00000000-0005-0000-0000-00001A0C0000}"/>
    <cellStyle name="Comma 2 3 3 6 5 2" xfId="15047" xr:uid="{00000000-0005-0000-0000-00001B0C0000}"/>
    <cellStyle name="Comma 2 3 3 6 5 2 2" xfId="34261" xr:uid="{A6A9CB30-14D8-4BE1-97D9-D9E25EBF11CE}"/>
    <cellStyle name="Comma 2 3 3 6 5 3" xfId="24654" xr:uid="{99B52139-F008-4684-91A8-E7A570678871}"/>
    <cellStyle name="Comma 2 3 3 6 6" xfId="10243" xr:uid="{00000000-0005-0000-0000-00001C0C0000}"/>
    <cellStyle name="Comma 2 3 3 6 6 2" xfId="29457" xr:uid="{8306B115-5327-48B3-97DA-8BD8C67E2D1B}"/>
    <cellStyle name="Comma 2 3 3 6 7" xfId="19850" xr:uid="{78C63137-8D0B-4864-B58C-63FABAF8CEEA}"/>
    <cellStyle name="Comma 2 3 3 7" xfId="833" xr:uid="{00000000-0005-0000-0000-00001D0C0000}"/>
    <cellStyle name="Comma 2 3 3 7 2" xfId="3238" xr:uid="{00000000-0005-0000-0000-00001E0C0000}"/>
    <cellStyle name="Comma 2 3 3 7 2 2" xfId="8041" xr:uid="{00000000-0005-0000-0000-00001F0C0000}"/>
    <cellStyle name="Comma 2 3 3 7 2 2 2" xfId="17648" xr:uid="{00000000-0005-0000-0000-0000200C0000}"/>
    <cellStyle name="Comma 2 3 3 7 2 2 2 2" xfId="36862" xr:uid="{4B5FDFCA-058E-416E-8341-72DE6CEBA9E8}"/>
    <cellStyle name="Comma 2 3 3 7 2 2 3" xfId="27255" xr:uid="{AEC2F220-A0EC-4B4A-967D-E70A01BE8F49}"/>
    <cellStyle name="Comma 2 3 3 7 2 3" xfId="12845" xr:uid="{00000000-0005-0000-0000-0000210C0000}"/>
    <cellStyle name="Comma 2 3 3 7 2 3 2" xfId="32059" xr:uid="{B5EB4FC6-71ED-4A2F-989C-0A1955B5521B}"/>
    <cellStyle name="Comma 2 3 3 7 2 4" xfId="22452" xr:uid="{437346B2-2557-4640-A66F-B24F45DEAA39}"/>
    <cellStyle name="Comma 2 3 3 7 3" xfId="5640" xr:uid="{00000000-0005-0000-0000-0000220C0000}"/>
    <cellStyle name="Comma 2 3 3 7 3 2" xfId="15247" xr:uid="{00000000-0005-0000-0000-0000230C0000}"/>
    <cellStyle name="Comma 2 3 3 7 3 2 2" xfId="34461" xr:uid="{5C7CA7E0-A845-4643-99E1-4FF569B35682}"/>
    <cellStyle name="Comma 2 3 3 7 3 3" xfId="24854" xr:uid="{7381446C-BF90-47CB-8C75-25E98264973D}"/>
    <cellStyle name="Comma 2 3 3 7 4" xfId="10443" xr:uid="{00000000-0005-0000-0000-0000240C0000}"/>
    <cellStyle name="Comma 2 3 3 7 4 2" xfId="29657" xr:uid="{7DE01F24-6D10-4F7D-9787-F0DA818867FD}"/>
    <cellStyle name="Comma 2 3 3 7 5" xfId="20050" xr:uid="{5981100F-21F0-4413-8483-45B0D42317A2}"/>
    <cellStyle name="Comma 2 3 3 8" xfId="1633" xr:uid="{00000000-0005-0000-0000-0000250C0000}"/>
    <cellStyle name="Comma 2 3 3 8 2" xfId="4038" xr:uid="{00000000-0005-0000-0000-0000260C0000}"/>
    <cellStyle name="Comma 2 3 3 8 2 2" xfId="8841" xr:uid="{00000000-0005-0000-0000-0000270C0000}"/>
    <cellStyle name="Comma 2 3 3 8 2 2 2" xfId="18448" xr:uid="{00000000-0005-0000-0000-0000280C0000}"/>
    <cellStyle name="Comma 2 3 3 8 2 2 2 2" xfId="37662" xr:uid="{13323640-66E5-4FE2-89B7-B3D699B599BB}"/>
    <cellStyle name="Comma 2 3 3 8 2 2 3" xfId="28055" xr:uid="{6C22EEFF-5B97-4577-A4C3-97B1CA54B849}"/>
    <cellStyle name="Comma 2 3 3 8 2 3" xfId="13645" xr:uid="{00000000-0005-0000-0000-0000290C0000}"/>
    <cellStyle name="Comma 2 3 3 8 2 3 2" xfId="32859" xr:uid="{B81697EE-0830-46CA-B795-EA8F271FBAD5}"/>
    <cellStyle name="Comma 2 3 3 8 2 4" xfId="23252" xr:uid="{84638B08-8456-4AEC-9CEB-B90CB7C24DCE}"/>
    <cellStyle name="Comma 2 3 3 8 3" xfId="6440" xr:uid="{00000000-0005-0000-0000-00002A0C0000}"/>
    <cellStyle name="Comma 2 3 3 8 3 2" xfId="16047" xr:uid="{00000000-0005-0000-0000-00002B0C0000}"/>
    <cellStyle name="Comma 2 3 3 8 3 2 2" xfId="35261" xr:uid="{79F04E13-92EE-4BDD-837A-DC0E19A73543}"/>
    <cellStyle name="Comma 2 3 3 8 3 3" xfId="25654" xr:uid="{2D3C69F9-AFB7-476A-ADF8-FBBBA0FDA060}"/>
    <cellStyle name="Comma 2 3 3 8 4" xfId="11243" xr:uid="{00000000-0005-0000-0000-00002C0C0000}"/>
    <cellStyle name="Comma 2 3 3 8 4 2" xfId="30457" xr:uid="{62CB99B1-8AFE-4A58-9987-2167C471361C}"/>
    <cellStyle name="Comma 2 3 3 8 5" xfId="20850" xr:uid="{4ADDEB0E-F3B1-4B47-A8D0-DB3404FC8935}"/>
    <cellStyle name="Comma 2 3 3 9" xfId="2438" xr:uid="{00000000-0005-0000-0000-00002D0C0000}"/>
    <cellStyle name="Comma 2 3 3 9 2" xfId="7241" xr:uid="{00000000-0005-0000-0000-00002E0C0000}"/>
    <cellStyle name="Comma 2 3 3 9 2 2" xfId="16848" xr:uid="{00000000-0005-0000-0000-00002F0C0000}"/>
    <cellStyle name="Comma 2 3 3 9 2 2 2" xfId="36062" xr:uid="{4BE91C56-FC12-4A4E-A2B3-4A46F6E2D66C}"/>
    <cellStyle name="Comma 2 3 3 9 2 3" xfId="26455" xr:uid="{8BF8775C-9A4F-47DA-A2BD-3DDF872A8D11}"/>
    <cellStyle name="Comma 2 3 3 9 3" xfId="12045" xr:uid="{00000000-0005-0000-0000-0000300C0000}"/>
    <cellStyle name="Comma 2 3 3 9 3 2" xfId="31259" xr:uid="{C00D8475-2C55-42D6-A649-E28F66855B53}"/>
    <cellStyle name="Comma 2 3 3 9 4" xfId="21652" xr:uid="{754869DD-D626-409A-8671-CD67E89AED27}"/>
    <cellStyle name="Comma 2 3 4" xfId="41" xr:uid="{00000000-0005-0000-0000-0000310C0000}"/>
    <cellStyle name="Comma 2 3 4 10" xfId="4850" xr:uid="{00000000-0005-0000-0000-0000320C0000}"/>
    <cellStyle name="Comma 2 3 4 10 2" xfId="14457" xr:uid="{00000000-0005-0000-0000-0000330C0000}"/>
    <cellStyle name="Comma 2 3 4 10 2 2" xfId="33671" xr:uid="{1D0E7547-5194-48E8-9229-165E0AE10182}"/>
    <cellStyle name="Comma 2 3 4 10 3" xfId="24064" xr:uid="{1A2F43FB-DE7B-4C1B-9C10-49C282BE7292}"/>
    <cellStyle name="Comma 2 3 4 11" xfId="9653" xr:uid="{00000000-0005-0000-0000-0000340C0000}"/>
    <cellStyle name="Comma 2 3 4 11 2" xfId="28867" xr:uid="{9FB870D1-155A-4869-9D68-344DE68C2CE8}"/>
    <cellStyle name="Comma 2 3 4 12" xfId="19260" xr:uid="{39B87C76-1697-4F4E-B9D5-67A6708BE0C3}"/>
    <cellStyle name="Comma 2 3 4 2" xfId="92" xr:uid="{00000000-0005-0000-0000-0000350C0000}"/>
    <cellStyle name="Comma 2 3 4 2 10" xfId="9703" xr:uid="{00000000-0005-0000-0000-0000360C0000}"/>
    <cellStyle name="Comma 2 3 4 2 10 2" xfId="28917" xr:uid="{AE3F761A-453D-4CFE-B65C-56A432CB4462}"/>
    <cellStyle name="Comma 2 3 4 2 11" xfId="19310" xr:uid="{1DACFE35-CBD7-47CE-B9CD-02330EE3D07E}"/>
    <cellStyle name="Comma 2 3 4 2 2" xfId="192" xr:uid="{00000000-0005-0000-0000-0000370C0000}"/>
    <cellStyle name="Comma 2 3 4 2 2 10" xfId="19410" xr:uid="{9CACA420-4003-40DA-9B6F-CBC47ECB212C}"/>
    <cellStyle name="Comma 2 3 4 2 2 2" xfId="392" xr:uid="{00000000-0005-0000-0000-0000380C0000}"/>
    <cellStyle name="Comma 2 3 4 2 2 2 2" xfId="1193" xr:uid="{00000000-0005-0000-0000-0000390C0000}"/>
    <cellStyle name="Comma 2 3 4 2 2 2 2 2" xfId="3598" xr:uid="{00000000-0005-0000-0000-00003A0C0000}"/>
    <cellStyle name="Comma 2 3 4 2 2 2 2 2 2" xfId="8401" xr:uid="{00000000-0005-0000-0000-00003B0C0000}"/>
    <cellStyle name="Comma 2 3 4 2 2 2 2 2 2 2" xfId="18008" xr:uid="{00000000-0005-0000-0000-00003C0C0000}"/>
    <cellStyle name="Comma 2 3 4 2 2 2 2 2 2 2 2" xfId="37222" xr:uid="{D9914AA4-ADB2-48A1-9053-32538182EFFF}"/>
    <cellStyle name="Comma 2 3 4 2 2 2 2 2 2 3" xfId="27615" xr:uid="{E42AB25D-6BE6-4F11-BBFB-917635343D0D}"/>
    <cellStyle name="Comma 2 3 4 2 2 2 2 2 3" xfId="13205" xr:uid="{00000000-0005-0000-0000-00003D0C0000}"/>
    <cellStyle name="Comma 2 3 4 2 2 2 2 2 3 2" xfId="32419" xr:uid="{20E09599-2452-43FE-8E2E-D2CDAAD6F679}"/>
    <cellStyle name="Comma 2 3 4 2 2 2 2 2 4" xfId="22812" xr:uid="{931EB765-9BF4-47DD-9AAC-642FAFD95E16}"/>
    <cellStyle name="Comma 2 3 4 2 2 2 2 3" xfId="6000" xr:uid="{00000000-0005-0000-0000-00003E0C0000}"/>
    <cellStyle name="Comma 2 3 4 2 2 2 2 3 2" xfId="15607" xr:uid="{00000000-0005-0000-0000-00003F0C0000}"/>
    <cellStyle name="Comma 2 3 4 2 2 2 2 3 2 2" xfId="34821" xr:uid="{432485E9-43AA-4465-A21D-EA7DE3A4A470}"/>
    <cellStyle name="Comma 2 3 4 2 2 2 2 3 3" xfId="25214" xr:uid="{45330FBA-4D15-4B23-B4CD-AB541AF0691A}"/>
    <cellStyle name="Comma 2 3 4 2 2 2 2 4" xfId="10803" xr:uid="{00000000-0005-0000-0000-0000400C0000}"/>
    <cellStyle name="Comma 2 3 4 2 2 2 2 4 2" xfId="30017" xr:uid="{CD3DDD16-5724-491A-B062-7964A823B27E}"/>
    <cellStyle name="Comma 2 3 4 2 2 2 2 5" xfId="20410" xr:uid="{8698F3B6-922F-4E6C-A55D-CD5B405DA3CD}"/>
    <cellStyle name="Comma 2 3 4 2 2 2 3" xfId="1993" xr:uid="{00000000-0005-0000-0000-0000410C0000}"/>
    <cellStyle name="Comma 2 3 4 2 2 2 3 2" xfId="4398" xr:uid="{00000000-0005-0000-0000-0000420C0000}"/>
    <cellStyle name="Comma 2 3 4 2 2 2 3 2 2" xfId="9201" xr:uid="{00000000-0005-0000-0000-0000430C0000}"/>
    <cellStyle name="Comma 2 3 4 2 2 2 3 2 2 2" xfId="18808" xr:uid="{00000000-0005-0000-0000-0000440C0000}"/>
    <cellStyle name="Comma 2 3 4 2 2 2 3 2 2 2 2" xfId="38022" xr:uid="{CE198121-C9BA-4F6C-ACA8-988985E6976D}"/>
    <cellStyle name="Comma 2 3 4 2 2 2 3 2 2 3" xfId="28415" xr:uid="{74B2E84E-10DC-4E55-8B0C-B6F6A9347EAC}"/>
    <cellStyle name="Comma 2 3 4 2 2 2 3 2 3" xfId="14005" xr:uid="{00000000-0005-0000-0000-0000450C0000}"/>
    <cellStyle name="Comma 2 3 4 2 2 2 3 2 3 2" xfId="33219" xr:uid="{CCFB3F28-103F-4FB9-9278-2A05F4B4DD7F}"/>
    <cellStyle name="Comma 2 3 4 2 2 2 3 2 4" xfId="23612" xr:uid="{993BCD98-4DCD-4AF3-AAF5-8E8C0D59AB65}"/>
    <cellStyle name="Comma 2 3 4 2 2 2 3 3" xfId="6800" xr:uid="{00000000-0005-0000-0000-0000460C0000}"/>
    <cellStyle name="Comma 2 3 4 2 2 2 3 3 2" xfId="16407" xr:uid="{00000000-0005-0000-0000-0000470C0000}"/>
    <cellStyle name="Comma 2 3 4 2 2 2 3 3 2 2" xfId="35621" xr:uid="{941639D3-CA9B-41AA-8145-A0DC66A5BC1D}"/>
    <cellStyle name="Comma 2 3 4 2 2 2 3 3 3" xfId="26014" xr:uid="{AF649FF1-3DF6-4377-B200-DFB16D1F1943}"/>
    <cellStyle name="Comma 2 3 4 2 2 2 3 4" xfId="11603" xr:uid="{00000000-0005-0000-0000-0000480C0000}"/>
    <cellStyle name="Comma 2 3 4 2 2 2 3 4 2" xfId="30817" xr:uid="{8B39C943-2F2E-4732-B9BC-B34A9612C602}"/>
    <cellStyle name="Comma 2 3 4 2 2 2 3 5" xfId="21210" xr:uid="{372093C2-EB48-4A05-B02A-C51308C3C620}"/>
    <cellStyle name="Comma 2 3 4 2 2 2 4" xfId="2798" xr:uid="{00000000-0005-0000-0000-0000490C0000}"/>
    <cellStyle name="Comma 2 3 4 2 2 2 4 2" xfId="7601" xr:uid="{00000000-0005-0000-0000-00004A0C0000}"/>
    <cellStyle name="Comma 2 3 4 2 2 2 4 2 2" xfId="17208" xr:uid="{00000000-0005-0000-0000-00004B0C0000}"/>
    <cellStyle name="Comma 2 3 4 2 2 2 4 2 2 2" xfId="36422" xr:uid="{117DD232-3993-403F-8A5B-2C72CE57D412}"/>
    <cellStyle name="Comma 2 3 4 2 2 2 4 2 3" xfId="26815" xr:uid="{ACE45495-5110-4632-A3AC-06619FED53C2}"/>
    <cellStyle name="Comma 2 3 4 2 2 2 4 3" xfId="12405" xr:uid="{00000000-0005-0000-0000-00004C0C0000}"/>
    <cellStyle name="Comma 2 3 4 2 2 2 4 3 2" xfId="31619" xr:uid="{EA8F4911-984F-49EA-B111-1AD769B56B2E}"/>
    <cellStyle name="Comma 2 3 4 2 2 2 4 4" xfId="22012" xr:uid="{18737AE4-1062-4CBE-9EA8-628AB2A5319C}"/>
    <cellStyle name="Comma 2 3 4 2 2 2 5" xfId="5200" xr:uid="{00000000-0005-0000-0000-00004D0C0000}"/>
    <cellStyle name="Comma 2 3 4 2 2 2 5 2" xfId="14807" xr:uid="{00000000-0005-0000-0000-00004E0C0000}"/>
    <cellStyle name="Comma 2 3 4 2 2 2 5 2 2" xfId="34021" xr:uid="{BC078914-AC00-434D-ADCE-18A430E09FC7}"/>
    <cellStyle name="Comma 2 3 4 2 2 2 5 3" xfId="24414" xr:uid="{86EE037C-4D7B-4AD6-8A20-8081EE6CFF0C}"/>
    <cellStyle name="Comma 2 3 4 2 2 2 6" xfId="10003" xr:uid="{00000000-0005-0000-0000-00004F0C0000}"/>
    <cellStyle name="Comma 2 3 4 2 2 2 6 2" xfId="29217" xr:uid="{E74A82C9-1419-426D-9FBE-15EA7DA8F86E}"/>
    <cellStyle name="Comma 2 3 4 2 2 2 7" xfId="19610" xr:uid="{FC2CA076-8664-4EE3-9005-D427F9F003F2}"/>
    <cellStyle name="Comma 2 3 4 2 2 3" xfId="592" xr:uid="{00000000-0005-0000-0000-0000500C0000}"/>
    <cellStyle name="Comma 2 3 4 2 2 3 2" xfId="1393" xr:uid="{00000000-0005-0000-0000-0000510C0000}"/>
    <cellStyle name="Comma 2 3 4 2 2 3 2 2" xfId="3798" xr:uid="{00000000-0005-0000-0000-0000520C0000}"/>
    <cellStyle name="Comma 2 3 4 2 2 3 2 2 2" xfId="8601" xr:uid="{00000000-0005-0000-0000-0000530C0000}"/>
    <cellStyle name="Comma 2 3 4 2 2 3 2 2 2 2" xfId="18208" xr:uid="{00000000-0005-0000-0000-0000540C0000}"/>
    <cellStyle name="Comma 2 3 4 2 2 3 2 2 2 2 2" xfId="37422" xr:uid="{66C3EBD2-F7BF-44B7-9F85-A737B46BA42C}"/>
    <cellStyle name="Comma 2 3 4 2 2 3 2 2 2 3" xfId="27815" xr:uid="{9550A8C2-57DE-476F-8D23-EF7DA93E5384}"/>
    <cellStyle name="Comma 2 3 4 2 2 3 2 2 3" xfId="13405" xr:uid="{00000000-0005-0000-0000-0000550C0000}"/>
    <cellStyle name="Comma 2 3 4 2 2 3 2 2 3 2" xfId="32619" xr:uid="{04ABC263-CB37-4B52-881D-B4FCCE0118CF}"/>
    <cellStyle name="Comma 2 3 4 2 2 3 2 2 4" xfId="23012" xr:uid="{7B9B588F-F5A2-4E40-BCCC-E9E7FF519EF1}"/>
    <cellStyle name="Comma 2 3 4 2 2 3 2 3" xfId="6200" xr:uid="{00000000-0005-0000-0000-0000560C0000}"/>
    <cellStyle name="Comma 2 3 4 2 2 3 2 3 2" xfId="15807" xr:uid="{00000000-0005-0000-0000-0000570C0000}"/>
    <cellStyle name="Comma 2 3 4 2 2 3 2 3 2 2" xfId="35021" xr:uid="{3FB56A8B-542A-4A8A-AB0E-7BA4A9E3E33B}"/>
    <cellStyle name="Comma 2 3 4 2 2 3 2 3 3" xfId="25414" xr:uid="{9981A7AC-072B-474E-BC69-500761519DA4}"/>
    <cellStyle name="Comma 2 3 4 2 2 3 2 4" xfId="11003" xr:uid="{00000000-0005-0000-0000-0000580C0000}"/>
    <cellStyle name="Comma 2 3 4 2 2 3 2 4 2" xfId="30217" xr:uid="{9D7E36D4-DCC7-4FFA-9249-455C33FBACD6}"/>
    <cellStyle name="Comma 2 3 4 2 2 3 2 5" xfId="20610" xr:uid="{F82ABB5D-162B-4E56-A8FC-651F2748B8E7}"/>
    <cellStyle name="Comma 2 3 4 2 2 3 3" xfId="2193" xr:uid="{00000000-0005-0000-0000-0000590C0000}"/>
    <cellStyle name="Comma 2 3 4 2 2 3 3 2" xfId="4598" xr:uid="{00000000-0005-0000-0000-00005A0C0000}"/>
    <cellStyle name="Comma 2 3 4 2 2 3 3 2 2" xfId="9401" xr:uid="{00000000-0005-0000-0000-00005B0C0000}"/>
    <cellStyle name="Comma 2 3 4 2 2 3 3 2 2 2" xfId="19008" xr:uid="{00000000-0005-0000-0000-00005C0C0000}"/>
    <cellStyle name="Comma 2 3 4 2 2 3 3 2 2 2 2" xfId="38222" xr:uid="{649EB65E-F3DD-4EF5-81A5-6FDC1CBBFDA1}"/>
    <cellStyle name="Comma 2 3 4 2 2 3 3 2 2 3" xfId="28615" xr:uid="{ED7218A8-215E-48C7-9EE2-8BB5ABEDFDF1}"/>
    <cellStyle name="Comma 2 3 4 2 2 3 3 2 3" xfId="14205" xr:uid="{00000000-0005-0000-0000-00005D0C0000}"/>
    <cellStyle name="Comma 2 3 4 2 2 3 3 2 3 2" xfId="33419" xr:uid="{EC311216-6C06-4F7D-ADC6-1225C0783ACB}"/>
    <cellStyle name="Comma 2 3 4 2 2 3 3 2 4" xfId="23812" xr:uid="{2166442A-61D1-43CB-A0B8-08FB4C835789}"/>
    <cellStyle name="Comma 2 3 4 2 2 3 3 3" xfId="7000" xr:uid="{00000000-0005-0000-0000-00005E0C0000}"/>
    <cellStyle name="Comma 2 3 4 2 2 3 3 3 2" xfId="16607" xr:uid="{00000000-0005-0000-0000-00005F0C0000}"/>
    <cellStyle name="Comma 2 3 4 2 2 3 3 3 2 2" xfId="35821" xr:uid="{7BA8B31D-F5D8-48D3-A2E7-A0EF61044A5A}"/>
    <cellStyle name="Comma 2 3 4 2 2 3 3 3 3" xfId="26214" xr:uid="{55390CBF-BF7B-4A16-9065-F1F459EFDD36}"/>
    <cellStyle name="Comma 2 3 4 2 2 3 3 4" xfId="11803" xr:uid="{00000000-0005-0000-0000-0000600C0000}"/>
    <cellStyle name="Comma 2 3 4 2 2 3 3 4 2" xfId="31017" xr:uid="{A0C764FD-8FA0-4E71-B0FE-0F2C681B074E}"/>
    <cellStyle name="Comma 2 3 4 2 2 3 3 5" xfId="21410" xr:uid="{0674FAFB-6F59-430C-AB15-303A75285736}"/>
    <cellStyle name="Comma 2 3 4 2 2 3 4" xfId="2998" xr:uid="{00000000-0005-0000-0000-0000610C0000}"/>
    <cellStyle name="Comma 2 3 4 2 2 3 4 2" xfId="7801" xr:uid="{00000000-0005-0000-0000-0000620C0000}"/>
    <cellStyle name="Comma 2 3 4 2 2 3 4 2 2" xfId="17408" xr:uid="{00000000-0005-0000-0000-0000630C0000}"/>
    <cellStyle name="Comma 2 3 4 2 2 3 4 2 2 2" xfId="36622" xr:uid="{24957B3C-4F6F-4521-9871-4A78B8443C4F}"/>
    <cellStyle name="Comma 2 3 4 2 2 3 4 2 3" xfId="27015" xr:uid="{E4FFFF6E-B277-4801-A969-1EA4B84F22C2}"/>
    <cellStyle name="Comma 2 3 4 2 2 3 4 3" xfId="12605" xr:uid="{00000000-0005-0000-0000-0000640C0000}"/>
    <cellStyle name="Comma 2 3 4 2 2 3 4 3 2" xfId="31819" xr:uid="{1BB5956B-B4D3-4EDF-A46A-845C3C516BE5}"/>
    <cellStyle name="Comma 2 3 4 2 2 3 4 4" xfId="22212" xr:uid="{ED436D04-E4C2-4695-A74D-A1670EEED2E0}"/>
    <cellStyle name="Comma 2 3 4 2 2 3 5" xfId="5400" xr:uid="{00000000-0005-0000-0000-0000650C0000}"/>
    <cellStyle name="Comma 2 3 4 2 2 3 5 2" xfId="15007" xr:uid="{00000000-0005-0000-0000-0000660C0000}"/>
    <cellStyle name="Comma 2 3 4 2 2 3 5 2 2" xfId="34221" xr:uid="{BE2F76FA-6B05-4777-A5C7-E4F615783010}"/>
    <cellStyle name="Comma 2 3 4 2 2 3 5 3" xfId="24614" xr:uid="{ABE1F8BD-5948-4F87-9118-E7E447170F5C}"/>
    <cellStyle name="Comma 2 3 4 2 2 3 6" xfId="10203" xr:uid="{00000000-0005-0000-0000-0000670C0000}"/>
    <cellStyle name="Comma 2 3 4 2 2 3 6 2" xfId="29417" xr:uid="{85DD80BC-BECB-4FB7-950A-B0211615F7EC}"/>
    <cellStyle name="Comma 2 3 4 2 2 3 7" xfId="19810" xr:uid="{2E6CBF34-BEB7-4A4C-90FE-BEEFF042BD12}"/>
    <cellStyle name="Comma 2 3 4 2 2 4" xfId="792" xr:uid="{00000000-0005-0000-0000-0000680C0000}"/>
    <cellStyle name="Comma 2 3 4 2 2 4 2" xfId="1593" xr:uid="{00000000-0005-0000-0000-0000690C0000}"/>
    <cellStyle name="Comma 2 3 4 2 2 4 2 2" xfId="3998" xr:uid="{00000000-0005-0000-0000-00006A0C0000}"/>
    <cellStyle name="Comma 2 3 4 2 2 4 2 2 2" xfId="8801" xr:uid="{00000000-0005-0000-0000-00006B0C0000}"/>
    <cellStyle name="Comma 2 3 4 2 2 4 2 2 2 2" xfId="18408" xr:uid="{00000000-0005-0000-0000-00006C0C0000}"/>
    <cellStyle name="Comma 2 3 4 2 2 4 2 2 2 2 2" xfId="37622" xr:uid="{D4108BF1-DCCD-4465-9DBA-6A130794B58F}"/>
    <cellStyle name="Comma 2 3 4 2 2 4 2 2 2 3" xfId="28015" xr:uid="{AB3BF44E-415A-4CD0-9AB7-0B7D46B33341}"/>
    <cellStyle name="Comma 2 3 4 2 2 4 2 2 3" xfId="13605" xr:uid="{00000000-0005-0000-0000-00006D0C0000}"/>
    <cellStyle name="Comma 2 3 4 2 2 4 2 2 3 2" xfId="32819" xr:uid="{D8699D4B-4E7B-4B6A-9902-41DA5253514B}"/>
    <cellStyle name="Comma 2 3 4 2 2 4 2 2 4" xfId="23212" xr:uid="{EC210AD8-9AED-40BF-AB4E-5B7C6E26811A}"/>
    <cellStyle name="Comma 2 3 4 2 2 4 2 3" xfId="6400" xr:uid="{00000000-0005-0000-0000-00006E0C0000}"/>
    <cellStyle name="Comma 2 3 4 2 2 4 2 3 2" xfId="16007" xr:uid="{00000000-0005-0000-0000-00006F0C0000}"/>
    <cellStyle name="Comma 2 3 4 2 2 4 2 3 2 2" xfId="35221" xr:uid="{3A9DB513-8695-4D7F-8B41-3C571519FBE2}"/>
    <cellStyle name="Comma 2 3 4 2 2 4 2 3 3" xfId="25614" xr:uid="{B7BCCB74-3753-48C7-982F-F591C4AE0610}"/>
    <cellStyle name="Comma 2 3 4 2 2 4 2 4" xfId="11203" xr:uid="{00000000-0005-0000-0000-0000700C0000}"/>
    <cellStyle name="Comma 2 3 4 2 2 4 2 4 2" xfId="30417" xr:uid="{EC46A414-E20C-4E97-883D-D3D22F523C5C}"/>
    <cellStyle name="Comma 2 3 4 2 2 4 2 5" xfId="20810" xr:uid="{DA3FE989-22BE-475E-B394-9EF0862C19D5}"/>
    <cellStyle name="Comma 2 3 4 2 2 4 3" xfId="2393" xr:uid="{00000000-0005-0000-0000-0000710C0000}"/>
    <cellStyle name="Comma 2 3 4 2 2 4 3 2" xfId="4798" xr:uid="{00000000-0005-0000-0000-0000720C0000}"/>
    <cellStyle name="Comma 2 3 4 2 2 4 3 2 2" xfId="9601" xr:uid="{00000000-0005-0000-0000-0000730C0000}"/>
    <cellStyle name="Comma 2 3 4 2 2 4 3 2 2 2" xfId="19208" xr:uid="{00000000-0005-0000-0000-0000740C0000}"/>
    <cellStyle name="Comma 2 3 4 2 2 4 3 2 2 2 2" xfId="38422" xr:uid="{F0A47310-30D4-40C9-8874-F9716AC7C545}"/>
    <cellStyle name="Comma 2 3 4 2 2 4 3 2 2 3" xfId="28815" xr:uid="{E3FB1374-7F4F-41EC-9E71-989B6B94B629}"/>
    <cellStyle name="Comma 2 3 4 2 2 4 3 2 3" xfId="14405" xr:uid="{00000000-0005-0000-0000-0000750C0000}"/>
    <cellStyle name="Comma 2 3 4 2 2 4 3 2 3 2" xfId="33619" xr:uid="{CBBD2BB8-0732-4FD3-88BD-D035E2F1213F}"/>
    <cellStyle name="Comma 2 3 4 2 2 4 3 2 4" xfId="24012" xr:uid="{3BB5B669-14A8-4705-A0D3-3CF2A8135420}"/>
    <cellStyle name="Comma 2 3 4 2 2 4 3 3" xfId="7200" xr:uid="{00000000-0005-0000-0000-0000760C0000}"/>
    <cellStyle name="Comma 2 3 4 2 2 4 3 3 2" xfId="16807" xr:uid="{00000000-0005-0000-0000-0000770C0000}"/>
    <cellStyle name="Comma 2 3 4 2 2 4 3 3 2 2" xfId="36021" xr:uid="{88C88EF8-711D-4338-BCD3-AF6D96BDC8D4}"/>
    <cellStyle name="Comma 2 3 4 2 2 4 3 3 3" xfId="26414" xr:uid="{893A63A9-C100-4ADC-96CA-92BECF245C04}"/>
    <cellStyle name="Comma 2 3 4 2 2 4 3 4" xfId="12003" xr:uid="{00000000-0005-0000-0000-0000780C0000}"/>
    <cellStyle name="Comma 2 3 4 2 2 4 3 4 2" xfId="31217" xr:uid="{D38BBC23-7858-4580-B7C2-D12B9614D383}"/>
    <cellStyle name="Comma 2 3 4 2 2 4 3 5" xfId="21610" xr:uid="{13695B15-434C-4895-9012-7B4A5BD7591C}"/>
    <cellStyle name="Comma 2 3 4 2 2 4 4" xfId="3198" xr:uid="{00000000-0005-0000-0000-0000790C0000}"/>
    <cellStyle name="Comma 2 3 4 2 2 4 4 2" xfId="8001" xr:uid="{00000000-0005-0000-0000-00007A0C0000}"/>
    <cellStyle name="Comma 2 3 4 2 2 4 4 2 2" xfId="17608" xr:uid="{00000000-0005-0000-0000-00007B0C0000}"/>
    <cellStyle name="Comma 2 3 4 2 2 4 4 2 2 2" xfId="36822" xr:uid="{F3B0EF8F-86A5-4F27-8A96-DC8757A14B8E}"/>
    <cellStyle name="Comma 2 3 4 2 2 4 4 2 3" xfId="27215" xr:uid="{D036D3FD-AC4C-4235-A8AF-D0F695C8ABDB}"/>
    <cellStyle name="Comma 2 3 4 2 2 4 4 3" xfId="12805" xr:uid="{00000000-0005-0000-0000-00007C0C0000}"/>
    <cellStyle name="Comma 2 3 4 2 2 4 4 3 2" xfId="32019" xr:uid="{02B49C02-3C68-49F5-AD6E-D0312043C54F}"/>
    <cellStyle name="Comma 2 3 4 2 2 4 4 4" xfId="22412" xr:uid="{05780980-390A-47F0-99BF-5C12B8C7EC20}"/>
    <cellStyle name="Comma 2 3 4 2 2 4 5" xfId="5600" xr:uid="{00000000-0005-0000-0000-00007D0C0000}"/>
    <cellStyle name="Comma 2 3 4 2 2 4 5 2" xfId="15207" xr:uid="{00000000-0005-0000-0000-00007E0C0000}"/>
    <cellStyle name="Comma 2 3 4 2 2 4 5 2 2" xfId="34421" xr:uid="{A07A1D34-F235-4172-9DB4-E539F73A897A}"/>
    <cellStyle name="Comma 2 3 4 2 2 4 5 3" xfId="24814" xr:uid="{932859B3-B71D-49AD-89F5-E87B13B96A57}"/>
    <cellStyle name="Comma 2 3 4 2 2 4 6" xfId="10403" xr:uid="{00000000-0005-0000-0000-00007F0C0000}"/>
    <cellStyle name="Comma 2 3 4 2 2 4 6 2" xfId="29617" xr:uid="{50FEC101-6CAE-4416-AD69-1BC1F4AE00C6}"/>
    <cellStyle name="Comma 2 3 4 2 2 4 7" xfId="20010" xr:uid="{0D6C4766-F5A9-46F5-8B32-93CEE4D69FCA}"/>
    <cellStyle name="Comma 2 3 4 2 2 5" xfId="993" xr:uid="{00000000-0005-0000-0000-0000800C0000}"/>
    <cellStyle name="Comma 2 3 4 2 2 5 2" xfId="3398" xr:uid="{00000000-0005-0000-0000-0000810C0000}"/>
    <cellStyle name="Comma 2 3 4 2 2 5 2 2" xfId="8201" xr:uid="{00000000-0005-0000-0000-0000820C0000}"/>
    <cellStyle name="Comma 2 3 4 2 2 5 2 2 2" xfId="17808" xr:uid="{00000000-0005-0000-0000-0000830C0000}"/>
    <cellStyle name="Comma 2 3 4 2 2 5 2 2 2 2" xfId="37022" xr:uid="{B4AD9BCE-1F9E-4BD2-AD2B-E5332499F87C}"/>
    <cellStyle name="Comma 2 3 4 2 2 5 2 2 3" xfId="27415" xr:uid="{EBC9919C-9004-480C-830C-BCA32B168483}"/>
    <cellStyle name="Comma 2 3 4 2 2 5 2 3" xfId="13005" xr:uid="{00000000-0005-0000-0000-0000840C0000}"/>
    <cellStyle name="Comma 2 3 4 2 2 5 2 3 2" xfId="32219" xr:uid="{64DF4094-508B-4735-938F-8801CF6160AB}"/>
    <cellStyle name="Comma 2 3 4 2 2 5 2 4" xfId="22612" xr:uid="{6C729014-2869-4424-A7D4-BF237387BA75}"/>
    <cellStyle name="Comma 2 3 4 2 2 5 3" xfId="5800" xr:uid="{00000000-0005-0000-0000-0000850C0000}"/>
    <cellStyle name="Comma 2 3 4 2 2 5 3 2" xfId="15407" xr:uid="{00000000-0005-0000-0000-0000860C0000}"/>
    <cellStyle name="Comma 2 3 4 2 2 5 3 2 2" xfId="34621" xr:uid="{0CBC882C-43A8-459B-BDE2-5CD028AB938E}"/>
    <cellStyle name="Comma 2 3 4 2 2 5 3 3" xfId="25014" xr:uid="{C9BCDB83-124D-4889-ABF4-C022012293E3}"/>
    <cellStyle name="Comma 2 3 4 2 2 5 4" xfId="10603" xr:uid="{00000000-0005-0000-0000-0000870C0000}"/>
    <cellStyle name="Comma 2 3 4 2 2 5 4 2" xfId="29817" xr:uid="{0B41BE18-7296-435D-A554-654FF999A720}"/>
    <cellStyle name="Comma 2 3 4 2 2 5 5" xfId="20210" xr:uid="{7059FF30-20A4-4091-BF22-729D01FEA968}"/>
    <cellStyle name="Comma 2 3 4 2 2 6" xfId="1793" xr:uid="{00000000-0005-0000-0000-0000880C0000}"/>
    <cellStyle name="Comma 2 3 4 2 2 6 2" xfId="4198" xr:uid="{00000000-0005-0000-0000-0000890C0000}"/>
    <cellStyle name="Comma 2 3 4 2 2 6 2 2" xfId="9001" xr:uid="{00000000-0005-0000-0000-00008A0C0000}"/>
    <cellStyle name="Comma 2 3 4 2 2 6 2 2 2" xfId="18608" xr:uid="{00000000-0005-0000-0000-00008B0C0000}"/>
    <cellStyle name="Comma 2 3 4 2 2 6 2 2 2 2" xfId="37822" xr:uid="{1833D440-B0E2-4B48-84F7-4A695297118A}"/>
    <cellStyle name="Comma 2 3 4 2 2 6 2 2 3" xfId="28215" xr:uid="{B2458C90-6263-403C-A378-571D5754335C}"/>
    <cellStyle name="Comma 2 3 4 2 2 6 2 3" xfId="13805" xr:uid="{00000000-0005-0000-0000-00008C0C0000}"/>
    <cellStyle name="Comma 2 3 4 2 2 6 2 3 2" xfId="33019" xr:uid="{061107A3-76FD-46AF-BC5E-1AED2F1F0B1B}"/>
    <cellStyle name="Comma 2 3 4 2 2 6 2 4" xfId="23412" xr:uid="{C701B7F3-0077-4968-B3E7-C0D5F351BC86}"/>
    <cellStyle name="Comma 2 3 4 2 2 6 3" xfId="6600" xr:uid="{00000000-0005-0000-0000-00008D0C0000}"/>
    <cellStyle name="Comma 2 3 4 2 2 6 3 2" xfId="16207" xr:uid="{00000000-0005-0000-0000-00008E0C0000}"/>
    <cellStyle name="Comma 2 3 4 2 2 6 3 2 2" xfId="35421" xr:uid="{87269980-9747-41AC-8F5F-0D565D027CDA}"/>
    <cellStyle name="Comma 2 3 4 2 2 6 3 3" xfId="25814" xr:uid="{2E8F3140-ADC4-433A-9065-FCC5A1267E28}"/>
    <cellStyle name="Comma 2 3 4 2 2 6 4" xfId="11403" xr:uid="{00000000-0005-0000-0000-00008F0C0000}"/>
    <cellStyle name="Comma 2 3 4 2 2 6 4 2" xfId="30617" xr:uid="{AE8A18C8-3307-455F-9DC4-6A999A88EDDC}"/>
    <cellStyle name="Comma 2 3 4 2 2 6 5" xfId="21010" xr:uid="{067204B7-8C89-4D0B-A118-FA1E4283C43A}"/>
    <cellStyle name="Comma 2 3 4 2 2 7" xfId="2598" xr:uid="{00000000-0005-0000-0000-0000900C0000}"/>
    <cellStyle name="Comma 2 3 4 2 2 7 2" xfId="7401" xr:uid="{00000000-0005-0000-0000-0000910C0000}"/>
    <cellStyle name="Comma 2 3 4 2 2 7 2 2" xfId="17008" xr:uid="{00000000-0005-0000-0000-0000920C0000}"/>
    <cellStyle name="Comma 2 3 4 2 2 7 2 2 2" xfId="36222" xr:uid="{FFA87054-ABD0-4E27-84E8-362BD7983571}"/>
    <cellStyle name="Comma 2 3 4 2 2 7 2 3" xfId="26615" xr:uid="{8FC88CAF-FEFC-49DA-BD86-8C39F72471A6}"/>
    <cellStyle name="Comma 2 3 4 2 2 7 3" xfId="12205" xr:uid="{00000000-0005-0000-0000-0000930C0000}"/>
    <cellStyle name="Comma 2 3 4 2 2 7 3 2" xfId="31419" xr:uid="{C243DFF6-1FAE-4000-A0D7-E888E25B4DD4}"/>
    <cellStyle name="Comma 2 3 4 2 2 7 4" xfId="21812" xr:uid="{4730C5E6-627B-40C0-AD24-99E3790FF0B7}"/>
    <cellStyle name="Comma 2 3 4 2 2 8" xfId="5000" xr:uid="{00000000-0005-0000-0000-0000940C0000}"/>
    <cellStyle name="Comma 2 3 4 2 2 8 2" xfId="14607" xr:uid="{00000000-0005-0000-0000-0000950C0000}"/>
    <cellStyle name="Comma 2 3 4 2 2 8 2 2" xfId="33821" xr:uid="{09EC2AFB-0B86-4C65-A45D-DECA74652CDE}"/>
    <cellStyle name="Comma 2 3 4 2 2 8 3" xfId="24214" xr:uid="{B82DCB56-5902-49C1-86DE-6C4D3F411F55}"/>
    <cellStyle name="Comma 2 3 4 2 2 9" xfId="9803" xr:uid="{00000000-0005-0000-0000-0000960C0000}"/>
    <cellStyle name="Comma 2 3 4 2 2 9 2" xfId="29017" xr:uid="{E8BEE071-15BB-4CAC-A5D8-4B1908FC0B61}"/>
    <cellStyle name="Comma 2 3 4 2 3" xfId="292" xr:uid="{00000000-0005-0000-0000-0000970C0000}"/>
    <cellStyle name="Comma 2 3 4 2 3 2" xfId="1093" xr:uid="{00000000-0005-0000-0000-0000980C0000}"/>
    <cellStyle name="Comma 2 3 4 2 3 2 2" xfId="3498" xr:uid="{00000000-0005-0000-0000-0000990C0000}"/>
    <cellStyle name="Comma 2 3 4 2 3 2 2 2" xfId="8301" xr:uid="{00000000-0005-0000-0000-00009A0C0000}"/>
    <cellStyle name="Comma 2 3 4 2 3 2 2 2 2" xfId="17908" xr:uid="{00000000-0005-0000-0000-00009B0C0000}"/>
    <cellStyle name="Comma 2 3 4 2 3 2 2 2 2 2" xfId="37122" xr:uid="{0818B541-39B0-4590-80D0-ABD23F4D0CD3}"/>
    <cellStyle name="Comma 2 3 4 2 3 2 2 2 3" xfId="27515" xr:uid="{AF64E8E2-3ADF-474C-BF2A-1F1A18EF76C5}"/>
    <cellStyle name="Comma 2 3 4 2 3 2 2 3" xfId="13105" xr:uid="{00000000-0005-0000-0000-00009C0C0000}"/>
    <cellStyle name="Comma 2 3 4 2 3 2 2 3 2" xfId="32319" xr:uid="{D5553AD4-5C2E-4B30-9007-90711479E371}"/>
    <cellStyle name="Comma 2 3 4 2 3 2 2 4" xfId="22712" xr:uid="{3CE7C38B-6BCD-4B9C-A0D4-153FDD8C1465}"/>
    <cellStyle name="Comma 2 3 4 2 3 2 3" xfId="5900" xr:uid="{00000000-0005-0000-0000-00009D0C0000}"/>
    <cellStyle name="Comma 2 3 4 2 3 2 3 2" xfId="15507" xr:uid="{00000000-0005-0000-0000-00009E0C0000}"/>
    <cellStyle name="Comma 2 3 4 2 3 2 3 2 2" xfId="34721" xr:uid="{4F89A548-7DE0-4471-BB76-7D0CC256DFA0}"/>
    <cellStyle name="Comma 2 3 4 2 3 2 3 3" xfId="25114" xr:uid="{58CC02F1-95A4-4F76-9FDA-A4A9359F030C}"/>
    <cellStyle name="Comma 2 3 4 2 3 2 4" xfId="10703" xr:uid="{00000000-0005-0000-0000-00009F0C0000}"/>
    <cellStyle name="Comma 2 3 4 2 3 2 4 2" xfId="29917" xr:uid="{16EECF02-58BC-49DE-BB52-EC4262BB8DC5}"/>
    <cellStyle name="Comma 2 3 4 2 3 2 5" xfId="20310" xr:uid="{97282D8C-CBCC-4F47-AA25-D5448335147C}"/>
    <cellStyle name="Comma 2 3 4 2 3 3" xfId="1893" xr:uid="{00000000-0005-0000-0000-0000A00C0000}"/>
    <cellStyle name="Comma 2 3 4 2 3 3 2" xfId="4298" xr:uid="{00000000-0005-0000-0000-0000A10C0000}"/>
    <cellStyle name="Comma 2 3 4 2 3 3 2 2" xfId="9101" xr:uid="{00000000-0005-0000-0000-0000A20C0000}"/>
    <cellStyle name="Comma 2 3 4 2 3 3 2 2 2" xfId="18708" xr:uid="{00000000-0005-0000-0000-0000A30C0000}"/>
    <cellStyle name="Comma 2 3 4 2 3 3 2 2 2 2" xfId="37922" xr:uid="{86905CBC-7826-4F10-86C9-0F31CBE33707}"/>
    <cellStyle name="Comma 2 3 4 2 3 3 2 2 3" xfId="28315" xr:uid="{085910EC-790C-4766-B2C1-9CC09C53BDDA}"/>
    <cellStyle name="Comma 2 3 4 2 3 3 2 3" xfId="13905" xr:uid="{00000000-0005-0000-0000-0000A40C0000}"/>
    <cellStyle name="Comma 2 3 4 2 3 3 2 3 2" xfId="33119" xr:uid="{C217FCAE-8911-45F4-BE90-09D3AF8266C8}"/>
    <cellStyle name="Comma 2 3 4 2 3 3 2 4" xfId="23512" xr:uid="{AD6C210A-E845-4A23-BCBD-ACB25CCAE889}"/>
    <cellStyle name="Comma 2 3 4 2 3 3 3" xfId="6700" xr:uid="{00000000-0005-0000-0000-0000A50C0000}"/>
    <cellStyle name="Comma 2 3 4 2 3 3 3 2" xfId="16307" xr:uid="{00000000-0005-0000-0000-0000A60C0000}"/>
    <cellStyle name="Comma 2 3 4 2 3 3 3 2 2" xfId="35521" xr:uid="{DEAF55BF-2C64-4BED-9F33-14F493BFB4FD}"/>
    <cellStyle name="Comma 2 3 4 2 3 3 3 3" xfId="25914" xr:uid="{29075183-D822-4AFD-99C4-685AAAC75691}"/>
    <cellStyle name="Comma 2 3 4 2 3 3 4" xfId="11503" xr:uid="{00000000-0005-0000-0000-0000A70C0000}"/>
    <cellStyle name="Comma 2 3 4 2 3 3 4 2" xfId="30717" xr:uid="{EE1BE65A-32F6-4A5C-8D95-138C24EB938B}"/>
    <cellStyle name="Comma 2 3 4 2 3 3 5" xfId="21110" xr:uid="{50664633-B31C-40D8-A42A-647F68E224DF}"/>
    <cellStyle name="Comma 2 3 4 2 3 4" xfId="2698" xr:uid="{00000000-0005-0000-0000-0000A80C0000}"/>
    <cellStyle name="Comma 2 3 4 2 3 4 2" xfId="7501" xr:uid="{00000000-0005-0000-0000-0000A90C0000}"/>
    <cellStyle name="Comma 2 3 4 2 3 4 2 2" xfId="17108" xr:uid="{00000000-0005-0000-0000-0000AA0C0000}"/>
    <cellStyle name="Comma 2 3 4 2 3 4 2 2 2" xfId="36322" xr:uid="{94AA119A-77FB-4A02-9332-338DFD64B8DE}"/>
    <cellStyle name="Comma 2 3 4 2 3 4 2 3" xfId="26715" xr:uid="{1F6B8AA7-2250-4470-A5B9-4EBA1881F61D}"/>
    <cellStyle name="Comma 2 3 4 2 3 4 3" xfId="12305" xr:uid="{00000000-0005-0000-0000-0000AB0C0000}"/>
    <cellStyle name="Comma 2 3 4 2 3 4 3 2" xfId="31519" xr:uid="{C9CADD91-3CF8-45DE-A983-C0CBD70978CE}"/>
    <cellStyle name="Comma 2 3 4 2 3 4 4" xfId="21912" xr:uid="{CD15BDB3-D345-4164-A9ED-6FCC082AF2AB}"/>
    <cellStyle name="Comma 2 3 4 2 3 5" xfId="5100" xr:uid="{00000000-0005-0000-0000-0000AC0C0000}"/>
    <cellStyle name="Comma 2 3 4 2 3 5 2" xfId="14707" xr:uid="{00000000-0005-0000-0000-0000AD0C0000}"/>
    <cellStyle name="Comma 2 3 4 2 3 5 2 2" xfId="33921" xr:uid="{017043ED-2E5F-429A-854B-06C08AD23C0B}"/>
    <cellStyle name="Comma 2 3 4 2 3 5 3" xfId="24314" xr:uid="{6DD9FCB9-4D09-4E38-A2F7-FF55C81076F4}"/>
    <cellStyle name="Comma 2 3 4 2 3 6" xfId="9903" xr:uid="{00000000-0005-0000-0000-0000AE0C0000}"/>
    <cellStyle name="Comma 2 3 4 2 3 6 2" xfId="29117" xr:uid="{A1FFC58A-AC1F-45C5-AB86-BA04E7C2614F}"/>
    <cellStyle name="Comma 2 3 4 2 3 7" xfId="19510" xr:uid="{2B67DC42-2105-4D1D-AD43-F9CFE0713F5D}"/>
    <cellStyle name="Comma 2 3 4 2 4" xfId="492" xr:uid="{00000000-0005-0000-0000-0000AF0C0000}"/>
    <cellStyle name="Comma 2 3 4 2 4 2" xfId="1293" xr:uid="{00000000-0005-0000-0000-0000B00C0000}"/>
    <cellStyle name="Comma 2 3 4 2 4 2 2" xfId="3698" xr:uid="{00000000-0005-0000-0000-0000B10C0000}"/>
    <cellStyle name="Comma 2 3 4 2 4 2 2 2" xfId="8501" xr:uid="{00000000-0005-0000-0000-0000B20C0000}"/>
    <cellStyle name="Comma 2 3 4 2 4 2 2 2 2" xfId="18108" xr:uid="{00000000-0005-0000-0000-0000B30C0000}"/>
    <cellStyle name="Comma 2 3 4 2 4 2 2 2 2 2" xfId="37322" xr:uid="{94FF6A97-7998-4F85-A309-D5A38043409B}"/>
    <cellStyle name="Comma 2 3 4 2 4 2 2 2 3" xfId="27715" xr:uid="{726351AA-7A0E-46E4-8DD5-B345B0C2A0FF}"/>
    <cellStyle name="Comma 2 3 4 2 4 2 2 3" xfId="13305" xr:uid="{00000000-0005-0000-0000-0000B40C0000}"/>
    <cellStyle name="Comma 2 3 4 2 4 2 2 3 2" xfId="32519" xr:uid="{1A7672BD-51F9-44FD-A0EA-495C25E94BC9}"/>
    <cellStyle name="Comma 2 3 4 2 4 2 2 4" xfId="22912" xr:uid="{492647F6-3136-4589-8C11-6D8276B57D0D}"/>
    <cellStyle name="Comma 2 3 4 2 4 2 3" xfId="6100" xr:uid="{00000000-0005-0000-0000-0000B50C0000}"/>
    <cellStyle name="Comma 2 3 4 2 4 2 3 2" xfId="15707" xr:uid="{00000000-0005-0000-0000-0000B60C0000}"/>
    <cellStyle name="Comma 2 3 4 2 4 2 3 2 2" xfId="34921" xr:uid="{21CFDD4B-E8F5-4119-8C58-AAF89485C5F2}"/>
    <cellStyle name="Comma 2 3 4 2 4 2 3 3" xfId="25314" xr:uid="{717BD4A0-6C5C-46F3-B732-066473A345AB}"/>
    <cellStyle name="Comma 2 3 4 2 4 2 4" xfId="10903" xr:uid="{00000000-0005-0000-0000-0000B70C0000}"/>
    <cellStyle name="Comma 2 3 4 2 4 2 4 2" xfId="30117" xr:uid="{3A2314AE-B0CF-4F5A-8579-27576BDB812D}"/>
    <cellStyle name="Comma 2 3 4 2 4 2 5" xfId="20510" xr:uid="{A8F48F23-FA5E-43A6-BAB3-8E0ADF263414}"/>
    <cellStyle name="Comma 2 3 4 2 4 3" xfId="2093" xr:uid="{00000000-0005-0000-0000-0000B80C0000}"/>
    <cellStyle name="Comma 2 3 4 2 4 3 2" xfId="4498" xr:uid="{00000000-0005-0000-0000-0000B90C0000}"/>
    <cellStyle name="Comma 2 3 4 2 4 3 2 2" xfId="9301" xr:uid="{00000000-0005-0000-0000-0000BA0C0000}"/>
    <cellStyle name="Comma 2 3 4 2 4 3 2 2 2" xfId="18908" xr:uid="{00000000-0005-0000-0000-0000BB0C0000}"/>
    <cellStyle name="Comma 2 3 4 2 4 3 2 2 2 2" xfId="38122" xr:uid="{25922AED-1097-4F66-BA74-08B5D1910308}"/>
    <cellStyle name="Comma 2 3 4 2 4 3 2 2 3" xfId="28515" xr:uid="{657B982E-E520-4BD9-873E-B4632EAA5FF6}"/>
    <cellStyle name="Comma 2 3 4 2 4 3 2 3" xfId="14105" xr:uid="{00000000-0005-0000-0000-0000BC0C0000}"/>
    <cellStyle name="Comma 2 3 4 2 4 3 2 3 2" xfId="33319" xr:uid="{743060B9-8569-4D9E-8568-8DEE41FED727}"/>
    <cellStyle name="Comma 2 3 4 2 4 3 2 4" xfId="23712" xr:uid="{D9988BD5-C71A-435F-AF62-19C118FDB414}"/>
    <cellStyle name="Comma 2 3 4 2 4 3 3" xfId="6900" xr:uid="{00000000-0005-0000-0000-0000BD0C0000}"/>
    <cellStyle name="Comma 2 3 4 2 4 3 3 2" xfId="16507" xr:uid="{00000000-0005-0000-0000-0000BE0C0000}"/>
    <cellStyle name="Comma 2 3 4 2 4 3 3 2 2" xfId="35721" xr:uid="{76E27653-5CB8-42E1-B1CE-25C7BE3EA971}"/>
    <cellStyle name="Comma 2 3 4 2 4 3 3 3" xfId="26114" xr:uid="{DB1CE058-1435-45BD-8318-A8694011C52E}"/>
    <cellStyle name="Comma 2 3 4 2 4 3 4" xfId="11703" xr:uid="{00000000-0005-0000-0000-0000BF0C0000}"/>
    <cellStyle name="Comma 2 3 4 2 4 3 4 2" xfId="30917" xr:uid="{A1F67EEC-55B1-4C5A-83CA-4F8BAA25D2AB}"/>
    <cellStyle name="Comma 2 3 4 2 4 3 5" xfId="21310" xr:uid="{5F0EE957-6F1A-4C47-89A2-59C54FC3D0EB}"/>
    <cellStyle name="Comma 2 3 4 2 4 4" xfId="2898" xr:uid="{00000000-0005-0000-0000-0000C00C0000}"/>
    <cellStyle name="Comma 2 3 4 2 4 4 2" xfId="7701" xr:uid="{00000000-0005-0000-0000-0000C10C0000}"/>
    <cellStyle name="Comma 2 3 4 2 4 4 2 2" xfId="17308" xr:uid="{00000000-0005-0000-0000-0000C20C0000}"/>
    <cellStyle name="Comma 2 3 4 2 4 4 2 2 2" xfId="36522" xr:uid="{EF6DA014-8983-46CC-A4BD-C3C9A1C5DC37}"/>
    <cellStyle name="Comma 2 3 4 2 4 4 2 3" xfId="26915" xr:uid="{4EF98BCB-27C1-4730-AD84-6DBBCEA6980C}"/>
    <cellStyle name="Comma 2 3 4 2 4 4 3" xfId="12505" xr:uid="{00000000-0005-0000-0000-0000C30C0000}"/>
    <cellStyle name="Comma 2 3 4 2 4 4 3 2" xfId="31719" xr:uid="{D7A00B6A-33C6-45DC-83C0-0D405154DF29}"/>
    <cellStyle name="Comma 2 3 4 2 4 4 4" xfId="22112" xr:uid="{0940C0DB-7E1D-41EC-8357-08F5661792F9}"/>
    <cellStyle name="Comma 2 3 4 2 4 5" xfId="5300" xr:uid="{00000000-0005-0000-0000-0000C40C0000}"/>
    <cellStyle name="Comma 2 3 4 2 4 5 2" xfId="14907" xr:uid="{00000000-0005-0000-0000-0000C50C0000}"/>
    <cellStyle name="Comma 2 3 4 2 4 5 2 2" xfId="34121" xr:uid="{D7DE5B59-E3ED-4C69-9FDD-67EBAE241FA8}"/>
    <cellStyle name="Comma 2 3 4 2 4 5 3" xfId="24514" xr:uid="{F231D21C-A52A-4B6F-95A9-EE2AFC64282F}"/>
    <cellStyle name="Comma 2 3 4 2 4 6" xfId="10103" xr:uid="{00000000-0005-0000-0000-0000C60C0000}"/>
    <cellStyle name="Comma 2 3 4 2 4 6 2" xfId="29317" xr:uid="{394C8A46-8A3A-4214-9836-BF36DAB46759}"/>
    <cellStyle name="Comma 2 3 4 2 4 7" xfId="19710" xr:uid="{645DC0E5-B90D-4741-A745-5F4991653080}"/>
    <cellStyle name="Comma 2 3 4 2 5" xfId="692" xr:uid="{00000000-0005-0000-0000-0000C70C0000}"/>
    <cellStyle name="Comma 2 3 4 2 5 2" xfId="1493" xr:uid="{00000000-0005-0000-0000-0000C80C0000}"/>
    <cellStyle name="Comma 2 3 4 2 5 2 2" xfId="3898" xr:uid="{00000000-0005-0000-0000-0000C90C0000}"/>
    <cellStyle name="Comma 2 3 4 2 5 2 2 2" xfId="8701" xr:uid="{00000000-0005-0000-0000-0000CA0C0000}"/>
    <cellStyle name="Comma 2 3 4 2 5 2 2 2 2" xfId="18308" xr:uid="{00000000-0005-0000-0000-0000CB0C0000}"/>
    <cellStyle name="Comma 2 3 4 2 5 2 2 2 2 2" xfId="37522" xr:uid="{B386C50C-DE6D-402A-A32E-ECFB3C006B95}"/>
    <cellStyle name="Comma 2 3 4 2 5 2 2 2 3" xfId="27915" xr:uid="{672B131B-17B8-45F2-A041-4E283533CABA}"/>
    <cellStyle name="Comma 2 3 4 2 5 2 2 3" xfId="13505" xr:uid="{00000000-0005-0000-0000-0000CC0C0000}"/>
    <cellStyle name="Comma 2 3 4 2 5 2 2 3 2" xfId="32719" xr:uid="{FDABDFAD-F043-4701-BBC3-145F83286760}"/>
    <cellStyle name="Comma 2 3 4 2 5 2 2 4" xfId="23112" xr:uid="{0ED9A09F-EA79-41BE-9EE0-A32418324C2D}"/>
    <cellStyle name="Comma 2 3 4 2 5 2 3" xfId="6300" xr:uid="{00000000-0005-0000-0000-0000CD0C0000}"/>
    <cellStyle name="Comma 2 3 4 2 5 2 3 2" xfId="15907" xr:uid="{00000000-0005-0000-0000-0000CE0C0000}"/>
    <cellStyle name="Comma 2 3 4 2 5 2 3 2 2" xfId="35121" xr:uid="{2A41F263-117D-4CF8-B0F0-71E73DB80A68}"/>
    <cellStyle name="Comma 2 3 4 2 5 2 3 3" xfId="25514" xr:uid="{BE9E2F43-0B3A-4146-874D-F863E41C04BD}"/>
    <cellStyle name="Comma 2 3 4 2 5 2 4" xfId="11103" xr:uid="{00000000-0005-0000-0000-0000CF0C0000}"/>
    <cellStyle name="Comma 2 3 4 2 5 2 4 2" xfId="30317" xr:uid="{E6A15B62-FEA0-4B3C-9845-BE85D5D5BA25}"/>
    <cellStyle name="Comma 2 3 4 2 5 2 5" xfId="20710" xr:uid="{5AF4D93C-23C3-40F6-BCDA-9D418CA5E005}"/>
    <cellStyle name="Comma 2 3 4 2 5 3" xfId="2293" xr:uid="{00000000-0005-0000-0000-0000D00C0000}"/>
    <cellStyle name="Comma 2 3 4 2 5 3 2" xfId="4698" xr:uid="{00000000-0005-0000-0000-0000D10C0000}"/>
    <cellStyle name="Comma 2 3 4 2 5 3 2 2" xfId="9501" xr:uid="{00000000-0005-0000-0000-0000D20C0000}"/>
    <cellStyle name="Comma 2 3 4 2 5 3 2 2 2" xfId="19108" xr:uid="{00000000-0005-0000-0000-0000D30C0000}"/>
    <cellStyle name="Comma 2 3 4 2 5 3 2 2 2 2" xfId="38322" xr:uid="{44E72EE7-86E4-4967-B48B-82BDC0C80579}"/>
    <cellStyle name="Comma 2 3 4 2 5 3 2 2 3" xfId="28715" xr:uid="{2DC59557-32F6-4E96-9250-5F39F450331D}"/>
    <cellStyle name="Comma 2 3 4 2 5 3 2 3" xfId="14305" xr:uid="{00000000-0005-0000-0000-0000D40C0000}"/>
    <cellStyle name="Comma 2 3 4 2 5 3 2 3 2" xfId="33519" xr:uid="{8E67220C-29FF-45C9-8096-DA0F34EBA886}"/>
    <cellStyle name="Comma 2 3 4 2 5 3 2 4" xfId="23912" xr:uid="{3DC08EF7-A9FA-439C-AE80-0B14635EE86C}"/>
    <cellStyle name="Comma 2 3 4 2 5 3 3" xfId="7100" xr:uid="{00000000-0005-0000-0000-0000D50C0000}"/>
    <cellStyle name="Comma 2 3 4 2 5 3 3 2" xfId="16707" xr:uid="{00000000-0005-0000-0000-0000D60C0000}"/>
    <cellStyle name="Comma 2 3 4 2 5 3 3 2 2" xfId="35921" xr:uid="{4A81BDE1-68DF-423B-9894-66CB2C6AE619}"/>
    <cellStyle name="Comma 2 3 4 2 5 3 3 3" xfId="26314" xr:uid="{C95D5974-2DA8-4688-B8FD-632E7DF0C908}"/>
    <cellStyle name="Comma 2 3 4 2 5 3 4" xfId="11903" xr:uid="{00000000-0005-0000-0000-0000D70C0000}"/>
    <cellStyle name="Comma 2 3 4 2 5 3 4 2" xfId="31117" xr:uid="{B069CA91-9844-4520-915B-EF39484CCAA2}"/>
    <cellStyle name="Comma 2 3 4 2 5 3 5" xfId="21510" xr:uid="{F7657AE3-6347-4937-8F6E-B3F679D8B8CB}"/>
    <cellStyle name="Comma 2 3 4 2 5 4" xfId="3098" xr:uid="{00000000-0005-0000-0000-0000D80C0000}"/>
    <cellStyle name="Comma 2 3 4 2 5 4 2" xfId="7901" xr:uid="{00000000-0005-0000-0000-0000D90C0000}"/>
    <cellStyle name="Comma 2 3 4 2 5 4 2 2" xfId="17508" xr:uid="{00000000-0005-0000-0000-0000DA0C0000}"/>
    <cellStyle name="Comma 2 3 4 2 5 4 2 2 2" xfId="36722" xr:uid="{7A380229-5170-4FB4-80D5-5BD629EBB434}"/>
    <cellStyle name="Comma 2 3 4 2 5 4 2 3" xfId="27115" xr:uid="{6D699883-0D44-4B4E-9F75-1851F86C5B50}"/>
    <cellStyle name="Comma 2 3 4 2 5 4 3" xfId="12705" xr:uid="{00000000-0005-0000-0000-0000DB0C0000}"/>
    <cellStyle name="Comma 2 3 4 2 5 4 3 2" xfId="31919" xr:uid="{4A3D6077-8DF2-4FB1-817C-4724F7B7177E}"/>
    <cellStyle name="Comma 2 3 4 2 5 4 4" xfId="22312" xr:uid="{B2B0648F-50B5-4787-A0BA-5F18E4BFD8C5}"/>
    <cellStyle name="Comma 2 3 4 2 5 5" xfId="5500" xr:uid="{00000000-0005-0000-0000-0000DC0C0000}"/>
    <cellStyle name="Comma 2 3 4 2 5 5 2" xfId="15107" xr:uid="{00000000-0005-0000-0000-0000DD0C0000}"/>
    <cellStyle name="Comma 2 3 4 2 5 5 2 2" xfId="34321" xr:uid="{EEA4F5AC-8CEF-4D1B-945C-6EEC9B57804D}"/>
    <cellStyle name="Comma 2 3 4 2 5 5 3" xfId="24714" xr:uid="{7EDC376E-4A20-48D8-8B6A-5179836A136D}"/>
    <cellStyle name="Comma 2 3 4 2 5 6" xfId="10303" xr:uid="{00000000-0005-0000-0000-0000DE0C0000}"/>
    <cellStyle name="Comma 2 3 4 2 5 6 2" xfId="29517" xr:uid="{7C4AD5B8-90E4-4FCE-B9C7-E4606A67B49D}"/>
    <cellStyle name="Comma 2 3 4 2 5 7" xfId="19910" xr:uid="{A9A0ADDD-244E-4263-8D64-B9C8CA40E059}"/>
    <cellStyle name="Comma 2 3 4 2 6" xfId="893" xr:uid="{00000000-0005-0000-0000-0000DF0C0000}"/>
    <cellStyle name="Comma 2 3 4 2 6 2" xfId="3298" xr:uid="{00000000-0005-0000-0000-0000E00C0000}"/>
    <cellStyle name="Comma 2 3 4 2 6 2 2" xfId="8101" xr:uid="{00000000-0005-0000-0000-0000E10C0000}"/>
    <cellStyle name="Comma 2 3 4 2 6 2 2 2" xfId="17708" xr:uid="{00000000-0005-0000-0000-0000E20C0000}"/>
    <cellStyle name="Comma 2 3 4 2 6 2 2 2 2" xfId="36922" xr:uid="{CDD60A15-289C-4792-9238-45040F09D51C}"/>
    <cellStyle name="Comma 2 3 4 2 6 2 2 3" xfId="27315" xr:uid="{B02592B6-E2FF-4490-8B81-C7DC15CE12A8}"/>
    <cellStyle name="Comma 2 3 4 2 6 2 3" xfId="12905" xr:uid="{00000000-0005-0000-0000-0000E30C0000}"/>
    <cellStyle name="Comma 2 3 4 2 6 2 3 2" xfId="32119" xr:uid="{0C6A639C-B23E-474A-B316-EF1D62D47F7A}"/>
    <cellStyle name="Comma 2 3 4 2 6 2 4" xfId="22512" xr:uid="{BFAEB204-CE13-4915-8D7D-3B3499B67BD7}"/>
    <cellStyle name="Comma 2 3 4 2 6 3" xfId="5700" xr:uid="{00000000-0005-0000-0000-0000E40C0000}"/>
    <cellStyle name="Comma 2 3 4 2 6 3 2" xfId="15307" xr:uid="{00000000-0005-0000-0000-0000E50C0000}"/>
    <cellStyle name="Comma 2 3 4 2 6 3 2 2" xfId="34521" xr:uid="{005E78B9-BE3C-418D-B86C-9643F315BDBC}"/>
    <cellStyle name="Comma 2 3 4 2 6 3 3" xfId="24914" xr:uid="{05246EF4-49EF-4D97-AF2E-3F66E176B1D4}"/>
    <cellStyle name="Comma 2 3 4 2 6 4" xfId="10503" xr:uid="{00000000-0005-0000-0000-0000E60C0000}"/>
    <cellStyle name="Comma 2 3 4 2 6 4 2" xfId="29717" xr:uid="{DE030632-D02F-46E3-BEAE-9FCACF80BFD2}"/>
    <cellStyle name="Comma 2 3 4 2 6 5" xfId="20110" xr:uid="{50305943-D26E-45F7-98A2-40844C65D611}"/>
    <cellStyle name="Comma 2 3 4 2 7" xfId="1693" xr:uid="{00000000-0005-0000-0000-0000E70C0000}"/>
    <cellStyle name="Comma 2 3 4 2 7 2" xfId="4098" xr:uid="{00000000-0005-0000-0000-0000E80C0000}"/>
    <cellStyle name="Comma 2 3 4 2 7 2 2" xfId="8901" xr:uid="{00000000-0005-0000-0000-0000E90C0000}"/>
    <cellStyle name="Comma 2 3 4 2 7 2 2 2" xfId="18508" xr:uid="{00000000-0005-0000-0000-0000EA0C0000}"/>
    <cellStyle name="Comma 2 3 4 2 7 2 2 2 2" xfId="37722" xr:uid="{A4CD3BAC-E65B-44E4-9395-DD48C8BD75BF}"/>
    <cellStyle name="Comma 2 3 4 2 7 2 2 3" xfId="28115" xr:uid="{C0797C2B-4375-4664-AC26-EA77AC3ED908}"/>
    <cellStyle name="Comma 2 3 4 2 7 2 3" xfId="13705" xr:uid="{00000000-0005-0000-0000-0000EB0C0000}"/>
    <cellStyle name="Comma 2 3 4 2 7 2 3 2" xfId="32919" xr:uid="{70EFE241-5107-4640-821D-86582181D000}"/>
    <cellStyle name="Comma 2 3 4 2 7 2 4" xfId="23312" xr:uid="{A3379CBE-1122-45A4-9BB3-D27099E12858}"/>
    <cellStyle name="Comma 2 3 4 2 7 3" xfId="6500" xr:uid="{00000000-0005-0000-0000-0000EC0C0000}"/>
    <cellStyle name="Comma 2 3 4 2 7 3 2" xfId="16107" xr:uid="{00000000-0005-0000-0000-0000ED0C0000}"/>
    <cellStyle name="Comma 2 3 4 2 7 3 2 2" xfId="35321" xr:uid="{F59B6121-F165-434C-AD28-D471F3972C25}"/>
    <cellStyle name="Comma 2 3 4 2 7 3 3" xfId="25714" xr:uid="{97AC1A32-5482-464D-92E0-DC2B901C8225}"/>
    <cellStyle name="Comma 2 3 4 2 7 4" xfId="11303" xr:uid="{00000000-0005-0000-0000-0000EE0C0000}"/>
    <cellStyle name="Comma 2 3 4 2 7 4 2" xfId="30517" xr:uid="{51DB3069-B695-4833-A8E7-0F4C0021F684}"/>
    <cellStyle name="Comma 2 3 4 2 7 5" xfId="20910" xr:uid="{51EC406D-A025-4E9A-92B4-EE90348C764C}"/>
    <cellStyle name="Comma 2 3 4 2 8" xfId="2498" xr:uid="{00000000-0005-0000-0000-0000EF0C0000}"/>
    <cellStyle name="Comma 2 3 4 2 8 2" xfId="7301" xr:uid="{00000000-0005-0000-0000-0000F00C0000}"/>
    <cellStyle name="Comma 2 3 4 2 8 2 2" xfId="16908" xr:uid="{00000000-0005-0000-0000-0000F10C0000}"/>
    <cellStyle name="Comma 2 3 4 2 8 2 2 2" xfId="36122" xr:uid="{7442275E-DAC7-4D41-B03F-DEA9645A33FF}"/>
    <cellStyle name="Comma 2 3 4 2 8 2 3" xfId="26515" xr:uid="{995F3F6C-E0FC-40AD-91D0-201BB9CA2B93}"/>
    <cellStyle name="Comma 2 3 4 2 8 3" xfId="12105" xr:uid="{00000000-0005-0000-0000-0000F20C0000}"/>
    <cellStyle name="Comma 2 3 4 2 8 3 2" xfId="31319" xr:uid="{8B16DDD7-014E-4F33-A84B-F7FF92753328}"/>
    <cellStyle name="Comma 2 3 4 2 8 4" xfId="21712" xr:uid="{AF3632EB-585A-4072-A882-6667A2A8321C}"/>
    <cellStyle name="Comma 2 3 4 2 9" xfId="4900" xr:uid="{00000000-0005-0000-0000-0000F30C0000}"/>
    <cellStyle name="Comma 2 3 4 2 9 2" xfId="14507" xr:uid="{00000000-0005-0000-0000-0000F40C0000}"/>
    <cellStyle name="Comma 2 3 4 2 9 2 2" xfId="33721" xr:uid="{87F451D4-5375-4333-BE31-944C00697694}"/>
    <cellStyle name="Comma 2 3 4 2 9 3" xfId="24114" xr:uid="{1CE32F65-96C9-498C-BD37-F24D6F3F3A52}"/>
    <cellStyle name="Comma 2 3 4 3" xfId="142" xr:uid="{00000000-0005-0000-0000-0000F50C0000}"/>
    <cellStyle name="Comma 2 3 4 3 10" xfId="19360" xr:uid="{BA19541A-1EF2-434D-9A54-B1B0496893CA}"/>
    <cellStyle name="Comma 2 3 4 3 2" xfId="342" xr:uid="{00000000-0005-0000-0000-0000F60C0000}"/>
    <cellStyle name="Comma 2 3 4 3 2 2" xfId="1143" xr:uid="{00000000-0005-0000-0000-0000F70C0000}"/>
    <cellStyle name="Comma 2 3 4 3 2 2 2" xfId="3548" xr:uid="{00000000-0005-0000-0000-0000F80C0000}"/>
    <cellStyle name="Comma 2 3 4 3 2 2 2 2" xfId="8351" xr:uid="{00000000-0005-0000-0000-0000F90C0000}"/>
    <cellStyle name="Comma 2 3 4 3 2 2 2 2 2" xfId="17958" xr:uid="{00000000-0005-0000-0000-0000FA0C0000}"/>
    <cellStyle name="Comma 2 3 4 3 2 2 2 2 2 2" xfId="37172" xr:uid="{E29E6C4D-DA48-4826-BBDD-C356BA157126}"/>
    <cellStyle name="Comma 2 3 4 3 2 2 2 2 3" xfId="27565" xr:uid="{EC831B6B-5E96-465C-867A-069ADAA1CDEB}"/>
    <cellStyle name="Comma 2 3 4 3 2 2 2 3" xfId="13155" xr:uid="{00000000-0005-0000-0000-0000FB0C0000}"/>
    <cellStyle name="Comma 2 3 4 3 2 2 2 3 2" xfId="32369" xr:uid="{72BA08D0-D2A8-4E2B-BADD-6C2F12653FB8}"/>
    <cellStyle name="Comma 2 3 4 3 2 2 2 4" xfId="22762" xr:uid="{02C5770D-3C83-4BEB-8342-A5E3264212F9}"/>
    <cellStyle name="Comma 2 3 4 3 2 2 3" xfId="5950" xr:uid="{00000000-0005-0000-0000-0000FC0C0000}"/>
    <cellStyle name="Comma 2 3 4 3 2 2 3 2" xfId="15557" xr:uid="{00000000-0005-0000-0000-0000FD0C0000}"/>
    <cellStyle name="Comma 2 3 4 3 2 2 3 2 2" xfId="34771" xr:uid="{01F799D4-14CD-4661-818D-FF313D386E0C}"/>
    <cellStyle name="Comma 2 3 4 3 2 2 3 3" xfId="25164" xr:uid="{720E472B-C1AF-45B4-B54A-A8C4A080FA58}"/>
    <cellStyle name="Comma 2 3 4 3 2 2 4" xfId="10753" xr:uid="{00000000-0005-0000-0000-0000FE0C0000}"/>
    <cellStyle name="Comma 2 3 4 3 2 2 4 2" xfId="29967" xr:uid="{A129BF94-09F5-4542-955E-8909966E140A}"/>
    <cellStyle name="Comma 2 3 4 3 2 2 5" xfId="20360" xr:uid="{4DAEE145-AC13-4148-8E6F-2AAD4938C07A}"/>
    <cellStyle name="Comma 2 3 4 3 2 3" xfId="1943" xr:uid="{00000000-0005-0000-0000-0000FF0C0000}"/>
    <cellStyle name="Comma 2 3 4 3 2 3 2" xfId="4348" xr:uid="{00000000-0005-0000-0000-0000000D0000}"/>
    <cellStyle name="Comma 2 3 4 3 2 3 2 2" xfId="9151" xr:uid="{00000000-0005-0000-0000-0000010D0000}"/>
    <cellStyle name="Comma 2 3 4 3 2 3 2 2 2" xfId="18758" xr:uid="{00000000-0005-0000-0000-0000020D0000}"/>
    <cellStyle name="Comma 2 3 4 3 2 3 2 2 2 2" xfId="37972" xr:uid="{5475FA7F-052C-4BF8-8163-9363BE937341}"/>
    <cellStyle name="Comma 2 3 4 3 2 3 2 2 3" xfId="28365" xr:uid="{5D61EC27-ED86-4790-B987-8896C6638BEB}"/>
    <cellStyle name="Comma 2 3 4 3 2 3 2 3" xfId="13955" xr:uid="{00000000-0005-0000-0000-0000030D0000}"/>
    <cellStyle name="Comma 2 3 4 3 2 3 2 3 2" xfId="33169" xr:uid="{8EA712C8-5BAD-4526-887F-E083A11AF318}"/>
    <cellStyle name="Comma 2 3 4 3 2 3 2 4" xfId="23562" xr:uid="{7791B1F0-CB3D-489E-8403-D40CC9050132}"/>
    <cellStyle name="Comma 2 3 4 3 2 3 3" xfId="6750" xr:uid="{00000000-0005-0000-0000-0000040D0000}"/>
    <cellStyle name="Comma 2 3 4 3 2 3 3 2" xfId="16357" xr:uid="{00000000-0005-0000-0000-0000050D0000}"/>
    <cellStyle name="Comma 2 3 4 3 2 3 3 2 2" xfId="35571" xr:uid="{E634125B-A327-419C-8B33-68230CD0F3EB}"/>
    <cellStyle name="Comma 2 3 4 3 2 3 3 3" xfId="25964" xr:uid="{A71509C8-535B-4298-929C-5981DB7C5E0C}"/>
    <cellStyle name="Comma 2 3 4 3 2 3 4" xfId="11553" xr:uid="{00000000-0005-0000-0000-0000060D0000}"/>
    <cellStyle name="Comma 2 3 4 3 2 3 4 2" xfId="30767" xr:uid="{C022FA76-E1AF-415F-B751-266DEE9112C2}"/>
    <cellStyle name="Comma 2 3 4 3 2 3 5" xfId="21160" xr:uid="{7BF8DA79-1315-4868-BA33-AFC010A141BE}"/>
    <cellStyle name="Comma 2 3 4 3 2 4" xfId="2748" xr:uid="{00000000-0005-0000-0000-0000070D0000}"/>
    <cellStyle name="Comma 2 3 4 3 2 4 2" xfId="7551" xr:uid="{00000000-0005-0000-0000-0000080D0000}"/>
    <cellStyle name="Comma 2 3 4 3 2 4 2 2" xfId="17158" xr:uid="{00000000-0005-0000-0000-0000090D0000}"/>
    <cellStyle name="Comma 2 3 4 3 2 4 2 2 2" xfId="36372" xr:uid="{611DDA9F-ED1C-4F1B-AF78-B9550758B698}"/>
    <cellStyle name="Comma 2 3 4 3 2 4 2 3" xfId="26765" xr:uid="{11FB0367-AA73-45F7-92F3-F8F9E7157751}"/>
    <cellStyle name="Comma 2 3 4 3 2 4 3" xfId="12355" xr:uid="{00000000-0005-0000-0000-00000A0D0000}"/>
    <cellStyle name="Comma 2 3 4 3 2 4 3 2" xfId="31569" xr:uid="{F69F7743-4FF4-4964-8298-A4726E0F6293}"/>
    <cellStyle name="Comma 2 3 4 3 2 4 4" xfId="21962" xr:uid="{8B89BC26-A271-42B0-8A31-5D3F17D45F65}"/>
    <cellStyle name="Comma 2 3 4 3 2 5" xfId="5150" xr:uid="{00000000-0005-0000-0000-00000B0D0000}"/>
    <cellStyle name="Comma 2 3 4 3 2 5 2" xfId="14757" xr:uid="{00000000-0005-0000-0000-00000C0D0000}"/>
    <cellStyle name="Comma 2 3 4 3 2 5 2 2" xfId="33971" xr:uid="{806FAA47-8A7D-476A-9C48-1CAA716B6895}"/>
    <cellStyle name="Comma 2 3 4 3 2 5 3" xfId="24364" xr:uid="{90595D8C-06F2-4BB1-8A27-31855F883CF1}"/>
    <cellStyle name="Comma 2 3 4 3 2 6" xfId="9953" xr:uid="{00000000-0005-0000-0000-00000D0D0000}"/>
    <cellStyle name="Comma 2 3 4 3 2 6 2" xfId="29167" xr:uid="{C0C6430F-16F4-4335-A39F-0F4FEB889AF9}"/>
    <cellStyle name="Comma 2 3 4 3 2 7" xfId="19560" xr:uid="{75CD08C2-BD06-4C28-9328-1304A7CB3B54}"/>
    <cellStyle name="Comma 2 3 4 3 3" xfId="542" xr:uid="{00000000-0005-0000-0000-00000E0D0000}"/>
    <cellStyle name="Comma 2 3 4 3 3 2" xfId="1343" xr:uid="{00000000-0005-0000-0000-00000F0D0000}"/>
    <cellStyle name="Comma 2 3 4 3 3 2 2" xfId="3748" xr:uid="{00000000-0005-0000-0000-0000100D0000}"/>
    <cellStyle name="Comma 2 3 4 3 3 2 2 2" xfId="8551" xr:uid="{00000000-0005-0000-0000-0000110D0000}"/>
    <cellStyle name="Comma 2 3 4 3 3 2 2 2 2" xfId="18158" xr:uid="{00000000-0005-0000-0000-0000120D0000}"/>
    <cellStyle name="Comma 2 3 4 3 3 2 2 2 2 2" xfId="37372" xr:uid="{0D4979F9-AF0A-4109-81FA-37AD49451DEE}"/>
    <cellStyle name="Comma 2 3 4 3 3 2 2 2 3" xfId="27765" xr:uid="{3E14ABCE-0591-4902-8735-7F38620ADEA7}"/>
    <cellStyle name="Comma 2 3 4 3 3 2 2 3" xfId="13355" xr:uid="{00000000-0005-0000-0000-0000130D0000}"/>
    <cellStyle name="Comma 2 3 4 3 3 2 2 3 2" xfId="32569" xr:uid="{0CD2F84B-189A-4F7E-A338-0CFB617C4766}"/>
    <cellStyle name="Comma 2 3 4 3 3 2 2 4" xfId="22962" xr:uid="{79C583E9-6A3E-4697-98B5-EA12A2B3E629}"/>
    <cellStyle name="Comma 2 3 4 3 3 2 3" xfId="6150" xr:uid="{00000000-0005-0000-0000-0000140D0000}"/>
    <cellStyle name="Comma 2 3 4 3 3 2 3 2" xfId="15757" xr:uid="{00000000-0005-0000-0000-0000150D0000}"/>
    <cellStyle name="Comma 2 3 4 3 3 2 3 2 2" xfId="34971" xr:uid="{8766F35F-2CDF-430D-97F4-BE70573FE9AD}"/>
    <cellStyle name="Comma 2 3 4 3 3 2 3 3" xfId="25364" xr:uid="{4B2C4A35-3D0F-4787-99BC-DE4F00C46F6E}"/>
    <cellStyle name="Comma 2 3 4 3 3 2 4" xfId="10953" xr:uid="{00000000-0005-0000-0000-0000160D0000}"/>
    <cellStyle name="Comma 2 3 4 3 3 2 4 2" xfId="30167" xr:uid="{4BD6B125-180B-47AA-86D3-DDA78B063B72}"/>
    <cellStyle name="Comma 2 3 4 3 3 2 5" xfId="20560" xr:uid="{2A2D2176-DF63-4968-A9F4-041590AE88D3}"/>
    <cellStyle name="Comma 2 3 4 3 3 3" xfId="2143" xr:uid="{00000000-0005-0000-0000-0000170D0000}"/>
    <cellStyle name="Comma 2 3 4 3 3 3 2" xfId="4548" xr:uid="{00000000-0005-0000-0000-0000180D0000}"/>
    <cellStyle name="Comma 2 3 4 3 3 3 2 2" xfId="9351" xr:uid="{00000000-0005-0000-0000-0000190D0000}"/>
    <cellStyle name="Comma 2 3 4 3 3 3 2 2 2" xfId="18958" xr:uid="{00000000-0005-0000-0000-00001A0D0000}"/>
    <cellStyle name="Comma 2 3 4 3 3 3 2 2 2 2" xfId="38172" xr:uid="{510E7426-4704-49A1-8560-E0895B29356E}"/>
    <cellStyle name="Comma 2 3 4 3 3 3 2 2 3" xfId="28565" xr:uid="{FBF64AF0-4677-4CBE-8F66-CAB5FEA2BCD8}"/>
    <cellStyle name="Comma 2 3 4 3 3 3 2 3" xfId="14155" xr:uid="{00000000-0005-0000-0000-00001B0D0000}"/>
    <cellStyle name="Comma 2 3 4 3 3 3 2 3 2" xfId="33369" xr:uid="{C6187C59-91B8-4C77-AD29-6194364F7FF4}"/>
    <cellStyle name="Comma 2 3 4 3 3 3 2 4" xfId="23762" xr:uid="{C058FF34-4962-42C6-A753-2A6601EF0185}"/>
    <cellStyle name="Comma 2 3 4 3 3 3 3" xfId="6950" xr:uid="{00000000-0005-0000-0000-00001C0D0000}"/>
    <cellStyle name="Comma 2 3 4 3 3 3 3 2" xfId="16557" xr:uid="{00000000-0005-0000-0000-00001D0D0000}"/>
    <cellStyle name="Comma 2 3 4 3 3 3 3 2 2" xfId="35771" xr:uid="{2EEB3568-EF15-46C3-9BA3-DE66A43ACC25}"/>
    <cellStyle name="Comma 2 3 4 3 3 3 3 3" xfId="26164" xr:uid="{C90FE203-F19D-4DDE-A4D7-F941FDF00B1A}"/>
    <cellStyle name="Comma 2 3 4 3 3 3 4" xfId="11753" xr:uid="{00000000-0005-0000-0000-00001E0D0000}"/>
    <cellStyle name="Comma 2 3 4 3 3 3 4 2" xfId="30967" xr:uid="{86CF8BAB-C71D-482C-8DB6-C05B2DB2DA5E}"/>
    <cellStyle name="Comma 2 3 4 3 3 3 5" xfId="21360" xr:uid="{DC180C69-7854-48C8-82B2-EEDB014BC797}"/>
    <cellStyle name="Comma 2 3 4 3 3 4" xfId="2948" xr:uid="{00000000-0005-0000-0000-00001F0D0000}"/>
    <cellStyle name="Comma 2 3 4 3 3 4 2" xfId="7751" xr:uid="{00000000-0005-0000-0000-0000200D0000}"/>
    <cellStyle name="Comma 2 3 4 3 3 4 2 2" xfId="17358" xr:uid="{00000000-0005-0000-0000-0000210D0000}"/>
    <cellStyle name="Comma 2 3 4 3 3 4 2 2 2" xfId="36572" xr:uid="{FA51D3F9-135E-4BE6-9060-A4BD08C0FBA3}"/>
    <cellStyle name="Comma 2 3 4 3 3 4 2 3" xfId="26965" xr:uid="{D9917F34-C79C-4169-ABAB-634A1EF1DDD9}"/>
    <cellStyle name="Comma 2 3 4 3 3 4 3" xfId="12555" xr:uid="{00000000-0005-0000-0000-0000220D0000}"/>
    <cellStyle name="Comma 2 3 4 3 3 4 3 2" xfId="31769" xr:uid="{6A9E79E9-EC2D-4DB2-BB35-119E10DAB16C}"/>
    <cellStyle name="Comma 2 3 4 3 3 4 4" xfId="22162" xr:uid="{7F8C0023-7FD2-4F13-B5B0-64860763979A}"/>
    <cellStyle name="Comma 2 3 4 3 3 5" xfId="5350" xr:uid="{00000000-0005-0000-0000-0000230D0000}"/>
    <cellStyle name="Comma 2 3 4 3 3 5 2" xfId="14957" xr:uid="{00000000-0005-0000-0000-0000240D0000}"/>
    <cellStyle name="Comma 2 3 4 3 3 5 2 2" xfId="34171" xr:uid="{5DBEC02A-CC88-4724-9A5B-15063993833C}"/>
    <cellStyle name="Comma 2 3 4 3 3 5 3" xfId="24564" xr:uid="{2FF5B372-CB4D-4771-B975-87CEC46086E0}"/>
    <cellStyle name="Comma 2 3 4 3 3 6" xfId="10153" xr:uid="{00000000-0005-0000-0000-0000250D0000}"/>
    <cellStyle name="Comma 2 3 4 3 3 6 2" xfId="29367" xr:uid="{23F32451-76E7-4502-96BF-CF8A81A1AE82}"/>
    <cellStyle name="Comma 2 3 4 3 3 7" xfId="19760" xr:uid="{84667A74-6C2A-4380-BF2E-883F8900CAC2}"/>
    <cellStyle name="Comma 2 3 4 3 4" xfId="742" xr:uid="{00000000-0005-0000-0000-0000260D0000}"/>
    <cellStyle name="Comma 2 3 4 3 4 2" xfId="1543" xr:uid="{00000000-0005-0000-0000-0000270D0000}"/>
    <cellStyle name="Comma 2 3 4 3 4 2 2" xfId="3948" xr:uid="{00000000-0005-0000-0000-0000280D0000}"/>
    <cellStyle name="Comma 2 3 4 3 4 2 2 2" xfId="8751" xr:uid="{00000000-0005-0000-0000-0000290D0000}"/>
    <cellStyle name="Comma 2 3 4 3 4 2 2 2 2" xfId="18358" xr:uid="{00000000-0005-0000-0000-00002A0D0000}"/>
    <cellStyle name="Comma 2 3 4 3 4 2 2 2 2 2" xfId="37572" xr:uid="{43727D1A-1AD0-4DF5-B19B-CA037CE9A482}"/>
    <cellStyle name="Comma 2 3 4 3 4 2 2 2 3" xfId="27965" xr:uid="{F26F37D6-939D-496C-ABF0-28086F1D51C7}"/>
    <cellStyle name="Comma 2 3 4 3 4 2 2 3" xfId="13555" xr:uid="{00000000-0005-0000-0000-00002B0D0000}"/>
    <cellStyle name="Comma 2 3 4 3 4 2 2 3 2" xfId="32769" xr:uid="{CBED1F13-8C36-4032-BBFA-6D8B1EB63A0A}"/>
    <cellStyle name="Comma 2 3 4 3 4 2 2 4" xfId="23162" xr:uid="{494E9B6A-1F82-4991-BD14-CAE6BAD6762B}"/>
    <cellStyle name="Comma 2 3 4 3 4 2 3" xfId="6350" xr:uid="{00000000-0005-0000-0000-00002C0D0000}"/>
    <cellStyle name="Comma 2 3 4 3 4 2 3 2" xfId="15957" xr:uid="{00000000-0005-0000-0000-00002D0D0000}"/>
    <cellStyle name="Comma 2 3 4 3 4 2 3 2 2" xfId="35171" xr:uid="{E7B00DC8-1A4F-4023-9060-6F7B8588F80A}"/>
    <cellStyle name="Comma 2 3 4 3 4 2 3 3" xfId="25564" xr:uid="{52F374AE-EF22-4841-AECF-BD7BBF5DA260}"/>
    <cellStyle name="Comma 2 3 4 3 4 2 4" xfId="11153" xr:uid="{00000000-0005-0000-0000-00002E0D0000}"/>
    <cellStyle name="Comma 2 3 4 3 4 2 4 2" xfId="30367" xr:uid="{4C8EEB61-6C3E-4A45-9E5C-EFAA60FC0A67}"/>
    <cellStyle name="Comma 2 3 4 3 4 2 5" xfId="20760" xr:uid="{94B32669-3C43-412F-A0B8-D2AC5E6EA6BF}"/>
    <cellStyle name="Comma 2 3 4 3 4 3" xfId="2343" xr:uid="{00000000-0005-0000-0000-00002F0D0000}"/>
    <cellStyle name="Comma 2 3 4 3 4 3 2" xfId="4748" xr:uid="{00000000-0005-0000-0000-0000300D0000}"/>
    <cellStyle name="Comma 2 3 4 3 4 3 2 2" xfId="9551" xr:uid="{00000000-0005-0000-0000-0000310D0000}"/>
    <cellStyle name="Comma 2 3 4 3 4 3 2 2 2" xfId="19158" xr:uid="{00000000-0005-0000-0000-0000320D0000}"/>
    <cellStyle name="Comma 2 3 4 3 4 3 2 2 2 2" xfId="38372" xr:uid="{E55E0E12-CA64-452C-A120-4AFD1FBBDD10}"/>
    <cellStyle name="Comma 2 3 4 3 4 3 2 2 3" xfId="28765" xr:uid="{E6BF95B1-CDEE-4326-B0E8-BB97B872CF05}"/>
    <cellStyle name="Comma 2 3 4 3 4 3 2 3" xfId="14355" xr:uid="{00000000-0005-0000-0000-0000330D0000}"/>
    <cellStyle name="Comma 2 3 4 3 4 3 2 3 2" xfId="33569" xr:uid="{2E72AC2E-9EAF-4556-B238-0EA5A212D127}"/>
    <cellStyle name="Comma 2 3 4 3 4 3 2 4" xfId="23962" xr:uid="{3E2CD169-DA7B-4945-8263-BB84129F332F}"/>
    <cellStyle name="Comma 2 3 4 3 4 3 3" xfId="7150" xr:uid="{00000000-0005-0000-0000-0000340D0000}"/>
    <cellStyle name="Comma 2 3 4 3 4 3 3 2" xfId="16757" xr:uid="{00000000-0005-0000-0000-0000350D0000}"/>
    <cellStyle name="Comma 2 3 4 3 4 3 3 2 2" xfId="35971" xr:uid="{12C74F24-82CC-4C36-A35F-4DBA99C09C98}"/>
    <cellStyle name="Comma 2 3 4 3 4 3 3 3" xfId="26364" xr:uid="{3BDF0B1D-167A-4E12-B669-10DAC88F178F}"/>
    <cellStyle name="Comma 2 3 4 3 4 3 4" xfId="11953" xr:uid="{00000000-0005-0000-0000-0000360D0000}"/>
    <cellStyle name="Comma 2 3 4 3 4 3 4 2" xfId="31167" xr:uid="{FC844A9B-A66F-4475-AD66-42DF7EF69565}"/>
    <cellStyle name="Comma 2 3 4 3 4 3 5" xfId="21560" xr:uid="{B1F33202-2069-449D-B1F0-0103DAA8B351}"/>
    <cellStyle name="Comma 2 3 4 3 4 4" xfId="3148" xr:uid="{00000000-0005-0000-0000-0000370D0000}"/>
    <cellStyle name="Comma 2 3 4 3 4 4 2" xfId="7951" xr:uid="{00000000-0005-0000-0000-0000380D0000}"/>
    <cellStyle name="Comma 2 3 4 3 4 4 2 2" xfId="17558" xr:uid="{00000000-0005-0000-0000-0000390D0000}"/>
    <cellStyle name="Comma 2 3 4 3 4 4 2 2 2" xfId="36772" xr:uid="{F6F7B6E9-8189-4009-BE1A-3B14A08AE51B}"/>
    <cellStyle name="Comma 2 3 4 3 4 4 2 3" xfId="27165" xr:uid="{D97B3694-1394-4546-9E56-13F43AFCC7CF}"/>
    <cellStyle name="Comma 2 3 4 3 4 4 3" xfId="12755" xr:uid="{00000000-0005-0000-0000-00003A0D0000}"/>
    <cellStyle name="Comma 2 3 4 3 4 4 3 2" xfId="31969" xr:uid="{FAAD88FC-3002-4FA6-B9AC-8E7C2D4654AB}"/>
    <cellStyle name="Comma 2 3 4 3 4 4 4" xfId="22362" xr:uid="{96BF767C-B39A-4C98-A426-0B5C316C14DC}"/>
    <cellStyle name="Comma 2 3 4 3 4 5" xfId="5550" xr:uid="{00000000-0005-0000-0000-00003B0D0000}"/>
    <cellStyle name="Comma 2 3 4 3 4 5 2" xfId="15157" xr:uid="{00000000-0005-0000-0000-00003C0D0000}"/>
    <cellStyle name="Comma 2 3 4 3 4 5 2 2" xfId="34371" xr:uid="{83ECE3C3-0B98-4EAA-BE27-20369E8C755D}"/>
    <cellStyle name="Comma 2 3 4 3 4 5 3" xfId="24764" xr:uid="{C7248ABE-9715-4B32-9FE0-545DA19AD65F}"/>
    <cellStyle name="Comma 2 3 4 3 4 6" xfId="10353" xr:uid="{00000000-0005-0000-0000-00003D0D0000}"/>
    <cellStyle name="Comma 2 3 4 3 4 6 2" xfId="29567" xr:uid="{76283467-8467-4834-BB41-7DCC29DE9D26}"/>
    <cellStyle name="Comma 2 3 4 3 4 7" xfId="19960" xr:uid="{7176BC0C-877B-4B05-BA0A-E59C417590BA}"/>
    <cellStyle name="Comma 2 3 4 3 5" xfId="943" xr:uid="{00000000-0005-0000-0000-00003E0D0000}"/>
    <cellStyle name="Comma 2 3 4 3 5 2" xfId="3348" xr:uid="{00000000-0005-0000-0000-00003F0D0000}"/>
    <cellStyle name="Comma 2 3 4 3 5 2 2" xfId="8151" xr:uid="{00000000-0005-0000-0000-0000400D0000}"/>
    <cellStyle name="Comma 2 3 4 3 5 2 2 2" xfId="17758" xr:uid="{00000000-0005-0000-0000-0000410D0000}"/>
    <cellStyle name="Comma 2 3 4 3 5 2 2 2 2" xfId="36972" xr:uid="{238571E3-7D10-40DA-AE56-5C4EDC98C313}"/>
    <cellStyle name="Comma 2 3 4 3 5 2 2 3" xfId="27365" xr:uid="{12D2B3E5-9580-4D7A-AA69-F87E579FB7FF}"/>
    <cellStyle name="Comma 2 3 4 3 5 2 3" xfId="12955" xr:uid="{00000000-0005-0000-0000-0000420D0000}"/>
    <cellStyle name="Comma 2 3 4 3 5 2 3 2" xfId="32169" xr:uid="{3DF3E820-B172-456C-8C72-62A485D8B34D}"/>
    <cellStyle name="Comma 2 3 4 3 5 2 4" xfId="22562" xr:uid="{61472079-39C5-4D4F-9982-0439F2DF442D}"/>
    <cellStyle name="Comma 2 3 4 3 5 3" xfId="5750" xr:uid="{00000000-0005-0000-0000-0000430D0000}"/>
    <cellStyle name="Comma 2 3 4 3 5 3 2" xfId="15357" xr:uid="{00000000-0005-0000-0000-0000440D0000}"/>
    <cellStyle name="Comma 2 3 4 3 5 3 2 2" xfId="34571" xr:uid="{C830C479-AC26-43A5-916D-B66B74FAEC99}"/>
    <cellStyle name="Comma 2 3 4 3 5 3 3" xfId="24964" xr:uid="{6A2CF794-886E-48A4-84AE-22E1D027AAB3}"/>
    <cellStyle name="Comma 2 3 4 3 5 4" xfId="10553" xr:uid="{00000000-0005-0000-0000-0000450D0000}"/>
    <cellStyle name="Comma 2 3 4 3 5 4 2" xfId="29767" xr:uid="{A279D856-F2BF-43B1-81AD-7902364A2B0A}"/>
    <cellStyle name="Comma 2 3 4 3 5 5" xfId="20160" xr:uid="{9FEC7036-2FA6-4E16-BAF8-9C5556BA4DB0}"/>
    <cellStyle name="Comma 2 3 4 3 6" xfId="1743" xr:uid="{00000000-0005-0000-0000-0000460D0000}"/>
    <cellStyle name="Comma 2 3 4 3 6 2" xfId="4148" xr:uid="{00000000-0005-0000-0000-0000470D0000}"/>
    <cellStyle name="Comma 2 3 4 3 6 2 2" xfId="8951" xr:uid="{00000000-0005-0000-0000-0000480D0000}"/>
    <cellStyle name="Comma 2 3 4 3 6 2 2 2" xfId="18558" xr:uid="{00000000-0005-0000-0000-0000490D0000}"/>
    <cellStyle name="Comma 2 3 4 3 6 2 2 2 2" xfId="37772" xr:uid="{1C63F25D-6E07-43C9-AA56-CCBB9A8B58C4}"/>
    <cellStyle name="Comma 2 3 4 3 6 2 2 3" xfId="28165" xr:uid="{F6E0E38A-C8E8-4845-83E2-8EB7750C13C6}"/>
    <cellStyle name="Comma 2 3 4 3 6 2 3" xfId="13755" xr:uid="{00000000-0005-0000-0000-00004A0D0000}"/>
    <cellStyle name="Comma 2 3 4 3 6 2 3 2" xfId="32969" xr:uid="{2B912639-1A4F-4C0D-B550-B7E3FC314775}"/>
    <cellStyle name="Comma 2 3 4 3 6 2 4" xfId="23362" xr:uid="{C3B13618-7EEA-4231-93EE-90695657D744}"/>
    <cellStyle name="Comma 2 3 4 3 6 3" xfId="6550" xr:uid="{00000000-0005-0000-0000-00004B0D0000}"/>
    <cellStyle name="Comma 2 3 4 3 6 3 2" xfId="16157" xr:uid="{00000000-0005-0000-0000-00004C0D0000}"/>
    <cellStyle name="Comma 2 3 4 3 6 3 2 2" xfId="35371" xr:uid="{290D14AF-A765-4F9D-B35B-05F24059C4EF}"/>
    <cellStyle name="Comma 2 3 4 3 6 3 3" xfId="25764" xr:uid="{5A8B4BD5-2C05-42F0-8D50-88C320F98A18}"/>
    <cellStyle name="Comma 2 3 4 3 6 4" xfId="11353" xr:uid="{00000000-0005-0000-0000-00004D0D0000}"/>
    <cellStyle name="Comma 2 3 4 3 6 4 2" xfId="30567" xr:uid="{D36590E3-9CBA-4C68-9544-7E4D782F4692}"/>
    <cellStyle name="Comma 2 3 4 3 6 5" xfId="20960" xr:uid="{F4FFED5D-4D8B-4E58-8B6A-43825AB52B5F}"/>
    <cellStyle name="Comma 2 3 4 3 7" xfId="2548" xr:uid="{00000000-0005-0000-0000-00004E0D0000}"/>
    <cellStyle name="Comma 2 3 4 3 7 2" xfId="7351" xr:uid="{00000000-0005-0000-0000-00004F0D0000}"/>
    <cellStyle name="Comma 2 3 4 3 7 2 2" xfId="16958" xr:uid="{00000000-0005-0000-0000-0000500D0000}"/>
    <cellStyle name="Comma 2 3 4 3 7 2 2 2" xfId="36172" xr:uid="{0CF9019F-DFE9-4FA3-AA0E-89AF6A723422}"/>
    <cellStyle name="Comma 2 3 4 3 7 2 3" xfId="26565" xr:uid="{70C4B875-BA32-4FF9-99EB-847AB275A156}"/>
    <cellStyle name="Comma 2 3 4 3 7 3" xfId="12155" xr:uid="{00000000-0005-0000-0000-0000510D0000}"/>
    <cellStyle name="Comma 2 3 4 3 7 3 2" xfId="31369" xr:uid="{E35C8F93-197D-43EA-AE16-FADC0913DC1F}"/>
    <cellStyle name="Comma 2 3 4 3 7 4" xfId="21762" xr:uid="{68A63085-96B9-42F9-8B35-B06EC1CCDA22}"/>
    <cellStyle name="Comma 2 3 4 3 8" xfId="4950" xr:uid="{00000000-0005-0000-0000-0000520D0000}"/>
    <cellStyle name="Comma 2 3 4 3 8 2" xfId="14557" xr:uid="{00000000-0005-0000-0000-0000530D0000}"/>
    <cellStyle name="Comma 2 3 4 3 8 2 2" xfId="33771" xr:uid="{5D1CCA03-54CA-4055-9453-048C4BFF03AA}"/>
    <cellStyle name="Comma 2 3 4 3 8 3" xfId="24164" xr:uid="{84FBF098-C2C2-4496-8131-95C3C16283C4}"/>
    <cellStyle name="Comma 2 3 4 3 9" xfId="9753" xr:uid="{00000000-0005-0000-0000-0000540D0000}"/>
    <cellStyle name="Comma 2 3 4 3 9 2" xfId="28967" xr:uid="{FBE82DFA-26DC-4D80-9F47-FEA71E13D585}"/>
    <cellStyle name="Comma 2 3 4 4" xfId="242" xr:uid="{00000000-0005-0000-0000-0000550D0000}"/>
    <cellStyle name="Comma 2 3 4 4 2" xfId="1043" xr:uid="{00000000-0005-0000-0000-0000560D0000}"/>
    <cellStyle name="Comma 2 3 4 4 2 2" xfId="3448" xr:uid="{00000000-0005-0000-0000-0000570D0000}"/>
    <cellStyle name="Comma 2 3 4 4 2 2 2" xfId="8251" xr:uid="{00000000-0005-0000-0000-0000580D0000}"/>
    <cellStyle name="Comma 2 3 4 4 2 2 2 2" xfId="17858" xr:uid="{00000000-0005-0000-0000-0000590D0000}"/>
    <cellStyle name="Comma 2 3 4 4 2 2 2 2 2" xfId="37072" xr:uid="{EB2A143F-8AE4-4C26-8EF6-23DADA9319E3}"/>
    <cellStyle name="Comma 2 3 4 4 2 2 2 3" xfId="27465" xr:uid="{8C8AA713-B1F1-4375-8D83-4D8817B7E067}"/>
    <cellStyle name="Comma 2 3 4 4 2 2 3" xfId="13055" xr:uid="{00000000-0005-0000-0000-00005A0D0000}"/>
    <cellStyle name="Comma 2 3 4 4 2 2 3 2" xfId="32269" xr:uid="{8BE30447-5EF0-4A32-A735-57BA83F0BE98}"/>
    <cellStyle name="Comma 2 3 4 4 2 2 4" xfId="22662" xr:uid="{FABACA29-E450-4E8E-A354-8E3B3EFDABFC}"/>
    <cellStyle name="Comma 2 3 4 4 2 3" xfId="5850" xr:uid="{00000000-0005-0000-0000-00005B0D0000}"/>
    <cellStyle name="Comma 2 3 4 4 2 3 2" xfId="15457" xr:uid="{00000000-0005-0000-0000-00005C0D0000}"/>
    <cellStyle name="Comma 2 3 4 4 2 3 2 2" xfId="34671" xr:uid="{4F6AFF57-FA3B-4681-A455-93866D4938AF}"/>
    <cellStyle name="Comma 2 3 4 4 2 3 3" xfId="25064" xr:uid="{16B8BC9E-4443-41AB-87FB-0EFCDA5EFB1A}"/>
    <cellStyle name="Comma 2 3 4 4 2 4" xfId="10653" xr:uid="{00000000-0005-0000-0000-00005D0D0000}"/>
    <cellStyle name="Comma 2 3 4 4 2 4 2" xfId="29867" xr:uid="{54B3391E-3209-4E56-8345-28BDE8CA02E6}"/>
    <cellStyle name="Comma 2 3 4 4 2 5" xfId="20260" xr:uid="{11742F82-2A7D-49C9-AECA-B4F6F695A892}"/>
    <cellStyle name="Comma 2 3 4 4 3" xfId="1843" xr:uid="{00000000-0005-0000-0000-00005E0D0000}"/>
    <cellStyle name="Comma 2 3 4 4 3 2" xfId="4248" xr:uid="{00000000-0005-0000-0000-00005F0D0000}"/>
    <cellStyle name="Comma 2 3 4 4 3 2 2" xfId="9051" xr:uid="{00000000-0005-0000-0000-0000600D0000}"/>
    <cellStyle name="Comma 2 3 4 4 3 2 2 2" xfId="18658" xr:uid="{00000000-0005-0000-0000-0000610D0000}"/>
    <cellStyle name="Comma 2 3 4 4 3 2 2 2 2" xfId="37872" xr:uid="{D12092BE-BC68-4B87-AE87-97AE1AEAC23D}"/>
    <cellStyle name="Comma 2 3 4 4 3 2 2 3" xfId="28265" xr:uid="{09BC06E9-8B65-447E-9CA3-7377EB8089B6}"/>
    <cellStyle name="Comma 2 3 4 4 3 2 3" xfId="13855" xr:uid="{00000000-0005-0000-0000-0000620D0000}"/>
    <cellStyle name="Comma 2 3 4 4 3 2 3 2" xfId="33069" xr:uid="{7A30110D-F70A-4029-990A-7855B500CC8A}"/>
    <cellStyle name="Comma 2 3 4 4 3 2 4" xfId="23462" xr:uid="{743AC351-73C8-4863-884F-EB6E40FEE1C3}"/>
    <cellStyle name="Comma 2 3 4 4 3 3" xfId="6650" xr:uid="{00000000-0005-0000-0000-0000630D0000}"/>
    <cellStyle name="Comma 2 3 4 4 3 3 2" xfId="16257" xr:uid="{00000000-0005-0000-0000-0000640D0000}"/>
    <cellStyle name="Comma 2 3 4 4 3 3 2 2" xfId="35471" xr:uid="{0C2E59AD-9E76-42E4-A90E-E2C54A5C9A62}"/>
    <cellStyle name="Comma 2 3 4 4 3 3 3" xfId="25864" xr:uid="{C698DD7A-BF7A-42CC-A737-E0676A79FE47}"/>
    <cellStyle name="Comma 2 3 4 4 3 4" xfId="11453" xr:uid="{00000000-0005-0000-0000-0000650D0000}"/>
    <cellStyle name="Comma 2 3 4 4 3 4 2" xfId="30667" xr:uid="{D0AE7816-B0AA-4036-97B0-D2025374C534}"/>
    <cellStyle name="Comma 2 3 4 4 3 5" xfId="21060" xr:uid="{C57E6365-B46F-417B-ADE0-90FF79C4007E}"/>
    <cellStyle name="Comma 2 3 4 4 4" xfId="2648" xr:uid="{00000000-0005-0000-0000-0000660D0000}"/>
    <cellStyle name="Comma 2 3 4 4 4 2" xfId="7451" xr:uid="{00000000-0005-0000-0000-0000670D0000}"/>
    <cellStyle name="Comma 2 3 4 4 4 2 2" xfId="17058" xr:uid="{00000000-0005-0000-0000-0000680D0000}"/>
    <cellStyle name="Comma 2 3 4 4 4 2 2 2" xfId="36272" xr:uid="{4E33A894-0E5C-4B12-B54F-3A7C8C1CFA17}"/>
    <cellStyle name="Comma 2 3 4 4 4 2 3" xfId="26665" xr:uid="{E4A27CB1-9BE4-44A4-B03A-54D91CC79623}"/>
    <cellStyle name="Comma 2 3 4 4 4 3" xfId="12255" xr:uid="{00000000-0005-0000-0000-0000690D0000}"/>
    <cellStyle name="Comma 2 3 4 4 4 3 2" xfId="31469" xr:uid="{6098BBC0-2FC9-40A8-B9C1-32D241359AA3}"/>
    <cellStyle name="Comma 2 3 4 4 4 4" xfId="21862" xr:uid="{1982E577-4493-4371-A6BC-6EBD7C74D2DE}"/>
    <cellStyle name="Comma 2 3 4 4 5" xfId="5050" xr:uid="{00000000-0005-0000-0000-00006A0D0000}"/>
    <cellStyle name="Comma 2 3 4 4 5 2" xfId="14657" xr:uid="{00000000-0005-0000-0000-00006B0D0000}"/>
    <cellStyle name="Comma 2 3 4 4 5 2 2" xfId="33871" xr:uid="{9D809AA5-FD98-45FE-BCC9-5857D767146B}"/>
    <cellStyle name="Comma 2 3 4 4 5 3" xfId="24264" xr:uid="{575ECA82-6747-490B-ABA1-03AE45525C05}"/>
    <cellStyle name="Comma 2 3 4 4 6" xfId="9853" xr:uid="{00000000-0005-0000-0000-00006C0D0000}"/>
    <cellStyle name="Comma 2 3 4 4 6 2" xfId="29067" xr:uid="{048410F4-D945-42AA-8FBD-8206EDDF437E}"/>
    <cellStyle name="Comma 2 3 4 4 7" xfId="19460" xr:uid="{956D1CB9-474C-4139-8248-2AD5AE370F2B}"/>
    <cellStyle name="Comma 2 3 4 5" xfId="442" xr:uid="{00000000-0005-0000-0000-00006D0D0000}"/>
    <cellStyle name="Comma 2 3 4 5 2" xfId="1243" xr:uid="{00000000-0005-0000-0000-00006E0D0000}"/>
    <cellStyle name="Comma 2 3 4 5 2 2" xfId="3648" xr:uid="{00000000-0005-0000-0000-00006F0D0000}"/>
    <cellStyle name="Comma 2 3 4 5 2 2 2" xfId="8451" xr:uid="{00000000-0005-0000-0000-0000700D0000}"/>
    <cellStyle name="Comma 2 3 4 5 2 2 2 2" xfId="18058" xr:uid="{00000000-0005-0000-0000-0000710D0000}"/>
    <cellStyle name="Comma 2 3 4 5 2 2 2 2 2" xfId="37272" xr:uid="{EEB98A58-2427-4527-BDEC-E083311A467E}"/>
    <cellStyle name="Comma 2 3 4 5 2 2 2 3" xfId="27665" xr:uid="{07E01380-C689-4583-A100-56B9E66B3F86}"/>
    <cellStyle name="Comma 2 3 4 5 2 2 3" xfId="13255" xr:uid="{00000000-0005-0000-0000-0000720D0000}"/>
    <cellStyle name="Comma 2 3 4 5 2 2 3 2" xfId="32469" xr:uid="{5AEDC89C-18A0-4342-8431-0E67AB0A26C7}"/>
    <cellStyle name="Comma 2 3 4 5 2 2 4" xfId="22862" xr:uid="{4CB7C040-504F-4140-88B2-F97D318F8D49}"/>
    <cellStyle name="Comma 2 3 4 5 2 3" xfId="6050" xr:uid="{00000000-0005-0000-0000-0000730D0000}"/>
    <cellStyle name="Comma 2 3 4 5 2 3 2" xfId="15657" xr:uid="{00000000-0005-0000-0000-0000740D0000}"/>
    <cellStyle name="Comma 2 3 4 5 2 3 2 2" xfId="34871" xr:uid="{05D6FCEF-0808-4C29-B370-EDCDCE0E25A1}"/>
    <cellStyle name="Comma 2 3 4 5 2 3 3" xfId="25264" xr:uid="{0BAA0B14-3FBE-4CB0-A2BE-B4DED0D76515}"/>
    <cellStyle name="Comma 2 3 4 5 2 4" xfId="10853" xr:uid="{00000000-0005-0000-0000-0000750D0000}"/>
    <cellStyle name="Comma 2 3 4 5 2 4 2" xfId="30067" xr:uid="{FC6E3161-18D3-4B96-BC94-079DDE2581BB}"/>
    <cellStyle name="Comma 2 3 4 5 2 5" xfId="20460" xr:uid="{4C969536-E833-4D1A-A117-9797C0DDA769}"/>
    <cellStyle name="Comma 2 3 4 5 3" xfId="2043" xr:uid="{00000000-0005-0000-0000-0000760D0000}"/>
    <cellStyle name="Comma 2 3 4 5 3 2" xfId="4448" xr:uid="{00000000-0005-0000-0000-0000770D0000}"/>
    <cellStyle name="Comma 2 3 4 5 3 2 2" xfId="9251" xr:uid="{00000000-0005-0000-0000-0000780D0000}"/>
    <cellStyle name="Comma 2 3 4 5 3 2 2 2" xfId="18858" xr:uid="{00000000-0005-0000-0000-0000790D0000}"/>
    <cellStyle name="Comma 2 3 4 5 3 2 2 2 2" xfId="38072" xr:uid="{F95E36E4-FA5F-44BE-BDD4-555170B5D883}"/>
    <cellStyle name="Comma 2 3 4 5 3 2 2 3" xfId="28465" xr:uid="{FAD9FCED-325E-4814-8D46-EFA1A24598C2}"/>
    <cellStyle name="Comma 2 3 4 5 3 2 3" xfId="14055" xr:uid="{00000000-0005-0000-0000-00007A0D0000}"/>
    <cellStyle name="Comma 2 3 4 5 3 2 3 2" xfId="33269" xr:uid="{1041A5C7-876E-43E3-BF2C-10868C1D67DF}"/>
    <cellStyle name="Comma 2 3 4 5 3 2 4" xfId="23662" xr:uid="{A4AD4F32-73F4-4442-B342-C2148C2A4090}"/>
    <cellStyle name="Comma 2 3 4 5 3 3" xfId="6850" xr:uid="{00000000-0005-0000-0000-00007B0D0000}"/>
    <cellStyle name="Comma 2 3 4 5 3 3 2" xfId="16457" xr:uid="{00000000-0005-0000-0000-00007C0D0000}"/>
    <cellStyle name="Comma 2 3 4 5 3 3 2 2" xfId="35671" xr:uid="{3B5F2D46-644A-43B7-9383-5123A87A5AD1}"/>
    <cellStyle name="Comma 2 3 4 5 3 3 3" xfId="26064" xr:uid="{FDAA3115-A1A7-4533-B5F5-CB09F1FAFFEC}"/>
    <cellStyle name="Comma 2 3 4 5 3 4" xfId="11653" xr:uid="{00000000-0005-0000-0000-00007D0D0000}"/>
    <cellStyle name="Comma 2 3 4 5 3 4 2" xfId="30867" xr:uid="{B2FA37FF-2F48-4FC6-8E46-6815668D7E7C}"/>
    <cellStyle name="Comma 2 3 4 5 3 5" xfId="21260" xr:uid="{8EBB593B-9828-4AF9-AF55-4F4E2D744536}"/>
    <cellStyle name="Comma 2 3 4 5 4" xfId="2848" xr:uid="{00000000-0005-0000-0000-00007E0D0000}"/>
    <cellStyle name="Comma 2 3 4 5 4 2" xfId="7651" xr:uid="{00000000-0005-0000-0000-00007F0D0000}"/>
    <cellStyle name="Comma 2 3 4 5 4 2 2" xfId="17258" xr:uid="{00000000-0005-0000-0000-0000800D0000}"/>
    <cellStyle name="Comma 2 3 4 5 4 2 2 2" xfId="36472" xr:uid="{5EFC0149-D202-4884-BCAE-E9A03ED1F3E9}"/>
    <cellStyle name="Comma 2 3 4 5 4 2 3" xfId="26865" xr:uid="{78687B64-AC29-471B-ACAD-6E6107473942}"/>
    <cellStyle name="Comma 2 3 4 5 4 3" xfId="12455" xr:uid="{00000000-0005-0000-0000-0000810D0000}"/>
    <cellStyle name="Comma 2 3 4 5 4 3 2" xfId="31669" xr:uid="{597B6C45-72B3-44F3-AF7A-BF8BB6241DEA}"/>
    <cellStyle name="Comma 2 3 4 5 4 4" xfId="22062" xr:uid="{FE74BE42-DCFC-4258-B465-3BE91B730924}"/>
    <cellStyle name="Comma 2 3 4 5 5" xfId="5250" xr:uid="{00000000-0005-0000-0000-0000820D0000}"/>
    <cellStyle name="Comma 2 3 4 5 5 2" xfId="14857" xr:uid="{00000000-0005-0000-0000-0000830D0000}"/>
    <cellStyle name="Comma 2 3 4 5 5 2 2" xfId="34071" xr:uid="{1C3A0ED1-8B32-4308-8DA8-EA42F2A8D71D}"/>
    <cellStyle name="Comma 2 3 4 5 5 3" xfId="24464" xr:uid="{61FEBC5B-A49B-4228-BBB9-85D175C65F8E}"/>
    <cellStyle name="Comma 2 3 4 5 6" xfId="10053" xr:uid="{00000000-0005-0000-0000-0000840D0000}"/>
    <cellStyle name="Comma 2 3 4 5 6 2" xfId="29267" xr:uid="{683D91E0-A760-4349-B2B1-9FC702B0C739}"/>
    <cellStyle name="Comma 2 3 4 5 7" xfId="19660" xr:uid="{98274195-DD69-4689-8077-74E32ACDE392}"/>
    <cellStyle name="Comma 2 3 4 6" xfId="642" xr:uid="{00000000-0005-0000-0000-0000850D0000}"/>
    <cellStyle name="Comma 2 3 4 6 2" xfId="1443" xr:uid="{00000000-0005-0000-0000-0000860D0000}"/>
    <cellStyle name="Comma 2 3 4 6 2 2" xfId="3848" xr:uid="{00000000-0005-0000-0000-0000870D0000}"/>
    <cellStyle name="Comma 2 3 4 6 2 2 2" xfId="8651" xr:uid="{00000000-0005-0000-0000-0000880D0000}"/>
    <cellStyle name="Comma 2 3 4 6 2 2 2 2" xfId="18258" xr:uid="{00000000-0005-0000-0000-0000890D0000}"/>
    <cellStyle name="Comma 2 3 4 6 2 2 2 2 2" xfId="37472" xr:uid="{80620152-27B0-4401-B3B9-AA97AB439827}"/>
    <cellStyle name="Comma 2 3 4 6 2 2 2 3" xfId="27865" xr:uid="{F59AF131-4717-439F-A2F3-272E941EEBE9}"/>
    <cellStyle name="Comma 2 3 4 6 2 2 3" xfId="13455" xr:uid="{00000000-0005-0000-0000-00008A0D0000}"/>
    <cellStyle name="Comma 2 3 4 6 2 2 3 2" xfId="32669" xr:uid="{908778F7-CBA9-4000-B29A-0304264EE97B}"/>
    <cellStyle name="Comma 2 3 4 6 2 2 4" xfId="23062" xr:uid="{05BD5217-7356-415F-9DA7-FFFD765B0BFC}"/>
    <cellStyle name="Comma 2 3 4 6 2 3" xfId="6250" xr:uid="{00000000-0005-0000-0000-00008B0D0000}"/>
    <cellStyle name="Comma 2 3 4 6 2 3 2" xfId="15857" xr:uid="{00000000-0005-0000-0000-00008C0D0000}"/>
    <cellStyle name="Comma 2 3 4 6 2 3 2 2" xfId="35071" xr:uid="{BFA11107-2304-4D27-9800-18D9A3C7DA96}"/>
    <cellStyle name="Comma 2 3 4 6 2 3 3" xfId="25464" xr:uid="{538F3F79-AC66-4CF8-A241-CF65EA553918}"/>
    <cellStyle name="Comma 2 3 4 6 2 4" xfId="11053" xr:uid="{00000000-0005-0000-0000-00008D0D0000}"/>
    <cellStyle name="Comma 2 3 4 6 2 4 2" xfId="30267" xr:uid="{F844E577-A694-41D4-8377-76FEFE0F6AFC}"/>
    <cellStyle name="Comma 2 3 4 6 2 5" xfId="20660" xr:uid="{9AFE0188-FAFA-409F-B1A9-7AA5A8B65789}"/>
    <cellStyle name="Comma 2 3 4 6 3" xfId="2243" xr:uid="{00000000-0005-0000-0000-00008E0D0000}"/>
    <cellStyle name="Comma 2 3 4 6 3 2" xfId="4648" xr:uid="{00000000-0005-0000-0000-00008F0D0000}"/>
    <cellStyle name="Comma 2 3 4 6 3 2 2" xfId="9451" xr:uid="{00000000-0005-0000-0000-0000900D0000}"/>
    <cellStyle name="Comma 2 3 4 6 3 2 2 2" xfId="19058" xr:uid="{00000000-0005-0000-0000-0000910D0000}"/>
    <cellStyle name="Comma 2 3 4 6 3 2 2 2 2" xfId="38272" xr:uid="{A35A73C9-EFD8-4EE3-BB98-459F97B23074}"/>
    <cellStyle name="Comma 2 3 4 6 3 2 2 3" xfId="28665" xr:uid="{4ADD8154-29FD-4F1F-B4AB-40828B16C2DC}"/>
    <cellStyle name="Comma 2 3 4 6 3 2 3" xfId="14255" xr:uid="{00000000-0005-0000-0000-0000920D0000}"/>
    <cellStyle name="Comma 2 3 4 6 3 2 3 2" xfId="33469" xr:uid="{C2F312FC-7744-4B52-80FF-03DCE68DA329}"/>
    <cellStyle name="Comma 2 3 4 6 3 2 4" xfId="23862" xr:uid="{B9BEF230-5911-4DAF-ADB8-E88F97EEF758}"/>
    <cellStyle name="Comma 2 3 4 6 3 3" xfId="7050" xr:uid="{00000000-0005-0000-0000-0000930D0000}"/>
    <cellStyle name="Comma 2 3 4 6 3 3 2" xfId="16657" xr:uid="{00000000-0005-0000-0000-0000940D0000}"/>
    <cellStyle name="Comma 2 3 4 6 3 3 2 2" xfId="35871" xr:uid="{05CE4A4F-870F-4CC2-8CF0-961B51A7CF24}"/>
    <cellStyle name="Comma 2 3 4 6 3 3 3" xfId="26264" xr:uid="{7253AE0F-ED17-4881-AACD-71B8243B1CB3}"/>
    <cellStyle name="Comma 2 3 4 6 3 4" xfId="11853" xr:uid="{00000000-0005-0000-0000-0000950D0000}"/>
    <cellStyle name="Comma 2 3 4 6 3 4 2" xfId="31067" xr:uid="{F7C59CDD-9A58-41B7-AC13-5A7A55A72D85}"/>
    <cellStyle name="Comma 2 3 4 6 3 5" xfId="21460" xr:uid="{F6DE96A6-23EF-42C6-B6F8-A12FD4ECAC49}"/>
    <cellStyle name="Comma 2 3 4 6 4" xfId="3048" xr:uid="{00000000-0005-0000-0000-0000960D0000}"/>
    <cellStyle name="Comma 2 3 4 6 4 2" xfId="7851" xr:uid="{00000000-0005-0000-0000-0000970D0000}"/>
    <cellStyle name="Comma 2 3 4 6 4 2 2" xfId="17458" xr:uid="{00000000-0005-0000-0000-0000980D0000}"/>
    <cellStyle name="Comma 2 3 4 6 4 2 2 2" xfId="36672" xr:uid="{22C764D4-EBC2-4C39-BB63-3EFED9DC48A1}"/>
    <cellStyle name="Comma 2 3 4 6 4 2 3" xfId="27065" xr:uid="{3576F68A-80E2-43BA-85DF-F2D0DFBD2AB7}"/>
    <cellStyle name="Comma 2 3 4 6 4 3" xfId="12655" xr:uid="{00000000-0005-0000-0000-0000990D0000}"/>
    <cellStyle name="Comma 2 3 4 6 4 3 2" xfId="31869" xr:uid="{AADD18DF-42D6-4287-8FFB-60EAA4F6367F}"/>
    <cellStyle name="Comma 2 3 4 6 4 4" xfId="22262" xr:uid="{DE136C82-B65E-474A-8B7D-9E8E351BE428}"/>
    <cellStyle name="Comma 2 3 4 6 5" xfId="5450" xr:uid="{00000000-0005-0000-0000-00009A0D0000}"/>
    <cellStyle name="Comma 2 3 4 6 5 2" xfId="15057" xr:uid="{00000000-0005-0000-0000-00009B0D0000}"/>
    <cellStyle name="Comma 2 3 4 6 5 2 2" xfId="34271" xr:uid="{E0A9F98D-9994-46CB-8207-647F50F8F566}"/>
    <cellStyle name="Comma 2 3 4 6 5 3" xfId="24664" xr:uid="{10840C34-E284-496C-B6D2-9E705B7AB402}"/>
    <cellStyle name="Comma 2 3 4 6 6" xfId="10253" xr:uid="{00000000-0005-0000-0000-00009C0D0000}"/>
    <cellStyle name="Comma 2 3 4 6 6 2" xfId="29467" xr:uid="{BCBE55DF-B241-47DE-A2F7-B6B256DA991F}"/>
    <cellStyle name="Comma 2 3 4 6 7" xfId="19860" xr:uid="{26A6DBB4-9000-46D9-B2EA-A76465D24868}"/>
    <cellStyle name="Comma 2 3 4 7" xfId="843" xr:uid="{00000000-0005-0000-0000-00009D0D0000}"/>
    <cellStyle name="Comma 2 3 4 7 2" xfId="3248" xr:uid="{00000000-0005-0000-0000-00009E0D0000}"/>
    <cellStyle name="Comma 2 3 4 7 2 2" xfId="8051" xr:uid="{00000000-0005-0000-0000-00009F0D0000}"/>
    <cellStyle name="Comma 2 3 4 7 2 2 2" xfId="17658" xr:uid="{00000000-0005-0000-0000-0000A00D0000}"/>
    <cellStyle name="Comma 2 3 4 7 2 2 2 2" xfId="36872" xr:uid="{590D6795-2987-4467-894C-9A9B3D25A352}"/>
    <cellStyle name="Comma 2 3 4 7 2 2 3" xfId="27265" xr:uid="{98CAA3AC-6A7C-46B1-876F-406D9CEB3FA0}"/>
    <cellStyle name="Comma 2 3 4 7 2 3" xfId="12855" xr:uid="{00000000-0005-0000-0000-0000A10D0000}"/>
    <cellStyle name="Comma 2 3 4 7 2 3 2" xfId="32069" xr:uid="{DC79155D-BFC3-48A4-82B8-8AB3DCD5F0A8}"/>
    <cellStyle name="Comma 2 3 4 7 2 4" xfId="22462" xr:uid="{38ABAD6F-1F6E-431E-AF89-3FD906AEADA6}"/>
    <cellStyle name="Comma 2 3 4 7 3" xfId="5650" xr:uid="{00000000-0005-0000-0000-0000A20D0000}"/>
    <cellStyle name="Comma 2 3 4 7 3 2" xfId="15257" xr:uid="{00000000-0005-0000-0000-0000A30D0000}"/>
    <cellStyle name="Comma 2 3 4 7 3 2 2" xfId="34471" xr:uid="{36F1D274-3674-43A2-A197-B9F76BF7CA2C}"/>
    <cellStyle name="Comma 2 3 4 7 3 3" xfId="24864" xr:uid="{15B1F02B-4CF4-4001-A974-3909B3281D86}"/>
    <cellStyle name="Comma 2 3 4 7 4" xfId="10453" xr:uid="{00000000-0005-0000-0000-0000A40D0000}"/>
    <cellStyle name="Comma 2 3 4 7 4 2" xfId="29667" xr:uid="{6682700C-AFA6-4BEC-B1A4-A35097E36CE7}"/>
    <cellStyle name="Comma 2 3 4 7 5" xfId="20060" xr:uid="{492FA03C-05EF-4068-8D71-2E8AAA0FE44E}"/>
    <cellStyle name="Comma 2 3 4 8" xfId="1643" xr:uid="{00000000-0005-0000-0000-0000A50D0000}"/>
    <cellStyle name="Comma 2 3 4 8 2" xfId="4048" xr:uid="{00000000-0005-0000-0000-0000A60D0000}"/>
    <cellStyle name="Comma 2 3 4 8 2 2" xfId="8851" xr:uid="{00000000-0005-0000-0000-0000A70D0000}"/>
    <cellStyle name="Comma 2 3 4 8 2 2 2" xfId="18458" xr:uid="{00000000-0005-0000-0000-0000A80D0000}"/>
    <cellStyle name="Comma 2 3 4 8 2 2 2 2" xfId="37672" xr:uid="{913B0B6B-CF7B-4B1B-A7B5-45BADCFC7A7E}"/>
    <cellStyle name="Comma 2 3 4 8 2 2 3" xfId="28065" xr:uid="{09D87822-4FA5-436B-A92D-F24CF0827EF6}"/>
    <cellStyle name="Comma 2 3 4 8 2 3" xfId="13655" xr:uid="{00000000-0005-0000-0000-0000A90D0000}"/>
    <cellStyle name="Comma 2 3 4 8 2 3 2" xfId="32869" xr:uid="{BA5E7E15-0814-49B4-B522-24F9301384FF}"/>
    <cellStyle name="Comma 2 3 4 8 2 4" xfId="23262" xr:uid="{04DB719E-2B35-4AC8-A98E-84377CE98118}"/>
    <cellStyle name="Comma 2 3 4 8 3" xfId="6450" xr:uid="{00000000-0005-0000-0000-0000AA0D0000}"/>
    <cellStyle name="Comma 2 3 4 8 3 2" xfId="16057" xr:uid="{00000000-0005-0000-0000-0000AB0D0000}"/>
    <cellStyle name="Comma 2 3 4 8 3 2 2" xfId="35271" xr:uid="{F126101C-6C14-4E95-8023-3378BAF96F2C}"/>
    <cellStyle name="Comma 2 3 4 8 3 3" xfId="25664" xr:uid="{06EE5470-5C67-4955-A0B9-AD6EBD0404E5}"/>
    <cellStyle name="Comma 2 3 4 8 4" xfId="11253" xr:uid="{00000000-0005-0000-0000-0000AC0D0000}"/>
    <cellStyle name="Comma 2 3 4 8 4 2" xfId="30467" xr:uid="{AD3FA3DF-C0F9-497E-ADB7-24B19C9AC96A}"/>
    <cellStyle name="Comma 2 3 4 8 5" xfId="20860" xr:uid="{1EDCEF7F-0D68-40D2-B3E7-6577B3E721EF}"/>
    <cellStyle name="Comma 2 3 4 9" xfId="2448" xr:uid="{00000000-0005-0000-0000-0000AD0D0000}"/>
    <cellStyle name="Comma 2 3 4 9 2" xfId="7251" xr:uid="{00000000-0005-0000-0000-0000AE0D0000}"/>
    <cellStyle name="Comma 2 3 4 9 2 2" xfId="16858" xr:uid="{00000000-0005-0000-0000-0000AF0D0000}"/>
    <cellStyle name="Comma 2 3 4 9 2 2 2" xfId="36072" xr:uid="{BA8363AF-BBFC-4C3E-9608-42EC4D5B76D8}"/>
    <cellStyle name="Comma 2 3 4 9 2 3" xfId="26465" xr:uid="{9133B8E6-C871-4950-BF21-9ABAE5AC357D}"/>
    <cellStyle name="Comma 2 3 4 9 3" xfId="12055" xr:uid="{00000000-0005-0000-0000-0000B00D0000}"/>
    <cellStyle name="Comma 2 3 4 9 3 2" xfId="31269" xr:uid="{21B95906-EB0C-4739-9EFE-0CCE6AE3439D}"/>
    <cellStyle name="Comma 2 3 4 9 4" xfId="21662" xr:uid="{4BFB1A60-6E7F-4226-AC70-77831102585B}"/>
    <cellStyle name="Comma 2 3 5" xfId="51" xr:uid="{00000000-0005-0000-0000-0000B10D0000}"/>
    <cellStyle name="Comma 2 3 5 10" xfId="4860" xr:uid="{00000000-0005-0000-0000-0000B20D0000}"/>
    <cellStyle name="Comma 2 3 5 10 2" xfId="14467" xr:uid="{00000000-0005-0000-0000-0000B30D0000}"/>
    <cellStyle name="Comma 2 3 5 10 2 2" xfId="33681" xr:uid="{448D6C06-0E56-48A9-8EC8-9778A7CAE7C7}"/>
    <cellStyle name="Comma 2 3 5 10 3" xfId="24074" xr:uid="{E3AB1441-9C8B-45F1-BDC7-196F39333C16}"/>
    <cellStyle name="Comma 2 3 5 11" xfId="9663" xr:uid="{00000000-0005-0000-0000-0000B40D0000}"/>
    <cellStyle name="Comma 2 3 5 11 2" xfId="28877" xr:uid="{1CF8EF91-6B9E-4320-BE99-369960C29AA7}"/>
    <cellStyle name="Comma 2 3 5 12" xfId="19270" xr:uid="{B0F237C6-57A1-43C8-A9C3-788CC1E84E91}"/>
    <cellStyle name="Comma 2 3 5 2" xfId="102" xr:uid="{00000000-0005-0000-0000-0000B50D0000}"/>
    <cellStyle name="Comma 2 3 5 2 10" xfId="9713" xr:uid="{00000000-0005-0000-0000-0000B60D0000}"/>
    <cellStyle name="Comma 2 3 5 2 10 2" xfId="28927" xr:uid="{0F7EFC77-7212-4588-BCEB-DCBFFD4F13D4}"/>
    <cellStyle name="Comma 2 3 5 2 11" xfId="19320" xr:uid="{94F2DD13-BBE6-4B3D-BA33-CEDA2FCFB213}"/>
    <cellStyle name="Comma 2 3 5 2 2" xfId="202" xr:uid="{00000000-0005-0000-0000-0000B70D0000}"/>
    <cellStyle name="Comma 2 3 5 2 2 10" xfId="19420" xr:uid="{54F501B3-1DE6-4A30-8099-FC26A1FF8288}"/>
    <cellStyle name="Comma 2 3 5 2 2 2" xfId="402" xr:uid="{00000000-0005-0000-0000-0000B80D0000}"/>
    <cellStyle name="Comma 2 3 5 2 2 2 2" xfId="1203" xr:uid="{00000000-0005-0000-0000-0000B90D0000}"/>
    <cellStyle name="Comma 2 3 5 2 2 2 2 2" xfId="3608" xr:uid="{00000000-0005-0000-0000-0000BA0D0000}"/>
    <cellStyle name="Comma 2 3 5 2 2 2 2 2 2" xfId="8411" xr:uid="{00000000-0005-0000-0000-0000BB0D0000}"/>
    <cellStyle name="Comma 2 3 5 2 2 2 2 2 2 2" xfId="18018" xr:uid="{00000000-0005-0000-0000-0000BC0D0000}"/>
    <cellStyle name="Comma 2 3 5 2 2 2 2 2 2 2 2" xfId="37232" xr:uid="{FEF9A95A-1B6A-4FAD-82C0-FA07F4876397}"/>
    <cellStyle name="Comma 2 3 5 2 2 2 2 2 2 3" xfId="27625" xr:uid="{B35ADE0A-515B-4A6F-8E66-2C6793FC92E8}"/>
    <cellStyle name="Comma 2 3 5 2 2 2 2 2 3" xfId="13215" xr:uid="{00000000-0005-0000-0000-0000BD0D0000}"/>
    <cellStyle name="Comma 2 3 5 2 2 2 2 2 3 2" xfId="32429" xr:uid="{48C6A9E7-41B4-46A8-B425-64A317D0BC97}"/>
    <cellStyle name="Comma 2 3 5 2 2 2 2 2 4" xfId="22822" xr:uid="{8C9E4FD5-66A5-41AE-8479-8908EA41151B}"/>
    <cellStyle name="Comma 2 3 5 2 2 2 2 3" xfId="6010" xr:uid="{00000000-0005-0000-0000-0000BE0D0000}"/>
    <cellStyle name="Comma 2 3 5 2 2 2 2 3 2" xfId="15617" xr:uid="{00000000-0005-0000-0000-0000BF0D0000}"/>
    <cellStyle name="Comma 2 3 5 2 2 2 2 3 2 2" xfId="34831" xr:uid="{95897749-7CE7-4BE7-8D2A-95A7D1CEEC44}"/>
    <cellStyle name="Comma 2 3 5 2 2 2 2 3 3" xfId="25224" xr:uid="{D041833F-A029-408B-AB25-C8B826C66053}"/>
    <cellStyle name="Comma 2 3 5 2 2 2 2 4" xfId="10813" xr:uid="{00000000-0005-0000-0000-0000C00D0000}"/>
    <cellStyle name="Comma 2 3 5 2 2 2 2 4 2" xfId="30027" xr:uid="{42C6C6D7-83D7-4F74-B3EF-010993A8A9E6}"/>
    <cellStyle name="Comma 2 3 5 2 2 2 2 5" xfId="20420" xr:uid="{5D004BCA-E0B6-4B9F-A342-08FDF901EA84}"/>
    <cellStyle name="Comma 2 3 5 2 2 2 3" xfId="2003" xr:uid="{00000000-0005-0000-0000-0000C10D0000}"/>
    <cellStyle name="Comma 2 3 5 2 2 2 3 2" xfId="4408" xr:uid="{00000000-0005-0000-0000-0000C20D0000}"/>
    <cellStyle name="Comma 2 3 5 2 2 2 3 2 2" xfId="9211" xr:uid="{00000000-0005-0000-0000-0000C30D0000}"/>
    <cellStyle name="Comma 2 3 5 2 2 2 3 2 2 2" xfId="18818" xr:uid="{00000000-0005-0000-0000-0000C40D0000}"/>
    <cellStyle name="Comma 2 3 5 2 2 2 3 2 2 2 2" xfId="38032" xr:uid="{B97326B0-0F11-4ACF-B43F-870E50B2C135}"/>
    <cellStyle name="Comma 2 3 5 2 2 2 3 2 2 3" xfId="28425" xr:uid="{1438BBA7-7276-4506-AB6D-6F2D1331089C}"/>
    <cellStyle name="Comma 2 3 5 2 2 2 3 2 3" xfId="14015" xr:uid="{00000000-0005-0000-0000-0000C50D0000}"/>
    <cellStyle name="Comma 2 3 5 2 2 2 3 2 3 2" xfId="33229" xr:uid="{B8E429B0-860B-4B5A-B81E-155F2EC7BA63}"/>
    <cellStyle name="Comma 2 3 5 2 2 2 3 2 4" xfId="23622" xr:uid="{E87E87A4-0099-47EC-AD94-C9DF47124A14}"/>
    <cellStyle name="Comma 2 3 5 2 2 2 3 3" xfId="6810" xr:uid="{00000000-0005-0000-0000-0000C60D0000}"/>
    <cellStyle name="Comma 2 3 5 2 2 2 3 3 2" xfId="16417" xr:uid="{00000000-0005-0000-0000-0000C70D0000}"/>
    <cellStyle name="Comma 2 3 5 2 2 2 3 3 2 2" xfId="35631" xr:uid="{AF1F2F5D-A33D-4F2C-978D-09BA4CD617FA}"/>
    <cellStyle name="Comma 2 3 5 2 2 2 3 3 3" xfId="26024" xr:uid="{2C16FC90-13E4-4B03-9A4D-5CD549D8A0B0}"/>
    <cellStyle name="Comma 2 3 5 2 2 2 3 4" xfId="11613" xr:uid="{00000000-0005-0000-0000-0000C80D0000}"/>
    <cellStyle name="Comma 2 3 5 2 2 2 3 4 2" xfId="30827" xr:uid="{9DC37284-3729-413B-87DD-F8CE0443F7A5}"/>
    <cellStyle name="Comma 2 3 5 2 2 2 3 5" xfId="21220" xr:uid="{DE0A39DF-667F-4DA8-B904-DBF1DC0DDEC2}"/>
    <cellStyle name="Comma 2 3 5 2 2 2 4" xfId="2808" xr:uid="{00000000-0005-0000-0000-0000C90D0000}"/>
    <cellStyle name="Comma 2 3 5 2 2 2 4 2" xfId="7611" xr:uid="{00000000-0005-0000-0000-0000CA0D0000}"/>
    <cellStyle name="Comma 2 3 5 2 2 2 4 2 2" xfId="17218" xr:uid="{00000000-0005-0000-0000-0000CB0D0000}"/>
    <cellStyle name="Comma 2 3 5 2 2 2 4 2 2 2" xfId="36432" xr:uid="{0078149B-0059-479E-8A57-EC4CC96DFCCF}"/>
    <cellStyle name="Comma 2 3 5 2 2 2 4 2 3" xfId="26825" xr:uid="{FCE68319-86A1-4375-9061-FD048EBEAD1D}"/>
    <cellStyle name="Comma 2 3 5 2 2 2 4 3" xfId="12415" xr:uid="{00000000-0005-0000-0000-0000CC0D0000}"/>
    <cellStyle name="Comma 2 3 5 2 2 2 4 3 2" xfId="31629" xr:uid="{AD354380-7D66-42D1-A30F-73EEA5F7A58F}"/>
    <cellStyle name="Comma 2 3 5 2 2 2 4 4" xfId="22022" xr:uid="{7F4FCB76-82E0-46D1-B0AE-59CD00C26979}"/>
    <cellStyle name="Comma 2 3 5 2 2 2 5" xfId="5210" xr:uid="{00000000-0005-0000-0000-0000CD0D0000}"/>
    <cellStyle name="Comma 2 3 5 2 2 2 5 2" xfId="14817" xr:uid="{00000000-0005-0000-0000-0000CE0D0000}"/>
    <cellStyle name="Comma 2 3 5 2 2 2 5 2 2" xfId="34031" xr:uid="{3B0D4DB7-E7CD-4EA2-A7E8-9895DC8AFD6A}"/>
    <cellStyle name="Comma 2 3 5 2 2 2 5 3" xfId="24424" xr:uid="{B881302C-01BD-42B4-B62B-E8969BC5DB40}"/>
    <cellStyle name="Comma 2 3 5 2 2 2 6" xfId="10013" xr:uid="{00000000-0005-0000-0000-0000CF0D0000}"/>
    <cellStyle name="Comma 2 3 5 2 2 2 6 2" xfId="29227" xr:uid="{B75E9AC2-5F9D-4625-A1A3-9285D9539C45}"/>
    <cellStyle name="Comma 2 3 5 2 2 2 7" xfId="19620" xr:uid="{54E010CE-83A8-4A29-81D8-976DC53E567D}"/>
    <cellStyle name="Comma 2 3 5 2 2 3" xfId="602" xr:uid="{00000000-0005-0000-0000-0000D00D0000}"/>
    <cellStyle name="Comma 2 3 5 2 2 3 2" xfId="1403" xr:uid="{00000000-0005-0000-0000-0000D10D0000}"/>
    <cellStyle name="Comma 2 3 5 2 2 3 2 2" xfId="3808" xr:uid="{00000000-0005-0000-0000-0000D20D0000}"/>
    <cellStyle name="Comma 2 3 5 2 2 3 2 2 2" xfId="8611" xr:uid="{00000000-0005-0000-0000-0000D30D0000}"/>
    <cellStyle name="Comma 2 3 5 2 2 3 2 2 2 2" xfId="18218" xr:uid="{00000000-0005-0000-0000-0000D40D0000}"/>
    <cellStyle name="Comma 2 3 5 2 2 3 2 2 2 2 2" xfId="37432" xr:uid="{E7AC9791-976C-4A63-9283-2AD50D5B5B2F}"/>
    <cellStyle name="Comma 2 3 5 2 2 3 2 2 2 3" xfId="27825" xr:uid="{2721F956-1E0E-4D60-8945-41E9F48B54B2}"/>
    <cellStyle name="Comma 2 3 5 2 2 3 2 2 3" xfId="13415" xr:uid="{00000000-0005-0000-0000-0000D50D0000}"/>
    <cellStyle name="Comma 2 3 5 2 2 3 2 2 3 2" xfId="32629" xr:uid="{EC2A7FCC-4B80-4FFC-A717-F006B16CA7BE}"/>
    <cellStyle name="Comma 2 3 5 2 2 3 2 2 4" xfId="23022" xr:uid="{258240B5-7666-479E-AA59-15EB47BD9F77}"/>
    <cellStyle name="Comma 2 3 5 2 2 3 2 3" xfId="6210" xr:uid="{00000000-0005-0000-0000-0000D60D0000}"/>
    <cellStyle name="Comma 2 3 5 2 2 3 2 3 2" xfId="15817" xr:uid="{00000000-0005-0000-0000-0000D70D0000}"/>
    <cellStyle name="Comma 2 3 5 2 2 3 2 3 2 2" xfId="35031" xr:uid="{FFD85AD4-EEF1-4AB2-B12E-6F03AFAFA426}"/>
    <cellStyle name="Comma 2 3 5 2 2 3 2 3 3" xfId="25424" xr:uid="{39EFC24D-C143-4FC3-B643-FFD8C5E7FFF3}"/>
    <cellStyle name="Comma 2 3 5 2 2 3 2 4" xfId="11013" xr:uid="{00000000-0005-0000-0000-0000D80D0000}"/>
    <cellStyle name="Comma 2 3 5 2 2 3 2 4 2" xfId="30227" xr:uid="{D680A4F9-9C3F-40B2-8AC9-5D4E839E7239}"/>
    <cellStyle name="Comma 2 3 5 2 2 3 2 5" xfId="20620" xr:uid="{7D62EA43-E6DB-44DE-9BF0-20CCE9920C40}"/>
    <cellStyle name="Comma 2 3 5 2 2 3 3" xfId="2203" xr:uid="{00000000-0005-0000-0000-0000D90D0000}"/>
    <cellStyle name="Comma 2 3 5 2 2 3 3 2" xfId="4608" xr:uid="{00000000-0005-0000-0000-0000DA0D0000}"/>
    <cellStyle name="Comma 2 3 5 2 2 3 3 2 2" xfId="9411" xr:uid="{00000000-0005-0000-0000-0000DB0D0000}"/>
    <cellStyle name="Comma 2 3 5 2 2 3 3 2 2 2" xfId="19018" xr:uid="{00000000-0005-0000-0000-0000DC0D0000}"/>
    <cellStyle name="Comma 2 3 5 2 2 3 3 2 2 2 2" xfId="38232" xr:uid="{BED0AAB1-5F7B-43E0-9D6D-90BDD281EB88}"/>
    <cellStyle name="Comma 2 3 5 2 2 3 3 2 2 3" xfId="28625" xr:uid="{FDAA5E3C-F448-4E30-9D56-D8696B2E8B7D}"/>
    <cellStyle name="Comma 2 3 5 2 2 3 3 2 3" xfId="14215" xr:uid="{00000000-0005-0000-0000-0000DD0D0000}"/>
    <cellStyle name="Comma 2 3 5 2 2 3 3 2 3 2" xfId="33429" xr:uid="{CBF2C3F3-ED0E-48F2-912D-53CD5D12AAED}"/>
    <cellStyle name="Comma 2 3 5 2 2 3 3 2 4" xfId="23822" xr:uid="{4030E93F-5444-4D45-93E8-D24B7F379AB2}"/>
    <cellStyle name="Comma 2 3 5 2 2 3 3 3" xfId="7010" xr:uid="{00000000-0005-0000-0000-0000DE0D0000}"/>
    <cellStyle name="Comma 2 3 5 2 2 3 3 3 2" xfId="16617" xr:uid="{00000000-0005-0000-0000-0000DF0D0000}"/>
    <cellStyle name="Comma 2 3 5 2 2 3 3 3 2 2" xfId="35831" xr:uid="{A6913B50-A004-44A0-BE51-AE06533A27F8}"/>
    <cellStyle name="Comma 2 3 5 2 2 3 3 3 3" xfId="26224" xr:uid="{31C396E0-2881-4CFD-95A0-C773C6858895}"/>
    <cellStyle name="Comma 2 3 5 2 2 3 3 4" xfId="11813" xr:uid="{00000000-0005-0000-0000-0000E00D0000}"/>
    <cellStyle name="Comma 2 3 5 2 2 3 3 4 2" xfId="31027" xr:uid="{C4348C32-D8E0-4962-BB32-78E9B251DB83}"/>
    <cellStyle name="Comma 2 3 5 2 2 3 3 5" xfId="21420" xr:uid="{50796219-EFEF-4A12-917A-2BEEC932AA1B}"/>
    <cellStyle name="Comma 2 3 5 2 2 3 4" xfId="3008" xr:uid="{00000000-0005-0000-0000-0000E10D0000}"/>
    <cellStyle name="Comma 2 3 5 2 2 3 4 2" xfId="7811" xr:uid="{00000000-0005-0000-0000-0000E20D0000}"/>
    <cellStyle name="Comma 2 3 5 2 2 3 4 2 2" xfId="17418" xr:uid="{00000000-0005-0000-0000-0000E30D0000}"/>
    <cellStyle name="Comma 2 3 5 2 2 3 4 2 2 2" xfId="36632" xr:uid="{DEE862D8-FCFA-4B71-B674-44DCF797DB3F}"/>
    <cellStyle name="Comma 2 3 5 2 2 3 4 2 3" xfId="27025" xr:uid="{334F35BF-4EDA-4AB7-8B27-722280664434}"/>
    <cellStyle name="Comma 2 3 5 2 2 3 4 3" xfId="12615" xr:uid="{00000000-0005-0000-0000-0000E40D0000}"/>
    <cellStyle name="Comma 2 3 5 2 2 3 4 3 2" xfId="31829" xr:uid="{B068A50E-957A-4324-8010-35D47373B387}"/>
    <cellStyle name="Comma 2 3 5 2 2 3 4 4" xfId="22222" xr:uid="{FBDC2279-8BDA-490B-A50A-E604364D097A}"/>
    <cellStyle name="Comma 2 3 5 2 2 3 5" xfId="5410" xr:uid="{00000000-0005-0000-0000-0000E50D0000}"/>
    <cellStyle name="Comma 2 3 5 2 2 3 5 2" xfId="15017" xr:uid="{00000000-0005-0000-0000-0000E60D0000}"/>
    <cellStyle name="Comma 2 3 5 2 2 3 5 2 2" xfId="34231" xr:uid="{8A5618BC-7DC0-4743-9AB0-BEEDD4510887}"/>
    <cellStyle name="Comma 2 3 5 2 2 3 5 3" xfId="24624" xr:uid="{12FBB8C4-5CE3-421D-B79C-48DDFC155C44}"/>
    <cellStyle name="Comma 2 3 5 2 2 3 6" xfId="10213" xr:uid="{00000000-0005-0000-0000-0000E70D0000}"/>
    <cellStyle name="Comma 2 3 5 2 2 3 6 2" xfId="29427" xr:uid="{93AAEED0-3C08-45B5-A4AC-F2AB6F685504}"/>
    <cellStyle name="Comma 2 3 5 2 2 3 7" xfId="19820" xr:uid="{395BA99B-93BB-40BB-8996-363D2C31D5CA}"/>
    <cellStyle name="Comma 2 3 5 2 2 4" xfId="802" xr:uid="{00000000-0005-0000-0000-0000E80D0000}"/>
    <cellStyle name="Comma 2 3 5 2 2 4 2" xfId="1603" xr:uid="{00000000-0005-0000-0000-0000E90D0000}"/>
    <cellStyle name="Comma 2 3 5 2 2 4 2 2" xfId="4008" xr:uid="{00000000-0005-0000-0000-0000EA0D0000}"/>
    <cellStyle name="Comma 2 3 5 2 2 4 2 2 2" xfId="8811" xr:uid="{00000000-0005-0000-0000-0000EB0D0000}"/>
    <cellStyle name="Comma 2 3 5 2 2 4 2 2 2 2" xfId="18418" xr:uid="{00000000-0005-0000-0000-0000EC0D0000}"/>
    <cellStyle name="Comma 2 3 5 2 2 4 2 2 2 2 2" xfId="37632" xr:uid="{BEB5C9EB-F963-4C3E-B9EF-A5912D8BB89B}"/>
    <cellStyle name="Comma 2 3 5 2 2 4 2 2 2 3" xfId="28025" xr:uid="{25B56CBF-32B9-477E-87E4-6BF56057B680}"/>
    <cellStyle name="Comma 2 3 5 2 2 4 2 2 3" xfId="13615" xr:uid="{00000000-0005-0000-0000-0000ED0D0000}"/>
    <cellStyle name="Comma 2 3 5 2 2 4 2 2 3 2" xfId="32829" xr:uid="{8BFC101D-078F-4728-AA60-12BB9F3A4C8D}"/>
    <cellStyle name="Comma 2 3 5 2 2 4 2 2 4" xfId="23222" xr:uid="{AD0353A9-5C6B-464B-9040-8B8C9BCC29A0}"/>
    <cellStyle name="Comma 2 3 5 2 2 4 2 3" xfId="6410" xr:uid="{00000000-0005-0000-0000-0000EE0D0000}"/>
    <cellStyle name="Comma 2 3 5 2 2 4 2 3 2" xfId="16017" xr:uid="{00000000-0005-0000-0000-0000EF0D0000}"/>
    <cellStyle name="Comma 2 3 5 2 2 4 2 3 2 2" xfId="35231" xr:uid="{88882BEE-8215-4BD2-9679-D4F42ECC8A99}"/>
    <cellStyle name="Comma 2 3 5 2 2 4 2 3 3" xfId="25624" xr:uid="{59B2AE3E-A2CD-4BA7-B6DB-DDC75F682381}"/>
    <cellStyle name="Comma 2 3 5 2 2 4 2 4" xfId="11213" xr:uid="{00000000-0005-0000-0000-0000F00D0000}"/>
    <cellStyle name="Comma 2 3 5 2 2 4 2 4 2" xfId="30427" xr:uid="{4ED4D438-4880-4519-A33E-4E944F61BB28}"/>
    <cellStyle name="Comma 2 3 5 2 2 4 2 5" xfId="20820" xr:uid="{C80D1C13-3108-4F98-B7F9-AE0BF708CD47}"/>
    <cellStyle name="Comma 2 3 5 2 2 4 3" xfId="2403" xr:uid="{00000000-0005-0000-0000-0000F10D0000}"/>
    <cellStyle name="Comma 2 3 5 2 2 4 3 2" xfId="4808" xr:uid="{00000000-0005-0000-0000-0000F20D0000}"/>
    <cellStyle name="Comma 2 3 5 2 2 4 3 2 2" xfId="9611" xr:uid="{00000000-0005-0000-0000-0000F30D0000}"/>
    <cellStyle name="Comma 2 3 5 2 2 4 3 2 2 2" xfId="19218" xr:uid="{00000000-0005-0000-0000-0000F40D0000}"/>
    <cellStyle name="Comma 2 3 5 2 2 4 3 2 2 2 2" xfId="38432" xr:uid="{9FF9EAA7-7AE9-46EC-BAF6-9A99D39D27C1}"/>
    <cellStyle name="Comma 2 3 5 2 2 4 3 2 2 3" xfId="28825" xr:uid="{5F891D64-F570-4AC3-8FBC-47D5D19273B6}"/>
    <cellStyle name="Comma 2 3 5 2 2 4 3 2 3" xfId="14415" xr:uid="{00000000-0005-0000-0000-0000F50D0000}"/>
    <cellStyle name="Comma 2 3 5 2 2 4 3 2 3 2" xfId="33629" xr:uid="{B10FDC99-1A16-4D0B-B71F-FECE8AA4C830}"/>
    <cellStyle name="Comma 2 3 5 2 2 4 3 2 4" xfId="24022" xr:uid="{88F4332D-9980-49C5-8895-4661C237864C}"/>
    <cellStyle name="Comma 2 3 5 2 2 4 3 3" xfId="7210" xr:uid="{00000000-0005-0000-0000-0000F60D0000}"/>
    <cellStyle name="Comma 2 3 5 2 2 4 3 3 2" xfId="16817" xr:uid="{00000000-0005-0000-0000-0000F70D0000}"/>
    <cellStyle name="Comma 2 3 5 2 2 4 3 3 2 2" xfId="36031" xr:uid="{11274ED9-F212-46BC-900A-0C48C601F84C}"/>
    <cellStyle name="Comma 2 3 5 2 2 4 3 3 3" xfId="26424" xr:uid="{2E6DB339-9EFD-4EAC-90FF-E22DA4904F9F}"/>
    <cellStyle name="Comma 2 3 5 2 2 4 3 4" xfId="12013" xr:uid="{00000000-0005-0000-0000-0000F80D0000}"/>
    <cellStyle name="Comma 2 3 5 2 2 4 3 4 2" xfId="31227" xr:uid="{97ACD821-A480-4AA6-9557-5C817CBE63DC}"/>
    <cellStyle name="Comma 2 3 5 2 2 4 3 5" xfId="21620" xr:uid="{D03DA4AA-E5B3-44B7-97F8-576B1E4D7B10}"/>
    <cellStyle name="Comma 2 3 5 2 2 4 4" xfId="3208" xr:uid="{00000000-0005-0000-0000-0000F90D0000}"/>
    <cellStyle name="Comma 2 3 5 2 2 4 4 2" xfId="8011" xr:uid="{00000000-0005-0000-0000-0000FA0D0000}"/>
    <cellStyle name="Comma 2 3 5 2 2 4 4 2 2" xfId="17618" xr:uid="{00000000-0005-0000-0000-0000FB0D0000}"/>
    <cellStyle name="Comma 2 3 5 2 2 4 4 2 2 2" xfId="36832" xr:uid="{6246C6CC-D680-4E6B-A59C-BC5A7AA4E706}"/>
    <cellStyle name="Comma 2 3 5 2 2 4 4 2 3" xfId="27225" xr:uid="{2E084C87-BD6A-4E51-80E0-709B37FE48DE}"/>
    <cellStyle name="Comma 2 3 5 2 2 4 4 3" xfId="12815" xr:uid="{00000000-0005-0000-0000-0000FC0D0000}"/>
    <cellStyle name="Comma 2 3 5 2 2 4 4 3 2" xfId="32029" xr:uid="{BF247834-1D82-41ED-B3B0-8221E4C245D2}"/>
    <cellStyle name="Comma 2 3 5 2 2 4 4 4" xfId="22422" xr:uid="{3ED23D3D-D6DD-40A9-A1DA-515520907CE6}"/>
    <cellStyle name="Comma 2 3 5 2 2 4 5" xfId="5610" xr:uid="{00000000-0005-0000-0000-0000FD0D0000}"/>
    <cellStyle name="Comma 2 3 5 2 2 4 5 2" xfId="15217" xr:uid="{00000000-0005-0000-0000-0000FE0D0000}"/>
    <cellStyle name="Comma 2 3 5 2 2 4 5 2 2" xfId="34431" xr:uid="{075813A3-6D06-4985-9CA3-4B25380C7A20}"/>
    <cellStyle name="Comma 2 3 5 2 2 4 5 3" xfId="24824" xr:uid="{F8704484-C87A-48D4-A4A9-555785FC5E2B}"/>
    <cellStyle name="Comma 2 3 5 2 2 4 6" xfId="10413" xr:uid="{00000000-0005-0000-0000-0000FF0D0000}"/>
    <cellStyle name="Comma 2 3 5 2 2 4 6 2" xfId="29627" xr:uid="{0EAA5EB0-E049-4395-8840-BF8F45EA4779}"/>
    <cellStyle name="Comma 2 3 5 2 2 4 7" xfId="20020" xr:uid="{A6445C09-976D-4CAB-BC7E-A159FD339197}"/>
    <cellStyle name="Comma 2 3 5 2 2 5" xfId="1003" xr:uid="{00000000-0005-0000-0000-0000000E0000}"/>
    <cellStyle name="Comma 2 3 5 2 2 5 2" xfId="3408" xr:uid="{00000000-0005-0000-0000-0000010E0000}"/>
    <cellStyle name="Comma 2 3 5 2 2 5 2 2" xfId="8211" xr:uid="{00000000-0005-0000-0000-0000020E0000}"/>
    <cellStyle name="Comma 2 3 5 2 2 5 2 2 2" xfId="17818" xr:uid="{00000000-0005-0000-0000-0000030E0000}"/>
    <cellStyle name="Comma 2 3 5 2 2 5 2 2 2 2" xfId="37032" xr:uid="{31AC18D0-41F9-4D9C-AF0D-09A4ADD8ABE9}"/>
    <cellStyle name="Comma 2 3 5 2 2 5 2 2 3" xfId="27425" xr:uid="{FF5B2BBD-9F89-4E5F-ADDD-E91E3C332188}"/>
    <cellStyle name="Comma 2 3 5 2 2 5 2 3" xfId="13015" xr:uid="{00000000-0005-0000-0000-0000040E0000}"/>
    <cellStyle name="Comma 2 3 5 2 2 5 2 3 2" xfId="32229" xr:uid="{B3727DDF-23D9-4586-8F54-4D6C636D156F}"/>
    <cellStyle name="Comma 2 3 5 2 2 5 2 4" xfId="22622" xr:uid="{963003B4-5C6D-4DC2-B898-38BBA3C4DD4A}"/>
    <cellStyle name="Comma 2 3 5 2 2 5 3" xfId="5810" xr:uid="{00000000-0005-0000-0000-0000050E0000}"/>
    <cellStyle name="Comma 2 3 5 2 2 5 3 2" xfId="15417" xr:uid="{00000000-0005-0000-0000-0000060E0000}"/>
    <cellStyle name="Comma 2 3 5 2 2 5 3 2 2" xfId="34631" xr:uid="{7AEC1567-BC6E-4053-81BE-6416E022EFD3}"/>
    <cellStyle name="Comma 2 3 5 2 2 5 3 3" xfId="25024" xr:uid="{45C07A86-875B-4EC8-82F9-ADFA42FB5F24}"/>
    <cellStyle name="Comma 2 3 5 2 2 5 4" xfId="10613" xr:uid="{00000000-0005-0000-0000-0000070E0000}"/>
    <cellStyle name="Comma 2 3 5 2 2 5 4 2" xfId="29827" xr:uid="{5BDDB03E-2850-45AE-93B5-9842CC941140}"/>
    <cellStyle name="Comma 2 3 5 2 2 5 5" xfId="20220" xr:uid="{8C9214C2-36CA-43CD-B62F-B5D9582DB480}"/>
    <cellStyle name="Comma 2 3 5 2 2 6" xfId="1803" xr:uid="{00000000-0005-0000-0000-0000080E0000}"/>
    <cellStyle name="Comma 2 3 5 2 2 6 2" xfId="4208" xr:uid="{00000000-0005-0000-0000-0000090E0000}"/>
    <cellStyle name="Comma 2 3 5 2 2 6 2 2" xfId="9011" xr:uid="{00000000-0005-0000-0000-00000A0E0000}"/>
    <cellStyle name="Comma 2 3 5 2 2 6 2 2 2" xfId="18618" xr:uid="{00000000-0005-0000-0000-00000B0E0000}"/>
    <cellStyle name="Comma 2 3 5 2 2 6 2 2 2 2" xfId="37832" xr:uid="{1C688F97-DC43-4830-A5C2-5D3B5E86A7F3}"/>
    <cellStyle name="Comma 2 3 5 2 2 6 2 2 3" xfId="28225" xr:uid="{0250FBA3-A3F1-4F45-AAAA-647E502F7525}"/>
    <cellStyle name="Comma 2 3 5 2 2 6 2 3" xfId="13815" xr:uid="{00000000-0005-0000-0000-00000C0E0000}"/>
    <cellStyle name="Comma 2 3 5 2 2 6 2 3 2" xfId="33029" xr:uid="{0DA2030F-6769-4681-A8AE-80BD6AA2AA19}"/>
    <cellStyle name="Comma 2 3 5 2 2 6 2 4" xfId="23422" xr:uid="{D4EF72D2-1EF0-42A6-AEFE-A8C025A66EFA}"/>
    <cellStyle name="Comma 2 3 5 2 2 6 3" xfId="6610" xr:uid="{00000000-0005-0000-0000-00000D0E0000}"/>
    <cellStyle name="Comma 2 3 5 2 2 6 3 2" xfId="16217" xr:uid="{00000000-0005-0000-0000-00000E0E0000}"/>
    <cellStyle name="Comma 2 3 5 2 2 6 3 2 2" xfId="35431" xr:uid="{869A9412-3971-4A2E-A669-4F7C1A4D103F}"/>
    <cellStyle name="Comma 2 3 5 2 2 6 3 3" xfId="25824" xr:uid="{F929CAD1-D983-466E-84FE-D36A7D0B319D}"/>
    <cellStyle name="Comma 2 3 5 2 2 6 4" xfId="11413" xr:uid="{00000000-0005-0000-0000-00000F0E0000}"/>
    <cellStyle name="Comma 2 3 5 2 2 6 4 2" xfId="30627" xr:uid="{5B9608AA-1A4A-4B33-964A-D3F654E99393}"/>
    <cellStyle name="Comma 2 3 5 2 2 6 5" xfId="21020" xr:uid="{3027BD2A-3C01-49B3-8D55-552F113839AC}"/>
    <cellStyle name="Comma 2 3 5 2 2 7" xfId="2608" xr:uid="{00000000-0005-0000-0000-0000100E0000}"/>
    <cellStyle name="Comma 2 3 5 2 2 7 2" xfId="7411" xr:uid="{00000000-0005-0000-0000-0000110E0000}"/>
    <cellStyle name="Comma 2 3 5 2 2 7 2 2" xfId="17018" xr:uid="{00000000-0005-0000-0000-0000120E0000}"/>
    <cellStyle name="Comma 2 3 5 2 2 7 2 2 2" xfId="36232" xr:uid="{99F26D92-A198-456D-B1BB-0A4978470D9B}"/>
    <cellStyle name="Comma 2 3 5 2 2 7 2 3" xfId="26625" xr:uid="{F2E83813-4100-48FD-9954-71D5F6D8984C}"/>
    <cellStyle name="Comma 2 3 5 2 2 7 3" xfId="12215" xr:uid="{00000000-0005-0000-0000-0000130E0000}"/>
    <cellStyle name="Comma 2 3 5 2 2 7 3 2" xfId="31429" xr:uid="{5B5F3CBC-7AD0-49E1-8915-348560E9F98A}"/>
    <cellStyle name="Comma 2 3 5 2 2 7 4" xfId="21822" xr:uid="{85943018-B652-4AE4-BFB4-A70FE585D630}"/>
    <cellStyle name="Comma 2 3 5 2 2 8" xfId="5010" xr:uid="{00000000-0005-0000-0000-0000140E0000}"/>
    <cellStyle name="Comma 2 3 5 2 2 8 2" xfId="14617" xr:uid="{00000000-0005-0000-0000-0000150E0000}"/>
    <cellStyle name="Comma 2 3 5 2 2 8 2 2" xfId="33831" xr:uid="{68B789E4-7ACC-41A6-B16B-B835A05FD543}"/>
    <cellStyle name="Comma 2 3 5 2 2 8 3" xfId="24224" xr:uid="{B6C679CB-C1B2-4D95-9AE2-C7FA963AE16A}"/>
    <cellStyle name="Comma 2 3 5 2 2 9" xfId="9813" xr:uid="{00000000-0005-0000-0000-0000160E0000}"/>
    <cellStyle name="Comma 2 3 5 2 2 9 2" xfId="29027" xr:uid="{1861495E-D120-4BFB-B0A0-B052836D6EEC}"/>
    <cellStyle name="Comma 2 3 5 2 3" xfId="302" xr:uid="{00000000-0005-0000-0000-0000170E0000}"/>
    <cellStyle name="Comma 2 3 5 2 3 2" xfId="1103" xr:uid="{00000000-0005-0000-0000-0000180E0000}"/>
    <cellStyle name="Comma 2 3 5 2 3 2 2" xfId="3508" xr:uid="{00000000-0005-0000-0000-0000190E0000}"/>
    <cellStyle name="Comma 2 3 5 2 3 2 2 2" xfId="8311" xr:uid="{00000000-0005-0000-0000-00001A0E0000}"/>
    <cellStyle name="Comma 2 3 5 2 3 2 2 2 2" xfId="17918" xr:uid="{00000000-0005-0000-0000-00001B0E0000}"/>
    <cellStyle name="Comma 2 3 5 2 3 2 2 2 2 2" xfId="37132" xr:uid="{F9C031A9-11B3-4DAA-8803-E0F11E37E064}"/>
    <cellStyle name="Comma 2 3 5 2 3 2 2 2 3" xfId="27525" xr:uid="{AB4F24EA-7A9A-4128-938E-0E0770AC1E62}"/>
    <cellStyle name="Comma 2 3 5 2 3 2 2 3" xfId="13115" xr:uid="{00000000-0005-0000-0000-00001C0E0000}"/>
    <cellStyle name="Comma 2 3 5 2 3 2 2 3 2" xfId="32329" xr:uid="{07C9A52C-754D-40F2-BA7F-F9D3F74AD227}"/>
    <cellStyle name="Comma 2 3 5 2 3 2 2 4" xfId="22722" xr:uid="{728F1CC2-C66D-4B77-B0FC-DD01B7E44C3B}"/>
    <cellStyle name="Comma 2 3 5 2 3 2 3" xfId="5910" xr:uid="{00000000-0005-0000-0000-00001D0E0000}"/>
    <cellStyle name="Comma 2 3 5 2 3 2 3 2" xfId="15517" xr:uid="{00000000-0005-0000-0000-00001E0E0000}"/>
    <cellStyle name="Comma 2 3 5 2 3 2 3 2 2" xfId="34731" xr:uid="{2DE77196-A94F-413D-B92F-542346C91C50}"/>
    <cellStyle name="Comma 2 3 5 2 3 2 3 3" xfId="25124" xr:uid="{BD13EA32-8C22-4605-8F83-3B95B6215CB3}"/>
    <cellStyle name="Comma 2 3 5 2 3 2 4" xfId="10713" xr:uid="{00000000-0005-0000-0000-00001F0E0000}"/>
    <cellStyle name="Comma 2 3 5 2 3 2 4 2" xfId="29927" xr:uid="{EB2289F0-05D8-469C-BD4F-910690A5BC48}"/>
    <cellStyle name="Comma 2 3 5 2 3 2 5" xfId="20320" xr:uid="{B3EE9229-8A8E-4C45-B9D6-3506A108817E}"/>
    <cellStyle name="Comma 2 3 5 2 3 3" xfId="1903" xr:uid="{00000000-0005-0000-0000-0000200E0000}"/>
    <cellStyle name="Comma 2 3 5 2 3 3 2" xfId="4308" xr:uid="{00000000-0005-0000-0000-0000210E0000}"/>
    <cellStyle name="Comma 2 3 5 2 3 3 2 2" xfId="9111" xr:uid="{00000000-0005-0000-0000-0000220E0000}"/>
    <cellStyle name="Comma 2 3 5 2 3 3 2 2 2" xfId="18718" xr:uid="{00000000-0005-0000-0000-0000230E0000}"/>
    <cellStyle name="Comma 2 3 5 2 3 3 2 2 2 2" xfId="37932" xr:uid="{0A50EC64-B30C-4B62-AC5D-63DC3777EC57}"/>
    <cellStyle name="Comma 2 3 5 2 3 3 2 2 3" xfId="28325" xr:uid="{CB175F5A-5085-4536-ADE5-EBB30AF60208}"/>
    <cellStyle name="Comma 2 3 5 2 3 3 2 3" xfId="13915" xr:uid="{00000000-0005-0000-0000-0000240E0000}"/>
    <cellStyle name="Comma 2 3 5 2 3 3 2 3 2" xfId="33129" xr:uid="{2B2D7FF6-1EEB-4A27-95C3-9468E219EBDE}"/>
    <cellStyle name="Comma 2 3 5 2 3 3 2 4" xfId="23522" xr:uid="{4717F720-DD23-477A-ACA1-9210D7F8B318}"/>
    <cellStyle name="Comma 2 3 5 2 3 3 3" xfId="6710" xr:uid="{00000000-0005-0000-0000-0000250E0000}"/>
    <cellStyle name="Comma 2 3 5 2 3 3 3 2" xfId="16317" xr:uid="{00000000-0005-0000-0000-0000260E0000}"/>
    <cellStyle name="Comma 2 3 5 2 3 3 3 2 2" xfId="35531" xr:uid="{848E5EFC-F984-459C-A799-BE18D77B3019}"/>
    <cellStyle name="Comma 2 3 5 2 3 3 3 3" xfId="25924" xr:uid="{451A2B09-39D8-4A89-90E7-C6873AF1D24F}"/>
    <cellStyle name="Comma 2 3 5 2 3 3 4" xfId="11513" xr:uid="{00000000-0005-0000-0000-0000270E0000}"/>
    <cellStyle name="Comma 2 3 5 2 3 3 4 2" xfId="30727" xr:uid="{19D0E292-DA38-4D3A-9235-5746D9D9CE5A}"/>
    <cellStyle name="Comma 2 3 5 2 3 3 5" xfId="21120" xr:uid="{FD18FC2C-D6A8-484D-883D-61DDCA2C9850}"/>
    <cellStyle name="Comma 2 3 5 2 3 4" xfId="2708" xr:uid="{00000000-0005-0000-0000-0000280E0000}"/>
    <cellStyle name="Comma 2 3 5 2 3 4 2" xfId="7511" xr:uid="{00000000-0005-0000-0000-0000290E0000}"/>
    <cellStyle name="Comma 2 3 5 2 3 4 2 2" xfId="17118" xr:uid="{00000000-0005-0000-0000-00002A0E0000}"/>
    <cellStyle name="Comma 2 3 5 2 3 4 2 2 2" xfId="36332" xr:uid="{4D80D3FE-6EEB-4B5C-B8E2-300835B68684}"/>
    <cellStyle name="Comma 2 3 5 2 3 4 2 3" xfId="26725" xr:uid="{6BC5D0CB-8687-4673-BA48-54BC369ABB04}"/>
    <cellStyle name="Comma 2 3 5 2 3 4 3" xfId="12315" xr:uid="{00000000-0005-0000-0000-00002B0E0000}"/>
    <cellStyle name="Comma 2 3 5 2 3 4 3 2" xfId="31529" xr:uid="{34FF25AB-E12F-4EE6-988A-AEFE94B1EB0A}"/>
    <cellStyle name="Comma 2 3 5 2 3 4 4" xfId="21922" xr:uid="{4D33561D-E1D8-4B69-81B7-29D38F60FF74}"/>
    <cellStyle name="Comma 2 3 5 2 3 5" xfId="5110" xr:uid="{00000000-0005-0000-0000-00002C0E0000}"/>
    <cellStyle name="Comma 2 3 5 2 3 5 2" xfId="14717" xr:uid="{00000000-0005-0000-0000-00002D0E0000}"/>
    <cellStyle name="Comma 2 3 5 2 3 5 2 2" xfId="33931" xr:uid="{AFDAE14F-A781-4E0A-A61E-CDC6FCC5B7B6}"/>
    <cellStyle name="Comma 2 3 5 2 3 5 3" xfId="24324" xr:uid="{88E07591-CC66-4AFF-9991-DF7BE4A5DB8B}"/>
    <cellStyle name="Comma 2 3 5 2 3 6" xfId="9913" xr:uid="{00000000-0005-0000-0000-00002E0E0000}"/>
    <cellStyle name="Comma 2 3 5 2 3 6 2" xfId="29127" xr:uid="{FDC7D2D7-6503-4300-893B-1870A977248C}"/>
    <cellStyle name="Comma 2 3 5 2 3 7" xfId="19520" xr:uid="{56F071A6-CF4D-411A-ABC9-AF4784FE03D7}"/>
    <cellStyle name="Comma 2 3 5 2 4" xfId="502" xr:uid="{00000000-0005-0000-0000-00002F0E0000}"/>
    <cellStyle name="Comma 2 3 5 2 4 2" xfId="1303" xr:uid="{00000000-0005-0000-0000-0000300E0000}"/>
    <cellStyle name="Comma 2 3 5 2 4 2 2" xfId="3708" xr:uid="{00000000-0005-0000-0000-0000310E0000}"/>
    <cellStyle name="Comma 2 3 5 2 4 2 2 2" xfId="8511" xr:uid="{00000000-0005-0000-0000-0000320E0000}"/>
    <cellStyle name="Comma 2 3 5 2 4 2 2 2 2" xfId="18118" xr:uid="{00000000-0005-0000-0000-0000330E0000}"/>
    <cellStyle name="Comma 2 3 5 2 4 2 2 2 2 2" xfId="37332" xr:uid="{8826E1C3-C0BC-4E08-ABA1-9034CEF83939}"/>
    <cellStyle name="Comma 2 3 5 2 4 2 2 2 3" xfId="27725" xr:uid="{E4CD75CD-97D4-45D4-A996-F6AAC5076D13}"/>
    <cellStyle name="Comma 2 3 5 2 4 2 2 3" xfId="13315" xr:uid="{00000000-0005-0000-0000-0000340E0000}"/>
    <cellStyle name="Comma 2 3 5 2 4 2 2 3 2" xfId="32529" xr:uid="{23815B64-5E23-48B6-8242-5D0A1DD8B404}"/>
    <cellStyle name="Comma 2 3 5 2 4 2 2 4" xfId="22922" xr:uid="{D798D6B3-2782-4468-AD9E-1A02F5CFCDB0}"/>
    <cellStyle name="Comma 2 3 5 2 4 2 3" xfId="6110" xr:uid="{00000000-0005-0000-0000-0000350E0000}"/>
    <cellStyle name="Comma 2 3 5 2 4 2 3 2" xfId="15717" xr:uid="{00000000-0005-0000-0000-0000360E0000}"/>
    <cellStyle name="Comma 2 3 5 2 4 2 3 2 2" xfId="34931" xr:uid="{4634FF1C-299C-4104-814C-69D11D380524}"/>
    <cellStyle name="Comma 2 3 5 2 4 2 3 3" xfId="25324" xr:uid="{24B64690-46BF-477D-9F10-3E230A55E3BC}"/>
    <cellStyle name="Comma 2 3 5 2 4 2 4" xfId="10913" xr:uid="{00000000-0005-0000-0000-0000370E0000}"/>
    <cellStyle name="Comma 2 3 5 2 4 2 4 2" xfId="30127" xr:uid="{1DCF0070-1E38-46F9-A989-E41998DC138B}"/>
    <cellStyle name="Comma 2 3 5 2 4 2 5" xfId="20520" xr:uid="{46E3A92E-3472-4D68-9BA4-5635843EF21B}"/>
    <cellStyle name="Comma 2 3 5 2 4 3" xfId="2103" xr:uid="{00000000-0005-0000-0000-0000380E0000}"/>
    <cellStyle name="Comma 2 3 5 2 4 3 2" xfId="4508" xr:uid="{00000000-0005-0000-0000-0000390E0000}"/>
    <cellStyle name="Comma 2 3 5 2 4 3 2 2" xfId="9311" xr:uid="{00000000-0005-0000-0000-00003A0E0000}"/>
    <cellStyle name="Comma 2 3 5 2 4 3 2 2 2" xfId="18918" xr:uid="{00000000-0005-0000-0000-00003B0E0000}"/>
    <cellStyle name="Comma 2 3 5 2 4 3 2 2 2 2" xfId="38132" xr:uid="{C924227C-B12B-4314-8FF8-E5B3E8C27CEA}"/>
    <cellStyle name="Comma 2 3 5 2 4 3 2 2 3" xfId="28525" xr:uid="{77896BC4-8641-4A67-8F5C-723CF4A138A1}"/>
    <cellStyle name="Comma 2 3 5 2 4 3 2 3" xfId="14115" xr:uid="{00000000-0005-0000-0000-00003C0E0000}"/>
    <cellStyle name="Comma 2 3 5 2 4 3 2 3 2" xfId="33329" xr:uid="{96EFB229-E75F-441B-A16C-25877298DB37}"/>
    <cellStyle name="Comma 2 3 5 2 4 3 2 4" xfId="23722" xr:uid="{5711617F-E762-4E0B-AF59-73B1550CD958}"/>
    <cellStyle name="Comma 2 3 5 2 4 3 3" xfId="6910" xr:uid="{00000000-0005-0000-0000-00003D0E0000}"/>
    <cellStyle name="Comma 2 3 5 2 4 3 3 2" xfId="16517" xr:uid="{00000000-0005-0000-0000-00003E0E0000}"/>
    <cellStyle name="Comma 2 3 5 2 4 3 3 2 2" xfId="35731" xr:uid="{3F78FBBE-07FE-492F-999C-601967631E10}"/>
    <cellStyle name="Comma 2 3 5 2 4 3 3 3" xfId="26124" xr:uid="{B248997A-6035-47B8-8499-C95BF6AA2C8F}"/>
    <cellStyle name="Comma 2 3 5 2 4 3 4" xfId="11713" xr:uid="{00000000-0005-0000-0000-00003F0E0000}"/>
    <cellStyle name="Comma 2 3 5 2 4 3 4 2" xfId="30927" xr:uid="{6A32D695-1B70-493A-9A42-4EA10B801A4B}"/>
    <cellStyle name="Comma 2 3 5 2 4 3 5" xfId="21320" xr:uid="{E1AD3CB1-0BA4-4E13-8CFB-E2B34CC430D1}"/>
    <cellStyle name="Comma 2 3 5 2 4 4" xfId="2908" xr:uid="{00000000-0005-0000-0000-0000400E0000}"/>
    <cellStyle name="Comma 2 3 5 2 4 4 2" xfId="7711" xr:uid="{00000000-0005-0000-0000-0000410E0000}"/>
    <cellStyle name="Comma 2 3 5 2 4 4 2 2" xfId="17318" xr:uid="{00000000-0005-0000-0000-0000420E0000}"/>
    <cellStyle name="Comma 2 3 5 2 4 4 2 2 2" xfId="36532" xr:uid="{A2496CDD-0E23-446A-BC71-2074D945EE10}"/>
    <cellStyle name="Comma 2 3 5 2 4 4 2 3" xfId="26925" xr:uid="{1818F36C-237B-4997-B105-12838F836109}"/>
    <cellStyle name="Comma 2 3 5 2 4 4 3" xfId="12515" xr:uid="{00000000-0005-0000-0000-0000430E0000}"/>
    <cellStyle name="Comma 2 3 5 2 4 4 3 2" xfId="31729" xr:uid="{A774AF43-46C2-4903-BC4A-1F1AA8C0CC5F}"/>
    <cellStyle name="Comma 2 3 5 2 4 4 4" xfId="22122" xr:uid="{438E358A-1B09-49F4-9D3E-8720D80B1290}"/>
    <cellStyle name="Comma 2 3 5 2 4 5" xfId="5310" xr:uid="{00000000-0005-0000-0000-0000440E0000}"/>
    <cellStyle name="Comma 2 3 5 2 4 5 2" xfId="14917" xr:uid="{00000000-0005-0000-0000-0000450E0000}"/>
    <cellStyle name="Comma 2 3 5 2 4 5 2 2" xfId="34131" xr:uid="{E966BC90-2925-4349-B60C-4CD660D24AA0}"/>
    <cellStyle name="Comma 2 3 5 2 4 5 3" xfId="24524" xr:uid="{6158004C-3D07-4D12-A282-AD97B2B9FCCD}"/>
    <cellStyle name="Comma 2 3 5 2 4 6" xfId="10113" xr:uid="{00000000-0005-0000-0000-0000460E0000}"/>
    <cellStyle name="Comma 2 3 5 2 4 6 2" xfId="29327" xr:uid="{F8938688-C122-4739-A652-1AB533B4709D}"/>
    <cellStyle name="Comma 2 3 5 2 4 7" xfId="19720" xr:uid="{02A380C3-569B-4355-A843-2E3F6986CB98}"/>
    <cellStyle name="Comma 2 3 5 2 5" xfId="702" xr:uid="{00000000-0005-0000-0000-0000470E0000}"/>
    <cellStyle name="Comma 2 3 5 2 5 2" xfId="1503" xr:uid="{00000000-0005-0000-0000-0000480E0000}"/>
    <cellStyle name="Comma 2 3 5 2 5 2 2" xfId="3908" xr:uid="{00000000-0005-0000-0000-0000490E0000}"/>
    <cellStyle name="Comma 2 3 5 2 5 2 2 2" xfId="8711" xr:uid="{00000000-0005-0000-0000-00004A0E0000}"/>
    <cellStyle name="Comma 2 3 5 2 5 2 2 2 2" xfId="18318" xr:uid="{00000000-0005-0000-0000-00004B0E0000}"/>
    <cellStyle name="Comma 2 3 5 2 5 2 2 2 2 2" xfId="37532" xr:uid="{3A078A59-E9A5-4A17-B8E0-F35FE48560B8}"/>
    <cellStyle name="Comma 2 3 5 2 5 2 2 2 3" xfId="27925" xr:uid="{028E0CFE-9590-41A6-AD22-242A4132DFA3}"/>
    <cellStyle name="Comma 2 3 5 2 5 2 2 3" xfId="13515" xr:uid="{00000000-0005-0000-0000-00004C0E0000}"/>
    <cellStyle name="Comma 2 3 5 2 5 2 2 3 2" xfId="32729" xr:uid="{8A58A2FA-5489-43C5-BD10-D1D88CC813BF}"/>
    <cellStyle name="Comma 2 3 5 2 5 2 2 4" xfId="23122" xr:uid="{2AC5603D-FE31-4ABC-B8D9-2539D4424F26}"/>
    <cellStyle name="Comma 2 3 5 2 5 2 3" xfId="6310" xr:uid="{00000000-0005-0000-0000-00004D0E0000}"/>
    <cellStyle name="Comma 2 3 5 2 5 2 3 2" xfId="15917" xr:uid="{00000000-0005-0000-0000-00004E0E0000}"/>
    <cellStyle name="Comma 2 3 5 2 5 2 3 2 2" xfId="35131" xr:uid="{88D53C69-D5E8-46F5-B980-4906409FCD30}"/>
    <cellStyle name="Comma 2 3 5 2 5 2 3 3" xfId="25524" xr:uid="{11308639-D4C5-4B7B-ADB0-41E6F9EB475E}"/>
    <cellStyle name="Comma 2 3 5 2 5 2 4" xfId="11113" xr:uid="{00000000-0005-0000-0000-00004F0E0000}"/>
    <cellStyle name="Comma 2 3 5 2 5 2 4 2" xfId="30327" xr:uid="{FF09E618-AC00-493E-AC24-D95DDFDF9A3C}"/>
    <cellStyle name="Comma 2 3 5 2 5 2 5" xfId="20720" xr:uid="{407CAB1A-7976-4CC1-9514-BF682D26798D}"/>
    <cellStyle name="Comma 2 3 5 2 5 3" xfId="2303" xr:uid="{00000000-0005-0000-0000-0000500E0000}"/>
    <cellStyle name="Comma 2 3 5 2 5 3 2" xfId="4708" xr:uid="{00000000-0005-0000-0000-0000510E0000}"/>
    <cellStyle name="Comma 2 3 5 2 5 3 2 2" xfId="9511" xr:uid="{00000000-0005-0000-0000-0000520E0000}"/>
    <cellStyle name="Comma 2 3 5 2 5 3 2 2 2" xfId="19118" xr:uid="{00000000-0005-0000-0000-0000530E0000}"/>
    <cellStyle name="Comma 2 3 5 2 5 3 2 2 2 2" xfId="38332" xr:uid="{8C347D99-01EA-4BA5-A175-7513F9F5F72C}"/>
    <cellStyle name="Comma 2 3 5 2 5 3 2 2 3" xfId="28725" xr:uid="{F5996D9F-AB1C-42FC-81F9-086DF70593FA}"/>
    <cellStyle name="Comma 2 3 5 2 5 3 2 3" xfId="14315" xr:uid="{00000000-0005-0000-0000-0000540E0000}"/>
    <cellStyle name="Comma 2 3 5 2 5 3 2 3 2" xfId="33529" xr:uid="{CD60AFD9-CF19-4CAB-AD18-24E3D012FA3F}"/>
    <cellStyle name="Comma 2 3 5 2 5 3 2 4" xfId="23922" xr:uid="{40729BB0-1383-4EBB-933D-8AD7D02F5D39}"/>
    <cellStyle name="Comma 2 3 5 2 5 3 3" xfId="7110" xr:uid="{00000000-0005-0000-0000-0000550E0000}"/>
    <cellStyle name="Comma 2 3 5 2 5 3 3 2" xfId="16717" xr:uid="{00000000-0005-0000-0000-0000560E0000}"/>
    <cellStyle name="Comma 2 3 5 2 5 3 3 2 2" xfId="35931" xr:uid="{5B3A3C6F-B5EE-4560-8971-CA3675279044}"/>
    <cellStyle name="Comma 2 3 5 2 5 3 3 3" xfId="26324" xr:uid="{FC3EF273-0914-4B99-AE20-8EBB7C66921D}"/>
    <cellStyle name="Comma 2 3 5 2 5 3 4" xfId="11913" xr:uid="{00000000-0005-0000-0000-0000570E0000}"/>
    <cellStyle name="Comma 2 3 5 2 5 3 4 2" xfId="31127" xr:uid="{7DDD4EB3-BE41-4D7D-B88E-279381CC78AB}"/>
    <cellStyle name="Comma 2 3 5 2 5 3 5" xfId="21520" xr:uid="{7EB05348-FC03-4FCC-878A-2B88EE9EACCD}"/>
    <cellStyle name="Comma 2 3 5 2 5 4" xfId="3108" xr:uid="{00000000-0005-0000-0000-0000580E0000}"/>
    <cellStyle name="Comma 2 3 5 2 5 4 2" xfId="7911" xr:uid="{00000000-0005-0000-0000-0000590E0000}"/>
    <cellStyle name="Comma 2 3 5 2 5 4 2 2" xfId="17518" xr:uid="{00000000-0005-0000-0000-00005A0E0000}"/>
    <cellStyle name="Comma 2 3 5 2 5 4 2 2 2" xfId="36732" xr:uid="{B564E5F4-72AA-41AF-A50B-030F0BE6F46A}"/>
    <cellStyle name="Comma 2 3 5 2 5 4 2 3" xfId="27125" xr:uid="{58E945BF-BBF9-4A2B-8AA1-175CA066E556}"/>
    <cellStyle name="Comma 2 3 5 2 5 4 3" xfId="12715" xr:uid="{00000000-0005-0000-0000-00005B0E0000}"/>
    <cellStyle name="Comma 2 3 5 2 5 4 3 2" xfId="31929" xr:uid="{5D990022-CAC5-46A4-8EC9-F26B76376FA2}"/>
    <cellStyle name="Comma 2 3 5 2 5 4 4" xfId="22322" xr:uid="{A275C494-C688-4053-99C0-F86396D804FF}"/>
    <cellStyle name="Comma 2 3 5 2 5 5" xfId="5510" xr:uid="{00000000-0005-0000-0000-00005C0E0000}"/>
    <cellStyle name="Comma 2 3 5 2 5 5 2" xfId="15117" xr:uid="{00000000-0005-0000-0000-00005D0E0000}"/>
    <cellStyle name="Comma 2 3 5 2 5 5 2 2" xfId="34331" xr:uid="{72F41945-AC24-42B6-8871-89914D2F17A2}"/>
    <cellStyle name="Comma 2 3 5 2 5 5 3" xfId="24724" xr:uid="{B2E5FC66-5109-471C-8CE4-35B3F5F543CE}"/>
    <cellStyle name="Comma 2 3 5 2 5 6" xfId="10313" xr:uid="{00000000-0005-0000-0000-00005E0E0000}"/>
    <cellStyle name="Comma 2 3 5 2 5 6 2" xfId="29527" xr:uid="{8D378475-45A1-4B31-A42B-41B9C6410503}"/>
    <cellStyle name="Comma 2 3 5 2 5 7" xfId="19920" xr:uid="{9B02A42C-209B-43DB-A5C7-29BBD87DDD6D}"/>
    <cellStyle name="Comma 2 3 5 2 6" xfId="903" xr:uid="{00000000-0005-0000-0000-00005F0E0000}"/>
    <cellStyle name="Comma 2 3 5 2 6 2" xfId="3308" xr:uid="{00000000-0005-0000-0000-0000600E0000}"/>
    <cellStyle name="Comma 2 3 5 2 6 2 2" xfId="8111" xr:uid="{00000000-0005-0000-0000-0000610E0000}"/>
    <cellStyle name="Comma 2 3 5 2 6 2 2 2" xfId="17718" xr:uid="{00000000-0005-0000-0000-0000620E0000}"/>
    <cellStyle name="Comma 2 3 5 2 6 2 2 2 2" xfId="36932" xr:uid="{AEC2BDD6-4864-47E4-A696-64887A9F2682}"/>
    <cellStyle name="Comma 2 3 5 2 6 2 2 3" xfId="27325" xr:uid="{CF27FC2B-383E-40F2-A65A-0446CFAD2CF9}"/>
    <cellStyle name="Comma 2 3 5 2 6 2 3" xfId="12915" xr:uid="{00000000-0005-0000-0000-0000630E0000}"/>
    <cellStyle name="Comma 2 3 5 2 6 2 3 2" xfId="32129" xr:uid="{91F7BFC8-0032-41FF-833E-4ADA5245D683}"/>
    <cellStyle name="Comma 2 3 5 2 6 2 4" xfId="22522" xr:uid="{2687021A-C0C7-4B06-AEA5-683735904504}"/>
    <cellStyle name="Comma 2 3 5 2 6 3" xfId="5710" xr:uid="{00000000-0005-0000-0000-0000640E0000}"/>
    <cellStyle name="Comma 2 3 5 2 6 3 2" xfId="15317" xr:uid="{00000000-0005-0000-0000-0000650E0000}"/>
    <cellStyle name="Comma 2 3 5 2 6 3 2 2" xfId="34531" xr:uid="{07A3F448-D3C3-4D50-9E70-1B48A07CE581}"/>
    <cellStyle name="Comma 2 3 5 2 6 3 3" xfId="24924" xr:uid="{BF352D27-68D5-4586-A35B-A24766C7A3C0}"/>
    <cellStyle name="Comma 2 3 5 2 6 4" xfId="10513" xr:uid="{00000000-0005-0000-0000-0000660E0000}"/>
    <cellStyle name="Comma 2 3 5 2 6 4 2" xfId="29727" xr:uid="{B250827A-5BF7-4A88-8D8E-2BB5F7C912EF}"/>
    <cellStyle name="Comma 2 3 5 2 6 5" xfId="20120" xr:uid="{1959926D-CDB2-4135-90E7-46991A4A71C1}"/>
    <cellStyle name="Comma 2 3 5 2 7" xfId="1703" xr:uid="{00000000-0005-0000-0000-0000670E0000}"/>
    <cellStyle name="Comma 2 3 5 2 7 2" xfId="4108" xr:uid="{00000000-0005-0000-0000-0000680E0000}"/>
    <cellStyle name="Comma 2 3 5 2 7 2 2" xfId="8911" xr:uid="{00000000-0005-0000-0000-0000690E0000}"/>
    <cellStyle name="Comma 2 3 5 2 7 2 2 2" xfId="18518" xr:uid="{00000000-0005-0000-0000-00006A0E0000}"/>
    <cellStyle name="Comma 2 3 5 2 7 2 2 2 2" xfId="37732" xr:uid="{D6AA375D-3B76-404D-AF7E-19ADCE017975}"/>
    <cellStyle name="Comma 2 3 5 2 7 2 2 3" xfId="28125" xr:uid="{8026916F-A29C-47D0-BD2B-73476293A687}"/>
    <cellStyle name="Comma 2 3 5 2 7 2 3" xfId="13715" xr:uid="{00000000-0005-0000-0000-00006B0E0000}"/>
    <cellStyle name="Comma 2 3 5 2 7 2 3 2" xfId="32929" xr:uid="{D8220212-761F-453D-AFFF-392D55D9D6A6}"/>
    <cellStyle name="Comma 2 3 5 2 7 2 4" xfId="23322" xr:uid="{6DBB66D6-2E03-4D4B-BE92-453AFA6DC713}"/>
    <cellStyle name="Comma 2 3 5 2 7 3" xfId="6510" xr:uid="{00000000-0005-0000-0000-00006C0E0000}"/>
    <cellStyle name="Comma 2 3 5 2 7 3 2" xfId="16117" xr:uid="{00000000-0005-0000-0000-00006D0E0000}"/>
    <cellStyle name="Comma 2 3 5 2 7 3 2 2" xfId="35331" xr:uid="{B9B73C4A-E8DD-44EC-9108-567F89D238E8}"/>
    <cellStyle name="Comma 2 3 5 2 7 3 3" xfId="25724" xr:uid="{C7838529-1E5C-4F34-BA75-6D8962D750FA}"/>
    <cellStyle name="Comma 2 3 5 2 7 4" xfId="11313" xr:uid="{00000000-0005-0000-0000-00006E0E0000}"/>
    <cellStyle name="Comma 2 3 5 2 7 4 2" xfId="30527" xr:uid="{93FA4803-4273-499D-AFEC-6B510FC8F68E}"/>
    <cellStyle name="Comma 2 3 5 2 7 5" xfId="20920" xr:uid="{B276F52D-1AB3-42CD-876F-CF156F1C8E29}"/>
    <cellStyle name="Comma 2 3 5 2 8" xfId="2508" xr:uid="{00000000-0005-0000-0000-00006F0E0000}"/>
    <cellStyle name="Comma 2 3 5 2 8 2" xfId="7311" xr:uid="{00000000-0005-0000-0000-0000700E0000}"/>
    <cellStyle name="Comma 2 3 5 2 8 2 2" xfId="16918" xr:uid="{00000000-0005-0000-0000-0000710E0000}"/>
    <cellStyle name="Comma 2 3 5 2 8 2 2 2" xfId="36132" xr:uid="{E9641F03-212F-4669-BF91-6889254B6124}"/>
    <cellStyle name="Comma 2 3 5 2 8 2 3" xfId="26525" xr:uid="{86573D6B-0D4D-4DBA-970A-B3975CD75ABF}"/>
    <cellStyle name="Comma 2 3 5 2 8 3" xfId="12115" xr:uid="{00000000-0005-0000-0000-0000720E0000}"/>
    <cellStyle name="Comma 2 3 5 2 8 3 2" xfId="31329" xr:uid="{8138BD35-ADE5-4D6D-A72E-B47F8D30289E}"/>
    <cellStyle name="Comma 2 3 5 2 8 4" xfId="21722" xr:uid="{70CB40C8-701A-41A0-AA16-2FECCC108545}"/>
    <cellStyle name="Comma 2 3 5 2 9" xfId="4910" xr:uid="{00000000-0005-0000-0000-0000730E0000}"/>
    <cellStyle name="Comma 2 3 5 2 9 2" xfId="14517" xr:uid="{00000000-0005-0000-0000-0000740E0000}"/>
    <cellStyle name="Comma 2 3 5 2 9 2 2" xfId="33731" xr:uid="{6C20C930-AC73-465B-B364-A56910A99759}"/>
    <cellStyle name="Comma 2 3 5 2 9 3" xfId="24124" xr:uid="{FAB5661B-1A05-44B1-BC8F-1BC936D6DB3D}"/>
    <cellStyle name="Comma 2 3 5 3" xfId="152" xr:uid="{00000000-0005-0000-0000-0000750E0000}"/>
    <cellStyle name="Comma 2 3 5 3 10" xfId="19370" xr:uid="{2B1B78B5-2E6C-490F-9EE7-A9EA02F16A7B}"/>
    <cellStyle name="Comma 2 3 5 3 2" xfId="352" xr:uid="{00000000-0005-0000-0000-0000760E0000}"/>
    <cellStyle name="Comma 2 3 5 3 2 2" xfId="1153" xr:uid="{00000000-0005-0000-0000-0000770E0000}"/>
    <cellStyle name="Comma 2 3 5 3 2 2 2" xfId="3558" xr:uid="{00000000-0005-0000-0000-0000780E0000}"/>
    <cellStyle name="Comma 2 3 5 3 2 2 2 2" xfId="8361" xr:uid="{00000000-0005-0000-0000-0000790E0000}"/>
    <cellStyle name="Comma 2 3 5 3 2 2 2 2 2" xfId="17968" xr:uid="{00000000-0005-0000-0000-00007A0E0000}"/>
    <cellStyle name="Comma 2 3 5 3 2 2 2 2 2 2" xfId="37182" xr:uid="{769E864C-B0E2-4F3D-ADC3-7CC75E269AAC}"/>
    <cellStyle name="Comma 2 3 5 3 2 2 2 2 3" xfId="27575" xr:uid="{F0E10F51-761C-48A3-9444-8835C876FC6D}"/>
    <cellStyle name="Comma 2 3 5 3 2 2 2 3" xfId="13165" xr:uid="{00000000-0005-0000-0000-00007B0E0000}"/>
    <cellStyle name="Comma 2 3 5 3 2 2 2 3 2" xfId="32379" xr:uid="{E2582E51-D75A-47DB-A9F0-1391E9607843}"/>
    <cellStyle name="Comma 2 3 5 3 2 2 2 4" xfId="22772" xr:uid="{43C14E31-72EB-43A9-A5CE-A551E9D089EC}"/>
    <cellStyle name="Comma 2 3 5 3 2 2 3" xfId="5960" xr:uid="{00000000-0005-0000-0000-00007C0E0000}"/>
    <cellStyle name="Comma 2 3 5 3 2 2 3 2" xfId="15567" xr:uid="{00000000-0005-0000-0000-00007D0E0000}"/>
    <cellStyle name="Comma 2 3 5 3 2 2 3 2 2" xfId="34781" xr:uid="{64333327-526E-4283-B77F-4156DC9BFA36}"/>
    <cellStyle name="Comma 2 3 5 3 2 2 3 3" xfId="25174" xr:uid="{CCDED702-391D-43DC-9749-ED3A6AE66D09}"/>
    <cellStyle name="Comma 2 3 5 3 2 2 4" xfId="10763" xr:uid="{00000000-0005-0000-0000-00007E0E0000}"/>
    <cellStyle name="Comma 2 3 5 3 2 2 4 2" xfId="29977" xr:uid="{024D58F5-DD72-40E6-9716-0A2559F42890}"/>
    <cellStyle name="Comma 2 3 5 3 2 2 5" xfId="20370" xr:uid="{956E29C3-3026-4803-A541-00306C2D268A}"/>
    <cellStyle name="Comma 2 3 5 3 2 3" xfId="1953" xr:uid="{00000000-0005-0000-0000-00007F0E0000}"/>
    <cellStyle name="Comma 2 3 5 3 2 3 2" xfId="4358" xr:uid="{00000000-0005-0000-0000-0000800E0000}"/>
    <cellStyle name="Comma 2 3 5 3 2 3 2 2" xfId="9161" xr:uid="{00000000-0005-0000-0000-0000810E0000}"/>
    <cellStyle name="Comma 2 3 5 3 2 3 2 2 2" xfId="18768" xr:uid="{00000000-0005-0000-0000-0000820E0000}"/>
    <cellStyle name="Comma 2 3 5 3 2 3 2 2 2 2" xfId="37982" xr:uid="{91992A77-7833-4FF7-BDB0-A97F9FD8B1CF}"/>
    <cellStyle name="Comma 2 3 5 3 2 3 2 2 3" xfId="28375" xr:uid="{3A3027FA-E971-4DD8-9295-1B382CA2F03C}"/>
    <cellStyle name="Comma 2 3 5 3 2 3 2 3" xfId="13965" xr:uid="{00000000-0005-0000-0000-0000830E0000}"/>
    <cellStyle name="Comma 2 3 5 3 2 3 2 3 2" xfId="33179" xr:uid="{B4516F7F-C9D8-4A97-9044-6F072806449C}"/>
    <cellStyle name="Comma 2 3 5 3 2 3 2 4" xfId="23572" xr:uid="{73F23A2C-43E5-4428-AA4B-21B9292F589C}"/>
    <cellStyle name="Comma 2 3 5 3 2 3 3" xfId="6760" xr:uid="{00000000-0005-0000-0000-0000840E0000}"/>
    <cellStyle name="Comma 2 3 5 3 2 3 3 2" xfId="16367" xr:uid="{00000000-0005-0000-0000-0000850E0000}"/>
    <cellStyle name="Comma 2 3 5 3 2 3 3 2 2" xfId="35581" xr:uid="{8A2D59BC-AC45-4743-8521-C0A3AF4B80F6}"/>
    <cellStyle name="Comma 2 3 5 3 2 3 3 3" xfId="25974" xr:uid="{325E7751-8B30-4FE6-9A34-ADBCEC513C89}"/>
    <cellStyle name="Comma 2 3 5 3 2 3 4" xfId="11563" xr:uid="{00000000-0005-0000-0000-0000860E0000}"/>
    <cellStyle name="Comma 2 3 5 3 2 3 4 2" xfId="30777" xr:uid="{35B86E29-7CA0-4E18-BBAE-D8568351976B}"/>
    <cellStyle name="Comma 2 3 5 3 2 3 5" xfId="21170" xr:uid="{AD612D29-76CA-41E1-9FF7-5E84097C0ABD}"/>
    <cellStyle name="Comma 2 3 5 3 2 4" xfId="2758" xr:uid="{00000000-0005-0000-0000-0000870E0000}"/>
    <cellStyle name="Comma 2 3 5 3 2 4 2" xfId="7561" xr:uid="{00000000-0005-0000-0000-0000880E0000}"/>
    <cellStyle name="Comma 2 3 5 3 2 4 2 2" xfId="17168" xr:uid="{00000000-0005-0000-0000-0000890E0000}"/>
    <cellStyle name="Comma 2 3 5 3 2 4 2 2 2" xfId="36382" xr:uid="{D52F7E73-F918-4B77-BBD8-8A758175BBC3}"/>
    <cellStyle name="Comma 2 3 5 3 2 4 2 3" xfId="26775" xr:uid="{B01F32E1-5047-403D-B2E9-78E4FEB4FEA7}"/>
    <cellStyle name="Comma 2 3 5 3 2 4 3" xfId="12365" xr:uid="{00000000-0005-0000-0000-00008A0E0000}"/>
    <cellStyle name="Comma 2 3 5 3 2 4 3 2" xfId="31579" xr:uid="{29F8C2D5-07F4-416F-BBDC-D227BAF7F4E8}"/>
    <cellStyle name="Comma 2 3 5 3 2 4 4" xfId="21972" xr:uid="{4FAC34FA-396C-4948-8C86-5CBAD6ECA919}"/>
    <cellStyle name="Comma 2 3 5 3 2 5" xfId="5160" xr:uid="{00000000-0005-0000-0000-00008B0E0000}"/>
    <cellStyle name="Comma 2 3 5 3 2 5 2" xfId="14767" xr:uid="{00000000-0005-0000-0000-00008C0E0000}"/>
    <cellStyle name="Comma 2 3 5 3 2 5 2 2" xfId="33981" xr:uid="{269FFBB7-C3DE-4E3C-8172-F57460C84386}"/>
    <cellStyle name="Comma 2 3 5 3 2 5 3" xfId="24374" xr:uid="{1CF7E27C-29AD-4222-835D-2C7F4A08C81B}"/>
    <cellStyle name="Comma 2 3 5 3 2 6" xfId="9963" xr:uid="{00000000-0005-0000-0000-00008D0E0000}"/>
    <cellStyle name="Comma 2 3 5 3 2 6 2" xfId="29177" xr:uid="{9466CB4E-03E0-49B2-BB26-28FD0066872A}"/>
    <cellStyle name="Comma 2 3 5 3 2 7" xfId="19570" xr:uid="{604FF334-FF97-483A-869D-4B3F4E298C39}"/>
    <cellStyle name="Comma 2 3 5 3 3" xfId="552" xr:uid="{00000000-0005-0000-0000-00008E0E0000}"/>
    <cellStyle name="Comma 2 3 5 3 3 2" xfId="1353" xr:uid="{00000000-0005-0000-0000-00008F0E0000}"/>
    <cellStyle name="Comma 2 3 5 3 3 2 2" xfId="3758" xr:uid="{00000000-0005-0000-0000-0000900E0000}"/>
    <cellStyle name="Comma 2 3 5 3 3 2 2 2" xfId="8561" xr:uid="{00000000-0005-0000-0000-0000910E0000}"/>
    <cellStyle name="Comma 2 3 5 3 3 2 2 2 2" xfId="18168" xr:uid="{00000000-0005-0000-0000-0000920E0000}"/>
    <cellStyle name="Comma 2 3 5 3 3 2 2 2 2 2" xfId="37382" xr:uid="{E88971C0-ADBF-4624-A435-3819D2393C71}"/>
    <cellStyle name="Comma 2 3 5 3 3 2 2 2 3" xfId="27775" xr:uid="{4118494B-B665-477A-8E17-56EDA4D73574}"/>
    <cellStyle name="Comma 2 3 5 3 3 2 2 3" xfId="13365" xr:uid="{00000000-0005-0000-0000-0000930E0000}"/>
    <cellStyle name="Comma 2 3 5 3 3 2 2 3 2" xfId="32579" xr:uid="{BBE2FD54-7853-4506-BFC4-D0FE90F2C5BE}"/>
    <cellStyle name="Comma 2 3 5 3 3 2 2 4" xfId="22972" xr:uid="{FB9F1A04-87AB-4FFA-B3D8-4938A605F558}"/>
    <cellStyle name="Comma 2 3 5 3 3 2 3" xfId="6160" xr:uid="{00000000-0005-0000-0000-0000940E0000}"/>
    <cellStyle name="Comma 2 3 5 3 3 2 3 2" xfId="15767" xr:uid="{00000000-0005-0000-0000-0000950E0000}"/>
    <cellStyle name="Comma 2 3 5 3 3 2 3 2 2" xfId="34981" xr:uid="{7EABBB5C-3DFE-466D-991D-D7E1068FA49E}"/>
    <cellStyle name="Comma 2 3 5 3 3 2 3 3" xfId="25374" xr:uid="{E2588F06-1B2D-4B73-9F5E-96CFCC1E7962}"/>
    <cellStyle name="Comma 2 3 5 3 3 2 4" xfId="10963" xr:uid="{00000000-0005-0000-0000-0000960E0000}"/>
    <cellStyle name="Comma 2 3 5 3 3 2 4 2" xfId="30177" xr:uid="{8F3ED9F9-0A51-4104-A7D7-64D8C51D7A49}"/>
    <cellStyle name="Comma 2 3 5 3 3 2 5" xfId="20570" xr:uid="{6ABBF771-8B25-45AC-834D-A0B5755313E4}"/>
    <cellStyle name="Comma 2 3 5 3 3 3" xfId="2153" xr:uid="{00000000-0005-0000-0000-0000970E0000}"/>
    <cellStyle name="Comma 2 3 5 3 3 3 2" xfId="4558" xr:uid="{00000000-0005-0000-0000-0000980E0000}"/>
    <cellStyle name="Comma 2 3 5 3 3 3 2 2" xfId="9361" xr:uid="{00000000-0005-0000-0000-0000990E0000}"/>
    <cellStyle name="Comma 2 3 5 3 3 3 2 2 2" xfId="18968" xr:uid="{00000000-0005-0000-0000-00009A0E0000}"/>
    <cellStyle name="Comma 2 3 5 3 3 3 2 2 2 2" xfId="38182" xr:uid="{8812A5B3-AB3D-4550-8801-77CE1B24FD7A}"/>
    <cellStyle name="Comma 2 3 5 3 3 3 2 2 3" xfId="28575" xr:uid="{B8B262FD-7FF9-4C7D-ABDA-71EA9C01DFB7}"/>
    <cellStyle name="Comma 2 3 5 3 3 3 2 3" xfId="14165" xr:uid="{00000000-0005-0000-0000-00009B0E0000}"/>
    <cellStyle name="Comma 2 3 5 3 3 3 2 3 2" xfId="33379" xr:uid="{EEA60786-D5DA-45E4-9F41-710CFA55F343}"/>
    <cellStyle name="Comma 2 3 5 3 3 3 2 4" xfId="23772" xr:uid="{7007A2A9-FC46-4F31-9E18-A126939F79DC}"/>
    <cellStyle name="Comma 2 3 5 3 3 3 3" xfId="6960" xr:uid="{00000000-0005-0000-0000-00009C0E0000}"/>
    <cellStyle name="Comma 2 3 5 3 3 3 3 2" xfId="16567" xr:uid="{00000000-0005-0000-0000-00009D0E0000}"/>
    <cellStyle name="Comma 2 3 5 3 3 3 3 2 2" xfId="35781" xr:uid="{D9FCFFA5-BF61-4906-945B-8D3AA924FB18}"/>
    <cellStyle name="Comma 2 3 5 3 3 3 3 3" xfId="26174" xr:uid="{23CC2876-5E88-4ED0-9E52-6BA806422661}"/>
    <cellStyle name="Comma 2 3 5 3 3 3 4" xfId="11763" xr:uid="{00000000-0005-0000-0000-00009E0E0000}"/>
    <cellStyle name="Comma 2 3 5 3 3 3 4 2" xfId="30977" xr:uid="{099F7A2F-C3F3-4806-A031-F07887820965}"/>
    <cellStyle name="Comma 2 3 5 3 3 3 5" xfId="21370" xr:uid="{9C8592CA-F3C1-484B-8D1D-AA2CA7162DC9}"/>
    <cellStyle name="Comma 2 3 5 3 3 4" xfId="2958" xr:uid="{00000000-0005-0000-0000-00009F0E0000}"/>
    <cellStyle name="Comma 2 3 5 3 3 4 2" xfId="7761" xr:uid="{00000000-0005-0000-0000-0000A00E0000}"/>
    <cellStyle name="Comma 2 3 5 3 3 4 2 2" xfId="17368" xr:uid="{00000000-0005-0000-0000-0000A10E0000}"/>
    <cellStyle name="Comma 2 3 5 3 3 4 2 2 2" xfId="36582" xr:uid="{20EDBB58-870D-47BE-B14D-969B7B08E827}"/>
    <cellStyle name="Comma 2 3 5 3 3 4 2 3" xfId="26975" xr:uid="{70C742C1-9237-4FDD-908D-68E040A2599D}"/>
    <cellStyle name="Comma 2 3 5 3 3 4 3" xfId="12565" xr:uid="{00000000-0005-0000-0000-0000A20E0000}"/>
    <cellStyle name="Comma 2 3 5 3 3 4 3 2" xfId="31779" xr:uid="{2B696B31-9C1B-42AA-A776-31CAB74632AE}"/>
    <cellStyle name="Comma 2 3 5 3 3 4 4" xfId="22172" xr:uid="{745B2A52-E5AB-4C3E-ABF4-A58749AC13E5}"/>
    <cellStyle name="Comma 2 3 5 3 3 5" xfId="5360" xr:uid="{00000000-0005-0000-0000-0000A30E0000}"/>
    <cellStyle name="Comma 2 3 5 3 3 5 2" xfId="14967" xr:uid="{00000000-0005-0000-0000-0000A40E0000}"/>
    <cellStyle name="Comma 2 3 5 3 3 5 2 2" xfId="34181" xr:uid="{D841FEE9-9FAD-4424-B0F4-F45386D52250}"/>
    <cellStyle name="Comma 2 3 5 3 3 5 3" xfId="24574" xr:uid="{8D1CC3BB-79EF-4B76-B8A1-E04EE869DE57}"/>
    <cellStyle name="Comma 2 3 5 3 3 6" xfId="10163" xr:uid="{00000000-0005-0000-0000-0000A50E0000}"/>
    <cellStyle name="Comma 2 3 5 3 3 6 2" xfId="29377" xr:uid="{975C48A1-2702-4544-829F-A3B820810246}"/>
    <cellStyle name="Comma 2 3 5 3 3 7" xfId="19770" xr:uid="{7A60FE79-0856-4601-A329-116EE12907DA}"/>
    <cellStyle name="Comma 2 3 5 3 4" xfId="752" xr:uid="{00000000-0005-0000-0000-0000A60E0000}"/>
    <cellStyle name="Comma 2 3 5 3 4 2" xfId="1553" xr:uid="{00000000-0005-0000-0000-0000A70E0000}"/>
    <cellStyle name="Comma 2 3 5 3 4 2 2" xfId="3958" xr:uid="{00000000-0005-0000-0000-0000A80E0000}"/>
    <cellStyle name="Comma 2 3 5 3 4 2 2 2" xfId="8761" xr:uid="{00000000-0005-0000-0000-0000A90E0000}"/>
    <cellStyle name="Comma 2 3 5 3 4 2 2 2 2" xfId="18368" xr:uid="{00000000-0005-0000-0000-0000AA0E0000}"/>
    <cellStyle name="Comma 2 3 5 3 4 2 2 2 2 2" xfId="37582" xr:uid="{74B22002-82C1-497B-A0F9-D0E464366C6D}"/>
    <cellStyle name="Comma 2 3 5 3 4 2 2 2 3" xfId="27975" xr:uid="{0BF00450-EE1C-41A0-8223-83C4CB8FFF7D}"/>
    <cellStyle name="Comma 2 3 5 3 4 2 2 3" xfId="13565" xr:uid="{00000000-0005-0000-0000-0000AB0E0000}"/>
    <cellStyle name="Comma 2 3 5 3 4 2 2 3 2" xfId="32779" xr:uid="{436C108B-6A1E-4CCC-8B06-CB52342385BD}"/>
    <cellStyle name="Comma 2 3 5 3 4 2 2 4" xfId="23172" xr:uid="{8E3C5445-6494-4133-B551-DAD8EE4BA967}"/>
    <cellStyle name="Comma 2 3 5 3 4 2 3" xfId="6360" xr:uid="{00000000-0005-0000-0000-0000AC0E0000}"/>
    <cellStyle name="Comma 2 3 5 3 4 2 3 2" xfId="15967" xr:uid="{00000000-0005-0000-0000-0000AD0E0000}"/>
    <cellStyle name="Comma 2 3 5 3 4 2 3 2 2" xfId="35181" xr:uid="{F36CC56F-87A2-4614-B619-9DC1F8C9F67D}"/>
    <cellStyle name="Comma 2 3 5 3 4 2 3 3" xfId="25574" xr:uid="{08EFFEDF-7C9F-4CD3-AC6F-5265370C305F}"/>
    <cellStyle name="Comma 2 3 5 3 4 2 4" xfId="11163" xr:uid="{00000000-0005-0000-0000-0000AE0E0000}"/>
    <cellStyle name="Comma 2 3 5 3 4 2 4 2" xfId="30377" xr:uid="{051DBC23-8168-452B-BECF-84BF98FF0448}"/>
    <cellStyle name="Comma 2 3 5 3 4 2 5" xfId="20770" xr:uid="{BD900057-1DBF-4CA5-AA90-5C6F8BFD716A}"/>
    <cellStyle name="Comma 2 3 5 3 4 3" xfId="2353" xr:uid="{00000000-0005-0000-0000-0000AF0E0000}"/>
    <cellStyle name="Comma 2 3 5 3 4 3 2" xfId="4758" xr:uid="{00000000-0005-0000-0000-0000B00E0000}"/>
    <cellStyle name="Comma 2 3 5 3 4 3 2 2" xfId="9561" xr:uid="{00000000-0005-0000-0000-0000B10E0000}"/>
    <cellStyle name="Comma 2 3 5 3 4 3 2 2 2" xfId="19168" xr:uid="{00000000-0005-0000-0000-0000B20E0000}"/>
    <cellStyle name="Comma 2 3 5 3 4 3 2 2 2 2" xfId="38382" xr:uid="{4BCCAE57-2C94-43D1-A153-9A15507E777C}"/>
    <cellStyle name="Comma 2 3 5 3 4 3 2 2 3" xfId="28775" xr:uid="{31443941-8D40-4E45-92F3-8255369792EF}"/>
    <cellStyle name="Comma 2 3 5 3 4 3 2 3" xfId="14365" xr:uid="{00000000-0005-0000-0000-0000B30E0000}"/>
    <cellStyle name="Comma 2 3 5 3 4 3 2 3 2" xfId="33579" xr:uid="{748FB084-DAB4-4260-8C5D-6B562707CF22}"/>
    <cellStyle name="Comma 2 3 5 3 4 3 2 4" xfId="23972" xr:uid="{26781B91-533B-4C2C-AA51-6CF8F8FE6F03}"/>
    <cellStyle name="Comma 2 3 5 3 4 3 3" xfId="7160" xr:uid="{00000000-0005-0000-0000-0000B40E0000}"/>
    <cellStyle name="Comma 2 3 5 3 4 3 3 2" xfId="16767" xr:uid="{00000000-0005-0000-0000-0000B50E0000}"/>
    <cellStyle name="Comma 2 3 5 3 4 3 3 2 2" xfId="35981" xr:uid="{367540A9-4992-4C49-A0B3-B805C9A22F2E}"/>
    <cellStyle name="Comma 2 3 5 3 4 3 3 3" xfId="26374" xr:uid="{211E398F-3816-4DDC-BCDE-B78A01F18A63}"/>
    <cellStyle name="Comma 2 3 5 3 4 3 4" xfId="11963" xr:uid="{00000000-0005-0000-0000-0000B60E0000}"/>
    <cellStyle name="Comma 2 3 5 3 4 3 4 2" xfId="31177" xr:uid="{859D139D-D8C4-4F12-83DD-CAF82E2D8A59}"/>
    <cellStyle name="Comma 2 3 5 3 4 3 5" xfId="21570" xr:uid="{36324067-A336-4597-AE24-CBA36CE42E0D}"/>
    <cellStyle name="Comma 2 3 5 3 4 4" xfId="3158" xr:uid="{00000000-0005-0000-0000-0000B70E0000}"/>
    <cellStyle name="Comma 2 3 5 3 4 4 2" xfId="7961" xr:uid="{00000000-0005-0000-0000-0000B80E0000}"/>
    <cellStyle name="Comma 2 3 5 3 4 4 2 2" xfId="17568" xr:uid="{00000000-0005-0000-0000-0000B90E0000}"/>
    <cellStyle name="Comma 2 3 5 3 4 4 2 2 2" xfId="36782" xr:uid="{E39DBCBE-BA44-4204-9666-92205FC9A31F}"/>
    <cellStyle name="Comma 2 3 5 3 4 4 2 3" xfId="27175" xr:uid="{ACEA18EF-8EC3-417B-A144-5A9E7F3CBE72}"/>
    <cellStyle name="Comma 2 3 5 3 4 4 3" xfId="12765" xr:uid="{00000000-0005-0000-0000-0000BA0E0000}"/>
    <cellStyle name="Comma 2 3 5 3 4 4 3 2" xfId="31979" xr:uid="{6626FB16-1E9E-4860-A09C-3CC428583201}"/>
    <cellStyle name="Comma 2 3 5 3 4 4 4" xfId="22372" xr:uid="{1B561A8D-551D-4774-83B1-6ED36AA40581}"/>
    <cellStyle name="Comma 2 3 5 3 4 5" xfId="5560" xr:uid="{00000000-0005-0000-0000-0000BB0E0000}"/>
    <cellStyle name="Comma 2 3 5 3 4 5 2" xfId="15167" xr:uid="{00000000-0005-0000-0000-0000BC0E0000}"/>
    <cellStyle name="Comma 2 3 5 3 4 5 2 2" xfId="34381" xr:uid="{711707F9-68E0-40F3-B71C-88E85973323C}"/>
    <cellStyle name="Comma 2 3 5 3 4 5 3" xfId="24774" xr:uid="{5E3CAD17-E91B-4473-BBF9-92D447204FCB}"/>
    <cellStyle name="Comma 2 3 5 3 4 6" xfId="10363" xr:uid="{00000000-0005-0000-0000-0000BD0E0000}"/>
    <cellStyle name="Comma 2 3 5 3 4 6 2" xfId="29577" xr:uid="{ECE3ECD6-2D04-4006-A65A-A828F7261BF3}"/>
    <cellStyle name="Comma 2 3 5 3 4 7" xfId="19970" xr:uid="{C89EF214-2983-4BEC-A62D-CAA41B4BCA41}"/>
    <cellStyle name="Comma 2 3 5 3 5" xfId="953" xr:uid="{00000000-0005-0000-0000-0000BE0E0000}"/>
    <cellStyle name="Comma 2 3 5 3 5 2" xfId="3358" xr:uid="{00000000-0005-0000-0000-0000BF0E0000}"/>
    <cellStyle name="Comma 2 3 5 3 5 2 2" xfId="8161" xr:uid="{00000000-0005-0000-0000-0000C00E0000}"/>
    <cellStyle name="Comma 2 3 5 3 5 2 2 2" xfId="17768" xr:uid="{00000000-0005-0000-0000-0000C10E0000}"/>
    <cellStyle name="Comma 2 3 5 3 5 2 2 2 2" xfId="36982" xr:uid="{680B0CD7-40B9-4252-ADEA-44612DAC7ECD}"/>
    <cellStyle name="Comma 2 3 5 3 5 2 2 3" xfId="27375" xr:uid="{2B553B4D-2FFC-4E01-A795-528C3175880D}"/>
    <cellStyle name="Comma 2 3 5 3 5 2 3" xfId="12965" xr:uid="{00000000-0005-0000-0000-0000C20E0000}"/>
    <cellStyle name="Comma 2 3 5 3 5 2 3 2" xfId="32179" xr:uid="{B57726AC-D0E5-454A-9CA2-86C0D00E1CB9}"/>
    <cellStyle name="Comma 2 3 5 3 5 2 4" xfId="22572" xr:uid="{B8D1958E-294B-4E13-AA97-AA93F9A8E69D}"/>
    <cellStyle name="Comma 2 3 5 3 5 3" xfId="5760" xr:uid="{00000000-0005-0000-0000-0000C30E0000}"/>
    <cellStyle name="Comma 2 3 5 3 5 3 2" xfId="15367" xr:uid="{00000000-0005-0000-0000-0000C40E0000}"/>
    <cellStyle name="Comma 2 3 5 3 5 3 2 2" xfId="34581" xr:uid="{E26B6271-FFC2-4D6C-A996-89614B891A2A}"/>
    <cellStyle name="Comma 2 3 5 3 5 3 3" xfId="24974" xr:uid="{96284F9E-9C7D-4D19-AFD6-A5012C39B751}"/>
    <cellStyle name="Comma 2 3 5 3 5 4" xfId="10563" xr:uid="{00000000-0005-0000-0000-0000C50E0000}"/>
    <cellStyle name="Comma 2 3 5 3 5 4 2" xfId="29777" xr:uid="{111DB6AC-A86A-4369-9A92-62B62246C71D}"/>
    <cellStyle name="Comma 2 3 5 3 5 5" xfId="20170" xr:uid="{B8CE12D1-33B9-41EC-99E4-692A1C7FEE89}"/>
    <cellStyle name="Comma 2 3 5 3 6" xfId="1753" xr:uid="{00000000-0005-0000-0000-0000C60E0000}"/>
    <cellStyle name="Comma 2 3 5 3 6 2" xfId="4158" xr:uid="{00000000-0005-0000-0000-0000C70E0000}"/>
    <cellStyle name="Comma 2 3 5 3 6 2 2" xfId="8961" xr:uid="{00000000-0005-0000-0000-0000C80E0000}"/>
    <cellStyle name="Comma 2 3 5 3 6 2 2 2" xfId="18568" xr:uid="{00000000-0005-0000-0000-0000C90E0000}"/>
    <cellStyle name="Comma 2 3 5 3 6 2 2 2 2" xfId="37782" xr:uid="{71752F29-E20C-4436-89B7-E432263A5507}"/>
    <cellStyle name="Comma 2 3 5 3 6 2 2 3" xfId="28175" xr:uid="{7A44F680-CE61-404B-A2EA-04270812888C}"/>
    <cellStyle name="Comma 2 3 5 3 6 2 3" xfId="13765" xr:uid="{00000000-0005-0000-0000-0000CA0E0000}"/>
    <cellStyle name="Comma 2 3 5 3 6 2 3 2" xfId="32979" xr:uid="{8DA4E8E0-55A7-4A09-8C0C-126CCA750C49}"/>
    <cellStyle name="Comma 2 3 5 3 6 2 4" xfId="23372" xr:uid="{20DCB299-5F0F-4C94-94C3-C3C48E4ADFA3}"/>
    <cellStyle name="Comma 2 3 5 3 6 3" xfId="6560" xr:uid="{00000000-0005-0000-0000-0000CB0E0000}"/>
    <cellStyle name="Comma 2 3 5 3 6 3 2" xfId="16167" xr:uid="{00000000-0005-0000-0000-0000CC0E0000}"/>
    <cellStyle name="Comma 2 3 5 3 6 3 2 2" xfId="35381" xr:uid="{EE12093B-3312-4ECF-A556-69877658391A}"/>
    <cellStyle name="Comma 2 3 5 3 6 3 3" xfId="25774" xr:uid="{6E57DF62-DDE3-4D23-8457-7CFD07474F18}"/>
    <cellStyle name="Comma 2 3 5 3 6 4" xfId="11363" xr:uid="{00000000-0005-0000-0000-0000CD0E0000}"/>
    <cellStyle name="Comma 2 3 5 3 6 4 2" xfId="30577" xr:uid="{B6AED054-3F09-4546-AE14-4602980C5E85}"/>
    <cellStyle name="Comma 2 3 5 3 6 5" xfId="20970" xr:uid="{D9217BBB-6C15-4C14-AB7D-C140B7B5B983}"/>
    <cellStyle name="Comma 2 3 5 3 7" xfId="2558" xr:uid="{00000000-0005-0000-0000-0000CE0E0000}"/>
    <cellStyle name="Comma 2 3 5 3 7 2" xfId="7361" xr:uid="{00000000-0005-0000-0000-0000CF0E0000}"/>
    <cellStyle name="Comma 2 3 5 3 7 2 2" xfId="16968" xr:uid="{00000000-0005-0000-0000-0000D00E0000}"/>
    <cellStyle name="Comma 2 3 5 3 7 2 2 2" xfId="36182" xr:uid="{F285A3A6-3AFD-49E9-91DA-1B47F16C5207}"/>
    <cellStyle name="Comma 2 3 5 3 7 2 3" xfId="26575" xr:uid="{335660C2-7BD0-43A9-AF46-1A14A209C0FF}"/>
    <cellStyle name="Comma 2 3 5 3 7 3" xfId="12165" xr:uid="{00000000-0005-0000-0000-0000D10E0000}"/>
    <cellStyle name="Comma 2 3 5 3 7 3 2" xfId="31379" xr:uid="{B9B3DD78-A123-407D-B978-4751FE5590DF}"/>
    <cellStyle name="Comma 2 3 5 3 7 4" xfId="21772" xr:uid="{59FA9006-FE02-46B3-9B01-AB7BEC8C4403}"/>
    <cellStyle name="Comma 2 3 5 3 8" xfId="4960" xr:uid="{00000000-0005-0000-0000-0000D20E0000}"/>
    <cellStyle name="Comma 2 3 5 3 8 2" xfId="14567" xr:uid="{00000000-0005-0000-0000-0000D30E0000}"/>
    <cellStyle name="Comma 2 3 5 3 8 2 2" xfId="33781" xr:uid="{8E1F2EDF-D6C1-4E4B-91BC-5C24C8494162}"/>
    <cellStyle name="Comma 2 3 5 3 8 3" xfId="24174" xr:uid="{B5E20ED8-B89C-434D-9B6C-AF74A6FA7E0F}"/>
    <cellStyle name="Comma 2 3 5 3 9" xfId="9763" xr:uid="{00000000-0005-0000-0000-0000D40E0000}"/>
    <cellStyle name="Comma 2 3 5 3 9 2" xfId="28977" xr:uid="{CAB5FF87-B21A-4718-9C9E-EED278599030}"/>
    <cellStyle name="Comma 2 3 5 4" xfId="252" xr:uid="{00000000-0005-0000-0000-0000D50E0000}"/>
    <cellStyle name="Comma 2 3 5 4 2" xfId="1053" xr:uid="{00000000-0005-0000-0000-0000D60E0000}"/>
    <cellStyle name="Comma 2 3 5 4 2 2" xfId="3458" xr:uid="{00000000-0005-0000-0000-0000D70E0000}"/>
    <cellStyle name="Comma 2 3 5 4 2 2 2" xfId="8261" xr:uid="{00000000-0005-0000-0000-0000D80E0000}"/>
    <cellStyle name="Comma 2 3 5 4 2 2 2 2" xfId="17868" xr:uid="{00000000-0005-0000-0000-0000D90E0000}"/>
    <cellStyle name="Comma 2 3 5 4 2 2 2 2 2" xfId="37082" xr:uid="{D73C1063-1355-47AF-9CA5-003FCB1D01F2}"/>
    <cellStyle name="Comma 2 3 5 4 2 2 2 3" xfId="27475" xr:uid="{270CD925-BDA6-4CE5-8951-8AA0559523A8}"/>
    <cellStyle name="Comma 2 3 5 4 2 2 3" xfId="13065" xr:uid="{00000000-0005-0000-0000-0000DA0E0000}"/>
    <cellStyle name="Comma 2 3 5 4 2 2 3 2" xfId="32279" xr:uid="{A41AF679-5D3B-43CE-8189-02B10151814B}"/>
    <cellStyle name="Comma 2 3 5 4 2 2 4" xfId="22672" xr:uid="{8C913853-9A0E-4F69-82A6-57DC272ED29D}"/>
    <cellStyle name="Comma 2 3 5 4 2 3" xfId="5860" xr:uid="{00000000-0005-0000-0000-0000DB0E0000}"/>
    <cellStyle name="Comma 2 3 5 4 2 3 2" xfId="15467" xr:uid="{00000000-0005-0000-0000-0000DC0E0000}"/>
    <cellStyle name="Comma 2 3 5 4 2 3 2 2" xfId="34681" xr:uid="{29DFD582-7AAC-49D5-B3A1-BE27A3BB2B67}"/>
    <cellStyle name="Comma 2 3 5 4 2 3 3" xfId="25074" xr:uid="{3D8A930F-E4E7-4BA4-9C10-D51E21842195}"/>
    <cellStyle name="Comma 2 3 5 4 2 4" xfId="10663" xr:uid="{00000000-0005-0000-0000-0000DD0E0000}"/>
    <cellStyle name="Comma 2 3 5 4 2 4 2" xfId="29877" xr:uid="{45C7ABC5-2A09-44AA-B8EF-7FAC2E3D7CB6}"/>
    <cellStyle name="Comma 2 3 5 4 2 5" xfId="20270" xr:uid="{37A4F240-A3E4-4A9A-B3B5-F82CECB5CE41}"/>
    <cellStyle name="Comma 2 3 5 4 3" xfId="1853" xr:uid="{00000000-0005-0000-0000-0000DE0E0000}"/>
    <cellStyle name="Comma 2 3 5 4 3 2" xfId="4258" xr:uid="{00000000-0005-0000-0000-0000DF0E0000}"/>
    <cellStyle name="Comma 2 3 5 4 3 2 2" xfId="9061" xr:uid="{00000000-0005-0000-0000-0000E00E0000}"/>
    <cellStyle name="Comma 2 3 5 4 3 2 2 2" xfId="18668" xr:uid="{00000000-0005-0000-0000-0000E10E0000}"/>
    <cellStyle name="Comma 2 3 5 4 3 2 2 2 2" xfId="37882" xr:uid="{AADE7B80-F163-4345-9A56-5BCBB44395BB}"/>
    <cellStyle name="Comma 2 3 5 4 3 2 2 3" xfId="28275" xr:uid="{7FDC6E5A-861E-4EC2-9F7E-129CDCA550AB}"/>
    <cellStyle name="Comma 2 3 5 4 3 2 3" xfId="13865" xr:uid="{00000000-0005-0000-0000-0000E20E0000}"/>
    <cellStyle name="Comma 2 3 5 4 3 2 3 2" xfId="33079" xr:uid="{F678084A-3789-49C1-BB62-B305739219AE}"/>
    <cellStyle name="Comma 2 3 5 4 3 2 4" xfId="23472" xr:uid="{85154186-B8BB-4642-BFE3-7896F55ACCE7}"/>
    <cellStyle name="Comma 2 3 5 4 3 3" xfId="6660" xr:uid="{00000000-0005-0000-0000-0000E30E0000}"/>
    <cellStyle name="Comma 2 3 5 4 3 3 2" xfId="16267" xr:uid="{00000000-0005-0000-0000-0000E40E0000}"/>
    <cellStyle name="Comma 2 3 5 4 3 3 2 2" xfId="35481" xr:uid="{F0B6EAA9-A9F5-4CD4-B063-06A2325769AC}"/>
    <cellStyle name="Comma 2 3 5 4 3 3 3" xfId="25874" xr:uid="{B46E3D20-B640-4B45-AE17-A6F1F82CECD0}"/>
    <cellStyle name="Comma 2 3 5 4 3 4" xfId="11463" xr:uid="{00000000-0005-0000-0000-0000E50E0000}"/>
    <cellStyle name="Comma 2 3 5 4 3 4 2" xfId="30677" xr:uid="{357625C3-97F8-4CE2-8B08-5DF1DEF4A76A}"/>
    <cellStyle name="Comma 2 3 5 4 3 5" xfId="21070" xr:uid="{22BFBCBB-06B4-4EED-BDCA-C56D06B49232}"/>
    <cellStyle name="Comma 2 3 5 4 4" xfId="2658" xr:uid="{00000000-0005-0000-0000-0000E60E0000}"/>
    <cellStyle name="Comma 2 3 5 4 4 2" xfId="7461" xr:uid="{00000000-0005-0000-0000-0000E70E0000}"/>
    <cellStyle name="Comma 2 3 5 4 4 2 2" xfId="17068" xr:uid="{00000000-0005-0000-0000-0000E80E0000}"/>
    <cellStyle name="Comma 2 3 5 4 4 2 2 2" xfId="36282" xr:uid="{B1AEE3B8-E496-4663-B0CB-DC7CFD9BEB3B}"/>
    <cellStyle name="Comma 2 3 5 4 4 2 3" xfId="26675" xr:uid="{8C3D88DB-ADB7-4C4F-A3AC-3F0739164E79}"/>
    <cellStyle name="Comma 2 3 5 4 4 3" xfId="12265" xr:uid="{00000000-0005-0000-0000-0000E90E0000}"/>
    <cellStyle name="Comma 2 3 5 4 4 3 2" xfId="31479" xr:uid="{6B99A99E-BBA4-4E97-ABD8-48FFE564DC65}"/>
    <cellStyle name="Comma 2 3 5 4 4 4" xfId="21872" xr:uid="{38453B94-A743-409A-BE32-11902B362C5B}"/>
    <cellStyle name="Comma 2 3 5 4 5" xfId="5060" xr:uid="{00000000-0005-0000-0000-0000EA0E0000}"/>
    <cellStyle name="Comma 2 3 5 4 5 2" xfId="14667" xr:uid="{00000000-0005-0000-0000-0000EB0E0000}"/>
    <cellStyle name="Comma 2 3 5 4 5 2 2" xfId="33881" xr:uid="{A7BC32E4-C828-4376-B1FD-20AFBF996FFC}"/>
    <cellStyle name="Comma 2 3 5 4 5 3" xfId="24274" xr:uid="{FCCD63F5-498D-4AF5-8BC4-EB7E138B1CFF}"/>
    <cellStyle name="Comma 2 3 5 4 6" xfId="9863" xr:uid="{00000000-0005-0000-0000-0000EC0E0000}"/>
    <cellStyle name="Comma 2 3 5 4 6 2" xfId="29077" xr:uid="{46B8BDBC-81DF-4266-A211-92FCC1625C0C}"/>
    <cellStyle name="Comma 2 3 5 4 7" xfId="19470" xr:uid="{D168539A-19D9-4054-BC77-A205495F53DF}"/>
    <cellStyle name="Comma 2 3 5 5" xfId="452" xr:uid="{00000000-0005-0000-0000-0000ED0E0000}"/>
    <cellStyle name="Comma 2 3 5 5 2" xfId="1253" xr:uid="{00000000-0005-0000-0000-0000EE0E0000}"/>
    <cellStyle name="Comma 2 3 5 5 2 2" xfId="3658" xr:uid="{00000000-0005-0000-0000-0000EF0E0000}"/>
    <cellStyle name="Comma 2 3 5 5 2 2 2" xfId="8461" xr:uid="{00000000-0005-0000-0000-0000F00E0000}"/>
    <cellStyle name="Comma 2 3 5 5 2 2 2 2" xfId="18068" xr:uid="{00000000-0005-0000-0000-0000F10E0000}"/>
    <cellStyle name="Comma 2 3 5 5 2 2 2 2 2" xfId="37282" xr:uid="{DC22664B-929E-4919-A89B-725371EC1C65}"/>
    <cellStyle name="Comma 2 3 5 5 2 2 2 3" xfId="27675" xr:uid="{EE911C0A-63B4-4A2F-AD11-870FA35B29F2}"/>
    <cellStyle name="Comma 2 3 5 5 2 2 3" xfId="13265" xr:uid="{00000000-0005-0000-0000-0000F20E0000}"/>
    <cellStyle name="Comma 2 3 5 5 2 2 3 2" xfId="32479" xr:uid="{30389908-2550-4770-AC16-44A4C693B1B0}"/>
    <cellStyle name="Comma 2 3 5 5 2 2 4" xfId="22872" xr:uid="{64CE2EBD-7752-4427-AAB8-2261F804C4AD}"/>
    <cellStyle name="Comma 2 3 5 5 2 3" xfId="6060" xr:uid="{00000000-0005-0000-0000-0000F30E0000}"/>
    <cellStyle name="Comma 2 3 5 5 2 3 2" xfId="15667" xr:uid="{00000000-0005-0000-0000-0000F40E0000}"/>
    <cellStyle name="Comma 2 3 5 5 2 3 2 2" xfId="34881" xr:uid="{FA150259-347F-4412-B6FD-3F71260B2EF7}"/>
    <cellStyle name="Comma 2 3 5 5 2 3 3" xfId="25274" xr:uid="{71C2BC52-77CD-4D6D-BD0F-6334FE50B511}"/>
    <cellStyle name="Comma 2 3 5 5 2 4" xfId="10863" xr:uid="{00000000-0005-0000-0000-0000F50E0000}"/>
    <cellStyle name="Comma 2 3 5 5 2 4 2" xfId="30077" xr:uid="{A6F48CA2-24F9-4312-881A-8CEF36A0E772}"/>
    <cellStyle name="Comma 2 3 5 5 2 5" xfId="20470" xr:uid="{B7C04FED-40BD-4EBC-A89B-A63F87EBC3F6}"/>
    <cellStyle name="Comma 2 3 5 5 3" xfId="2053" xr:uid="{00000000-0005-0000-0000-0000F60E0000}"/>
    <cellStyle name="Comma 2 3 5 5 3 2" xfId="4458" xr:uid="{00000000-0005-0000-0000-0000F70E0000}"/>
    <cellStyle name="Comma 2 3 5 5 3 2 2" xfId="9261" xr:uid="{00000000-0005-0000-0000-0000F80E0000}"/>
    <cellStyle name="Comma 2 3 5 5 3 2 2 2" xfId="18868" xr:uid="{00000000-0005-0000-0000-0000F90E0000}"/>
    <cellStyle name="Comma 2 3 5 5 3 2 2 2 2" xfId="38082" xr:uid="{6C804A04-3F4D-4D6A-822E-4A6891A0DA37}"/>
    <cellStyle name="Comma 2 3 5 5 3 2 2 3" xfId="28475" xr:uid="{93647153-2ECF-4F98-A2C9-4B11DEB5356B}"/>
    <cellStyle name="Comma 2 3 5 5 3 2 3" xfId="14065" xr:uid="{00000000-0005-0000-0000-0000FA0E0000}"/>
    <cellStyle name="Comma 2 3 5 5 3 2 3 2" xfId="33279" xr:uid="{682C544C-34F7-4209-9762-36C6F7764EE7}"/>
    <cellStyle name="Comma 2 3 5 5 3 2 4" xfId="23672" xr:uid="{30010C2D-1C73-41A7-802C-0EE2915F844C}"/>
    <cellStyle name="Comma 2 3 5 5 3 3" xfId="6860" xr:uid="{00000000-0005-0000-0000-0000FB0E0000}"/>
    <cellStyle name="Comma 2 3 5 5 3 3 2" xfId="16467" xr:uid="{00000000-0005-0000-0000-0000FC0E0000}"/>
    <cellStyle name="Comma 2 3 5 5 3 3 2 2" xfId="35681" xr:uid="{CF5F6274-09B9-4F01-BD0C-318247A31EBF}"/>
    <cellStyle name="Comma 2 3 5 5 3 3 3" xfId="26074" xr:uid="{FA36E77A-3BED-4704-A457-FEF4535EB48B}"/>
    <cellStyle name="Comma 2 3 5 5 3 4" xfId="11663" xr:uid="{00000000-0005-0000-0000-0000FD0E0000}"/>
    <cellStyle name="Comma 2 3 5 5 3 4 2" xfId="30877" xr:uid="{65DB35ED-A657-4EE4-8EA2-994D81210721}"/>
    <cellStyle name="Comma 2 3 5 5 3 5" xfId="21270" xr:uid="{BB957839-AEF9-47BB-B5EF-6D48323785CD}"/>
    <cellStyle name="Comma 2 3 5 5 4" xfId="2858" xr:uid="{00000000-0005-0000-0000-0000FE0E0000}"/>
    <cellStyle name="Comma 2 3 5 5 4 2" xfId="7661" xr:uid="{00000000-0005-0000-0000-0000FF0E0000}"/>
    <cellStyle name="Comma 2 3 5 5 4 2 2" xfId="17268" xr:uid="{00000000-0005-0000-0000-0000000F0000}"/>
    <cellStyle name="Comma 2 3 5 5 4 2 2 2" xfId="36482" xr:uid="{8FEE0CB8-F5BB-402E-BABA-AE18F4950AE1}"/>
    <cellStyle name="Comma 2 3 5 5 4 2 3" xfId="26875" xr:uid="{8DBA5A36-E04E-42F3-AFAD-75775904C7E9}"/>
    <cellStyle name="Comma 2 3 5 5 4 3" xfId="12465" xr:uid="{00000000-0005-0000-0000-0000010F0000}"/>
    <cellStyle name="Comma 2 3 5 5 4 3 2" xfId="31679" xr:uid="{5291A7ED-D840-4335-BB4A-371034F4DC5B}"/>
    <cellStyle name="Comma 2 3 5 5 4 4" xfId="22072" xr:uid="{FBD7D5E3-1476-4E98-A3AA-5B8DD18BCC16}"/>
    <cellStyle name="Comma 2 3 5 5 5" xfId="5260" xr:uid="{00000000-0005-0000-0000-0000020F0000}"/>
    <cellStyle name="Comma 2 3 5 5 5 2" xfId="14867" xr:uid="{00000000-0005-0000-0000-0000030F0000}"/>
    <cellStyle name="Comma 2 3 5 5 5 2 2" xfId="34081" xr:uid="{1767FA6F-71E9-4C47-BF46-D1C2EA6DDBE8}"/>
    <cellStyle name="Comma 2 3 5 5 5 3" xfId="24474" xr:uid="{9FFE8695-737A-4E75-811D-8C2993D45B47}"/>
    <cellStyle name="Comma 2 3 5 5 6" xfId="10063" xr:uid="{00000000-0005-0000-0000-0000040F0000}"/>
    <cellStyle name="Comma 2 3 5 5 6 2" xfId="29277" xr:uid="{11BD5B30-A409-4B5E-B79D-D50B13AAB28A}"/>
    <cellStyle name="Comma 2 3 5 5 7" xfId="19670" xr:uid="{06E9981D-5A05-467C-95DC-BB90AA66F1B9}"/>
    <cellStyle name="Comma 2 3 5 6" xfId="652" xr:uid="{00000000-0005-0000-0000-0000050F0000}"/>
    <cellStyle name="Comma 2 3 5 6 2" xfId="1453" xr:uid="{00000000-0005-0000-0000-0000060F0000}"/>
    <cellStyle name="Comma 2 3 5 6 2 2" xfId="3858" xr:uid="{00000000-0005-0000-0000-0000070F0000}"/>
    <cellStyle name="Comma 2 3 5 6 2 2 2" xfId="8661" xr:uid="{00000000-0005-0000-0000-0000080F0000}"/>
    <cellStyle name="Comma 2 3 5 6 2 2 2 2" xfId="18268" xr:uid="{00000000-0005-0000-0000-0000090F0000}"/>
    <cellStyle name="Comma 2 3 5 6 2 2 2 2 2" xfId="37482" xr:uid="{D6B17FC5-5C3D-485D-B0C2-76DCE292B3F4}"/>
    <cellStyle name="Comma 2 3 5 6 2 2 2 3" xfId="27875" xr:uid="{15F0649C-3F34-4957-A2DC-13616344DF54}"/>
    <cellStyle name="Comma 2 3 5 6 2 2 3" xfId="13465" xr:uid="{00000000-0005-0000-0000-00000A0F0000}"/>
    <cellStyle name="Comma 2 3 5 6 2 2 3 2" xfId="32679" xr:uid="{680423A5-6386-410C-8A86-55211CB5ED84}"/>
    <cellStyle name="Comma 2 3 5 6 2 2 4" xfId="23072" xr:uid="{6227C762-93C1-4E59-A721-253A1E419407}"/>
    <cellStyle name="Comma 2 3 5 6 2 3" xfId="6260" xr:uid="{00000000-0005-0000-0000-00000B0F0000}"/>
    <cellStyle name="Comma 2 3 5 6 2 3 2" xfId="15867" xr:uid="{00000000-0005-0000-0000-00000C0F0000}"/>
    <cellStyle name="Comma 2 3 5 6 2 3 2 2" xfId="35081" xr:uid="{0A77E3CA-3B47-4976-ADFA-862191FA9E21}"/>
    <cellStyle name="Comma 2 3 5 6 2 3 3" xfId="25474" xr:uid="{5D510B90-A005-446E-9D09-7EFD2817C051}"/>
    <cellStyle name="Comma 2 3 5 6 2 4" xfId="11063" xr:uid="{00000000-0005-0000-0000-00000D0F0000}"/>
    <cellStyle name="Comma 2 3 5 6 2 4 2" xfId="30277" xr:uid="{55168AB1-1F72-4064-ABA3-81E28FEFE3AA}"/>
    <cellStyle name="Comma 2 3 5 6 2 5" xfId="20670" xr:uid="{6ADB811C-1BA2-45CB-8025-511E4B0DDBA8}"/>
    <cellStyle name="Comma 2 3 5 6 3" xfId="2253" xr:uid="{00000000-0005-0000-0000-00000E0F0000}"/>
    <cellStyle name="Comma 2 3 5 6 3 2" xfId="4658" xr:uid="{00000000-0005-0000-0000-00000F0F0000}"/>
    <cellStyle name="Comma 2 3 5 6 3 2 2" xfId="9461" xr:uid="{00000000-0005-0000-0000-0000100F0000}"/>
    <cellStyle name="Comma 2 3 5 6 3 2 2 2" xfId="19068" xr:uid="{00000000-0005-0000-0000-0000110F0000}"/>
    <cellStyle name="Comma 2 3 5 6 3 2 2 2 2" xfId="38282" xr:uid="{540F83FE-2B28-4F98-B588-84381EF53B33}"/>
    <cellStyle name="Comma 2 3 5 6 3 2 2 3" xfId="28675" xr:uid="{A2F80414-B819-462A-96F7-8C8BE75242BF}"/>
    <cellStyle name="Comma 2 3 5 6 3 2 3" xfId="14265" xr:uid="{00000000-0005-0000-0000-0000120F0000}"/>
    <cellStyle name="Comma 2 3 5 6 3 2 3 2" xfId="33479" xr:uid="{D69E4944-026A-4D12-89BA-B23E6686D743}"/>
    <cellStyle name="Comma 2 3 5 6 3 2 4" xfId="23872" xr:uid="{A17FDC47-A397-4737-8EA4-4892FA13F806}"/>
    <cellStyle name="Comma 2 3 5 6 3 3" xfId="7060" xr:uid="{00000000-0005-0000-0000-0000130F0000}"/>
    <cellStyle name="Comma 2 3 5 6 3 3 2" xfId="16667" xr:uid="{00000000-0005-0000-0000-0000140F0000}"/>
    <cellStyle name="Comma 2 3 5 6 3 3 2 2" xfId="35881" xr:uid="{88AF5847-6169-4EE1-83A7-2F5B119D7F5F}"/>
    <cellStyle name="Comma 2 3 5 6 3 3 3" xfId="26274" xr:uid="{87223DF1-A756-4FC3-996C-D50F89BEE8FB}"/>
    <cellStyle name="Comma 2 3 5 6 3 4" xfId="11863" xr:uid="{00000000-0005-0000-0000-0000150F0000}"/>
    <cellStyle name="Comma 2 3 5 6 3 4 2" xfId="31077" xr:uid="{A22EA8E8-AB14-4D59-B99E-C668596121F9}"/>
    <cellStyle name="Comma 2 3 5 6 3 5" xfId="21470" xr:uid="{EF0A6109-EC9B-463A-9F7E-8C69F486CEA1}"/>
    <cellStyle name="Comma 2 3 5 6 4" xfId="3058" xr:uid="{00000000-0005-0000-0000-0000160F0000}"/>
    <cellStyle name="Comma 2 3 5 6 4 2" xfId="7861" xr:uid="{00000000-0005-0000-0000-0000170F0000}"/>
    <cellStyle name="Comma 2 3 5 6 4 2 2" xfId="17468" xr:uid="{00000000-0005-0000-0000-0000180F0000}"/>
    <cellStyle name="Comma 2 3 5 6 4 2 2 2" xfId="36682" xr:uid="{095C7D7F-0085-4B15-9563-2CFF5DA17686}"/>
    <cellStyle name="Comma 2 3 5 6 4 2 3" xfId="27075" xr:uid="{2EAD0985-707A-44A4-8273-967A9EA86244}"/>
    <cellStyle name="Comma 2 3 5 6 4 3" xfId="12665" xr:uid="{00000000-0005-0000-0000-0000190F0000}"/>
    <cellStyle name="Comma 2 3 5 6 4 3 2" xfId="31879" xr:uid="{58D277A7-AB44-4C9F-BDD4-7235CFC16021}"/>
    <cellStyle name="Comma 2 3 5 6 4 4" xfId="22272" xr:uid="{472A7FEE-0CC2-417A-8FC4-FFA3A9BB6789}"/>
    <cellStyle name="Comma 2 3 5 6 5" xfId="5460" xr:uid="{00000000-0005-0000-0000-00001A0F0000}"/>
    <cellStyle name="Comma 2 3 5 6 5 2" xfId="15067" xr:uid="{00000000-0005-0000-0000-00001B0F0000}"/>
    <cellStyle name="Comma 2 3 5 6 5 2 2" xfId="34281" xr:uid="{975C882A-51B3-4052-9457-FF62F1E38B3A}"/>
    <cellStyle name="Comma 2 3 5 6 5 3" xfId="24674" xr:uid="{CF01F908-7199-43F2-A9D0-29C5F4E93CCD}"/>
    <cellStyle name="Comma 2 3 5 6 6" xfId="10263" xr:uid="{00000000-0005-0000-0000-00001C0F0000}"/>
    <cellStyle name="Comma 2 3 5 6 6 2" xfId="29477" xr:uid="{684870C2-AA71-4C0D-B3FF-18E0CC2AA885}"/>
    <cellStyle name="Comma 2 3 5 6 7" xfId="19870" xr:uid="{FAE39BF6-E642-413C-BE8C-6F95CD3076C5}"/>
    <cellStyle name="Comma 2 3 5 7" xfId="853" xr:uid="{00000000-0005-0000-0000-00001D0F0000}"/>
    <cellStyle name="Comma 2 3 5 7 2" xfId="3258" xr:uid="{00000000-0005-0000-0000-00001E0F0000}"/>
    <cellStyle name="Comma 2 3 5 7 2 2" xfId="8061" xr:uid="{00000000-0005-0000-0000-00001F0F0000}"/>
    <cellStyle name="Comma 2 3 5 7 2 2 2" xfId="17668" xr:uid="{00000000-0005-0000-0000-0000200F0000}"/>
    <cellStyle name="Comma 2 3 5 7 2 2 2 2" xfId="36882" xr:uid="{29069E2B-BFD9-4F8D-A386-76520056903A}"/>
    <cellStyle name="Comma 2 3 5 7 2 2 3" xfId="27275" xr:uid="{75099813-431D-4681-B0DA-77AD500CB737}"/>
    <cellStyle name="Comma 2 3 5 7 2 3" xfId="12865" xr:uid="{00000000-0005-0000-0000-0000210F0000}"/>
    <cellStyle name="Comma 2 3 5 7 2 3 2" xfId="32079" xr:uid="{4C13D9CC-6775-4C16-9A4B-903DC89B2E41}"/>
    <cellStyle name="Comma 2 3 5 7 2 4" xfId="22472" xr:uid="{7D60F64D-54C7-416A-9674-F8A2D815FDC2}"/>
    <cellStyle name="Comma 2 3 5 7 3" xfId="5660" xr:uid="{00000000-0005-0000-0000-0000220F0000}"/>
    <cellStyle name="Comma 2 3 5 7 3 2" xfId="15267" xr:uid="{00000000-0005-0000-0000-0000230F0000}"/>
    <cellStyle name="Comma 2 3 5 7 3 2 2" xfId="34481" xr:uid="{3131A72E-92FE-4465-9BF9-3FB4E104B031}"/>
    <cellStyle name="Comma 2 3 5 7 3 3" xfId="24874" xr:uid="{914FC160-16CB-4B46-9C26-729AAAA19702}"/>
    <cellStyle name="Comma 2 3 5 7 4" xfId="10463" xr:uid="{00000000-0005-0000-0000-0000240F0000}"/>
    <cellStyle name="Comma 2 3 5 7 4 2" xfId="29677" xr:uid="{14A0C31B-A001-4865-888F-108C65C7603B}"/>
    <cellStyle name="Comma 2 3 5 7 5" xfId="20070" xr:uid="{1CF29958-2FAF-4920-A927-C30F60E14A6C}"/>
    <cellStyle name="Comma 2 3 5 8" xfId="1653" xr:uid="{00000000-0005-0000-0000-0000250F0000}"/>
    <cellStyle name="Comma 2 3 5 8 2" xfId="4058" xr:uid="{00000000-0005-0000-0000-0000260F0000}"/>
    <cellStyle name="Comma 2 3 5 8 2 2" xfId="8861" xr:uid="{00000000-0005-0000-0000-0000270F0000}"/>
    <cellStyle name="Comma 2 3 5 8 2 2 2" xfId="18468" xr:uid="{00000000-0005-0000-0000-0000280F0000}"/>
    <cellStyle name="Comma 2 3 5 8 2 2 2 2" xfId="37682" xr:uid="{F56BA80C-9703-4748-9648-287C694CC9C3}"/>
    <cellStyle name="Comma 2 3 5 8 2 2 3" xfId="28075" xr:uid="{9F684A16-98DF-4E61-9C4E-0FC135D766C9}"/>
    <cellStyle name="Comma 2 3 5 8 2 3" xfId="13665" xr:uid="{00000000-0005-0000-0000-0000290F0000}"/>
    <cellStyle name="Comma 2 3 5 8 2 3 2" xfId="32879" xr:uid="{C103FB2E-18E3-4EF0-A23D-227E2A9BAF7D}"/>
    <cellStyle name="Comma 2 3 5 8 2 4" xfId="23272" xr:uid="{E1658632-4AA0-4763-B594-DAB290A31859}"/>
    <cellStyle name="Comma 2 3 5 8 3" xfId="6460" xr:uid="{00000000-0005-0000-0000-00002A0F0000}"/>
    <cellStyle name="Comma 2 3 5 8 3 2" xfId="16067" xr:uid="{00000000-0005-0000-0000-00002B0F0000}"/>
    <cellStyle name="Comma 2 3 5 8 3 2 2" xfId="35281" xr:uid="{215C1E67-6231-495A-BB87-5408186D9999}"/>
    <cellStyle name="Comma 2 3 5 8 3 3" xfId="25674" xr:uid="{80E6C7DA-FB2E-488A-B375-C1A1959832B9}"/>
    <cellStyle name="Comma 2 3 5 8 4" xfId="11263" xr:uid="{00000000-0005-0000-0000-00002C0F0000}"/>
    <cellStyle name="Comma 2 3 5 8 4 2" xfId="30477" xr:uid="{8EF43998-17F3-4048-81D8-5F2475D95B80}"/>
    <cellStyle name="Comma 2 3 5 8 5" xfId="20870" xr:uid="{A0C7231F-43A1-4FF8-9543-6BB2FE68F406}"/>
    <cellStyle name="Comma 2 3 5 9" xfId="2458" xr:uid="{00000000-0005-0000-0000-00002D0F0000}"/>
    <cellStyle name="Comma 2 3 5 9 2" xfId="7261" xr:uid="{00000000-0005-0000-0000-00002E0F0000}"/>
    <cellStyle name="Comma 2 3 5 9 2 2" xfId="16868" xr:uid="{00000000-0005-0000-0000-00002F0F0000}"/>
    <cellStyle name="Comma 2 3 5 9 2 2 2" xfId="36082" xr:uid="{544FD2FE-FA77-4507-83FD-2BE63ECB12C6}"/>
    <cellStyle name="Comma 2 3 5 9 2 3" xfId="26475" xr:uid="{0E92F902-7EBC-4A2D-ABE5-296A37A530BB}"/>
    <cellStyle name="Comma 2 3 5 9 3" xfId="12065" xr:uid="{00000000-0005-0000-0000-0000300F0000}"/>
    <cellStyle name="Comma 2 3 5 9 3 2" xfId="31279" xr:uid="{5F371B5D-6F39-48AE-B628-7B73CDA37FDF}"/>
    <cellStyle name="Comma 2 3 5 9 4" xfId="21672" xr:uid="{AA42EED6-03F7-454A-852C-167474172102}"/>
    <cellStyle name="Comma 2 3 6" xfId="62" xr:uid="{00000000-0005-0000-0000-0000310F0000}"/>
    <cellStyle name="Comma 2 3 6 10" xfId="9673" xr:uid="{00000000-0005-0000-0000-0000320F0000}"/>
    <cellStyle name="Comma 2 3 6 10 2" xfId="28887" xr:uid="{49CD0EC3-6E42-4951-9559-79EFB9FF80FA}"/>
    <cellStyle name="Comma 2 3 6 11" xfId="19280" xr:uid="{D4187211-A092-4387-A6BF-5658D0D5AFF3}"/>
    <cellStyle name="Comma 2 3 6 2" xfId="162" xr:uid="{00000000-0005-0000-0000-0000330F0000}"/>
    <cellStyle name="Comma 2 3 6 2 10" xfId="19380" xr:uid="{AEFDCAC1-4CE8-4348-A7F8-CF67EFD26C4F}"/>
    <cellStyle name="Comma 2 3 6 2 2" xfId="362" xr:uid="{00000000-0005-0000-0000-0000340F0000}"/>
    <cellStyle name="Comma 2 3 6 2 2 2" xfId="1163" xr:uid="{00000000-0005-0000-0000-0000350F0000}"/>
    <cellStyle name="Comma 2 3 6 2 2 2 2" xfId="3568" xr:uid="{00000000-0005-0000-0000-0000360F0000}"/>
    <cellStyle name="Comma 2 3 6 2 2 2 2 2" xfId="8371" xr:uid="{00000000-0005-0000-0000-0000370F0000}"/>
    <cellStyle name="Comma 2 3 6 2 2 2 2 2 2" xfId="17978" xr:uid="{00000000-0005-0000-0000-0000380F0000}"/>
    <cellStyle name="Comma 2 3 6 2 2 2 2 2 2 2" xfId="37192" xr:uid="{3CFA6CEF-C204-427D-A3B3-953E6532BCB4}"/>
    <cellStyle name="Comma 2 3 6 2 2 2 2 2 3" xfId="27585" xr:uid="{C2324C57-6778-4E6D-A776-805B1C78A587}"/>
    <cellStyle name="Comma 2 3 6 2 2 2 2 3" xfId="13175" xr:uid="{00000000-0005-0000-0000-0000390F0000}"/>
    <cellStyle name="Comma 2 3 6 2 2 2 2 3 2" xfId="32389" xr:uid="{A39322F9-DEA1-4473-A572-D747364A615E}"/>
    <cellStyle name="Comma 2 3 6 2 2 2 2 4" xfId="22782" xr:uid="{48F686FE-1FE5-494D-BA36-1D9D846F3731}"/>
    <cellStyle name="Comma 2 3 6 2 2 2 3" xfId="5970" xr:uid="{00000000-0005-0000-0000-00003A0F0000}"/>
    <cellStyle name="Comma 2 3 6 2 2 2 3 2" xfId="15577" xr:uid="{00000000-0005-0000-0000-00003B0F0000}"/>
    <cellStyle name="Comma 2 3 6 2 2 2 3 2 2" xfId="34791" xr:uid="{2D773848-92AD-4E04-9AE9-BBAF37239E5D}"/>
    <cellStyle name="Comma 2 3 6 2 2 2 3 3" xfId="25184" xr:uid="{B78B6BFF-EBE1-41A5-931F-9F8C703C2603}"/>
    <cellStyle name="Comma 2 3 6 2 2 2 4" xfId="10773" xr:uid="{00000000-0005-0000-0000-00003C0F0000}"/>
    <cellStyle name="Comma 2 3 6 2 2 2 4 2" xfId="29987" xr:uid="{AA209D90-EE07-4377-A60F-D12AA962C62E}"/>
    <cellStyle name="Comma 2 3 6 2 2 2 5" xfId="20380" xr:uid="{7EB9B8C2-2349-4B05-A148-6CA76C907970}"/>
    <cellStyle name="Comma 2 3 6 2 2 3" xfId="1963" xr:uid="{00000000-0005-0000-0000-00003D0F0000}"/>
    <cellStyle name="Comma 2 3 6 2 2 3 2" xfId="4368" xr:uid="{00000000-0005-0000-0000-00003E0F0000}"/>
    <cellStyle name="Comma 2 3 6 2 2 3 2 2" xfId="9171" xr:uid="{00000000-0005-0000-0000-00003F0F0000}"/>
    <cellStyle name="Comma 2 3 6 2 2 3 2 2 2" xfId="18778" xr:uid="{00000000-0005-0000-0000-0000400F0000}"/>
    <cellStyle name="Comma 2 3 6 2 2 3 2 2 2 2" xfId="37992" xr:uid="{40AB5007-C2FE-4AAA-8E6D-3C04C28A512A}"/>
    <cellStyle name="Comma 2 3 6 2 2 3 2 2 3" xfId="28385" xr:uid="{F5F397F1-1B0B-42F1-9028-7DB874383EBB}"/>
    <cellStyle name="Comma 2 3 6 2 2 3 2 3" xfId="13975" xr:uid="{00000000-0005-0000-0000-0000410F0000}"/>
    <cellStyle name="Comma 2 3 6 2 2 3 2 3 2" xfId="33189" xr:uid="{CE49D5CF-699E-49A9-AC95-5C15E2C310BA}"/>
    <cellStyle name="Comma 2 3 6 2 2 3 2 4" xfId="23582" xr:uid="{09A8A36E-5706-44B9-B75A-6A1FABD4769D}"/>
    <cellStyle name="Comma 2 3 6 2 2 3 3" xfId="6770" xr:uid="{00000000-0005-0000-0000-0000420F0000}"/>
    <cellStyle name="Comma 2 3 6 2 2 3 3 2" xfId="16377" xr:uid="{00000000-0005-0000-0000-0000430F0000}"/>
    <cellStyle name="Comma 2 3 6 2 2 3 3 2 2" xfId="35591" xr:uid="{423CB246-86C7-4CC5-B02B-71BD7C4AD37F}"/>
    <cellStyle name="Comma 2 3 6 2 2 3 3 3" xfId="25984" xr:uid="{F97F84BB-CDDE-499A-ADC8-4C70899CA0CA}"/>
    <cellStyle name="Comma 2 3 6 2 2 3 4" xfId="11573" xr:uid="{00000000-0005-0000-0000-0000440F0000}"/>
    <cellStyle name="Comma 2 3 6 2 2 3 4 2" xfId="30787" xr:uid="{8A9F8B48-6B2E-4B0B-BC29-BB4CF42DCE77}"/>
    <cellStyle name="Comma 2 3 6 2 2 3 5" xfId="21180" xr:uid="{31A42643-903E-4C29-942A-C7501BF074D2}"/>
    <cellStyle name="Comma 2 3 6 2 2 4" xfId="2768" xr:uid="{00000000-0005-0000-0000-0000450F0000}"/>
    <cellStyle name="Comma 2 3 6 2 2 4 2" xfId="7571" xr:uid="{00000000-0005-0000-0000-0000460F0000}"/>
    <cellStyle name="Comma 2 3 6 2 2 4 2 2" xfId="17178" xr:uid="{00000000-0005-0000-0000-0000470F0000}"/>
    <cellStyle name="Comma 2 3 6 2 2 4 2 2 2" xfId="36392" xr:uid="{9505A7B6-955E-4C80-BFC9-374A7738B19C}"/>
    <cellStyle name="Comma 2 3 6 2 2 4 2 3" xfId="26785" xr:uid="{70281F17-E747-47DE-B64F-E22E02594BC4}"/>
    <cellStyle name="Comma 2 3 6 2 2 4 3" xfId="12375" xr:uid="{00000000-0005-0000-0000-0000480F0000}"/>
    <cellStyle name="Comma 2 3 6 2 2 4 3 2" xfId="31589" xr:uid="{74CC09D4-A767-42AA-B12B-59373F1E0C84}"/>
    <cellStyle name="Comma 2 3 6 2 2 4 4" xfId="21982" xr:uid="{2A6DAAB9-21AB-492A-B935-6DC3308367F0}"/>
    <cellStyle name="Comma 2 3 6 2 2 5" xfId="5170" xr:uid="{00000000-0005-0000-0000-0000490F0000}"/>
    <cellStyle name="Comma 2 3 6 2 2 5 2" xfId="14777" xr:uid="{00000000-0005-0000-0000-00004A0F0000}"/>
    <cellStyle name="Comma 2 3 6 2 2 5 2 2" xfId="33991" xr:uid="{A614F6A0-16BC-4140-B23D-1AFA4A8036BD}"/>
    <cellStyle name="Comma 2 3 6 2 2 5 3" xfId="24384" xr:uid="{7B537129-56D4-47AC-94BD-23C4D8842D05}"/>
    <cellStyle name="Comma 2 3 6 2 2 6" xfId="9973" xr:uid="{00000000-0005-0000-0000-00004B0F0000}"/>
    <cellStyle name="Comma 2 3 6 2 2 6 2" xfId="29187" xr:uid="{7CB0094B-659A-44DF-BF08-EC0514D5DF74}"/>
    <cellStyle name="Comma 2 3 6 2 2 7" xfId="19580" xr:uid="{5D2B11CD-8BEA-403F-83FC-928F5BF2D170}"/>
    <cellStyle name="Comma 2 3 6 2 3" xfId="562" xr:uid="{00000000-0005-0000-0000-00004C0F0000}"/>
    <cellStyle name="Comma 2 3 6 2 3 2" xfId="1363" xr:uid="{00000000-0005-0000-0000-00004D0F0000}"/>
    <cellStyle name="Comma 2 3 6 2 3 2 2" xfId="3768" xr:uid="{00000000-0005-0000-0000-00004E0F0000}"/>
    <cellStyle name="Comma 2 3 6 2 3 2 2 2" xfId="8571" xr:uid="{00000000-0005-0000-0000-00004F0F0000}"/>
    <cellStyle name="Comma 2 3 6 2 3 2 2 2 2" xfId="18178" xr:uid="{00000000-0005-0000-0000-0000500F0000}"/>
    <cellStyle name="Comma 2 3 6 2 3 2 2 2 2 2" xfId="37392" xr:uid="{C60290D2-D13A-4702-BF13-29FE6BA76E9B}"/>
    <cellStyle name="Comma 2 3 6 2 3 2 2 2 3" xfId="27785" xr:uid="{F47C69F0-60FA-49EE-998E-ED9F4D37DFAE}"/>
    <cellStyle name="Comma 2 3 6 2 3 2 2 3" xfId="13375" xr:uid="{00000000-0005-0000-0000-0000510F0000}"/>
    <cellStyle name="Comma 2 3 6 2 3 2 2 3 2" xfId="32589" xr:uid="{BC1EFCFC-A76B-405A-9AC0-5AD019EAA1D8}"/>
    <cellStyle name="Comma 2 3 6 2 3 2 2 4" xfId="22982" xr:uid="{77CDA630-3451-4FAE-B4C5-EF29346E043C}"/>
    <cellStyle name="Comma 2 3 6 2 3 2 3" xfId="6170" xr:uid="{00000000-0005-0000-0000-0000520F0000}"/>
    <cellStyle name="Comma 2 3 6 2 3 2 3 2" xfId="15777" xr:uid="{00000000-0005-0000-0000-0000530F0000}"/>
    <cellStyle name="Comma 2 3 6 2 3 2 3 2 2" xfId="34991" xr:uid="{F01B494D-935E-43F1-9818-4780A7D13A5B}"/>
    <cellStyle name="Comma 2 3 6 2 3 2 3 3" xfId="25384" xr:uid="{99535F73-0797-4163-AB0F-718779B652D4}"/>
    <cellStyle name="Comma 2 3 6 2 3 2 4" xfId="10973" xr:uid="{00000000-0005-0000-0000-0000540F0000}"/>
    <cellStyle name="Comma 2 3 6 2 3 2 4 2" xfId="30187" xr:uid="{898CB46C-D856-4257-AB68-2E669B7C5F89}"/>
    <cellStyle name="Comma 2 3 6 2 3 2 5" xfId="20580" xr:uid="{F47F9D11-F272-4019-BDF1-DD936DAC03ED}"/>
    <cellStyle name="Comma 2 3 6 2 3 3" xfId="2163" xr:uid="{00000000-0005-0000-0000-0000550F0000}"/>
    <cellStyle name="Comma 2 3 6 2 3 3 2" xfId="4568" xr:uid="{00000000-0005-0000-0000-0000560F0000}"/>
    <cellStyle name="Comma 2 3 6 2 3 3 2 2" xfId="9371" xr:uid="{00000000-0005-0000-0000-0000570F0000}"/>
    <cellStyle name="Comma 2 3 6 2 3 3 2 2 2" xfId="18978" xr:uid="{00000000-0005-0000-0000-0000580F0000}"/>
    <cellStyle name="Comma 2 3 6 2 3 3 2 2 2 2" xfId="38192" xr:uid="{43C50225-D132-4809-86E8-677F6B7A8D6C}"/>
    <cellStyle name="Comma 2 3 6 2 3 3 2 2 3" xfId="28585" xr:uid="{4285DB65-61D9-453B-BC5F-27DCF53D313F}"/>
    <cellStyle name="Comma 2 3 6 2 3 3 2 3" xfId="14175" xr:uid="{00000000-0005-0000-0000-0000590F0000}"/>
    <cellStyle name="Comma 2 3 6 2 3 3 2 3 2" xfId="33389" xr:uid="{94F0AB49-F40F-49F0-8E4E-BA9FD6B9CE48}"/>
    <cellStyle name="Comma 2 3 6 2 3 3 2 4" xfId="23782" xr:uid="{463C76FD-3041-41B5-84B6-500F0F3EF840}"/>
    <cellStyle name="Comma 2 3 6 2 3 3 3" xfId="6970" xr:uid="{00000000-0005-0000-0000-00005A0F0000}"/>
    <cellStyle name="Comma 2 3 6 2 3 3 3 2" xfId="16577" xr:uid="{00000000-0005-0000-0000-00005B0F0000}"/>
    <cellStyle name="Comma 2 3 6 2 3 3 3 2 2" xfId="35791" xr:uid="{368C4415-5F4F-4D3C-8FE5-209AEEEA2B88}"/>
    <cellStyle name="Comma 2 3 6 2 3 3 3 3" xfId="26184" xr:uid="{C40941DA-60DD-4591-8ED0-A54DF4D55C65}"/>
    <cellStyle name="Comma 2 3 6 2 3 3 4" xfId="11773" xr:uid="{00000000-0005-0000-0000-00005C0F0000}"/>
    <cellStyle name="Comma 2 3 6 2 3 3 4 2" xfId="30987" xr:uid="{5690CA99-32B1-4737-AC6F-33C7C691A938}"/>
    <cellStyle name="Comma 2 3 6 2 3 3 5" xfId="21380" xr:uid="{D9EDCFAA-B7A3-4783-81A2-754ECCA012FE}"/>
    <cellStyle name="Comma 2 3 6 2 3 4" xfId="2968" xr:uid="{00000000-0005-0000-0000-00005D0F0000}"/>
    <cellStyle name="Comma 2 3 6 2 3 4 2" xfId="7771" xr:uid="{00000000-0005-0000-0000-00005E0F0000}"/>
    <cellStyle name="Comma 2 3 6 2 3 4 2 2" xfId="17378" xr:uid="{00000000-0005-0000-0000-00005F0F0000}"/>
    <cellStyle name="Comma 2 3 6 2 3 4 2 2 2" xfId="36592" xr:uid="{2EE48141-508E-4F3D-87A2-CCC17C9A6534}"/>
    <cellStyle name="Comma 2 3 6 2 3 4 2 3" xfId="26985" xr:uid="{32F0D596-2FB3-486C-AB8B-F693A0AC99CE}"/>
    <cellStyle name="Comma 2 3 6 2 3 4 3" xfId="12575" xr:uid="{00000000-0005-0000-0000-0000600F0000}"/>
    <cellStyle name="Comma 2 3 6 2 3 4 3 2" xfId="31789" xr:uid="{5A3ED46D-9BFB-4240-92B9-EB15A6078278}"/>
    <cellStyle name="Comma 2 3 6 2 3 4 4" xfId="22182" xr:uid="{3B8A0896-5C4A-4820-A927-6399E50A4E8F}"/>
    <cellStyle name="Comma 2 3 6 2 3 5" xfId="5370" xr:uid="{00000000-0005-0000-0000-0000610F0000}"/>
    <cellStyle name="Comma 2 3 6 2 3 5 2" xfId="14977" xr:uid="{00000000-0005-0000-0000-0000620F0000}"/>
    <cellStyle name="Comma 2 3 6 2 3 5 2 2" xfId="34191" xr:uid="{1BE1912B-954B-4174-91DF-CE06B5159DCB}"/>
    <cellStyle name="Comma 2 3 6 2 3 5 3" xfId="24584" xr:uid="{791BC80F-B0CE-42A2-84EF-8E7C6DF25730}"/>
    <cellStyle name="Comma 2 3 6 2 3 6" xfId="10173" xr:uid="{00000000-0005-0000-0000-0000630F0000}"/>
    <cellStyle name="Comma 2 3 6 2 3 6 2" xfId="29387" xr:uid="{E224A67F-3788-4465-9A77-246972B1320D}"/>
    <cellStyle name="Comma 2 3 6 2 3 7" xfId="19780" xr:uid="{868F6297-C8F4-44BF-87F8-2F962FC10002}"/>
    <cellStyle name="Comma 2 3 6 2 4" xfId="762" xr:uid="{00000000-0005-0000-0000-0000640F0000}"/>
    <cellStyle name="Comma 2 3 6 2 4 2" xfId="1563" xr:uid="{00000000-0005-0000-0000-0000650F0000}"/>
    <cellStyle name="Comma 2 3 6 2 4 2 2" xfId="3968" xr:uid="{00000000-0005-0000-0000-0000660F0000}"/>
    <cellStyle name="Comma 2 3 6 2 4 2 2 2" xfId="8771" xr:uid="{00000000-0005-0000-0000-0000670F0000}"/>
    <cellStyle name="Comma 2 3 6 2 4 2 2 2 2" xfId="18378" xr:uid="{00000000-0005-0000-0000-0000680F0000}"/>
    <cellStyle name="Comma 2 3 6 2 4 2 2 2 2 2" xfId="37592" xr:uid="{05A75B2B-3DE4-43EB-AD3C-83EA688C8F20}"/>
    <cellStyle name="Comma 2 3 6 2 4 2 2 2 3" xfId="27985" xr:uid="{E464C322-5E5B-4D0A-B83C-9179D20E3AF2}"/>
    <cellStyle name="Comma 2 3 6 2 4 2 2 3" xfId="13575" xr:uid="{00000000-0005-0000-0000-0000690F0000}"/>
    <cellStyle name="Comma 2 3 6 2 4 2 2 3 2" xfId="32789" xr:uid="{354DDAA6-7534-4F27-9581-CCB718C7116D}"/>
    <cellStyle name="Comma 2 3 6 2 4 2 2 4" xfId="23182" xr:uid="{4DB79923-EE31-40A0-BFE9-0A031EAB35F2}"/>
    <cellStyle name="Comma 2 3 6 2 4 2 3" xfId="6370" xr:uid="{00000000-0005-0000-0000-00006A0F0000}"/>
    <cellStyle name="Comma 2 3 6 2 4 2 3 2" xfId="15977" xr:uid="{00000000-0005-0000-0000-00006B0F0000}"/>
    <cellStyle name="Comma 2 3 6 2 4 2 3 2 2" xfId="35191" xr:uid="{ED5D94FA-C2DF-4CE8-AEE4-089A4322D0CE}"/>
    <cellStyle name="Comma 2 3 6 2 4 2 3 3" xfId="25584" xr:uid="{73DAD2E2-83DA-4B7F-AA48-9E0B0D63BA33}"/>
    <cellStyle name="Comma 2 3 6 2 4 2 4" xfId="11173" xr:uid="{00000000-0005-0000-0000-00006C0F0000}"/>
    <cellStyle name="Comma 2 3 6 2 4 2 4 2" xfId="30387" xr:uid="{B3FFB5E2-9A74-4214-B929-B8B85DFC1C97}"/>
    <cellStyle name="Comma 2 3 6 2 4 2 5" xfId="20780" xr:uid="{50F1780B-C3E6-421A-90AE-309A06601E49}"/>
    <cellStyle name="Comma 2 3 6 2 4 3" xfId="2363" xr:uid="{00000000-0005-0000-0000-00006D0F0000}"/>
    <cellStyle name="Comma 2 3 6 2 4 3 2" xfId="4768" xr:uid="{00000000-0005-0000-0000-00006E0F0000}"/>
    <cellStyle name="Comma 2 3 6 2 4 3 2 2" xfId="9571" xr:uid="{00000000-0005-0000-0000-00006F0F0000}"/>
    <cellStyle name="Comma 2 3 6 2 4 3 2 2 2" xfId="19178" xr:uid="{00000000-0005-0000-0000-0000700F0000}"/>
    <cellStyle name="Comma 2 3 6 2 4 3 2 2 2 2" xfId="38392" xr:uid="{8C4B900A-BFEB-43B2-8FA6-B606517755E5}"/>
    <cellStyle name="Comma 2 3 6 2 4 3 2 2 3" xfId="28785" xr:uid="{41B33AC4-C67F-4EF2-AA53-81120FCFEDE3}"/>
    <cellStyle name="Comma 2 3 6 2 4 3 2 3" xfId="14375" xr:uid="{00000000-0005-0000-0000-0000710F0000}"/>
    <cellStyle name="Comma 2 3 6 2 4 3 2 3 2" xfId="33589" xr:uid="{242D15CC-B192-4191-80B4-8762886C90F7}"/>
    <cellStyle name="Comma 2 3 6 2 4 3 2 4" xfId="23982" xr:uid="{91C952B5-3DA6-4EA1-A148-1D097EACBF46}"/>
    <cellStyle name="Comma 2 3 6 2 4 3 3" xfId="7170" xr:uid="{00000000-0005-0000-0000-0000720F0000}"/>
    <cellStyle name="Comma 2 3 6 2 4 3 3 2" xfId="16777" xr:uid="{00000000-0005-0000-0000-0000730F0000}"/>
    <cellStyle name="Comma 2 3 6 2 4 3 3 2 2" xfId="35991" xr:uid="{7BAF5647-F361-43AD-973C-8CE116FD4AA7}"/>
    <cellStyle name="Comma 2 3 6 2 4 3 3 3" xfId="26384" xr:uid="{D8A91A46-D225-438E-A631-A41288118B8F}"/>
    <cellStyle name="Comma 2 3 6 2 4 3 4" xfId="11973" xr:uid="{00000000-0005-0000-0000-0000740F0000}"/>
    <cellStyle name="Comma 2 3 6 2 4 3 4 2" xfId="31187" xr:uid="{44AA7A04-252B-49A9-99EC-D108E10551DF}"/>
    <cellStyle name="Comma 2 3 6 2 4 3 5" xfId="21580" xr:uid="{85157722-6200-4580-A5D4-5A3AE028B676}"/>
    <cellStyle name="Comma 2 3 6 2 4 4" xfId="3168" xr:uid="{00000000-0005-0000-0000-0000750F0000}"/>
    <cellStyle name="Comma 2 3 6 2 4 4 2" xfId="7971" xr:uid="{00000000-0005-0000-0000-0000760F0000}"/>
    <cellStyle name="Comma 2 3 6 2 4 4 2 2" xfId="17578" xr:uid="{00000000-0005-0000-0000-0000770F0000}"/>
    <cellStyle name="Comma 2 3 6 2 4 4 2 2 2" xfId="36792" xr:uid="{E48CB94E-7EAC-4E7A-B021-83B7E3C8D9C8}"/>
    <cellStyle name="Comma 2 3 6 2 4 4 2 3" xfId="27185" xr:uid="{46AA9306-15D5-4C07-88E8-EC70B97B7CE5}"/>
    <cellStyle name="Comma 2 3 6 2 4 4 3" xfId="12775" xr:uid="{00000000-0005-0000-0000-0000780F0000}"/>
    <cellStyle name="Comma 2 3 6 2 4 4 3 2" xfId="31989" xr:uid="{EFF0C516-06A4-44D1-AE7E-2420EA9E03F1}"/>
    <cellStyle name="Comma 2 3 6 2 4 4 4" xfId="22382" xr:uid="{BEAAFEDC-A653-4F4F-B1D0-411B20D503C6}"/>
    <cellStyle name="Comma 2 3 6 2 4 5" xfId="5570" xr:uid="{00000000-0005-0000-0000-0000790F0000}"/>
    <cellStyle name="Comma 2 3 6 2 4 5 2" xfId="15177" xr:uid="{00000000-0005-0000-0000-00007A0F0000}"/>
    <cellStyle name="Comma 2 3 6 2 4 5 2 2" xfId="34391" xr:uid="{362AE1F9-BB59-4CB5-8946-7B97533F0DA4}"/>
    <cellStyle name="Comma 2 3 6 2 4 5 3" xfId="24784" xr:uid="{64BE3B9B-A9A9-4D8C-85A5-CA21E46612B3}"/>
    <cellStyle name="Comma 2 3 6 2 4 6" xfId="10373" xr:uid="{00000000-0005-0000-0000-00007B0F0000}"/>
    <cellStyle name="Comma 2 3 6 2 4 6 2" xfId="29587" xr:uid="{F6F1A4C8-0FAF-4467-A65D-A4E7FECF09F2}"/>
    <cellStyle name="Comma 2 3 6 2 4 7" xfId="19980" xr:uid="{35AFF1CD-0780-426A-951D-8F3C868A7F61}"/>
    <cellStyle name="Comma 2 3 6 2 5" xfId="963" xr:uid="{00000000-0005-0000-0000-00007C0F0000}"/>
    <cellStyle name="Comma 2 3 6 2 5 2" xfId="3368" xr:uid="{00000000-0005-0000-0000-00007D0F0000}"/>
    <cellStyle name="Comma 2 3 6 2 5 2 2" xfId="8171" xr:uid="{00000000-0005-0000-0000-00007E0F0000}"/>
    <cellStyle name="Comma 2 3 6 2 5 2 2 2" xfId="17778" xr:uid="{00000000-0005-0000-0000-00007F0F0000}"/>
    <cellStyle name="Comma 2 3 6 2 5 2 2 2 2" xfId="36992" xr:uid="{E7DB207B-22DA-4184-97F8-2F47AEC9A01F}"/>
    <cellStyle name="Comma 2 3 6 2 5 2 2 3" xfId="27385" xr:uid="{7BF158C4-3401-4CC4-BCC6-EDCA8660EC80}"/>
    <cellStyle name="Comma 2 3 6 2 5 2 3" xfId="12975" xr:uid="{00000000-0005-0000-0000-0000800F0000}"/>
    <cellStyle name="Comma 2 3 6 2 5 2 3 2" xfId="32189" xr:uid="{7098D39D-B654-4E20-B758-D88BE0C15DD8}"/>
    <cellStyle name="Comma 2 3 6 2 5 2 4" xfId="22582" xr:uid="{D9C94AE1-9656-4EEE-B615-16BFAC7DFED3}"/>
    <cellStyle name="Comma 2 3 6 2 5 3" xfId="5770" xr:uid="{00000000-0005-0000-0000-0000810F0000}"/>
    <cellStyle name="Comma 2 3 6 2 5 3 2" xfId="15377" xr:uid="{00000000-0005-0000-0000-0000820F0000}"/>
    <cellStyle name="Comma 2 3 6 2 5 3 2 2" xfId="34591" xr:uid="{454224E7-4B17-4B08-ABE9-FC472E25585F}"/>
    <cellStyle name="Comma 2 3 6 2 5 3 3" xfId="24984" xr:uid="{90B42D33-EE61-4AC5-B817-B52412CF4FC6}"/>
    <cellStyle name="Comma 2 3 6 2 5 4" xfId="10573" xr:uid="{00000000-0005-0000-0000-0000830F0000}"/>
    <cellStyle name="Comma 2 3 6 2 5 4 2" xfId="29787" xr:uid="{FC54BD3B-A23B-47C1-9AD6-9C41F5D45EC4}"/>
    <cellStyle name="Comma 2 3 6 2 5 5" xfId="20180" xr:uid="{0C2BAF77-A28A-4491-B068-739AFD57723A}"/>
    <cellStyle name="Comma 2 3 6 2 6" xfId="1763" xr:uid="{00000000-0005-0000-0000-0000840F0000}"/>
    <cellStyle name="Comma 2 3 6 2 6 2" xfId="4168" xr:uid="{00000000-0005-0000-0000-0000850F0000}"/>
    <cellStyle name="Comma 2 3 6 2 6 2 2" xfId="8971" xr:uid="{00000000-0005-0000-0000-0000860F0000}"/>
    <cellStyle name="Comma 2 3 6 2 6 2 2 2" xfId="18578" xr:uid="{00000000-0005-0000-0000-0000870F0000}"/>
    <cellStyle name="Comma 2 3 6 2 6 2 2 2 2" xfId="37792" xr:uid="{15B671C1-64E1-4404-9694-C349B455BA45}"/>
    <cellStyle name="Comma 2 3 6 2 6 2 2 3" xfId="28185" xr:uid="{9FA06D3E-A226-461D-88B0-372E167257B3}"/>
    <cellStyle name="Comma 2 3 6 2 6 2 3" xfId="13775" xr:uid="{00000000-0005-0000-0000-0000880F0000}"/>
    <cellStyle name="Comma 2 3 6 2 6 2 3 2" xfId="32989" xr:uid="{D742ED5A-A189-4F17-B545-2459272F807A}"/>
    <cellStyle name="Comma 2 3 6 2 6 2 4" xfId="23382" xr:uid="{E02C5B54-D864-4ED0-A3BC-23DC51E822FE}"/>
    <cellStyle name="Comma 2 3 6 2 6 3" xfId="6570" xr:uid="{00000000-0005-0000-0000-0000890F0000}"/>
    <cellStyle name="Comma 2 3 6 2 6 3 2" xfId="16177" xr:uid="{00000000-0005-0000-0000-00008A0F0000}"/>
    <cellStyle name="Comma 2 3 6 2 6 3 2 2" xfId="35391" xr:uid="{81F5AABA-EF23-49E6-8BAB-764CF350E070}"/>
    <cellStyle name="Comma 2 3 6 2 6 3 3" xfId="25784" xr:uid="{5D3D080E-A821-4E45-8076-D7D60173D9B7}"/>
    <cellStyle name="Comma 2 3 6 2 6 4" xfId="11373" xr:uid="{00000000-0005-0000-0000-00008B0F0000}"/>
    <cellStyle name="Comma 2 3 6 2 6 4 2" xfId="30587" xr:uid="{8CFB643E-79BB-4ACE-B875-A6A90339EDBE}"/>
    <cellStyle name="Comma 2 3 6 2 6 5" xfId="20980" xr:uid="{E281BADD-D2DB-4FDF-B908-AF0EFBD715EC}"/>
    <cellStyle name="Comma 2 3 6 2 7" xfId="2568" xr:uid="{00000000-0005-0000-0000-00008C0F0000}"/>
    <cellStyle name="Comma 2 3 6 2 7 2" xfId="7371" xr:uid="{00000000-0005-0000-0000-00008D0F0000}"/>
    <cellStyle name="Comma 2 3 6 2 7 2 2" xfId="16978" xr:uid="{00000000-0005-0000-0000-00008E0F0000}"/>
    <cellStyle name="Comma 2 3 6 2 7 2 2 2" xfId="36192" xr:uid="{541508BB-92B7-4A91-B44C-8D5B8CB21C74}"/>
    <cellStyle name="Comma 2 3 6 2 7 2 3" xfId="26585" xr:uid="{BC7CBA98-8C9E-4C71-BC59-3A064DCB5035}"/>
    <cellStyle name="Comma 2 3 6 2 7 3" xfId="12175" xr:uid="{00000000-0005-0000-0000-00008F0F0000}"/>
    <cellStyle name="Comma 2 3 6 2 7 3 2" xfId="31389" xr:uid="{2C6B3DC9-0CCA-4774-B6D9-8E3B949C28C1}"/>
    <cellStyle name="Comma 2 3 6 2 7 4" xfId="21782" xr:uid="{BA60A312-CF2F-46EE-8BEF-7A664454CFF5}"/>
    <cellStyle name="Comma 2 3 6 2 8" xfId="4970" xr:uid="{00000000-0005-0000-0000-0000900F0000}"/>
    <cellStyle name="Comma 2 3 6 2 8 2" xfId="14577" xr:uid="{00000000-0005-0000-0000-0000910F0000}"/>
    <cellStyle name="Comma 2 3 6 2 8 2 2" xfId="33791" xr:uid="{E7F03353-C517-4A3D-B777-23B3D9F5F271}"/>
    <cellStyle name="Comma 2 3 6 2 8 3" xfId="24184" xr:uid="{1D125CFE-CC4A-471F-A068-4DDA1471DDB7}"/>
    <cellStyle name="Comma 2 3 6 2 9" xfId="9773" xr:uid="{00000000-0005-0000-0000-0000920F0000}"/>
    <cellStyle name="Comma 2 3 6 2 9 2" xfId="28987" xr:uid="{CD4B814A-F7B3-4007-88E6-60DFF15FEC3E}"/>
    <cellStyle name="Comma 2 3 6 3" xfId="262" xr:uid="{00000000-0005-0000-0000-0000930F0000}"/>
    <cellStyle name="Comma 2 3 6 3 2" xfId="1063" xr:uid="{00000000-0005-0000-0000-0000940F0000}"/>
    <cellStyle name="Comma 2 3 6 3 2 2" xfId="3468" xr:uid="{00000000-0005-0000-0000-0000950F0000}"/>
    <cellStyle name="Comma 2 3 6 3 2 2 2" xfId="8271" xr:uid="{00000000-0005-0000-0000-0000960F0000}"/>
    <cellStyle name="Comma 2 3 6 3 2 2 2 2" xfId="17878" xr:uid="{00000000-0005-0000-0000-0000970F0000}"/>
    <cellStyle name="Comma 2 3 6 3 2 2 2 2 2" xfId="37092" xr:uid="{1633E42D-E718-40FA-98CE-D26319B586F0}"/>
    <cellStyle name="Comma 2 3 6 3 2 2 2 3" xfId="27485" xr:uid="{F3EBE016-5AC6-4DF1-9072-449194B77530}"/>
    <cellStyle name="Comma 2 3 6 3 2 2 3" xfId="13075" xr:uid="{00000000-0005-0000-0000-0000980F0000}"/>
    <cellStyle name="Comma 2 3 6 3 2 2 3 2" xfId="32289" xr:uid="{FEEB2D77-0E0C-471D-A217-418720CA4323}"/>
    <cellStyle name="Comma 2 3 6 3 2 2 4" xfId="22682" xr:uid="{D95B47CD-EB64-491D-AB00-8A92BD05AE58}"/>
    <cellStyle name="Comma 2 3 6 3 2 3" xfId="5870" xr:uid="{00000000-0005-0000-0000-0000990F0000}"/>
    <cellStyle name="Comma 2 3 6 3 2 3 2" xfId="15477" xr:uid="{00000000-0005-0000-0000-00009A0F0000}"/>
    <cellStyle name="Comma 2 3 6 3 2 3 2 2" xfId="34691" xr:uid="{7AEBB99C-1C4F-4CB4-B66F-701EAB5ACDC6}"/>
    <cellStyle name="Comma 2 3 6 3 2 3 3" xfId="25084" xr:uid="{8BBF3517-56A1-4AB0-A0FE-FC6AFFD1C5A9}"/>
    <cellStyle name="Comma 2 3 6 3 2 4" xfId="10673" xr:uid="{00000000-0005-0000-0000-00009B0F0000}"/>
    <cellStyle name="Comma 2 3 6 3 2 4 2" xfId="29887" xr:uid="{31196100-3AA5-43E6-AFA3-7D167FEB410F}"/>
    <cellStyle name="Comma 2 3 6 3 2 5" xfId="20280" xr:uid="{821009C6-5129-410F-9B79-8C6964F74E0C}"/>
    <cellStyle name="Comma 2 3 6 3 3" xfId="1863" xr:uid="{00000000-0005-0000-0000-00009C0F0000}"/>
    <cellStyle name="Comma 2 3 6 3 3 2" xfId="4268" xr:uid="{00000000-0005-0000-0000-00009D0F0000}"/>
    <cellStyle name="Comma 2 3 6 3 3 2 2" xfId="9071" xr:uid="{00000000-0005-0000-0000-00009E0F0000}"/>
    <cellStyle name="Comma 2 3 6 3 3 2 2 2" xfId="18678" xr:uid="{00000000-0005-0000-0000-00009F0F0000}"/>
    <cellStyle name="Comma 2 3 6 3 3 2 2 2 2" xfId="37892" xr:uid="{2FDB4BA1-0A94-44BD-A1A7-CFE56C910D46}"/>
    <cellStyle name="Comma 2 3 6 3 3 2 2 3" xfId="28285" xr:uid="{0F9464A9-6B0F-45D6-B8D0-79BB9EC801E4}"/>
    <cellStyle name="Comma 2 3 6 3 3 2 3" xfId="13875" xr:uid="{00000000-0005-0000-0000-0000A00F0000}"/>
    <cellStyle name="Comma 2 3 6 3 3 2 3 2" xfId="33089" xr:uid="{6A3CC4AD-5221-4565-9DD9-A2386B5C627E}"/>
    <cellStyle name="Comma 2 3 6 3 3 2 4" xfId="23482" xr:uid="{97E807A2-1100-4EDF-8310-F8D6B13FB0AD}"/>
    <cellStyle name="Comma 2 3 6 3 3 3" xfId="6670" xr:uid="{00000000-0005-0000-0000-0000A10F0000}"/>
    <cellStyle name="Comma 2 3 6 3 3 3 2" xfId="16277" xr:uid="{00000000-0005-0000-0000-0000A20F0000}"/>
    <cellStyle name="Comma 2 3 6 3 3 3 2 2" xfId="35491" xr:uid="{DD51568C-4F14-4270-ADFC-2989D20E48CC}"/>
    <cellStyle name="Comma 2 3 6 3 3 3 3" xfId="25884" xr:uid="{11845C02-6D36-4D2A-B5BD-7906CF88620E}"/>
    <cellStyle name="Comma 2 3 6 3 3 4" xfId="11473" xr:uid="{00000000-0005-0000-0000-0000A30F0000}"/>
    <cellStyle name="Comma 2 3 6 3 3 4 2" xfId="30687" xr:uid="{0347500E-D3AE-4E18-994E-BB1F27A477D7}"/>
    <cellStyle name="Comma 2 3 6 3 3 5" xfId="21080" xr:uid="{147F1F45-9FF1-4FC7-8B38-FA9E3A8677B7}"/>
    <cellStyle name="Comma 2 3 6 3 4" xfId="2668" xr:uid="{00000000-0005-0000-0000-0000A40F0000}"/>
    <cellStyle name="Comma 2 3 6 3 4 2" xfId="7471" xr:uid="{00000000-0005-0000-0000-0000A50F0000}"/>
    <cellStyle name="Comma 2 3 6 3 4 2 2" xfId="17078" xr:uid="{00000000-0005-0000-0000-0000A60F0000}"/>
    <cellStyle name="Comma 2 3 6 3 4 2 2 2" xfId="36292" xr:uid="{24CEB9AB-D489-49AA-8A01-38D7563D4028}"/>
    <cellStyle name="Comma 2 3 6 3 4 2 3" xfId="26685" xr:uid="{5C7BAFB1-0200-471D-A0AF-4B46D1C6DF20}"/>
    <cellStyle name="Comma 2 3 6 3 4 3" xfId="12275" xr:uid="{00000000-0005-0000-0000-0000A70F0000}"/>
    <cellStyle name="Comma 2 3 6 3 4 3 2" xfId="31489" xr:uid="{53E16D1F-AFAC-4B23-AFB8-CEBA92B03854}"/>
    <cellStyle name="Comma 2 3 6 3 4 4" xfId="21882" xr:uid="{A2F011CD-1661-4372-A2C9-6DB7BCA8C4AA}"/>
    <cellStyle name="Comma 2 3 6 3 5" xfId="5070" xr:uid="{00000000-0005-0000-0000-0000A80F0000}"/>
    <cellStyle name="Comma 2 3 6 3 5 2" xfId="14677" xr:uid="{00000000-0005-0000-0000-0000A90F0000}"/>
    <cellStyle name="Comma 2 3 6 3 5 2 2" xfId="33891" xr:uid="{2B1BB998-99B9-443D-A0B7-8FAAD3CE5D81}"/>
    <cellStyle name="Comma 2 3 6 3 5 3" xfId="24284" xr:uid="{49482E2D-793F-4B95-9978-B123310D4417}"/>
    <cellStyle name="Comma 2 3 6 3 6" xfId="9873" xr:uid="{00000000-0005-0000-0000-0000AA0F0000}"/>
    <cellStyle name="Comma 2 3 6 3 6 2" xfId="29087" xr:uid="{DE1D4CA7-F373-4181-B9E6-C452C3F75B18}"/>
    <cellStyle name="Comma 2 3 6 3 7" xfId="19480" xr:uid="{86AEE586-7EF7-4CD7-ACAA-93D116BBFC21}"/>
    <cellStyle name="Comma 2 3 6 4" xfId="462" xr:uid="{00000000-0005-0000-0000-0000AB0F0000}"/>
    <cellStyle name="Comma 2 3 6 4 2" xfId="1263" xr:uid="{00000000-0005-0000-0000-0000AC0F0000}"/>
    <cellStyle name="Comma 2 3 6 4 2 2" xfId="3668" xr:uid="{00000000-0005-0000-0000-0000AD0F0000}"/>
    <cellStyle name="Comma 2 3 6 4 2 2 2" xfId="8471" xr:uid="{00000000-0005-0000-0000-0000AE0F0000}"/>
    <cellStyle name="Comma 2 3 6 4 2 2 2 2" xfId="18078" xr:uid="{00000000-0005-0000-0000-0000AF0F0000}"/>
    <cellStyle name="Comma 2 3 6 4 2 2 2 2 2" xfId="37292" xr:uid="{075EAF5F-E0F7-46DA-9D92-4A30EB3AB454}"/>
    <cellStyle name="Comma 2 3 6 4 2 2 2 3" xfId="27685" xr:uid="{55AB5FE4-BA8F-44F8-B45F-A95E88CB6CA1}"/>
    <cellStyle name="Comma 2 3 6 4 2 2 3" xfId="13275" xr:uid="{00000000-0005-0000-0000-0000B00F0000}"/>
    <cellStyle name="Comma 2 3 6 4 2 2 3 2" xfId="32489" xr:uid="{D2C2F880-A68B-4C89-A62C-8FE4E6425DC0}"/>
    <cellStyle name="Comma 2 3 6 4 2 2 4" xfId="22882" xr:uid="{EF2ABD5B-A02D-4238-8ED7-59AAC2CC8EB8}"/>
    <cellStyle name="Comma 2 3 6 4 2 3" xfId="6070" xr:uid="{00000000-0005-0000-0000-0000B10F0000}"/>
    <cellStyle name="Comma 2 3 6 4 2 3 2" xfId="15677" xr:uid="{00000000-0005-0000-0000-0000B20F0000}"/>
    <cellStyle name="Comma 2 3 6 4 2 3 2 2" xfId="34891" xr:uid="{FDCCFFFA-8F67-4659-96BC-FFCE194B7685}"/>
    <cellStyle name="Comma 2 3 6 4 2 3 3" xfId="25284" xr:uid="{0F5151C3-8A85-4D54-8A0E-617756B22E51}"/>
    <cellStyle name="Comma 2 3 6 4 2 4" xfId="10873" xr:uid="{00000000-0005-0000-0000-0000B30F0000}"/>
    <cellStyle name="Comma 2 3 6 4 2 4 2" xfId="30087" xr:uid="{936D70F1-B6E6-40C1-9C4E-205790115ACC}"/>
    <cellStyle name="Comma 2 3 6 4 2 5" xfId="20480" xr:uid="{059D9924-28F3-4EF9-99D1-020AED07DB60}"/>
    <cellStyle name="Comma 2 3 6 4 3" xfId="2063" xr:uid="{00000000-0005-0000-0000-0000B40F0000}"/>
    <cellStyle name="Comma 2 3 6 4 3 2" xfId="4468" xr:uid="{00000000-0005-0000-0000-0000B50F0000}"/>
    <cellStyle name="Comma 2 3 6 4 3 2 2" xfId="9271" xr:uid="{00000000-0005-0000-0000-0000B60F0000}"/>
    <cellStyle name="Comma 2 3 6 4 3 2 2 2" xfId="18878" xr:uid="{00000000-0005-0000-0000-0000B70F0000}"/>
    <cellStyle name="Comma 2 3 6 4 3 2 2 2 2" xfId="38092" xr:uid="{44D55720-2618-42E5-9665-35EC47D23C35}"/>
    <cellStyle name="Comma 2 3 6 4 3 2 2 3" xfId="28485" xr:uid="{394A799C-27CC-4B80-8CB1-84D68EA4663A}"/>
    <cellStyle name="Comma 2 3 6 4 3 2 3" xfId="14075" xr:uid="{00000000-0005-0000-0000-0000B80F0000}"/>
    <cellStyle name="Comma 2 3 6 4 3 2 3 2" xfId="33289" xr:uid="{894E2A65-80DE-4B41-8409-C5C33FD4BBBE}"/>
    <cellStyle name="Comma 2 3 6 4 3 2 4" xfId="23682" xr:uid="{D8EDECF2-2CBE-439B-BF20-B51D1F2A6942}"/>
    <cellStyle name="Comma 2 3 6 4 3 3" xfId="6870" xr:uid="{00000000-0005-0000-0000-0000B90F0000}"/>
    <cellStyle name="Comma 2 3 6 4 3 3 2" xfId="16477" xr:uid="{00000000-0005-0000-0000-0000BA0F0000}"/>
    <cellStyle name="Comma 2 3 6 4 3 3 2 2" xfId="35691" xr:uid="{D2847459-93A3-41AF-ABD8-DE31F8AA4343}"/>
    <cellStyle name="Comma 2 3 6 4 3 3 3" xfId="26084" xr:uid="{A99C9869-EA45-48CA-A2A3-369699F0FAEC}"/>
    <cellStyle name="Comma 2 3 6 4 3 4" xfId="11673" xr:uid="{00000000-0005-0000-0000-0000BB0F0000}"/>
    <cellStyle name="Comma 2 3 6 4 3 4 2" xfId="30887" xr:uid="{D29E42CB-0010-433D-ADBE-4E4BA9E95950}"/>
    <cellStyle name="Comma 2 3 6 4 3 5" xfId="21280" xr:uid="{E85E4048-841F-45A2-BC8C-BF6BE6E3EDD8}"/>
    <cellStyle name="Comma 2 3 6 4 4" xfId="2868" xr:uid="{00000000-0005-0000-0000-0000BC0F0000}"/>
    <cellStyle name="Comma 2 3 6 4 4 2" xfId="7671" xr:uid="{00000000-0005-0000-0000-0000BD0F0000}"/>
    <cellStyle name="Comma 2 3 6 4 4 2 2" xfId="17278" xr:uid="{00000000-0005-0000-0000-0000BE0F0000}"/>
    <cellStyle name="Comma 2 3 6 4 4 2 2 2" xfId="36492" xr:uid="{19B4CF09-2A5F-4C2D-AD72-CD902CB0326F}"/>
    <cellStyle name="Comma 2 3 6 4 4 2 3" xfId="26885" xr:uid="{202CA2A0-B519-4C00-89F9-B087029A3141}"/>
    <cellStyle name="Comma 2 3 6 4 4 3" xfId="12475" xr:uid="{00000000-0005-0000-0000-0000BF0F0000}"/>
    <cellStyle name="Comma 2 3 6 4 4 3 2" xfId="31689" xr:uid="{A14BE2D2-5BDF-47A7-A2B1-F52939172A76}"/>
    <cellStyle name="Comma 2 3 6 4 4 4" xfId="22082" xr:uid="{494AF83C-E412-4F76-B764-BE1EC3B5E08C}"/>
    <cellStyle name="Comma 2 3 6 4 5" xfId="5270" xr:uid="{00000000-0005-0000-0000-0000C00F0000}"/>
    <cellStyle name="Comma 2 3 6 4 5 2" xfId="14877" xr:uid="{00000000-0005-0000-0000-0000C10F0000}"/>
    <cellStyle name="Comma 2 3 6 4 5 2 2" xfId="34091" xr:uid="{88D5E574-F969-460A-AC5A-0DE9372A24A6}"/>
    <cellStyle name="Comma 2 3 6 4 5 3" xfId="24484" xr:uid="{1801AC30-B430-4420-AB75-4DE77039BA73}"/>
    <cellStyle name="Comma 2 3 6 4 6" xfId="10073" xr:uid="{00000000-0005-0000-0000-0000C20F0000}"/>
    <cellStyle name="Comma 2 3 6 4 6 2" xfId="29287" xr:uid="{964A17CD-EEBC-468A-92F6-260A570A741A}"/>
    <cellStyle name="Comma 2 3 6 4 7" xfId="19680" xr:uid="{10B3C756-926F-49DE-A45B-46E8563FAF33}"/>
    <cellStyle name="Comma 2 3 6 5" xfId="662" xr:uid="{00000000-0005-0000-0000-0000C30F0000}"/>
    <cellStyle name="Comma 2 3 6 5 2" xfId="1463" xr:uid="{00000000-0005-0000-0000-0000C40F0000}"/>
    <cellStyle name="Comma 2 3 6 5 2 2" xfId="3868" xr:uid="{00000000-0005-0000-0000-0000C50F0000}"/>
    <cellStyle name="Comma 2 3 6 5 2 2 2" xfId="8671" xr:uid="{00000000-0005-0000-0000-0000C60F0000}"/>
    <cellStyle name="Comma 2 3 6 5 2 2 2 2" xfId="18278" xr:uid="{00000000-0005-0000-0000-0000C70F0000}"/>
    <cellStyle name="Comma 2 3 6 5 2 2 2 2 2" xfId="37492" xr:uid="{3732861C-C2AD-4408-84F6-97A77B39F602}"/>
    <cellStyle name="Comma 2 3 6 5 2 2 2 3" xfId="27885" xr:uid="{6CFE2F4E-7BBF-4189-B301-DE46284485C0}"/>
    <cellStyle name="Comma 2 3 6 5 2 2 3" xfId="13475" xr:uid="{00000000-0005-0000-0000-0000C80F0000}"/>
    <cellStyle name="Comma 2 3 6 5 2 2 3 2" xfId="32689" xr:uid="{672A16C7-24AE-4398-BFAB-00E6C7725846}"/>
    <cellStyle name="Comma 2 3 6 5 2 2 4" xfId="23082" xr:uid="{69ACA805-93DB-46CC-8309-24BC75A47B49}"/>
    <cellStyle name="Comma 2 3 6 5 2 3" xfId="6270" xr:uid="{00000000-0005-0000-0000-0000C90F0000}"/>
    <cellStyle name="Comma 2 3 6 5 2 3 2" xfId="15877" xr:uid="{00000000-0005-0000-0000-0000CA0F0000}"/>
    <cellStyle name="Comma 2 3 6 5 2 3 2 2" xfId="35091" xr:uid="{BB108526-774E-4F59-AA85-8A1EA6B6F4FA}"/>
    <cellStyle name="Comma 2 3 6 5 2 3 3" xfId="25484" xr:uid="{3447DEEA-7267-4C42-A690-548ACE1066D5}"/>
    <cellStyle name="Comma 2 3 6 5 2 4" xfId="11073" xr:uid="{00000000-0005-0000-0000-0000CB0F0000}"/>
    <cellStyle name="Comma 2 3 6 5 2 4 2" xfId="30287" xr:uid="{F403EE97-BF5E-4D98-B5AF-D9647351B770}"/>
    <cellStyle name="Comma 2 3 6 5 2 5" xfId="20680" xr:uid="{9D4B18FE-0190-4764-BC33-BF1182E04989}"/>
    <cellStyle name="Comma 2 3 6 5 3" xfId="2263" xr:uid="{00000000-0005-0000-0000-0000CC0F0000}"/>
    <cellStyle name="Comma 2 3 6 5 3 2" xfId="4668" xr:uid="{00000000-0005-0000-0000-0000CD0F0000}"/>
    <cellStyle name="Comma 2 3 6 5 3 2 2" xfId="9471" xr:uid="{00000000-0005-0000-0000-0000CE0F0000}"/>
    <cellStyle name="Comma 2 3 6 5 3 2 2 2" xfId="19078" xr:uid="{00000000-0005-0000-0000-0000CF0F0000}"/>
    <cellStyle name="Comma 2 3 6 5 3 2 2 2 2" xfId="38292" xr:uid="{F5A07893-A483-4ADF-8C69-C220F975F1A3}"/>
    <cellStyle name="Comma 2 3 6 5 3 2 2 3" xfId="28685" xr:uid="{0C9FAD98-F507-4C63-82BA-06E123C85B19}"/>
    <cellStyle name="Comma 2 3 6 5 3 2 3" xfId="14275" xr:uid="{00000000-0005-0000-0000-0000D00F0000}"/>
    <cellStyle name="Comma 2 3 6 5 3 2 3 2" xfId="33489" xr:uid="{7F80F935-68D7-4718-94EB-E9BB4D11DD74}"/>
    <cellStyle name="Comma 2 3 6 5 3 2 4" xfId="23882" xr:uid="{04DC24DC-5479-47BF-8797-EBCAC0E325D0}"/>
    <cellStyle name="Comma 2 3 6 5 3 3" xfId="7070" xr:uid="{00000000-0005-0000-0000-0000D10F0000}"/>
    <cellStyle name="Comma 2 3 6 5 3 3 2" xfId="16677" xr:uid="{00000000-0005-0000-0000-0000D20F0000}"/>
    <cellStyle name="Comma 2 3 6 5 3 3 2 2" xfId="35891" xr:uid="{93A05BFB-CE4C-48E2-98FC-FC264F7C8C98}"/>
    <cellStyle name="Comma 2 3 6 5 3 3 3" xfId="26284" xr:uid="{8D2DB759-7F1F-4364-869A-FE961E2F4F6D}"/>
    <cellStyle name="Comma 2 3 6 5 3 4" xfId="11873" xr:uid="{00000000-0005-0000-0000-0000D30F0000}"/>
    <cellStyle name="Comma 2 3 6 5 3 4 2" xfId="31087" xr:uid="{B86DC8AC-B4D8-45BF-ACD4-AF7834642791}"/>
    <cellStyle name="Comma 2 3 6 5 3 5" xfId="21480" xr:uid="{22737FF1-91D7-444E-9304-67FDFECBEA72}"/>
    <cellStyle name="Comma 2 3 6 5 4" xfId="3068" xr:uid="{00000000-0005-0000-0000-0000D40F0000}"/>
    <cellStyle name="Comma 2 3 6 5 4 2" xfId="7871" xr:uid="{00000000-0005-0000-0000-0000D50F0000}"/>
    <cellStyle name="Comma 2 3 6 5 4 2 2" xfId="17478" xr:uid="{00000000-0005-0000-0000-0000D60F0000}"/>
    <cellStyle name="Comma 2 3 6 5 4 2 2 2" xfId="36692" xr:uid="{76915091-1B56-400D-8F47-1182D3193060}"/>
    <cellStyle name="Comma 2 3 6 5 4 2 3" xfId="27085" xr:uid="{01030E2C-70E7-42DF-BE13-6998D78597F5}"/>
    <cellStyle name="Comma 2 3 6 5 4 3" xfId="12675" xr:uid="{00000000-0005-0000-0000-0000D70F0000}"/>
    <cellStyle name="Comma 2 3 6 5 4 3 2" xfId="31889" xr:uid="{52DA6C44-71DF-4CED-9BE9-4C42A0C49CF9}"/>
    <cellStyle name="Comma 2 3 6 5 4 4" xfId="22282" xr:uid="{9FEF9063-03EE-44E2-AF83-8FA1735D9215}"/>
    <cellStyle name="Comma 2 3 6 5 5" xfId="5470" xr:uid="{00000000-0005-0000-0000-0000D80F0000}"/>
    <cellStyle name="Comma 2 3 6 5 5 2" xfId="15077" xr:uid="{00000000-0005-0000-0000-0000D90F0000}"/>
    <cellStyle name="Comma 2 3 6 5 5 2 2" xfId="34291" xr:uid="{2113E330-6E8C-4097-B6D3-D692222C180F}"/>
    <cellStyle name="Comma 2 3 6 5 5 3" xfId="24684" xr:uid="{2E2F3205-15EE-49B9-8EB0-BDB4398EEA17}"/>
    <cellStyle name="Comma 2 3 6 5 6" xfId="10273" xr:uid="{00000000-0005-0000-0000-0000DA0F0000}"/>
    <cellStyle name="Comma 2 3 6 5 6 2" xfId="29487" xr:uid="{39068F12-99DC-4CBE-B414-3FD0CC6CF21A}"/>
    <cellStyle name="Comma 2 3 6 5 7" xfId="19880" xr:uid="{A5E989CB-BD77-4D4C-A824-F7B9C088DCE3}"/>
    <cellStyle name="Comma 2 3 6 6" xfId="863" xr:uid="{00000000-0005-0000-0000-0000DB0F0000}"/>
    <cellStyle name="Comma 2 3 6 6 2" xfId="3268" xr:uid="{00000000-0005-0000-0000-0000DC0F0000}"/>
    <cellStyle name="Comma 2 3 6 6 2 2" xfId="8071" xr:uid="{00000000-0005-0000-0000-0000DD0F0000}"/>
    <cellStyle name="Comma 2 3 6 6 2 2 2" xfId="17678" xr:uid="{00000000-0005-0000-0000-0000DE0F0000}"/>
    <cellStyle name="Comma 2 3 6 6 2 2 2 2" xfId="36892" xr:uid="{E78EA706-FE1F-496D-9379-1481CEF04078}"/>
    <cellStyle name="Comma 2 3 6 6 2 2 3" xfId="27285" xr:uid="{0563115E-DB13-4CC3-B694-EF0344B630E8}"/>
    <cellStyle name="Comma 2 3 6 6 2 3" xfId="12875" xr:uid="{00000000-0005-0000-0000-0000DF0F0000}"/>
    <cellStyle name="Comma 2 3 6 6 2 3 2" xfId="32089" xr:uid="{6A2D630E-C1C1-4611-85EF-A3BDB99F27FE}"/>
    <cellStyle name="Comma 2 3 6 6 2 4" xfId="22482" xr:uid="{9917EA69-217B-4321-8543-9BA9E2485EC9}"/>
    <cellStyle name="Comma 2 3 6 6 3" xfId="5670" xr:uid="{00000000-0005-0000-0000-0000E00F0000}"/>
    <cellStyle name="Comma 2 3 6 6 3 2" xfId="15277" xr:uid="{00000000-0005-0000-0000-0000E10F0000}"/>
    <cellStyle name="Comma 2 3 6 6 3 2 2" xfId="34491" xr:uid="{16296A8D-F78B-442E-8711-91F1FCCBC5F4}"/>
    <cellStyle name="Comma 2 3 6 6 3 3" xfId="24884" xr:uid="{ED09A1FA-5D4A-423F-AC15-EAD2ADC5382B}"/>
    <cellStyle name="Comma 2 3 6 6 4" xfId="10473" xr:uid="{00000000-0005-0000-0000-0000E20F0000}"/>
    <cellStyle name="Comma 2 3 6 6 4 2" xfId="29687" xr:uid="{EE631705-B0C3-45FE-8E2B-754AB87E5A8F}"/>
    <cellStyle name="Comma 2 3 6 6 5" xfId="20080" xr:uid="{DB975904-D5BB-448A-B22C-6F2C12C0430C}"/>
    <cellStyle name="Comma 2 3 6 7" xfId="1663" xr:uid="{00000000-0005-0000-0000-0000E30F0000}"/>
    <cellStyle name="Comma 2 3 6 7 2" xfId="4068" xr:uid="{00000000-0005-0000-0000-0000E40F0000}"/>
    <cellStyle name="Comma 2 3 6 7 2 2" xfId="8871" xr:uid="{00000000-0005-0000-0000-0000E50F0000}"/>
    <cellStyle name="Comma 2 3 6 7 2 2 2" xfId="18478" xr:uid="{00000000-0005-0000-0000-0000E60F0000}"/>
    <cellStyle name="Comma 2 3 6 7 2 2 2 2" xfId="37692" xr:uid="{563CC3BB-3119-4786-98F2-BD67073CF033}"/>
    <cellStyle name="Comma 2 3 6 7 2 2 3" xfId="28085" xr:uid="{ADA95298-06AF-473F-8224-3F06B425E8B7}"/>
    <cellStyle name="Comma 2 3 6 7 2 3" xfId="13675" xr:uid="{00000000-0005-0000-0000-0000E70F0000}"/>
    <cellStyle name="Comma 2 3 6 7 2 3 2" xfId="32889" xr:uid="{667E0F4E-12F0-485D-8BCF-113DD1C9CCC3}"/>
    <cellStyle name="Comma 2 3 6 7 2 4" xfId="23282" xr:uid="{57D859AD-85F9-471A-819B-3B1D67D29A8E}"/>
    <cellStyle name="Comma 2 3 6 7 3" xfId="6470" xr:uid="{00000000-0005-0000-0000-0000E80F0000}"/>
    <cellStyle name="Comma 2 3 6 7 3 2" xfId="16077" xr:uid="{00000000-0005-0000-0000-0000E90F0000}"/>
    <cellStyle name="Comma 2 3 6 7 3 2 2" xfId="35291" xr:uid="{1E8D2C52-76E9-4F0C-AB7D-00CA752B7E61}"/>
    <cellStyle name="Comma 2 3 6 7 3 3" xfId="25684" xr:uid="{1FFD6C38-2FEC-4140-850E-FAD3E27D947D}"/>
    <cellStyle name="Comma 2 3 6 7 4" xfId="11273" xr:uid="{00000000-0005-0000-0000-0000EA0F0000}"/>
    <cellStyle name="Comma 2 3 6 7 4 2" xfId="30487" xr:uid="{939A317B-1A5C-46A3-83AD-2368923DCC96}"/>
    <cellStyle name="Comma 2 3 6 7 5" xfId="20880" xr:uid="{A04887F9-008F-4326-966D-4E611F1B82C6}"/>
    <cellStyle name="Comma 2 3 6 8" xfId="2468" xr:uid="{00000000-0005-0000-0000-0000EB0F0000}"/>
    <cellStyle name="Comma 2 3 6 8 2" xfId="7271" xr:uid="{00000000-0005-0000-0000-0000EC0F0000}"/>
    <cellStyle name="Comma 2 3 6 8 2 2" xfId="16878" xr:uid="{00000000-0005-0000-0000-0000ED0F0000}"/>
    <cellStyle name="Comma 2 3 6 8 2 2 2" xfId="36092" xr:uid="{6A2C51B0-ABE2-4C84-9DC3-0963DE828958}"/>
    <cellStyle name="Comma 2 3 6 8 2 3" xfId="26485" xr:uid="{84DF0025-8DDA-426E-9CD1-2447C825F691}"/>
    <cellStyle name="Comma 2 3 6 8 3" xfId="12075" xr:uid="{00000000-0005-0000-0000-0000EE0F0000}"/>
    <cellStyle name="Comma 2 3 6 8 3 2" xfId="31289" xr:uid="{D58062DF-151F-47E4-A3DC-80ECE544FFF2}"/>
    <cellStyle name="Comma 2 3 6 8 4" xfId="21682" xr:uid="{EE935CC5-F785-4FFE-8311-FBCC6B860B60}"/>
    <cellStyle name="Comma 2 3 6 9" xfId="4870" xr:uid="{00000000-0005-0000-0000-0000EF0F0000}"/>
    <cellStyle name="Comma 2 3 6 9 2" xfId="14477" xr:uid="{00000000-0005-0000-0000-0000F00F0000}"/>
    <cellStyle name="Comma 2 3 6 9 2 2" xfId="33691" xr:uid="{07F74DE8-193D-48ED-936E-BD727E7DE416}"/>
    <cellStyle name="Comma 2 3 6 9 3" xfId="24084" xr:uid="{3EFBA0A0-909F-4E80-ACB6-727F6632B829}"/>
    <cellStyle name="Comma 2 3 7" xfId="112" xr:uid="{00000000-0005-0000-0000-0000F10F0000}"/>
    <cellStyle name="Comma 2 3 7 10" xfId="19330" xr:uid="{0124E34A-7B59-4CFF-A821-1C5E3BFBF496}"/>
    <cellStyle name="Comma 2 3 7 2" xfId="312" xr:uid="{00000000-0005-0000-0000-0000F20F0000}"/>
    <cellStyle name="Comma 2 3 7 2 2" xfId="1113" xr:uid="{00000000-0005-0000-0000-0000F30F0000}"/>
    <cellStyle name="Comma 2 3 7 2 2 2" xfId="3518" xr:uid="{00000000-0005-0000-0000-0000F40F0000}"/>
    <cellStyle name="Comma 2 3 7 2 2 2 2" xfId="8321" xr:uid="{00000000-0005-0000-0000-0000F50F0000}"/>
    <cellStyle name="Comma 2 3 7 2 2 2 2 2" xfId="17928" xr:uid="{00000000-0005-0000-0000-0000F60F0000}"/>
    <cellStyle name="Comma 2 3 7 2 2 2 2 2 2" xfId="37142" xr:uid="{85FB3A61-28C2-472A-B5C4-FC6183DADA11}"/>
    <cellStyle name="Comma 2 3 7 2 2 2 2 3" xfId="27535" xr:uid="{74B97C20-2522-431E-A9D8-B666770C6139}"/>
    <cellStyle name="Comma 2 3 7 2 2 2 3" xfId="13125" xr:uid="{00000000-0005-0000-0000-0000F70F0000}"/>
    <cellStyle name="Comma 2 3 7 2 2 2 3 2" xfId="32339" xr:uid="{C16C6DFC-29D0-46EA-8842-62C52706DEBF}"/>
    <cellStyle name="Comma 2 3 7 2 2 2 4" xfId="22732" xr:uid="{CDCBB485-4B12-446A-81DA-BE0F6C9C7803}"/>
    <cellStyle name="Comma 2 3 7 2 2 3" xfId="5920" xr:uid="{00000000-0005-0000-0000-0000F80F0000}"/>
    <cellStyle name="Comma 2 3 7 2 2 3 2" xfId="15527" xr:uid="{00000000-0005-0000-0000-0000F90F0000}"/>
    <cellStyle name="Comma 2 3 7 2 2 3 2 2" xfId="34741" xr:uid="{51D457F2-7F1C-44DD-A163-8E44F25B4E8B}"/>
    <cellStyle name="Comma 2 3 7 2 2 3 3" xfId="25134" xr:uid="{D30ECF1B-F71E-4ADB-926A-675B51ACD4AE}"/>
    <cellStyle name="Comma 2 3 7 2 2 4" xfId="10723" xr:uid="{00000000-0005-0000-0000-0000FA0F0000}"/>
    <cellStyle name="Comma 2 3 7 2 2 4 2" xfId="29937" xr:uid="{47261D3C-59B7-498D-BEDA-1751D66BC79E}"/>
    <cellStyle name="Comma 2 3 7 2 2 5" xfId="20330" xr:uid="{87FB9A87-E123-4834-8BBA-A057B6D5258E}"/>
    <cellStyle name="Comma 2 3 7 2 3" xfId="1913" xr:uid="{00000000-0005-0000-0000-0000FB0F0000}"/>
    <cellStyle name="Comma 2 3 7 2 3 2" xfId="4318" xr:uid="{00000000-0005-0000-0000-0000FC0F0000}"/>
    <cellStyle name="Comma 2 3 7 2 3 2 2" xfId="9121" xr:uid="{00000000-0005-0000-0000-0000FD0F0000}"/>
    <cellStyle name="Comma 2 3 7 2 3 2 2 2" xfId="18728" xr:uid="{00000000-0005-0000-0000-0000FE0F0000}"/>
    <cellStyle name="Comma 2 3 7 2 3 2 2 2 2" xfId="37942" xr:uid="{675464BB-93D4-4AB8-A725-892296D46AE2}"/>
    <cellStyle name="Comma 2 3 7 2 3 2 2 3" xfId="28335" xr:uid="{7EF354DD-E9B4-4BB8-B3BB-DEA406C9BD7B}"/>
    <cellStyle name="Comma 2 3 7 2 3 2 3" xfId="13925" xr:uid="{00000000-0005-0000-0000-0000FF0F0000}"/>
    <cellStyle name="Comma 2 3 7 2 3 2 3 2" xfId="33139" xr:uid="{8996B1F0-9FFC-4D6F-ACB0-7B2F11376E3E}"/>
    <cellStyle name="Comma 2 3 7 2 3 2 4" xfId="23532" xr:uid="{FB18A369-ED03-462C-9543-677C9792CA7E}"/>
    <cellStyle name="Comma 2 3 7 2 3 3" xfId="6720" xr:uid="{00000000-0005-0000-0000-000000100000}"/>
    <cellStyle name="Comma 2 3 7 2 3 3 2" xfId="16327" xr:uid="{00000000-0005-0000-0000-000001100000}"/>
    <cellStyle name="Comma 2 3 7 2 3 3 2 2" xfId="35541" xr:uid="{DB3FAA90-A34D-4C07-8A5E-6D1B5C307DE0}"/>
    <cellStyle name="Comma 2 3 7 2 3 3 3" xfId="25934" xr:uid="{F267AF8B-A391-4498-84BC-2798A4D113D3}"/>
    <cellStyle name="Comma 2 3 7 2 3 4" xfId="11523" xr:uid="{00000000-0005-0000-0000-000002100000}"/>
    <cellStyle name="Comma 2 3 7 2 3 4 2" xfId="30737" xr:uid="{7D392D16-AC48-4A62-9FA5-315C423EA349}"/>
    <cellStyle name="Comma 2 3 7 2 3 5" xfId="21130" xr:uid="{3EB62A1E-1767-4CD8-B6F1-153E01332C08}"/>
    <cellStyle name="Comma 2 3 7 2 4" xfId="2718" xr:uid="{00000000-0005-0000-0000-000003100000}"/>
    <cellStyle name="Comma 2 3 7 2 4 2" xfId="7521" xr:uid="{00000000-0005-0000-0000-000004100000}"/>
    <cellStyle name="Comma 2 3 7 2 4 2 2" xfId="17128" xr:uid="{00000000-0005-0000-0000-000005100000}"/>
    <cellStyle name="Comma 2 3 7 2 4 2 2 2" xfId="36342" xr:uid="{7FC33DAC-1752-41EB-928D-DCF3D70C1373}"/>
    <cellStyle name="Comma 2 3 7 2 4 2 3" xfId="26735" xr:uid="{A76E48AA-65B6-4D5A-A86C-3F8F4418B942}"/>
    <cellStyle name="Comma 2 3 7 2 4 3" xfId="12325" xr:uid="{00000000-0005-0000-0000-000006100000}"/>
    <cellStyle name="Comma 2 3 7 2 4 3 2" xfId="31539" xr:uid="{93FEB842-AE00-4534-B31C-3F10847147E6}"/>
    <cellStyle name="Comma 2 3 7 2 4 4" xfId="21932" xr:uid="{702F57F0-4EE2-43FD-A4F9-49D42CA38F55}"/>
    <cellStyle name="Comma 2 3 7 2 5" xfId="5120" xr:uid="{00000000-0005-0000-0000-000007100000}"/>
    <cellStyle name="Comma 2 3 7 2 5 2" xfId="14727" xr:uid="{00000000-0005-0000-0000-000008100000}"/>
    <cellStyle name="Comma 2 3 7 2 5 2 2" xfId="33941" xr:uid="{4B05FA34-C54D-429A-A8E1-FAA3F0856ED0}"/>
    <cellStyle name="Comma 2 3 7 2 5 3" xfId="24334" xr:uid="{0A83BF8F-4E52-4869-A77B-24AD29B1082D}"/>
    <cellStyle name="Comma 2 3 7 2 6" xfId="9923" xr:uid="{00000000-0005-0000-0000-000009100000}"/>
    <cellStyle name="Comma 2 3 7 2 6 2" xfId="29137" xr:uid="{F80CB290-102F-406E-B869-75C7EFF52B86}"/>
    <cellStyle name="Comma 2 3 7 2 7" xfId="19530" xr:uid="{3514C6FF-B399-4D72-B7AD-38521758F3A2}"/>
    <cellStyle name="Comma 2 3 7 3" xfId="512" xr:uid="{00000000-0005-0000-0000-00000A100000}"/>
    <cellStyle name="Comma 2 3 7 3 2" xfId="1313" xr:uid="{00000000-0005-0000-0000-00000B100000}"/>
    <cellStyle name="Comma 2 3 7 3 2 2" xfId="3718" xr:uid="{00000000-0005-0000-0000-00000C100000}"/>
    <cellStyle name="Comma 2 3 7 3 2 2 2" xfId="8521" xr:uid="{00000000-0005-0000-0000-00000D100000}"/>
    <cellStyle name="Comma 2 3 7 3 2 2 2 2" xfId="18128" xr:uid="{00000000-0005-0000-0000-00000E100000}"/>
    <cellStyle name="Comma 2 3 7 3 2 2 2 2 2" xfId="37342" xr:uid="{157B178D-8A94-4308-AF50-D822A867A511}"/>
    <cellStyle name="Comma 2 3 7 3 2 2 2 3" xfId="27735" xr:uid="{2A66A16A-B47A-46CB-B045-B5691A83F49F}"/>
    <cellStyle name="Comma 2 3 7 3 2 2 3" xfId="13325" xr:uid="{00000000-0005-0000-0000-00000F100000}"/>
    <cellStyle name="Comma 2 3 7 3 2 2 3 2" xfId="32539" xr:uid="{7B14DB07-95EA-47AD-B321-71CCCE54C254}"/>
    <cellStyle name="Comma 2 3 7 3 2 2 4" xfId="22932" xr:uid="{57607522-E4AF-4D9C-89AF-2D1ED2B72DE6}"/>
    <cellStyle name="Comma 2 3 7 3 2 3" xfId="6120" xr:uid="{00000000-0005-0000-0000-000010100000}"/>
    <cellStyle name="Comma 2 3 7 3 2 3 2" xfId="15727" xr:uid="{00000000-0005-0000-0000-000011100000}"/>
    <cellStyle name="Comma 2 3 7 3 2 3 2 2" xfId="34941" xr:uid="{D2EF83E3-2E43-477C-8D82-7E864272BDE5}"/>
    <cellStyle name="Comma 2 3 7 3 2 3 3" xfId="25334" xr:uid="{F5E3ACF2-1FC5-49BB-AD47-C5EACF89D5A0}"/>
    <cellStyle name="Comma 2 3 7 3 2 4" xfId="10923" xr:uid="{00000000-0005-0000-0000-000012100000}"/>
    <cellStyle name="Comma 2 3 7 3 2 4 2" xfId="30137" xr:uid="{4EC78657-ED24-484F-9D94-828AF5B3EAF5}"/>
    <cellStyle name="Comma 2 3 7 3 2 5" xfId="20530" xr:uid="{4E13E440-D45C-49DA-8C48-53A6A0654450}"/>
    <cellStyle name="Comma 2 3 7 3 3" xfId="2113" xr:uid="{00000000-0005-0000-0000-000013100000}"/>
    <cellStyle name="Comma 2 3 7 3 3 2" xfId="4518" xr:uid="{00000000-0005-0000-0000-000014100000}"/>
    <cellStyle name="Comma 2 3 7 3 3 2 2" xfId="9321" xr:uid="{00000000-0005-0000-0000-000015100000}"/>
    <cellStyle name="Comma 2 3 7 3 3 2 2 2" xfId="18928" xr:uid="{00000000-0005-0000-0000-000016100000}"/>
    <cellStyle name="Comma 2 3 7 3 3 2 2 2 2" xfId="38142" xr:uid="{02AE62B4-AA82-4EDE-9564-AAC389715691}"/>
    <cellStyle name="Comma 2 3 7 3 3 2 2 3" xfId="28535" xr:uid="{F4F4287B-67E9-4FF8-9B44-27C4DD5C2356}"/>
    <cellStyle name="Comma 2 3 7 3 3 2 3" xfId="14125" xr:uid="{00000000-0005-0000-0000-000017100000}"/>
    <cellStyle name="Comma 2 3 7 3 3 2 3 2" xfId="33339" xr:uid="{4049D073-EBC5-45B6-B015-C7E20E56FEA2}"/>
    <cellStyle name="Comma 2 3 7 3 3 2 4" xfId="23732" xr:uid="{833DDD0D-C519-455D-8C6E-5B903EDFBAB9}"/>
    <cellStyle name="Comma 2 3 7 3 3 3" xfId="6920" xr:uid="{00000000-0005-0000-0000-000018100000}"/>
    <cellStyle name="Comma 2 3 7 3 3 3 2" xfId="16527" xr:uid="{00000000-0005-0000-0000-000019100000}"/>
    <cellStyle name="Comma 2 3 7 3 3 3 2 2" xfId="35741" xr:uid="{D9622326-9275-40FF-80A8-35994F041521}"/>
    <cellStyle name="Comma 2 3 7 3 3 3 3" xfId="26134" xr:uid="{AC84C922-CEF9-4358-929B-EAECE610A855}"/>
    <cellStyle name="Comma 2 3 7 3 3 4" xfId="11723" xr:uid="{00000000-0005-0000-0000-00001A100000}"/>
    <cellStyle name="Comma 2 3 7 3 3 4 2" xfId="30937" xr:uid="{04FA76F2-60AC-4E73-A452-D747CD155CBF}"/>
    <cellStyle name="Comma 2 3 7 3 3 5" xfId="21330" xr:uid="{9101A1A9-058D-45E5-A697-EBD1F580481B}"/>
    <cellStyle name="Comma 2 3 7 3 4" xfId="2918" xr:uid="{00000000-0005-0000-0000-00001B100000}"/>
    <cellStyle name="Comma 2 3 7 3 4 2" xfId="7721" xr:uid="{00000000-0005-0000-0000-00001C100000}"/>
    <cellStyle name="Comma 2 3 7 3 4 2 2" xfId="17328" xr:uid="{00000000-0005-0000-0000-00001D100000}"/>
    <cellStyle name="Comma 2 3 7 3 4 2 2 2" xfId="36542" xr:uid="{D54EA056-50E7-412D-87EB-7E2BB6490EFB}"/>
    <cellStyle name="Comma 2 3 7 3 4 2 3" xfId="26935" xr:uid="{8509F11A-5B40-47D6-AAF3-C567B5FFA1BC}"/>
    <cellStyle name="Comma 2 3 7 3 4 3" xfId="12525" xr:uid="{00000000-0005-0000-0000-00001E100000}"/>
    <cellStyle name="Comma 2 3 7 3 4 3 2" xfId="31739" xr:uid="{350D4C38-5734-4A0E-AA9F-2C5FC579850E}"/>
    <cellStyle name="Comma 2 3 7 3 4 4" xfId="22132" xr:uid="{5314B51B-B4E4-418A-B712-2650292C24CD}"/>
    <cellStyle name="Comma 2 3 7 3 5" xfId="5320" xr:uid="{00000000-0005-0000-0000-00001F100000}"/>
    <cellStyle name="Comma 2 3 7 3 5 2" xfId="14927" xr:uid="{00000000-0005-0000-0000-000020100000}"/>
    <cellStyle name="Comma 2 3 7 3 5 2 2" xfId="34141" xr:uid="{6D07863C-C522-489D-8F00-66450859401F}"/>
    <cellStyle name="Comma 2 3 7 3 5 3" xfId="24534" xr:uid="{3DC160F2-48D8-44FE-8B23-C0990376AB3E}"/>
    <cellStyle name="Comma 2 3 7 3 6" xfId="10123" xr:uid="{00000000-0005-0000-0000-000021100000}"/>
    <cellStyle name="Comma 2 3 7 3 6 2" xfId="29337" xr:uid="{D6B313CA-F776-4169-978B-BD5B64321F14}"/>
    <cellStyle name="Comma 2 3 7 3 7" xfId="19730" xr:uid="{206A04A4-B94B-42B5-A1AA-267359669D32}"/>
    <cellStyle name="Comma 2 3 7 4" xfId="712" xr:uid="{00000000-0005-0000-0000-000022100000}"/>
    <cellStyle name="Comma 2 3 7 4 2" xfId="1513" xr:uid="{00000000-0005-0000-0000-000023100000}"/>
    <cellStyle name="Comma 2 3 7 4 2 2" xfId="3918" xr:uid="{00000000-0005-0000-0000-000024100000}"/>
    <cellStyle name="Comma 2 3 7 4 2 2 2" xfId="8721" xr:uid="{00000000-0005-0000-0000-000025100000}"/>
    <cellStyle name="Comma 2 3 7 4 2 2 2 2" xfId="18328" xr:uid="{00000000-0005-0000-0000-000026100000}"/>
    <cellStyle name="Comma 2 3 7 4 2 2 2 2 2" xfId="37542" xr:uid="{B40CFA65-17A8-40C7-A101-9E9AAEC0152C}"/>
    <cellStyle name="Comma 2 3 7 4 2 2 2 3" xfId="27935" xr:uid="{1374399F-EC56-4A75-8936-46450444A447}"/>
    <cellStyle name="Comma 2 3 7 4 2 2 3" xfId="13525" xr:uid="{00000000-0005-0000-0000-000027100000}"/>
    <cellStyle name="Comma 2 3 7 4 2 2 3 2" xfId="32739" xr:uid="{D78A63E2-D2F8-4B31-B3D1-640C9ECBFC2F}"/>
    <cellStyle name="Comma 2 3 7 4 2 2 4" xfId="23132" xr:uid="{CC784CDC-5C62-47A5-86DD-920690238AA5}"/>
    <cellStyle name="Comma 2 3 7 4 2 3" xfId="6320" xr:uid="{00000000-0005-0000-0000-000028100000}"/>
    <cellStyle name="Comma 2 3 7 4 2 3 2" xfId="15927" xr:uid="{00000000-0005-0000-0000-000029100000}"/>
    <cellStyle name="Comma 2 3 7 4 2 3 2 2" xfId="35141" xr:uid="{6580903F-ECAC-4EAE-8995-3FAAA71DCF77}"/>
    <cellStyle name="Comma 2 3 7 4 2 3 3" xfId="25534" xr:uid="{9BBD5077-5A76-4985-A579-DAC492938C62}"/>
    <cellStyle name="Comma 2 3 7 4 2 4" xfId="11123" xr:uid="{00000000-0005-0000-0000-00002A100000}"/>
    <cellStyle name="Comma 2 3 7 4 2 4 2" xfId="30337" xr:uid="{B50A479E-58A6-4E8C-B3FF-333FB4E7EE9A}"/>
    <cellStyle name="Comma 2 3 7 4 2 5" xfId="20730" xr:uid="{8D16AF39-991F-4C30-B1FF-6EF0E4910B64}"/>
    <cellStyle name="Comma 2 3 7 4 3" xfId="2313" xr:uid="{00000000-0005-0000-0000-00002B100000}"/>
    <cellStyle name="Comma 2 3 7 4 3 2" xfId="4718" xr:uid="{00000000-0005-0000-0000-00002C100000}"/>
    <cellStyle name="Comma 2 3 7 4 3 2 2" xfId="9521" xr:uid="{00000000-0005-0000-0000-00002D100000}"/>
    <cellStyle name="Comma 2 3 7 4 3 2 2 2" xfId="19128" xr:uid="{00000000-0005-0000-0000-00002E100000}"/>
    <cellStyle name="Comma 2 3 7 4 3 2 2 2 2" xfId="38342" xr:uid="{798E96C7-F232-45E7-AB14-F39CD96B9CFB}"/>
    <cellStyle name="Comma 2 3 7 4 3 2 2 3" xfId="28735" xr:uid="{FB097218-EA8B-402F-9525-578BAF156948}"/>
    <cellStyle name="Comma 2 3 7 4 3 2 3" xfId="14325" xr:uid="{00000000-0005-0000-0000-00002F100000}"/>
    <cellStyle name="Comma 2 3 7 4 3 2 3 2" xfId="33539" xr:uid="{5B968E17-A0B0-424A-9A49-8ACBE9F5CC8A}"/>
    <cellStyle name="Comma 2 3 7 4 3 2 4" xfId="23932" xr:uid="{17022E70-5A33-4A6B-B325-00DD9F49A187}"/>
    <cellStyle name="Comma 2 3 7 4 3 3" xfId="7120" xr:uid="{00000000-0005-0000-0000-000030100000}"/>
    <cellStyle name="Comma 2 3 7 4 3 3 2" xfId="16727" xr:uid="{00000000-0005-0000-0000-000031100000}"/>
    <cellStyle name="Comma 2 3 7 4 3 3 2 2" xfId="35941" xr:uid="{C3E2E819-5CE1-4FEC-80F5-226FBF0A7293}"/>
    <cellStyle name="Comma 2 3 7 4 3 3 3" xfId="26334" xr:uid="{B11A1B00-8EC8-48A4-A1C0-D8A6C8AE99CE}"/>
    <cellStyle name="Comma 2 3 7 4 3 4" xfId="11923" xr:uid="{00000000-0005-0000-0000-000032100000}"/>
    <cellStyle name="Comma 2 3 7 4 3 4 2" xfId="31137" xr:uid="{14584A54-3AB5-4D40-80F7-8D6314B302C7}"/>
    <cellStyle name="Comma 2 3 7 4 3 5" xfId="21530" xr:uid="{2B783574-D059-4AB2-8ABE-B7B48FA4F653}"/>
    <cellStyle name="Comma 2 3 7 4 4" xfId="3118" xr:uid="{00000000-0005-0000-0000-000033100000}"/>
    <cellStyle name="Comma 2 3 7 4 4 2" xfId="7921" xr:uid="{00000000-0005-0000-0000-000034100000}"/>
    <cellStyle name="Comma 2 3 7 4 4 2 2" xfId="17528" xr:uid="{00000000-0005-0000-0000-000035100000}"/>
    <cellStyle name="Comma 2 3 7 4 4 2 2 2" xfId="36742" xr:uid="{DBDE20B6-96B0-4E23-9B99-5779954F6CA6}"/>
    <cellStyle name="Comma 2 3 7 4 4 2 3" xfId="27135" xr:uid="{9D1CAB29-DC09-4D93-AB59-BED7E190F90A}"/>
    <cellStyle name="Comma 2 3 7 4 4 3" xfId="12725" xr:uid="{00000000-0005-0000-0000-000036100000}"/>
    <cellStyle name="Comma 2 3 7 4 4 3 2" xfId="31939" xr:uid="{8D3CC766-136D-4E2C-965E-F36ED14E70E3}"/>
    <cellStyle name="Comma 2 3 7 4 4 4" xfId="22332" xr:uid="{C8F021DC-4B4A-4DF6-8A6F-0FF178DDDE98}"/>
    <cellStyle name="Comma 2 3 7 4 5" xfId="5520" xr:uid="{00000000-0005-0000-0000-000037100000}"/>
    <cellStyle name="Comma 2 3 7 4 5 2" xfId="15127" xr:uid="{00000000-0005-0000-0000-000038100000}"/>
    <cellStyle name="Comma 2 3 7 4 5 2 2" xfId="34341" xr:uid="{66680F07-99EC-48E6-8D93-6EAC066F63C2}"/>
    <cellStyle name="Comma 2 3 7 4 5 3" xfId="24734" xr:uid="{0E29ABB0-9B0D-48C1-9CEC-3552E3D93D52}"/>
    <cellStyle name="Comma 2 3 7 4 6" xfId="10323" xr:uid="{00000000-0005-0000-0000-000039100000}"/>
    <cellStyle name="Comma 2 3 7 4 6 2" xfId="29537" xr:uid="{E57456A3-28A7-45AC-8CB3-9D59603DA36E}"/>
    <cellStyle name="Comma 2 3 7 4 7" xfId="19930" xr:uid="{E4BCEA97-72AE-408B-90B5-A8A39B6CB5E7}"/>
    <cellStyle name="Comma 2 3 7 5" xfId="913" xr:uid="{00000000-0005-0000-0000-00003A100000}"/>
    <cellStyle name="Comma 2 3 7 5 2" xfId="3318" xr:uid="{00000000-0005-0000-0000-00003B100000}"/>
    <cellStyle name="Comma 2 3 7 5 2 2" xfId="8121" xr:uid="{00000000-0005-0000-0000-00003C100000}"/>
    <cellStyle name="Comma 2 3 7 5 2 2 2" xfId="17728" xr:uid="{00000000-0005-0000-0000-00003D100000}"/>
    <cellStyle name="Comma 2 3 7 5 2 2 2 2" xfId="36942" xr:uid="{5C3AB528-B9BC-4BE0-B654-3050FA7F50AC}"/>
    <cellStyle name="Comma 2 3 7 5 2 2 3" xfId="27335" xr:uid="{2704E64E-5B3F-4517-B679-D7FD25AB444B}"/>
    <cellStyle name="Comma 2 3 7 5 2 3" xfId="12925" xr:uid="{00000000-0005-0000-0000-00003E100000}"/>
    <cellStyle name="Comma 2 3 7 5 2 3 2" xfId="32139" xr:uid="{07FE057E-F019-4E66-8DBE-52A3A6F3B74F}"/>
    <cellStyle name="Comma 2 3 7 5 2 4" xfId="22532" xr:uid="{51B0E3DA-C5E3-4CD8-9221-C45F64070737}"/>
    <cellStyle name="Comma 2 3 7 5 3" xfId="5720" xr:uid="{00000000-0005-0000-0000-00003F100000}"/>
    <cellStyle name="Comma 2 3 7 5 3 2" xfId="15327" xr:uid="{00000000-0005-0000-0000-000040100000}"/>
    <cellStyle name="Comma 2 3 7 5 3 2 2" xfId="34541" xr:uid="{7995CF23-F05F-4AA9-A26F-462066C24B7C}"/>
    <cellStyle name="Comma 2 3 7 5 3 3" xfId="24934" xr:uid="{40878E6C-DF83-4A6C-A881-09FC8610C9B3}"/>
    <cellStyle name="Comma 2 3 7 5 4" xfId="10523" xr:uid="{00000000-0005-0000-0000-000041100000}"/>
    <cellStyle name="Comma 2 3 7 5 4 2" xfId="29737" xr:uid="{ABD90EF0-0DF0-4202-A040-EDB9092DE66C}"/>
    <cellStyle name="Comma 2 3 7 5 5" xfId="20130" xr:uid="{843ACCB5-A2DA-4BDE-91B0-C3EFECED6A4A}"/>
    <cellStyle name="Comma 2 3 7 6" xfId="1713" xr:uid="{00000000-0005-0000-0000-000042100000}"/>
    <cellStyle name="Comma 2 3 7 6 2" xfId="4118" xr:uid="{00000000-0005-0000-0000-000043100000}"/>
    <cellStyle name="Comma 2 3 7 6 2 2" xfId="8921" xr:uid="{00000000-0005-0000-0000-000044100000}"/>
    <cellStyle name="Comma 2 3 7 6 2 2 2" xfId="18528" xr:uid="{00000000-0005-0000-0000-000045100000}"/>
    <cellStyle name="Comma 2 3 7 6 2 2 2 2" xfId="37742" xr:uid="{71A9A3FF-6AE7-4D1C-8EC8-8BA8A8B3F18E}"/>
    <cellStyle name="Comma 2 3 7 6 2 2 3" xfId="28135" xr:uid="{DA5900E3-863E-418A-A223-F91F6E4ADD66}"/>
    <cellStyle name="Comma 2 3 7 6 2 3" xfId="13725" xr:uid="{00000000-0005-0000-0000-000046100000}"/>
    <cellStyle name="Comma 2 3 7 6 2 3 2" xfId="32939" xr:uid="{7F55EFD2-DE19-4797-8241-C510CBD87417}"/>
    <cellStyle name="Comma 2 3 7 6 2 4" xfId="23332" xr:uid="{B6985DCD-27E1-452D-AD4F-CE501DE533D0}"/>
    <cellStyle name="Comma 2 3 7 6 3" xfId="6520" xr:uid="{00000000-0005-0000-0000-000047100000}"/>
    <cellStyle name="Comma 2 3 7 6 3 2" xfId="16127" xr:uid="{00000000-0005-0000-0000-000048100000}"/>
    <cellStyle name="Comma 2 3 7 6 3 2 2" xfId="35341" xr:uid="{4E63997D-B54A-4C14-8E30-15E544E28D14}"/>
    <cellStyle name="Comma 2 3 7 6 3 3" xfId="25734" xr:uid="{81045A8D-4C3F-4ECB-AF36-A4AA860E5DA4}"/>
    <cellStyle name="Comma 2 3 7 6 4" xfId="11323" xr:uid="{00000000-0005-0000-0000-000049100000}"/>
    <cellStyle name="Comma 2 3 7 6 4 2" xfId="30537" xr:uid="{7440AE2D-1845-4DE2-893C-E54179A5BE7C}"/>
    <cellStyle name="Comma 2 3 7 6 5" xfId="20930" xr:uid="{5FA3D990-2FB9-404E-AE25-5730C30C89F9}"/>
    <cellStyle name="Comma 2 3 7 7" xfId="2518" xr:uid="{00000000-0005-0000-0000-00004A100000}"/>
    <cellStyle name="Comma 2 3 7 7 2" xfId="7321" xr:uid="{00000000-0005-0000-0000-00004B100000}"/>
    <cellStyle name="Comma 2 3 7 7 2 2" xfId="16928" xr:uid="{00000000-0005-0000-0000-00004C100000}"/>
    <cellStyle name="Comma 2 3 7 7 2 2 2" xfId="36142" xr:uid="{4EE87433-3FDA-4C50-B1F0-361A98DF00BB}"/>
    <cellStyle name="Comma 2 3 7 7 2 3" xfId="26535" xr:uid="{B884A2FD-646D-4289-8DE2-4A54EAE779B3}"/>
    <cellStyle name="Comma 2 3 7 7 3" xfId="12125" xr:uid="{00000000-0005-0000-0000-00004D100000}"/>
    <cellStyle name="Comma 2 3 7 7 3 2" xfId="31339" xr:uid="{44EB3E02-303D-47B7-B0C9-D20C649DF045}"/>
    <cellStyle name="Comma 2 3 7 7 4" xfId="21732" xr:uid="{61D70953-92BD-4238-9594-E8FBF38D3DBF}"/>
    <cellStyle name="Comma 2 3 7 8" xfId="4920" xr:uid="{00000000-0005-0000-0000-00004E100000}"/>
    <cellStyle name="Comma 2 3 7 8 2" xfId="14527" xr:uid="{00000000-0005-0000-0000-00004F100000}"/>
    <cellStyle name="Comma 2 3 7 8 2 2" xfId="33741" xr:uid="{A20EBD6B-8F35-4823-8B6A-EA28723FF039}"/>
    <cellStyle name="Comma 2 3 7 8 3" xfId="24134" xr:uid="{B3F35DFC-4B50-4944-A918-2585B9237AA8}"/>
    <cellStyle name="Comma 2 3 7 9" xfId="9723" xr:uid="{00000000-0005-0000-0000-000050100000}"/>
    <cellStyle name="Comma 2 3 7 9 2" xfId="28937" xr:uid="{4382A8B0-8597-4DFA-B880-92BF57DE8D2D}"/>
    <cellStyle name="Comma 2 3 8" xfId="212" xr:uid="{00000000-0005-0000-0000-000051100000}"/>
    <cellStyle name="Comma 2 3 8 2" xfId="1013" xr:uid="{00000000-0005-0000-0000-000052100000}"/>
    <cellStyle name="Comma 2 3 8 2 2" xfId="3418" xr:uid="{00000000-0005-0000-0000-000053100000}"/>
    <cellStyle name="Comma 2 3 8 2 2 2" xfId="8221" xr:uid="{00000000-0005-0000-0000-000054100000}"/>
    <cellStyle name="Comma 2 3 8 2 2 2 2" xfId="17828" xr:uid="{00000000-0005-0000-0000-000055100000}"/>
    <cellStyle name="Comma 2 3 8 2 2 2 2 2" xfId="37042" xr:uid="{F0261FF0-ECCD-442D-8224-CD5DAF52E38D}"/>
    <cellStyle name="Comma 2 3 8 2 2 2 3" xfId="27435" xr:uid="{CDED3AAA-0162-4921-9767-D460F027530D}"/>
    <cellStyle name="Comma 2 3 8 2 2 3" xfId="13025" xr:uid="{00000000-0005-0000-0000-000056100000}"/>
    <cellStyle name="Comma 2 3 8 2 2 3 2" xfId="32239" xr:uid="{7FEC5FB3-42A8-4D78-8F09-BCD6413AD36B}"/>
    <cellStyle name="Comma 2 3 8 2 2 4" xfId="22632" xr:uid="{5FFD8EDC-AC15-4B13-B236-DB4BC4CC3748}"/>
    <cellStyle name="Comma 2 3 8 2 3" xfId="5820" xr:uid="{00000000-0005-0000-0000-000057100000}"/>
    <cellStyle name="Comma 2 3 8 2 3 2" xfId="15427" xr:uid="{00000000-0005-0000-0000-000058100000}"/>
    <cellStyle name="Comma 2 3 8 2 3 2 2" xfId="34641" xr:uid="{FEE218EC-6393-4735-824B-78B2D4DFF04D}"/>
    <cellStyle name="Comma 2 3 8 2 3 3" xfId="25034" xr:uid="{2E862785-99BD-4FB2-B85B-988B2AFE0477}"/>
    <cellStyle name="Comma 2 3 8 2 4" xfId="10623" xr:uid="{00000000-0005-0000-0000-000059100000}"/>
    <cellStyle name="Comma 2 3 8 2 4 2" xfId="29837" xr:uid="{3A1223CD-AE80-4A87-B856-DE582BFA941A}"/>
    <cellStyle name="Comma 2 3 8 2 5" xfId="20230" xr:uid="{47854F5F-E052-41CA-B4F4-3F75ADEDB8F0}"/>
    <cellStyle name="Comma 2 3 8 3" xfId="1813" xr:uid="{00000000-0005-0000-0000-00005A100000}"/>
    <cellStyle name="Comma 2 3 8 3 2" xfId="4218" xr:uid="{00000000-0005-0000-0000-00005B100000}"/>
    <cellStyle name="Comma 2 3 8 3 2 2" xfId="9021" xr:uid="{00000000-0005-0000-0000-00005C100000}"/>
    <cellStyle name="Comma 2 3 8 3 2 2 2" xfId="18628" xr:uid="{00000000-0005-0000-0000-00005D100000}"/>
    <cellStyle name="Comma 2 3 8 3 2 2 2 2" xfId="37842" xr:uid="{5CEEEB04-312D-4501-B3DF-B3D2D60BC2FD}"/>
    <cellStyle name="Comma 2 3 8 3 2 2 3" xfId="28235" xr:uid="{4EE51004-E42D-40E6-BE20-85FAD0161444}"/>
    <cellStyle name="Comma 2 3 8 3 2 3" xfId="13825" xr:uid="{00000000-0005-0000-0000-00005E100000}"/>
    <cellStyle name="Comma 2 3 8 3 2 3 2" xfId="33039" xr:uid="{8C9D5DC5-5E44-4D15-957D-1BE538A370B8}"/>
    <cellStyle name="Comma 2 3 8 3 2 4" xfId="23432" xr:uid="{EC21F6C8-FA68-48D0-B988-3014406C9A9F}"/>
    <cellStyle name="Comma 2 3 8 3 3" xfId="6620" xr:uid="{00000000-0005-0000-0000-00005F100000}"/>
    <cellStyle name="Comma 2 3 8 3 3 2" xfId="16227" xr:uid="{00000000-0005-0000-0000-000060100000}"/>
    <cellStyle name="Comma 2 3 8 3 3 2 2" xfId="35441" xr:uid="{27774343-60F8-46DF-9AE6-CA207E906655}"/>
    <cellStyle name="Comma 2 3 8 3 3 3" xfId="25834" xr:uid="{1701AA46-9322-40F8-B9B9-8A8EC9DC99F5}"/>
    <cellStyle name="Comma 2 3 8 3 4" xfId="11423" xr:uid="{00000000-0005-0000-0000-000061100000}"/>
    <cellStyle name="Comma 2 3 8 3 4 2" xfId="30637" xr:uid="{E5BB5841-2517-428D-9487-6CC64B09A942}"/>
    <cellStyle name="Comma 2 3 8 3 5" xfId="21030" xr:uid="{8CB9D542-6549-4FB5-B7B7-A6013C2270DC}"/>
    <cellStyle name="Comma 2 3 8 4" xfId="2618" xr:uid="{00000000-0005-0000-0000-000062100000}"/>
    <cellStyle name="Comma 2 3 8 4 2" xfId="7421" xr:uid="{00000000-0005-0000-0000-000063100000}"/>
    <cellStyle name="Comma 2 3 8 4 2 2" xfId="17028" xr:uid="{00000000-0005-0000-0000-000064100000}"/>
    <cellStyle name="Comma 2 3 8 4 2 2 2" xfId="36242" xr:uid="{D3EFAD50-0F1B-4F1A-A843-60326DA63AD2}"/>
    <cellStyle name="Comma 2 3 8 4 2 3" xfId="26635" xr:uid="{3344E0BC-FC82-4E42-9F09-BC9A5DFBD9FC}"/>
    <cellStyle name="Comma 2 3 8 4 3" xfId="12225" xr:uid="{00000000-0005-0000-0000-000065100000}"/>
    <cellStyle name="Comma 2 3 8 4 3 2" xfId="31439" xr:uid="{CD195A29-7087-47D2-B16B-9F5AF13CFBAF}"/>
    <cellStyle name="Comma 2 3 8 4 4" xfId="21832" xr:uid="{75597C97-E11D-46CF-B8E1-6E0764D95713}"/>
    <cellStyle name="Comma 2 3 8 5" xfId="5020" xr:uid="{00000000-0005-0000-0000-000066100000}"/>
    <cellStyle name="Comma 2 3 8 5 2" xfId="14627" xr:uid="{00000000-0005-0000-0000-000067100000}"/>
    <cellStyle name="Comma 2 3 8 5 2 2" xfId="33841" xr:uid="{D7BFD64C-CCE7-4595-B6ED-12B212E82235}"/>
    <cellStyle name="Comma 2 3 8 5 3" xfId="24234" xr:uid="{67CD3FAC-ECA3-4178-924E-BE4FF095CE38}"/>
    <cellStyle name="Comma 2 3 8 6" xfId="9823" xr:uid="{00000000-0005-0000-0000-000068100000}"/>
    <cellStyle name="Comma 2 3 8 6 2" xfId="29037" xr:uid="{0844780F-14E8-4D38-A9BB-9A46556A3395}"/>
    <cellStyle name="Comma 2 3 8 7" xfId="19430" xr:uid="{78E8E018-1DDC-4F21-8183-5B0FC585F8AA}"/>
    <cellStyle name="Comma 2 3 9" xfId="412" xr:uid="{00000000-0005-0000-0000-000069100000}"/>
    <cellStyle name="Comma 2 3 9 2" xfId="1213" xr:uid="{00000000-0005-0000-0000-00006A100000}"/>
    <cellStyle name="Comma 2 3 9 2 2" xfId="3618" xr:uid="{00000000-0005-0000-0000-00006B100000}"/>
    <cellStyle name="Comma 2 3 9 2 2 2" xfId="8421" xr:uid="{00000000-0005-0000-0000-00006C100000}"/>
    <cellStyle name="Comma 2 3 9 2 2 2 2" xfId="18028" xr:uid="{00000000-0005-0000-0000-00006D100000}"/>
    <cellStyle name="Comma 2 3 9 2 2 2 2 2" xfId="37242" xr:uid="{11E061BA-9EAB-4716-83CC-542A58DA3DA0}"/>
    <cellStyle name="Comma 2 3 9 2 2 2 3" xfId="27635" xr:uid="{8AD61C9B-A673-414C-BA4B-532DA6D732E8}"/>
    <cellStyle name="Comma 2 3 9 2 2 3" xfId="13225" xr:uid="{00000000-0005-0000-0000-00006E100000}"/>
    <cellStyle name="Comma 2 3 9 2 2 3 2" xfId="32439" xr:uid="{F8E6D49E-63B1-4C04-8305-D4F9064B5DD8}"/>
    <cellStyle name="Comma 2 3 9 2 2 4" xfId="22832" xr:uid="{3A9217EB-D521-4E4D-9DDB-2D6B5B4AB700}"/>
    <cellStyle name="Comma 2 3 9 2 3" xfId="6020" xr:uid="{00000000-0005-0000-0000-00006F100000}"/>
    <cellStyle name="Comma 2 3 9 2 3 2" xfId="15627" xr:uid="{00000000-0005-0000-0000-000070100000}"/>
    <cellStyle name="Comma 2 3 9 2 3 2 2" xfId="34841" xr:uid="{D62F9C68-4996-45AC-BAD1-ACD92A59640C}"/>
    <cellStyle name="Comma 2 3 9 2 3 3" xfId="25234" xr:uid="{66D23FB7-C863-41A9-8023-34F5C6F8D3A4}"/>
    <cellStyle name="Comma 2 3 9 2 4" xfId="10823" xr:uid="{00000000-0005-0000-0000-000071100000}"/>
    <cellStyle name="Comma 2 3 9 2 4 2" xfId="30037" xr:uid="{F0F4CA60-8FB7-4802-92D2-9D21BD66671E}"/>
    <cellStyle name="Comma 2 3 9 2 5" xfId="20430" xr:uid="{3C846C7D-4687-42AF-A069-61C336B23A5B}"/>
    <cellStyle name="Comma 2 3 9 3" xfId="2013" xr:uid="{00000000-0005-0000-0000-000072100000}"/>
    <cellStyle name="Comma 2 3 9 3 2" xfId="4418" xr:uid="{00000000-0005-0000-0000-000073100000}"/>
    <cellStyle name="Comma 2 3 9 3 2 2" xfId="9221" xr:uid="{00000000-0005-0000-0000-000074100000}"/>
    <cellStyle name="Comma 2 3 9 3 2 2 2" xfId="18828" xr:uid="{00000000-0005-0000-0000-000075100000}"/>
    <cellStyle name="Comma 2 3 9 3 2 2 2 2" xfId="38042" xr:uid="{B84773FC-240A-403B-82B1-BDEBADD5EFF8}"/>
    <cellStyle name="Comma 2 3 9 3 2 2 3" xfId="28435" xr:uid="{E212E7E6-E943-4573-8DFA-E8553182A490}"/>
    <cellStyle name="Comma 2 3 9 3 2 3" xfId="14025" xr:uid="{00000000-0005-0000-0000-000076100000}"/>
    <cellStyle name="Comma 2 3 9 3 2 3 2" xfId="33239" xr:uid="{80C6A12E-11BB-4CBE-B2D9-443DEA0C24A8}"/>
    <cellStyle name="Comma 2 3 9 3 2 4" xfId="23632" xr:uid="{6D8104E1-3C7D-4DED-91DD-DE5467E52229}"/>
    <cellStyle name="Comma 2 3 9 3 3" xfId="6820" xr:uid="{00000000-0005-0000-0000-000077100000}"/>
    <cellStyle name="Comma 2 3 9 3 3 2" xfId="16427" xr:uid="{00000000-0005-0000-0000-000078100000}"/>
    <cellStyle name="Comma 2 3 9 3 3 2 2" xfId="35641" xr:uid="{D13D1977-B641-4A78-9C67-9CDA6A356321}"/>
    <cellStyle name="Comma 2 3 9 3 3 3" xfId="26034" xr:uid="{B2738C92-DCD2-4DB3-BDDA-12AEEC8E7FB9}"/>
    <cellStyle name="Comma 2 3 9 3 4" xfId="11623" xr:uid="{00000000-0005-0000-0000-000079100000}"/>
    <cellStyle name="Comma 2 3 9 3 4 2" xfId="30837" xr:uid="{AC8FE282-2326-4BD5-86BD-0DD0BB039372}"/>
    <cellStyle name="Comma 2 3 9 3 5" xfId="21230" xr:uid="{D32930C2-2410-437A-8529-BD8ADD32DB5A}"/>
    <cellStyle name="Comma 2 3 9 4" xfId="2818" xr:uid="{00000000-0005-0000-0000-00007A100000}"/>
    <cellStyle name="Comma 2 3 9 4 2" xfId="7621" xr:uid="{00000000-0005-0000-0000-00007B100000}"/>
    <cellStyle name="Comma 2 3 9 4 2 2" xfId="17228" xr:uid="{00000000-0005-0000-0000-00007C100000}"/>
    <cellStyle name="Comma 2 3 9 4 2 2 2" xfId="36442" xr:uid="{CE4979E8-F1B1-49B9-AEAB-B249581FFB15}"/>
    <cellStyle name="Comma 2 3 9 4 2 3" xfId="26835" xr:uid="{E385F949-7838-4143-924D-FE35C4D5D9F6}"/>
    <cellStyle name="Comma 2 3 9 4 3" xfId="12425" xr:uid="{00000000-0005-0000-0000-00007D100000}"/>
    <cellStyle name="Comma 2 3 9 4 3 2" xfId="31639" xr:uid="{26E675C6-E59F-454A-A158-22A0D2F21343}"/>
    <cellStyle name="Comma 2 3 9 4 4" xfId="22032" xr:uid="{A6FD401F-BF0E-41C4-A833-1B022B1B3A51}"/>
    <cellStyle name="Comma 2 3 9 5" xfId="5220" xr:uid="{00000000-0005-0000-0000-00007E100000}"/>
    <cellStyle name="Comma 2 3 9 5 2" xfId="14827" xr:uid="{00000000-0005-0000-0000-00007F100000}"/>
    <cellStyle name="Comma 2 3 9 5 2 2" xfId="34041" xr:uid="{A47ED7DA-2BF9-48D3-BBD8-94198E76B07A}"/>
    <cellStyle name="Comma 2 3 9 5 3" xfId="24434" xr:uid="{9F3AEE67-9ED0-462E-815E-E91F5458C46C}"/>
    <cellStyle name="Comma 2 3 9 6" xfId="10023" xr:uid="{00000000-0005-0000-0000-000080100000}"/>
    <cellStyle name="Comma 2 3 9 6 2" xfId="29237" xr:uid="{D4B1B1B8-1967-4D4C-A112-14F3BEBD0BBE}"/>
    <cellStyle name="Comma 2 3 9 7" xfId="19630" xr:uid="{4B91D057-5293-4D7B-99D7-4C3C7D5F9E89}"/>
    <cellStyle name="Comma 2 4" xfId="12" xr:uid="{00000000-0005-0000-0000-000081100000}"/>
    <cellStyle name="Comma 2 4 10" xfId="614" xr:uid="{00000000-0005-0000-0000-000082100000}"/>
    <cellStyle name="Comma 2 4 10 2" xfId="1415" xr:uid="{00000000-0005-0000-0000-000083100000}"/>
    <cellStyle name="Comma 2 4 10 2 2" xfId="3820" xr:uid="{00000000-0005-0000-0000-000084100000}"/>
    <cellStyle name="Comma 2 4 10 2 2 2" xfId="8623" xr:uid="{00000000-0005-0000-0000-000085100000}"/>
    <cellStyle name="Comma 2 4 10 2 2 2 2" xfId="18230" xr:uid="{00000000-0005-0000-0000-000086100000}"/>
    <cellStyle name="Comma 2 4 10 2 2 2 2 2" xfId="37444" xr:uid="{AFDA3688-9D62-4BF2-ACEF-961BE16F8F50}"/>
    <cellStyle name="Comma 2 4 10 2 2 2 3" xfId="27837" xr:uid="{09BB42B9-25CE-4E8A-BA41-39D30A3F7133}"/>
    <cellStyle name="Comma 2 4 10 2 2 3" xfId="13427" xr:uid="{00000000-0005-0000-0000-000087100000}"/>
    <cellStyle name="Comma 2 4 10 2 2 3 2" xfId="32641" xr:uid="{5769CC8B-C555-42E0-B3C0-9409CEB63E1D}"/>
    <cellStyle name="Comma 2 4 10 2 2 4" xfId="23034" xr:uid="{D5768728-4A5F-4B0E-B9FB-B638C8477EAE}"/>
    <cellStyle name="Comma 2 4 10 2 3" xfId="6222" xr:uid="{00000000-0005-0000-0000-000088100000}"/>
    <cellStyle name="Comma 2 4 10 2 3 2" xfId="15829" xr:uid="{00000000-0005-0000-0000-000089100000}"/>
    <cellStyle name="Comma 2 4 10 2 3 2 2" xfId="35043" xr:uid="{058DD5BF-EA34-49A2-A3A9-3DD24A1C7EF4}"/>
    <cellStyle name="Comma 2 4 10 2 3 3" xfId="25436" xr:uid="{AE21D454-FB90-4A14-AF3F-DB9473FC624D}"/>
    <cellStyle name="Comma 2 4 10 2 4" xfId="11025" xr:uid="{00000000-0005-0000-0000-00008A100000}"/>
    <cellStyle name="Comma 2 4 10 2 4 2" xfId="30239" xr:uid="{4AC49830-0A79-4F84-AF7F-F8A9E7FB0B8A}"/>
    <cellStyle name="Comma 2 4 10 2 5" xfId="20632" xr:uid="{96048E29-76E2-4660-9024-0B2F14F33833}"/>
    <cellStyle name="Comma 2 4 10 3" xfId="2215" xr:uid="{00000000-0005-0000-0000-00008B100000}"/>
    <cellStyle name="Comma 2 4 10 3 2" xfId="4620" xr:uid="{00000000-0005-0000-0000-00008C100000}"/>
    <cellStyle name="Comma 2 4 10 3 2 2" xfId="9423" xr:uid="{00000000-0005-0000-0000-00008D100000}"/>
    <cellStyle name="Comma 2 4 10 3 2 2 2" xfId="19030" xr:uid="{00000000-0005-0000-0000-00008E100000}"/>
    <cellStyle name="Comma 2 4 10 3 2 2 2 2" xfId="38244" xr:uid="{C31959A9-1B0B-4CB6-A98E-BF4179DFE8CE}"/>
    <cellStyle name="Comma 2 4 10 3 2 2 3" xfId="28637" xr:uid="{473A346A-4995-4F06-8CCB-6BE1B13795FE}"/>
    <cellStyle name="Comma 2 4 10 3 2 3" xfId="14227" xr:uid="{00000000-0005-0000-0000-00008F100000}"/>
    <cellStyle name="Comma 2 4 10 3 2 3 2" xfId="33441" xr:uid="{46F8CCFF-6E62-4B5B-8B44-2FC341D9FB58}"/>
    <cellStyle name="Comma 2 4 10 3 2 4" xfId="23834" xr:uid="{AD57EF1D-BF65-4EB4-AC10-A570CDB30CFD}"/>
    <cellStyle name="Comma 2 4 10 3 3" xfId="7022" xr:uid="{00000000-0005-0000-0000-000090100000}"/>
    <cellStyle name="Comma 2 4 10 3 3 2" xfId="16629" xr:uid="{00000000-0005-0000-0000-000091100000}"/>
    <cellStyle name="Comma 2 4 10 3 3 2 2" xfId="35843" xr:uid="{7637E519-1EF5-4A83-9247-C05347C9843A}"/>
    <cellStyle name="Comma 2 4 10 3 3 3" xfId="26236" xr:uid="{BF8F380E-E994-470D-810D-D56EAEAF8CF3}"/>
    <cellStyle name="Comma 2 4 10 3 4" xfId="11825" xr:uid="{00000000-0005-0000-0000-000092100000}"/>
    <cellStyle name="Comma 2 4 10 3 4 2" xfId="31039" xr:uid="{E3FD0E7C-548F-45AD-8A69-6E08A30F238E}"/>
    <cellStyle name="Comma 2 4 10 3 5" xfId="21432" xr:uid="{362309ED-6DB2-46F6-97B1-31F29D8BE525}"/>
    <cellStyle name="Comma 2 4 10 4" xfId="3020" xr:uid="{00000000-0005-0000-0000-000093100000}"/>
    <cellStyle name="Comma 2 4 10 4 2" xfId="7823" xr:uid="{00000000-0005-0000-0000-000094100000}"/>
    <cellStyle name="Comma 2 4 10 4 2 2" xfId="17430" xr:uid="{00000000-0005-0000-0000-000095100000}"/>
    <cellStyle name="Comma 2 4 10 4 2 2 2" xfId="36644" xr:uid="{76F9F2B2-4155-407E-87E1-E6B99FCC1144}"/>
    <cellStyle name="Comma 2 4 10 4 2 3" xfId="27037" xr:uid="{31C8D45C-6628-4D9E-8159-F1EC3F4EEC56}"/>
    <cellStyle name="Comma 2 4 10 4 3" xfId="12627" xr:uid="{00000000-0005-0000-0000-000096100000}"/>
    <cellStyle name="Comma 2 4 10 4 3 2" xfId="31841" xr:uid="{D19A5FC7-3A88-46BB-AB06-11C82CC1BB01}"/>
    <cellStyle name="Comma 2 4 10 4 4" xfId="22234" xr:uid="{9C089757-3BCD-4D07-A809-E167CECEC7E0}"/>
    <cellStyle name="Comma 2 4 10 5" xfId="5422" xr:uid="{00000000-0005-0000-0000-000097100000}"/>
    <cellStyle name="Comma 2 4 10 5 2" xfId="15029" xr:uid="{00000000-0005-0000-0000-000098100000}"/>
    <cellStyle name="Comma 2 4 10 5 2 2" xfId="34243" xr:uid="{9CC9AE1E-DFD9-4BE8-89AA-138A05A6B80B}"/>
    <cellStyle name="Comma 2 4 10 5 3" xfId="24636" xr:uid="{213B8153-570C-4F0D-A6AF-BCE50A5820D3}"/>
    <cellStyle name="Comma 2 4 10 6" xfId="10225" xr:uid="{00000000-0005-0000-0000-000099100000}"/>
    <cellStyle name="Comma 2 4 10 6 2" xfId="29439" xr:uid="{05DF8845-3920-4851-A06F-C40447B9919D}"/>
    <cellStyle name="Comma 2 4 10 7" xfId="19832" xr:uid="{4E900A92-2901-42B7-9104-9DD463D26426}"/>
    <cellStyle name="Comma 2 4 11" xfId="815" xr:uid="{00000000-0005-0000-0000-00009A100000}"/>
    <cellStyle name="Comma 2 4 11 2" xfId="3220" xr:uid="{00000000-0005-0000-0000-00009B100000}"/>
    <cellStyle name="Comma 2 4 11 2 2" xfId="8023" xr:uid="{00000000-0005-0000-0000-00009C100000}"/>
    <cellStyle name="Comma 2 4 11 2 2 2" xfId="17630" xr:uid="{00000000-0005-0000-0000-00009D100000}"/>
    <cellStyle name="Comma 2 4 11 2 2 2 2" xfId="36844" xr:uid="{C8AA225E-4C9B-43BA-8EBD-52CD1D2ABCE1}"/>
    <cellStyle name="Comma 2 4 11 2 2 3" xfId="27237" xr:uid="{D18B3267-AA48-42A5-9D09-723A28A0214C}"/>
    <cellStyle name="Comma 2 4 11 2 3" xfId="12827" xr:uid="{00000000-0005-0000-0000-00009E100000}"/>
    <cellStyle name="Comma 2 4 11 2 3 2" xfId="32041" xr:uid="{3B918B1B-67D4-43E3-8550-E67FA314FFD7}"/>
    <cellStyle name="Comma 2 4 11 2 4" xfId="22434" xr:uid="{E0C3500B-B372-4AC4-8602-D18D84AAC8A4}"/>
    <cellStyle name="Comma 2 4 11 3" xfId="5622" xr:uid="{00000000-0005-0000-0000-00009F100000}"/>
    <cellStyle name="Comma 2 4 11 3 2" xfId="15229" xr:uid="{00000000-0005-0000-0000-0000A0100000}"/>
    <cellStyle name="Comma 2 4 11 3 2 2" xfId="34443" xr:uid="{69547AA5-885D-41B7-B420-EE55D56C6BB3}"/>
    <cellStyle name="Comma 2 4 11 3 3" xfId="24836" xr:uid="{DAF548C4-9DF2-43F2-A4D1-66FAD2D473D6}"/>
    <cellStyle name="Comma 2 4 11 4" xfId="10425" xr:uid="{00000000-0005-0000-0000-0000A1100000}"/>
    <cellStyle name="Comma 2 4 11 4 2" xfId="29639" xr:uid="{BD260796-B2D0-46D2-A203-38248BC94B00}"/>
    <cellStyle name="Comma 2 4 11 5" xfId="20032" xr:uid="{035CA5B1-68D3-445A-A4F2-02A969B97BC0}"/>
    <cellStyle name="Comma 2 4 12" xfId="1615" xr:uid="{00000000-0005-0000-0000-0000A2100000}"/>
    <cellStyle name="Comma 2 4 12 2" xfId="4020" xr:uid="{00000000-0005-0000-0000-0000A3100000}"/>
    <cellStyle name="Comma 2 4 12 2 2" xfId="8823" xr:uid="{00000000-0005-0000-0000-0000A4100000}"/>
    <cellStyle name="Comma 2 4 12 2 2 2" xfId="18430" xr:uid="{00000000-0005-0000-0000-0000A5100000}"/>
    <cellStyle name="Comma 2 4 12 2 2 2 2" xfId="37644" xr:uid="{01D4D1E0-1052-4593-A6DE-CE95C7F173A1}"/>
    <cellStyle name="Comma 2 4 12 2 2 3" xfId="28037" xr:uid="{99A7B177-DF0A-4D22-B3BB-3B63B0686F7F}"/>
    <cellStyle name="Comma 2 4 12 2 3" xfId="13627" xr:uid="{00000000-0005-0000-0000-0000A6100000}"/>
    <cellStyle name="Comma 2 4 12 2 3 2" xfId="32841" xr:uid="{465740CB-229C-43E5-AF1D-08B790505E43}"/>
    <cellStyle name="Comma 2 4 12 2 4" xfId="23234" xr:uid="{286E992A-5558-4885-AB07-FF815AD383EC}"/>
    <cellStyle name="Comma 2 4 12 3" xfId="6422" xr:uid="{00000000-0005-0000-0000-0000A7100000}"/>
    <cellStyle name="Comma 2 4 12 3 2" xfId="16029" xr:uid="{00000000-0005-0000-0000-0000A8100000}"/>
    <cellStyle name="Comma 2 4 12 3 2 2" xfId="35243" xr:uid="{855AFBE7-3E53-4541-AF6A-5ED24471F525}"/>
    <cellStyle name="Comma 2 4 12 3 3" xfId="25636" xr:uid="{23F7C7D7-F7A5-4AAD-A8B4-5C3114BEB892}"/>
    <cellStyle name="Comma 2 4 12 4" xfId="11225" xr:uid="{00000000-0005-0000-0000-0000A9100000}"/>
    <cellStyle name="Comma 2 4 12 4 2" xfId="30439" xr:uid="{9F7DE001-1455-49FD-8394-B0BB3048E183}"/>
    <cellStyle name="Comma 2 4 12 5" xfId="20832" xr:uid="{E0F3D96A-809E-43B7-B94C-FB85C6F93D51}"/>
    <cellStyle name="Comma 2 4 13" xfId="2420" xr:uid="{00000000-0005-0000-0000-0000AA100000}"/>
    <cellStyle name="Comma 2 4 13 2" xfId="7223" xr:uid="{00000000-0005-0000-0000-0000AB100000}"/>
    <cellStyle name="Comma 2 4 13 2 2" xfId="16830" xr:uid="{00000000-0005-0000-0000-0000AC100000}"/>
    <cellStyle name="Comma 2 4 13 2 2 2" xfId="36044" xr:uid="{1BB5CA26-CF65-4DAE-960A-AEB1C6659191}"/>
    <cellStyle name="Comma 2 4 13 2 3" xfId="26437" xr:uid="{A25C297B-24CD-46D2-9633-04D1CF6A6E80}"/>
    <cellStyle name="Comma 2 4 13 3" xfId="12027" xr:uid="{00000000-0005-0000-0000-0000AD100000}"/>
    <cellStyle name="Comma 2 4 13 3 2" xfId="31241" xr:uid="{A9B5FC5D-AD5D-45BC-B2B7-B1E269B150FA}"/>
    <cellStyle name="Comma 2 4 13 4" xfId="21634" xr:uid="{20AF3C08-BF37-4C29-8D15-F5B5158EA3F0}"/>
    <cellStyle name="Comma 2 4 14" xfId="4822" xr:uid="{00000000-0005-0000-0000-0000AE100000}"/>
    <cellStyle name="Comma 2 4 14 2" xfId="14429" xr:uid="{00000000-0005-0000-0000-0000AF100000}"/>
    <cellStyle name="Comma 2 4 14 2 2" xfId="33643" xr:uid="{7ECE9BFE-CE27-47C8-B142-4FDD5343CAFE}"/>
    <cellStyle name="Comma 2 4 14 3" xfId="24036" xr:uid="{81EFFC0B-46DB-492C-B569-40F2FAE9B76A}"/>
    <cellStyle name="Comma 2 4 15" xfId="9625" xr:uid="{00000000-0005-0000-0000-0000B0100000}"/>
    <cellStyle name="Comma 2 4 15 2" xfId="28839" xr:uid="{44117A86-44C8-428B-AF99-DDAF02CB3EC4}"/>
    <cellStyle name="Comma 2 4 16" xfId="19232" xr:uid="{EC810635-9B53-49D9-85AC-1749F670A1E2}"/>
    <cellStyle name="Comma 2 4 2" xfId="23" xr:uid="{00000000-0005-0000-0000-0000B1100000}"/>
    <cellStyle name="Comma 2 4 2 10" xfId="4832" xr:uid="{00000000-0005-0000-0000-0000B2100000}"/>
    <cellStyle name="Comma 2 4 2 10 2" xfId="14439" xr:uid="{00000000-0005-0000-0000-0000B3100000}"/>
    <cellStyle name="Comma 2 4 2 10 2 2" xfId="33653" xr:uid="{63EFCE31-28F3-4CE9-A123-FE9FA437798E}"/>
    <cellStyle name="Comma 2 4 2 10 3" xfId="24046" xr:uid="{BD7687E7-ACCD-4006-AF81-F578EB43EC69}"/>
    <cellStyle name="Comma 2 4 2 11" xfId="9635" xr:uid="{00000000-0005-0000-0000-0000B4100000}"/>
    <cellStyle name="Comma 2 4 2 11 2" xfId="28849" xr:uid="{773F9893-2668-49DE-B9CB-5E1C4C03EDA9}"/>
    <cellStyle name="Comma 2 4 2 12" xfId="19242" xr:uid="{9B2D7ED9-FDE9-43ED-B4C2-46E384E0A84D}"/>
    <cellStyle name="Comma 2 4 2 2" xfId="74" xr:uid="{00000000-0005-0000-0000-0000B5100000}"/>
    <cellStyle name="Comma 2 4 2 2 10" xfId="9685" xr:uid="{00000000-0005-0000-0000-0000B6100000}"/>
    <cellStyle name="Comma 2 4 2 2 10 2" xfId="28899" xr:uid="{0B9FDDAA-5622-4DBB-AE92-A4BD9F506D21}"/>
    <cellStyle name="Comma 2 4 2 2 11" xfId="19292" xr:uid="{2C8D13AA-1A56-4C1D-A31B-616A99995BE1}"/>
    <cellStyle name="Comma 2 4 2 2 2" xfId="174" xr:uid="{00000000-0005-0000-0000-0000B7100000}"/>
    <cellStyle name="Comma 2 4 2 2 2 10" xfId="19392" xr:uid="{D7656384-9823-4E17-8816-0E732F2F4845}"/>
    <cellStyle name="Comma 2 4 2 2 2 2" xfId="374" xr:uid="{00000000-0005-0000-0000-0000B8100000}"/>
    <cellStyle name="Comma 2 4 2 2 2 2 2" xfId="1175" xr:uid="{00000000-0005-0000-0000-0000B9100000}"/>
    <cellStyle name="Comma 2 4 2 2 2 2 2 2" xfId="3580" xr:uid="{00000000-0005-0000-0000-0000BA100000}"/>
    <cellStyle name="Comma 2 4 2 2 2 2 2 2 2" xfId="8383" xr:uid="{00000000-0005-0000-0000-0000BB100000}"/>
    <cellStyle name="Comma 2 4 2 2 2 2 2 2 2 2" xfId="17990" xr:uid="{00000000-0005-0000-0000-0000BC100000}"/>
    <cellStyle name="Comma 2 4 2 2 2 2 2 2 2 2 2" xfId="37204" xr:uid="{F02BFDF2-49ED-4836-A82C-957C50C294AA}"/>
    <cellStyle name="Comma 2 4 2 2 2 2 2 2 2 3" xfId="27597" xr:uid="{E7603E78-3DEF-4960-8F87-DACD5566D2DC}"/>
    <cellStyle name="Comma 2 4 2 2 2 2 2 2 3" xfId="13187" xr:uid="{00000000-0005-0000-0000-0000BD100000}"/>
    <cellStyle name="Comma 2 4 2 2 2 2 2 2 3 2" xfId="32401" xr:uid="{5802C447-C2F7-4FDF-BB4B-9C1232303601}"/>
    <cellStyle name="Comma 2 4 2 2 2 2 2 2 4" xfId="22794" xr:uid="{39E1F65E-A021-4A4D-AB30-44B467957C2D}"/>
    <cellStyle name="Comma 2 4 2 2 2 2 2 3" xfId="5982" xr:uid="{00000000-0005-0000-0000-0000BE100000}"/>
    <cellStyle name="Comma 2 4 2 2 2 2 2 3 2" xfId="15589" xr:uid="{00000000-0005-0000-0000-0000BF100000}"/>
    <cellStyle name="Comma 2 4 2 2 2 2 2 3 2 2" xfId="34803" xr:uid="{591F4A96-E887-4353-8538-9154BAADC9B4}"/>
    <cellStyle name="Comma 2 4 2 2 2 2 2 3 3" xfId="25196" xr:uid="{1E954C23-6901-4D31-992F-C67CB038B8B4}"/>
    <cellStyle name="Comma 2 4 2 2 2 2 2 4" xfId="10785" xr:uid="{00000000-0005-0000-0000-0000C0100000}"/>
    <cellStyle name="Comma 2 4 2 2 2 2 2 4 2" xfId="29999" xr:uid="{09BE5B90-91E2-4873-8191-AC2A51EA6B96}"/>
    <cellStyle name="Comma 2 4 2 2 2 2 2 5" xfId="20392" xr:uid="{D026269B-9DBA-4421-B7EB-A7FF399CB636}"/>
    <cellStyle name="Comma 2 4 2 2 2 2 3" xfId="1975" xr:uid="{00000000-0005-0000-0000-0000C1100000}"/>
    <cellStyle name="Comma 2 4 2 2 2 2 3 2" xfId="4380" xr:uid="{00000000-0005-0000-0000-0000C2100000}"/>
    <cellStyle name="Comma 2 4 2 2 2 2 3 2 2" xfId="9183" xr:uid="{00000000-0005-0000-0000-0000C3100000}"/>
    <cellStyle name="Comma 2 4 2 2 2 2 3 2 2 2" xfId="18790" xr:uid="{00000000-0005-0000-0000-0000C4100000}"/>
    <cellStyle name="Comma 2 4 2 2 2 2 3 2 2 2 2" xfId="38004" xr:uid="{7EEE3693-20A7-4247-90DB-57BEE2C073F6}"/>
    <cellStyle name="Comma 2 4 2 2 2 2 3 2 2 3" xfId="28397" xr:uid="{017DD6B9-8B82-4190-943A-862CCBAB0BCF}"/>
    <cellStyle name="Comma 2 4 2 2 2 2 3 2 3" xfId="13987" xr:uid="{00000000-0005-0000-0000-0000C5100000}"/>
    <cellStyle name="Comma 2 4 2 2 2 2 3 2 3 2" xfId="33201" xr:uid="{20BD1984-714B-4D61-84A1-A7886F9E79A6}"/>
    <cellStyle name="Comma 2 4 2 2 2 2 3 2 4" xfId="23594" xr:uid="{93CA11D1-D20C-413A-8BC6-25C4B471ED1A}"/>
    <cellStyle name="Comma 2 4 2 2 2 2 3 3" xfId="6782" xr:uid="{00000000-0005-0000-0000-0000C6100000}"/>
    <cellStyle name="Comma 2 4 2 2 2 2 3 3 2" xfId="16389" xr:uid="{00000000-0005-0000-0000-0000C7100000}"/>
    <cellStyle name="Comma 2 4 2 2 2 2 3 3 2 2" xfId="35603" xr:uid="{E596BEA8-E620-4377-A6AE-E2DCEBBC0EB1}"/>
    <cellStyle name="Comma 2 4 2 2 2 2 3 3 3" xfId="25996" xr:uid="{73E71E8B-17F4-4B2F-848C-C6F357647E59}"/>
    <cellStyle name="Comma 2 4 2 2 2 2 3 4" xfId="11585" xr:uid="{00000000-0005-0000-0000-0000C8100000}"/>
    <cellStyle name="Comma 2 4 2 2 2 2 3 4 2" xfId="30799" xr:uid="{68967218-1FCF-4433-B04B-1D6F81BFE973}"/>
    <cellStyle name="Comma 2 4 2 2 2 2 3 5" xfId="21192" xr:uid="{9615E500-C764-492C-AE6F-749D53F55071}"/>
    <cellStyle name="Comma 2 4 2 2 2 2 4" xfId="2780" xr:uid="{00000000-0005-0000-0000-0000C9100000}"/>
    <cellStyle name="Comma 2 4 2 2 2 2 4 2" xfId="7583" xr:uid="{00000000-0005-0000-0000-0000CA100000}"/>
    <cellStyle name="Comma 2 4 2 2 2 2 4 2 2" xfId="17190" xr:uid="{00000000-0005-0000-0000-0000CB100000}"/>
    <cellStyle name="Comma 2 4 2 2 2 2 4 2 2 2" xfId="36404" xr:uid="{68E48470-E472-4FAB-8DAD-0B52039F8AF4}"/>
    <cellStyle name="Comma 2 4 2 2 2 2 4 2 3" xfId="26797" xr:uid="{DBB43EDD-9359-402D-89C1-A893AC94FB8C}"/>
    <cellStyle name="Comma 2 4 2 2 2 2 4 3" xfId="12387" xr:uid="{00000000-0005-0000-0000-0000CC100000}"/>
    <cellStyle name="Comma 2 4 2 2 2 2 4 3 2" xfId="31601" xr:uid="{45D62F15-767B-487E-A6C3-C37C3F9DAE12}"/>
    <cellStyle name="Comma 2 4 2 2 2 2 4 4" xfId="21994" xr:uid="{CB5A6F52-AF2F-4ED6-86B5-73E1B9381EAD}"/>
    <cellStyle name="Comma 2 4 2 2 2 2 5" xfId="5182" xr:uid="{00000000-0005-0000-0000-0000CD100000}"/>
    <cellStyle name="Comma 2 4 2 2 2 2 5 2" xfId="14789" xr:uid="{00000000-0005-0000-0000-0000CE100000}"/>
    <cellStyle name="Comma 2 4 2 2 2 2 5 2 2" xfId="34003" xr:uid="{0E9DE055-E804-4EC6-8611-46CF5B7EE1B0}"/>
    <cellStyle name="Comma 2 4 2 2 2 2 5 3" xfId="24396" xr:uid="{E91455F6-86A6-42AE-A29A-D8F083F64257}"/>
    <cellStyle name="Comma 2 4 2 2 2 2 6" xfId="9985" xr:uid="{00000000-0005-0000-0000-0000CF100000}"/>
    <cellStyle name="Comma 2 4 2 2 2 2 6 2" xfId="29199" xr:uid="{DF0A697C-BAAF-46B9-819D-36812E5CC8E1}"/>
    <cellStyle name="Comma 2 4 2 2 2 2 7" xfId="19592" xr:uid="{00249CA7-C1F5-4686-898C-2128E6B596A6}"/>
    <cellStyle name="Comma 2 4 2 2 2 3" xfId="574" xr:uid="{00000000-0005-0000-0000-0000D0100000}"/>
    <cellStyle name="Comma 2 4 2 2 2 3 2" xfId="1375" xr:uid="{00000000-0005-0000-0000-0000D1100000}"/>
    <cellStyle name="Comma 2 4 2 2 2 3 2 2" xfId="3780" xr:uid="{00000000-0005-0000-0000-0000D2100000}"/>
    <cellStyle name="Comma 2 4 2 2 2 3 2 2 2" xfId="8583" xr:uid="{00000000-0005-0000-0000-0000D3100000}"/>
    <cellStyle name="Comma 2 4 2 2 2 3 2 2 2 2" xfId="18190" xr:uid="{00000000-0005-0000-0000-0000D4100000}"/>
    <cellStyle name="Comma 2 4 2 2 2 3 2 2 2 2 2" xfId="37404" xr:uid="{84AD4AF2-17A0-4BCF-9378-0C739C53A1FF}"/>
    <cellStyle name="Comma 2 4 2 2 2 3 2 2 2 3" xfId="27797" xr:uid="{9C9074F0-12B1-408A-BDB2-AB31C7BF17D0}"/>
    <cellStyle name="Comma 2 4 2 2 2 3 2 2 3" xfId="13387" xr:uid="{00000000-0005-0000-0000-0000D5100000}"/>
    <cellStyle name="Comma 2 4 2 2 2 3 2 2 3 2" xfId="32601" xr:uid="{B34831FA-E40D-41D0-8FF8-9FCD99239EE1}"/>
    <cellStyle name="Comma 2 4 2 2 2 3 2 2 4" xfId="22994" xr:uid="{6A13FAA7-2090-4325-B104-BF50FE7BCAA2}"/>
    <cellStyle name="Comma 2 4 2 2 2 3 2 3" xfId="6182" xr:uid="{00000000-0005-0000-0000-0000D6100000}"/>
    <cellStyle name="Comma 2 4 2 2 2 3 2 3 2" xfId="15789" xr:uid="{00000000-0005-0000-0000-0000D7100000}"/>
    <cellStyle name="Comma 2 4 2 2 2 3 2 3 2 2" xfId="35003" xr:uid="{D40C6A15-0943-4BB7-879E-6A4573F032D5}"/>
    <cellStyle name="Comma 2 4 2 2 2 3 2 3 3" xfId="25396" xr:uid="{082D7796-947B-4BF3-9F2D-57CF86815114}"/>
    <cellStyle name="Comma 2 4 2 2 2 3 2 4" xfId="10985" xr:uid="{00000000-0005-0000-0000-0000D8100000}"/>
    <cellStyle name="Comma 2 4 2 2 2 3 2 4 2" xfId="30199" xr:uid="{D4341E4F-960D-4798-8209-CA4698207E83}"/>
    <cellStyle name="Comma 2 4 2 2 2 3 2 5" xfId="20592" xr:uid="{7CB83DBE-8F09-46ED-B579-1D67153DC267}"/>
    <cellStyle name="Comma 2 4 2 2 2 3 3" xfId="2175" xr:uid="{00000000-0005-0000-0000-0000D9100000}"/>
    <cellStyle name="Comma 2 4 2 2 2 3 3 2" xfId="4580" xr:uid="{00000000-0005-0000-0000-0000DA100000}"/>
    <cellStyle name="Comma 2 4 2 2 2 3 3 2 2" xfId="9383" xr:uid="{00000000-0005-0000-0000-0000DB100000}"/>
    <cellStyle name="Comma 2 4 2 2 2 3 3 2 2 2" xfId="18990" xr:uid="{00000000-0005-0000-0000-0000DC100000}"/>
    <cellStyle name="Comma 2 4 2 2 2 3 3 2 2 2 2" xfId="38204" xr:uid="{0C71B46B-6C8A-4C1D-883B-B668578441CB}"/>
    <cellStyle name="Comma 2 4 2 2 2 3 3 2 2 3" xfId="28597" xr:uid="{1A94536C-A4E7-434E-AA93-123546E7C81D}"/>
    <cellStyle name="Comma 2 4 2 2 2 3 3 2 3" xfId="14187" xr:uid="{00000000-0005-0000-0000-0000DD100000}"/>
    <cellStyle name="Comma 2 4 2 2 2 3 3 2 3 2" xfId="33401" xr:uid="{F3B5932A-F3F1-4E03-ADB9-005901EABE69}"/>
    <cellStyle name="Comma 2 4 2 2 2 3 3 2 4" xfId="23794" xr:uid="{3BF5EF6A-2B59-4D33-9FBA-867FCEBDD36B}"/>
    <cellStyle name="Comma 2 4 2 2 2 3 3 3" xfId="6982" xr:uid="{00000000-0005-0000-0000-0000DE100000}"/>
    <cellStyle name="Comma 2 4 2 2 2 3 3 3 2" xfId="16589" xr:uid="{00000000-0005-0000-0000-0000DF100000}"/>
    <cellStyle name="Comma 2 4 2 2 2 3 3 3 2 2" xfId="35803" xr:uid="{FE63F1BD-9B1A-43B8-94B3-872E32CBFD42}"/>
    <cellStyle name="Comma 2 4 2 2 2 3 3 3 3" xfId="26196" xr:uid="{9AC3DD13-FF06-4E33-B239-9111862E61DA}"/>
    <cellStyle name="Comma 2 4 2 2 2 3 3 4" xfId="11785" xr:uid="{00000000-0005-0000-0000-0000E0100000}"/>
    <cellStyle name="Comma 2 4 2 2 2 3 3 4 2" xfId="30999" xr:uid="{517B19D8-6C59-40F7-9F19-0DDBEC12F934}"/>
    <cellStyle name="Comma 2 4 2 2 2 3 3 5" xfId="21392" xr:uid="{CA6DB9F5-55FF-4663-A469-416498741D36}"/>
    <cellStyle name="Comma 2 4 2 2 2 3 4" xfId="2980" xr:uid="{00000000-0005-0000-0000-0000E1100000}"/>
    <cellStyle name="Comma 2 4 2 2 2 3 4 2" xfId="7783" xr:uid="{00000000-0005-0000-0000-0000E2100000}"/>
    <cellStyle name="Comma 2 4 2 2 2 3 4 2 2" xfId="17390" xr:uid="{00000000-0005-0000-0000-0000E3100000}"/>
    <cellStyle name="Comma 2 4 2 2 2 3 4 2 2 2" xfId="36604" xr:uid="{D421D7BF-72DA-45CC-967B-59F48A39BF5B}"/>
    <cellStyle name="Comma 2 4 2 2 2 3 4 2 3" xfId="26997" xr:uid="{18E97A6C-30C7-4C6C-926A-1052A73308D5}"/>
    <cellStyle name="Comma 2 4 2 2 2 3 4 3" xfId="12587" xr:uid="{00000000-0005-0000-0000-0000E4100000}"/>
    <cellStyle name="Comma 2 4 2 2 2 3 4 3 2" xfId="31801" xr:uid="{60FA3CFF-A820-4E51-BDA0-29B9A56C3B4E}"/>
    <cellStyle name="Comma 2 4 2 2 2 3 4 4" xfId="22194" xr:uid="{D336330B-0523-42E2-B9D2-9C194CFB29BB}"/>
    <cellStyle name="Comma 2 4 2 2 2 3 5" xfId="5382" xr:uid="{00000000-0005-0000-0000-0000E5100000}"/>
    <cellStyle name="Comma 2 4 2 2 2 3 5 2" xfId="14989" xr:uid="{00000000-0005-0000-0000-0000E6100000}"/>
    <cellStyle name="Comma 2 4 2 2 2 3 5 2 2" xfId="34203" xr:uid="{01E776E2-152E-4CF8-8D3A-7865BEE57B66}"/>
    <cellStyle name="Comma 2 4 2 2 2 3 5 3" xfId="24596" xr:uid="{CF45CE5A-342E-42FB-A715-25A7579A872E}"/>
    <cellStyle name="Comma 2 4 2 2 2 3 6" xfId="10185" xr:uid="{00000000-0005-0000-0000-0000E7100000}"/>
    <cellStyle name="Comma 2 4 2 2 2 3 6 2" xfId="29399" xr:uid="{E79E5E5B-5BCB-4D46-8DA9-87905D06D27A}"/>
    <cellStyle name="Comma 2 4 2 2 2 3 7" xfId="19792" xr:uid="{49499E6C-FE19-4F7D-93D6-2985BF2D5750}"/>
    <cellStyle name="Comma 2 4 2 2 2 4" xfId="774" xr:uid="{00000000-0005-0000-0000-0000E8100000}"/>
    <cellStyle name="Comma 2 4 2 2 2 4 2" xfId="1575" xr:uid="{00000000-0005-0000-0000-0000E9100000}"/>
    <cellStyle name="Comma 2 4 2 2 2 4 2 2" xfId="3980" xr:uid="{00000000-0005-0000-0000-0000EA100000}"/>
    <cellStyle name="Comma 2 4 2 2 2 4 2 2 2" xfId="8783" xr:uid="{00000000-0005-0000-0000-0000EB100000}"/>
    <cellStyle name="Comma 2 4 2 2 2 4 2 2 2 2" xfId="18390" xr:uid="{00000000-0005-0000-0000-0000EC100000}"/>
    <cellStyle name="Comma 2 4 2 2 2 4 2 2 2 2 2" xfId="37604" xr:uid="{8984840D-1176-4073-B013-5212F1B27921}"/>
    <cellStyle name="Comma 2 4 2 2 2 4 2 2 2 3" xfId="27997" xr:uid="{4C2C5A35-4FBB-4BF2-9CF6-68741B06B00C}"/>
    <cellStyle name="Comma 2 4 2 2 2 4 2 2 3" xfId="13587" xr:uid="{00000000-0005-0000-0000-0000ED100000}"/>
    <cellStyle name="Comma 2 4 2 2 2 4 2 2 3 2" xfId="32801" xr:uid="{630DBC3F-E810-495B-8C78-834FF6A7DA49}"/>
    <cellStyle name="Comma 2 4 2 2 2 4 2 2 4" xfId="23194" xr:uid="{750CCCB5-8210-4532-B79A-836478C14C83}"/>
    <cellStyle name="Comma 2 4 2 2 2 4 2 3" xfId="6382" xr:uid="{00000000-0005-0000-0000-0000EE100000}"/>
    <cellStyle name="Comma 2 4 2 2 2 4 2 3 2" xfId="15989" xr:uid="{00000000-0005-0000-0000-0000EF100000}"/>
    <cellStyle name="Comma 2 4 2 2 2 4 2 3 2 2" xfId="35203" xr:uid="{6A602013-1690-4F98-B47A-CC1ADEEB0589}"/>
    <cellStyle name="Comma 2 4 2 2 2 4 2 3 3" xfId="25596" xr:uid="{481A6CD4-1AA7-4217-93A1-0F625F7B5710}"/>
    <cellStyle name="Comma 2 4 2 2 2 4 2 4" xfId="11185" xr:uid="{00000000-0005-0000-0000-0000F0100000}"/>
    <cellStyle name="Comma 2 4 2 2 2 4 2 4 2" xfId="30399" xr:uid="{6F8E0C7D-1846-464E-A537-9EDFEAFC7A52}"/>
    <cellStyle name="Comma 2 4 2 2 2 4 2 5" xfId="20792" xr:uid="{4FB7C70A-F0E2-41E1-AF8E-7FE21FEB18DF}"/>
    <cellStyle name="Comma 2 4 2 2 2 4 3" xfId="2375" xr:uid="{00000000-0005-0000-0000-0000F1100000}"/>
    <cellStyle name="Comma 2 4 2 2 2 4 3 2" xfId="4780" xr:uid="{00000000-0005-0000-0000-0000F2100000}"/>
    <cellStyle name="Comma 2 4 2 2 2 4 3 2 2" xfId="9583" xr:uid="{00000000-0005-0000-0000-0000F3100000}"/>
    <cellStyle name="Comma 2 4 2 2 2 4 3 2 2 2" xfId="19190" xr:uid="{00000000-0005-0000-0000-0000F4100000}"/>
    <cellStyle name="Comma 2 4 2 2 2 4 3 2 2 2 2" xfId="38404" xr:uid="{D542B75A-893C-4A4F-A8D3-5241F984129F}"/>
    <cellStyle name="Comma 2 4 2 2 2 4 3 2 2 3" xfId="28797" xr:uid="{A573583D-F6B0-415B-8641-3EC3793172EA}"/>
    <cellStyle name="Comma 2 4 2 2 2 4 3 2 3" xfId="14387" xr:uid="{00000000-0005-0000-0000-0000F5100000}"/>
    <cellStyle name="Comma 2 4 2 2 2 4 3 2 3 2" xfId="33601" xr:uid="{B7EBC3C3-0AB9-4664-9148-C78A54AE8FC8}"/>
    <cellStyle name="Comma 2 4 2 2 2 4 3 2 4" xfId="23994" xr:uid="{A0727259-D6E8-4BF2-A09E-22AD696CAB32}"/>
    <cellStyle name="Comma 2 4 2 2 2 4 3 3" xfId="7182" xr:uid="{00000000-0005-0000-0000-0000F6100000}"/>
    <cellStyle name="Comma 2 4 2 2 2 4 3 3 2" xfId="16789" xr:uid="{00000000-0005-0000-0000-0000F7100000}"/>
    <cellStyle name="Comma 2 4 2 2 2 4 3 3 2 2" xfId="36003" xr:uid="{F1FD2A32-6FCE-45FF-9313-6C27CABE1198}"/>
    <cellStyle name="Comma 2 4 2 2 2 4 3 3 3" xfId="26396" xr:uid="{349186FE-6A85-43AE-81B2-B7416BA77ED3}"/>
    <cellStyle name="Comma 2 4 2 2 2 4 3 4" xfId="11985" xr:uid="{00000000-0005-0000-0000-0000F8100000}"/>
    <cellStyle name="Comma 2 4 2 2 2 4 3 4 2" xfId="31199" xr:uid="{E134B437-14B1-4D4D-8272-F611AC6EBC3A}"/>
    <cellStyle name="Comma 2 4 2 2 2 4 3 5" xfId="21592" xr:uid="{2A13155D-3C10-4984-8A76-AF51BB2FB7D7}"/>
    <cellStyle name="Comma 2 4 2 2 2 4 4" xfId="3180" xr:uid="{00000000-0005-0000-0000-0000F9100000}"/>
    <cellStyle name="Comma 2 4 2 2 2 4 4 2" xfId="7983" xr:uid="{00000000-0005-0000-0000-0000FA100000}"/>
    <cellStyle name="Comma 2 4 2 2 2 4 4 2 2" xfId="17590" xr:uid="{00000000-0005-0000-0000-0000FB100000}"/>
    <cellStyle name="Comma 2 4 2 2 2 4 4 2 2 2" xfId="36804" xr:uid="{18C85204-D59C-4D4E-8885-E87483A4E316}"/>
    <cellStyle name="Comma 2 4 2 2 2 4 4 2 3" xfId="27197" xr:uid="{2E0DF64D-E7F4-491A-8950-93E602CAD0D5}"/>
    <cellStyle name="Comma 2 4 2 2 2 4 4 3" xfId="12787" xr:uid="{00000000-0005-0000-0000-0000FC100000}"/>
    <cellStyle name="Comma 2 4 2 2 2 4 4 3 2" xfId="32001" xr:uid="{1041FF7C-378E-4E1F-9730-E51EB35E5C47}"/>
    <cellStyle name="Comma 2 4 2 2 2 4 4 4" xfId="22394" xr:uid="{716EB862-38D7-4BAB-8B47-5B165F079D61}"/>
    <cellStyle name="Comma 2 4 2 2 2 4 5" xfId="5582" xr:uid="{00000000-0005-0000-0000-0000FD100000}"/>
    <cellStyle name="Comma 2 4 2 2 2 4 5 2" xfId="15189" xr:uid="{00000000-0005-0000-0000-0000FE100000}"/>
    <cellStyle name="Comma 2 4 2 2 2 4 5 2 2" xfId="34403" xr:uid="{99072461-4F26-4A06-AE96-489F0F61A1A8}"/>
    <cellStyle name="Comma 2 4 2 2 2 4 5 3" xfId="24796" xr:uid="{2075977E-BBA4-401C-9360-2E5F4B8ECCEA}"/>
    <cellStyle name="Comma 2 4 2 2 2 4 6" xfId="10385" xr:uid="{00000000-0005-0000-0000-0000FF100000}"/>
    <cellStyle name="Comma 2 4 2 2 2 4 6 2" xfId="29599" xr:uid="{C33BBF5D-DE46-4F1E-84C4-471AFFAD9CA4}"/>
    <cellStyle name="Comma 2 4 2 2 2 4 7" xfId="19992" xr:uid="{B63596AA-3B49-4DAC-A147-0534E14CB04D}"/>
    <cellStyle name="Comma 2 4 2 2 2 5" xfId="975" xr:uid="{00000000-0005-0000-0000-000000110000}"/>
    <cellStyle name="Comma 2 4 2 2 2 5 2" xfId="3380" xr:uid="{00000000-0005-0000-0000-000001110000}"/>
    <cellStyle name="Comma 2 4 2 2 2 5 2 2" xfId="8183" xr:uid="{00000000-0005-0000-0000-000002110000}"/>
    <cellStyle name="Comma 2 4 2 2 2 5 2 2 2" xfId="17790" xr:uid="{00000000-0005-0000-0000-000003110000}"/>
    <cellStyle name="Comma 2 4 2 2 2 5 2 2 2 2" xfId="37004" xr:uid="{1C3F4B4D-E1BA-4DDC-9E83-12CB81A54ACD}"/>
    <cellStyle name="Comma 2 4 2 2 2 5 2 2 3" xfId="27397" xr:uid="{78C9253F-22F5-486B-BC52-870D314599E1}"/>
    <cellStyle name="Comma 2 4 2 2 2 5 2 3" xfId="12987" xr:uid="{00000000-0005-0000-0000-000004110000}"/>
    <cellStyle name="Comma 2 4 2 2 2 5 2 3 2" xfId="32201" xr:uid="{1CC2D853-980E-43FC-8A73-3079D595D75D}"/>
    <cellStyle name="Comma 2 4 2 2 2 5 2 4" xfId="22594" xr:uid="{8EF65D8E-FEF8-4C3B-9FB3-EAE798A96E2A}"/>
    <cellStyle name="Comma 2 4 2 2 2 5 3" xfId="5782" xr:uid="{00000000-0005-0000-0000-000005110000}"/>
    <cellStyle name="Comma 2 4 2 2 2 5 3 2" xfId="15389" xr:uid="{00000000-0005-0000-0000-000006110000}"/>
    <cellStyle name="Comma 2 4 2 2 2 5 3 2 2" xfId="34603" xr:uid="{FCDF40CE-8994-4690-AE90-217B5A40B6A1}"/>
    <cellStyle name="Comma 2 4 2 2 2 5 3 3" xfId="24996" xr:uid="{FCB8FC3F-FAD6-4BF2-8F9C-A8C6FA029AB7}"/>
    <cellStyle name="Comma 2 4 2 2 2 5 4" xfId="10585" xr:uid="{00000000-0005-0000-0000-000007110000}"/>
    <cellStyle name="Comma 2 4 2 2 2 5 4 2" xfId="29799" xr:uid="{35E069DC-1DA3-4B38-8FDD-C0E447935FD5}"/>
    <cellStyle name="Comma 2 4 2 2 2 5 5" xfId="20192" xr:uid="{182607ED-5A65-4735-A92D-09F2E1A51E12}"/>
    <cellStyle name="Comma 2 4 2 2 2 6" xfId="1775" xr:uid="{00000000-0005-0000-0000-000008110000}"/>
    <cellStyle name="Comma 2 4 2 2 2 6 2" xfId="4180" xr:uid="{00000000-0005-0000-0000-000009110000}"/>
    <cellStyle name="Comma 2 4 2 2 2 6 2 2" xfId="8983" xr:uid="{00000000-0005-0000-0000-00000A110000}"/>
    <cellStyle name="Comma 2 4 2 2 2 6 2 2 2" xfId="18590" xr:uid="{00000000-0005-0000-0000-00000B110000}"/>
    <cellStyle name="Comma 2 4 2 2 2 6 2 2 2 2" xfId="37804" xr:uid="{580453AA-383E-4A20-9E1C-65A34358FD58}"/>
    <cellStyle name="Comma 2 4 2 2 2 6 2 2 3" xfId="28197" xr:uid="{3B67BEB1-5B78-4BAE-955A-64EE0B131FB7}"/>
    <cellStyle name="Comma 2 4 2 2 2 6 2 3" xfId="13787" xr:uid="{00000000-0005-0000-0000-00000C110000}"/>
    <cellStyle name="Comma 2 4 2 2 2 6 2 3 2" xfId="33001" xr:uid="{C9FB51E6-0DDD-4FBD-877C-556E1CCB9D50}"/>
    <cellStyle name="Comma 2 4 2 2 2 6 2 4" xfId="23394" xr:uid="{1AC3ACA7-A9EB-4268-B74D-421EF5B90390}"/>
    <cellStyle name="Comma 2 4 2 2 2 6 3" xfId="6582" xr:uid="{00000000-0005-0000-0000-00000D110000}"/>
    <cellStyle name="Comma 2 4 2 2 2 6 3 2" xfId="16189" xr:uid="{00000000-0005-0000-0000-00000E110000}"/>
    <cellStyle name="Comma 2 4 2 2 2 6 3 2 2" xfId="35403" xr:uid="{91A4B482-EA62-46C2-BDD0-0A0586253C9C}"/>
    <cellStyle name="Comma 2 4 2 2 2 6 3 3" xfId="25796" xr:uid="{B5C9E18B-9FB3-4D66-8D24-E036BB843492}"/>
    <cellStyle name="Comma 2 4 2 2 2 6 4" xfId="11385" xr:uid="{00000000-0005-0000-0000-00000F110000}"/>
    <cellStyle name="Comma 2 4 2 2 2 6 4 2" xfId="30599" xr:uid="{DB7DD2B8-D0FF-4EFE-A802-CEA954CDB2E4}"/>
    <cellStyle name="Comma 2 4 2 2 2 6 5" xfId="20992" xr:uid="{F69E0B86-DDCA-4E90-A37C-395CC668D7F8}"/>
    <cellStyle name="Comma 2 4 2 2 2 7" xfId="2580" xr:uid="{00000000-0005-0000-0000-000010110000}"/>
    <cellStyle name="Comma 2 4 2 2 2 7 2" xfId="7383" xr:uid="{00000000-0005-0000-0000-000011110000}"/>
    <cellStyle name="Comma 2 4 2 2 2 7 2 2" xfId="16990" xr:uid="{00000000-0005-0000-0000-000012110000}"/>
    <cellStyle name="Comma 2 4 2 2 2 7 2 2 2" xfId="36204" xr:uid="{3F344BEF-2158-449F-849A-D43B2AEBC073}"/>
    <cellStyle name="Comma 2 4 2 2 2 7 2 3" xfId="26597" xr:uid="{19DA0C03-9DE4-4F50-A331-04EF34385528}"/>
    <cellStyle name="Comma 2 4 2 2 2 7 3" xfId="12187" xr:uid="{00000000-0005-0000-0000-000013110000}"/>
    <cellStyle name="Comma 2 4 2 2 2 7 3 2" xfId="31401" xr:uid="{C3D1C1B4-1096-4E0A-ABA4-E990E05B017E}"/>
    <cellStyle name="Comma 2 4 2 2 2 7 4" xfId="21794" xr:uid="{93D51587-9FC2-4BB4-925E-B69F22342CE8}"/>
    <cellStyle name="Comma 2 4 2 2 2 8" xfId="4982" xr:uid="{00000000-0005-0000-0000-000014110000}"/>
    <cellStyle name="Comma 2 4 2 2 2 8 2" xfId="14589" xr:uid="{00000000-0005-0000-0000-000015110000}"/>
    <cellStyle name="Comma 2 4 2 2 2 8 2 2" xfId="33803" xr:uid="{EE7955D2-2717-46D4-87D9-BD2F97D7A8D2}"/>
    <cellStyle name="Comma 2 4 2 2 2 8 3" xfId="24196" xr:uid="{42761620-6B9B-4EE6-815B-03A5D322E730}"/>
    <cellStyle name="Comma 2 4 2 2 2 9" xfId="9785" xr:uid="{00000000-0005-0000-0000-000016110000}"/>
    <cellStyle name="Comma 2 4 2 2 2 9 2" xfId="28999" xr:uid="{E0FCA2C2-3ACC-45C9-BB5D-4A1A4BBE2190}"/>
    <cellStyle name="Comma 2 4 2 2 3" xfId="274" xr:uid="{00000000-0005-0000-0000-000017110000}"/>
    <cellStyle name="Comma 2 4 2 2 3 2" xfId="1075" xr:uid="{00000000-0005-0000-0000-000018110000}"/>
    <cellStyle name="Comma 2 4 2 2 3 2 2" xfId="3480" xr:uid="{00000000-0005-0000-0000-000019110000}"/>
    <cellStyle name="Comma 2 4 2 2 3 2 2 2" xfId="8283" xr:uid="{00000000-0005-0000-0000-00001A110000}"/>
    <cellStyle name="Comma 2 4 2 2 3 2 2 2 2" xfId="17890" xr:uid="{00000000-0005-0000-0000-00001B110000}"/>
    <cellStyle name="Comma 2 4 2 2 3 2 2 2 2 2" xfId="37104" xr:uid="{39C92B5F-F89A-4963-8FCA-240347A1E69E}"/>
    <cellStyle name="Comma 2 4 2 2 3 2 2 2 3" xfId="27497" xr:uid="{DCBEECB7-5C8C-4E93-B6CE-89F599F80533}"/>
    <cellStyle name="Comma 2 4 2 2 3 2 2 3" xfId="13087" xr:uid="{00000000-0005-0000-0000-00001C110000}"/>
    <cellStyle name="Comma 2 4 2 2 3 2 2 3 2" xfId="32301" xr:uid="{FCE1D95E-37DD-4880-8C07-F1C39E7A0FF5}"/>
    <cellStyle name="Comma 2 4 2 2 3 2 2 4" xfId="22694" xr:uid="{95FF097C-C26D-4D27-94AB-AD8422FD6F85}"/>
    <cellStyle name="Comma 2 4 2 2 3 2 3" xfId="5882" xr:uid="{00000000-0005-0000-0000-00001D110000}"/>
    <cellStyle name="Comma 2 4 2 2 3 2 3 2" xfId="15489" xr:uid="{00000000-0005-0000-0000-00001E110000}"/>
    <cellStyle name="Comma 2 4 2 2 3 2 3 2 2" xfId="34703" xr:uid="{11CDDABD-CFA0-4A5E-90F1-908305B4B67D}"/>
    <cellStyle name="Comma 2 4 2 2 3 2 3 3" xfId="25096" xr:uid="{044440CD-4EA2-447B-B2F2-97DE47780033}"/>
    <cellStyle name="Comma 2 4 2 2 3 2 4" xfId="10685" xr:uid="{00000000-0005-0000-0000-00001F110000}"/>
    <cellStyle name="Comma 2 4 2 2 3 2 4 2" xfId="29899" xr:uid="{D73D0FAC-3B8D-445B-ABA5-3BDA13657090}"/>
    <cellStyle name="Comma 2 4 2 2 3 2 5" xfId="20292" xr:uid="{C4BFC046-22A0-4363-A5EE-8C0C0DDD6488}"/>
    <cellStyle name="Comma 2 4 2 2 3 3" xfId="1875" xr:uid="{00000000-0005-0000-0000-000020110000}"/>
    <cellStyle name="Comma 2 4 2 2 3 3 2" xfId="4280" xr:uid="{00000000-0005-0000-0000-000021110000}"/>
    <cellStyle name="Comma 2 4 2 2 3 3 2 2" xfId="9083" xr:uid="{00000000-0005-0000-0000-000022110000}"/>
    <cellStyle name="Comma 2 4 2 2 3 3 2 2 2" xfId="18690" xr:uid="{00000000-0005-0000-0000-000023110000}"/>
    <cellStyle name="Comma 2 4 2 2 3 3 2 2 2 2" xfId="37904" xr:uid="{FE33D111-B952-4A1F-8F87-11480E4669D6}"/>
    <cellStyle name="Comma 2 4 2 2 3 3 2 2 3" xfId="28297" xr:uid="{4CD16124-4FFE-487E-B427-48C899EB46D3}"/>
    <cellStyle name="Comma 2 4 2 2 3 3 2 3" xfId="13887" xr:uid="{00000000-0005-0000-0000-000024110000}"/>
    <cellStyle name="Comma 2 4 2 2 3 3 2 3 2" xfId="33101" xr:uid="{A9725AC0-F711-4232-ADDC-DA6AA4467187}"/>
    <cellStyle name="Comma 2 4 2 2 3 3 2 4" xfId="23494" xr:uid="{FD2E731A-0F7D-436F-B16F-09D82212A95E}"/>
    <cellStyle name="Comma 2 4 2 2 3 3 3" xfId="6682" xr:uid="{00000000-0005-0000-0000-000025110000}"/>
    <cellStyle name="Comma 2 4 2 2 3 3 3 2" xfId="16289" xr:uid="{00000000-0005-0000-0000-000026110000}"/>
    <cellStyle name="Comma 2 4 2 2 3 3 3 2 2" xfId="35503" xr:uid="{0143AAFF-84F7-4643-B63A-C9DD1FDF1EA9}"/>
    <cellStyle name="Comma 2 4 2 2 3 3 3 3" xfId="25896" xr:uid="{F12538D5-8BA3-4820-816B-4DA153C26F8E}"/>
    <cellStyle name="Comma 2 4 2 2 3 3 4" xfId="11485" xr:uid="{00000000-0005-0000-0000-000027110000}"/>
    <cellStyle name="Comma 2 4 2 2 3 3 4 2" xfId="30699" xr:uid="{88751F8A-1F7B-49F2-A379-5D1C03B028CE}"/>
    <cellStyle name="Comma 2 4 2 2 3 3 5" xfId="21092" xr:uid="{8E8EC8E4-F3FA-4A43-A11D-79C68DF80384}"/>
    <cellStyle name="Comma 2 4 2 2 3 4" xfId="2680" xr:uid="{00000000-0005-0000-0000-000028110000}"/>
    <cellStyle name="Comma 2 4 2 2 3 4 2" xfId="7483" xr:uid="{00000000-0005-0000-0000-000029110000}"/>
    <cellStyle name="Comma 2 4 2 2 3 4 2 2" xfId="17090" xr:uid="{00000000-0005-0000-0000-00002A110000}"/>
    <cellStyle name="Comma 2 4 2 2 3 4 2 2 2" xfId="36304" xr:uid="{398F237B-149F-4127-A4DC-A6DD7180CF1E}"/>
    <cellStyle name="Comma 2 4 2 2 3 4 2 3" xfId="26697" xr:uid="{945FDB7D-A7DE-4F26-A6C2-8C8BC19AB79A}"/>
    <cellStyle name="Comma 2 4 2 2 3 4 3" xfId="12287" xr:uid="{00000000-0005-0000-0000-00002B110000}"/>
    <cellStyle name="Comma 2 4 2 2 3 4 3 2" xfId="31501" xr:uid="{2B9229C0-1C21-4BD6-A6A9-40179C4B7BCE}"/>
    <cellStyle name="Comma 2 4 2 2 3 4 4" xfId="21894" xr:uid="{FE1C2CB7-8C26-4F47-9039-25FA91E5D825}"/>
    <cellStyle name="Comma 2 4 2 2 3 5" xfId="5082" xr:uid="{00000000-0005-0000-0000-00002C110000}"/>
    <cellStyle name="Comma 2 4 2 2 3 5 2" xfId="14689" xr:uid="{00000000-0005-0000-0000-00002D110000}"/>
    <cellStyle name="Comma 2 4 2 2 3 5 2 2" xfId="33903" xr:uid="{B7030362-0AF2-45BF-9CA2-0DE582179D24}"/>
    <cellStyle name="Comma 2 4 2 2 3 5 3" xfId="24296" xr:uid="{3673E0DE-FFBF-489F-AE7D-42C3CA5B151A}"/>
    <cellStyle name="Comma 2 4 2 2 3 6" xfId="9885" xr:uid="{00000000-0005-0000-0000-00002E110000}"/>
    <cellStyle name="Comma 2 4 2 2 3 6 2" xfId="29099" xr:uid="{D9591655-BCF4-4B4C-8D50-087A3A1FB212}"/>
    <cellStyle name="Comma 2 4 2 2 3 7" xfId="19492" xr:uid="{F5FBB722-EFBC-409D-9C3B-0AF347852C2C}"/>
    <cellStyle name="Comma 2 4 2 2 4" xfId="474" xr:uid="{00000000-0005-0000-0000-00002F110000}"/>
    <cellStyle name="Comma 2 4 2 2 4 2" xfId="1275" xr:uid="{00000000-0005-0000-0000-000030110000}"/>
    <cellStyle name="Comma 2 4 2 2 4 2 2" xfId="3680" xr:uid="{00000000-0005-0000-0000-000031110000}"/>
    <cellStyle name="Comma 2 4 2 2 4 2 2 2" xfId="8483" xr:uid="{00000000-0005-0000-0000-000032110000}"/>
    <cellStyle name="Comma 2 4 2 2 4 2 2 2 2" xfId="18090" xr:uid="{00000000-0005-0000-0000-000033110000}"/>
    <cellStyle name="Comma 2 4 2 2 4 2 2 2 2 2" xfId="37304" xr:uid="{01315A83-F5C4-47E4-BEED-7EC25E3C56A1}"/>
    <cellStyle name="Comma 2 4 2 2 4 2 2 2 3" xfId="27697" xr:uid="{7F252F73-227C-425F-B9F4-C3E803CA9D32}"/>
    <cellStyle name="Comma 2 4 2 2 4 2 2 3" xfId="13287" xr:uid="{00000000-0005-0000-0000-000034110000}"/>
    <cellStyle name="Comma 2 4 2 2 4 2 2 3 2" xfId="32501" xr:uid="{4F593CB9-2CB5-4165-9BB5-EE77FD5BF156}"/>
    <cellStyle name="Comma 2 4 2 2 4 2 2 4" xfId="22894" xr:uid="{E4827218-17CC-432A-A5B7-9F1E9415747C}"/>
    <cellStyle name="Comma 2 4 2 2 4 2 3" xfId="6082" xr:uid="{00000000-0005-0000-0000-000035110000}"/>
    <cellStyle name="Comma 2 4 2 2 4 2 3 2" xfId="15689" xr:uid="{00000000-0005-0000-0000-000036110000}"/>
    <cellStyle name="Comma 2 4 2 2 4 2 3 2 2" xfId="34903" xr:uid="{E9F00070-1441-466F-9AFB-9FFCA770E566}"/>
    <cellStyle name="Comma 2 4 2 2 4 2 3 3" xfId="25296" xr:uid="{B5EECE0E-6575-4EB4-8BC4-C271FEAFD6EF}"/>
    <cellStyle name="Comma 2 4 2 2 4 2 4" xfId="10885" xr:uid="{00000000-0005-0000-0000-000037110000}"/>
    <cellStyle name="Comma 2 4 2 2 4 2 4 2" xfId="30099" xr:uid="{DFA775D0-83A1-450E-8A3B-43BD63685EE4}"/>
    <cellStyle name="Comma 2 4 2 2 4 2 5" xfId="20492" xr:uid="{BA48871D-08A0-4589-A33B-B2FB6A3C260A}"/>
    <cellStyle name="Comma 2 4 2 2 4 3" xfId="2075" xr:uid="{00000000-0005-0000-0000-000038110000}"/>
    <cellStyle name="Comma 2 4 2 2 4 3 2" xfId="4480" xr:uid="{00000000-0005-0000-0000-000039110000}"/>
    <cellStyle name="Comma 2 4 2 2 4 3 2 2" xfId="9283" xr:uid="{00000000-0005-0000-0000-00003A110000}"/>
    <cellStyle name="Comma 2 4 2 2 4 3 2 2 2" xfId="18890" xr:uid="{00000000-0005-0000-0000-00003B110000}"/>
    <cellStyle name="Comma 2 4 2 2 4 3 2 2 2 2" xfId="38104" xr:uid="{9DF864E6-6714-44CF-8EA8-6CF3CFD4714E}"/>
    <cellStyle name="Comma 2 4 2 2 4 3 2 2 3" xfId="28497" xr:uid="{4D58D263-D846-458F-A71E-B59C341477E4}"/>
    <cellStyle name="Comma 2 4 2 2 4 3 2 3" xfId="14087" xr:uid="{00000000-0005-0000-0000-00003C110000}"/>
    <cellStyle name="Comma 2 4 2 2 4 3 2 3 2" xfId="33301" xr:uid="{81B316AD-E239-45ED-BE46-C37B520F0279}"/>
    <cellStyle name="Comma 2 4 2 2 4 3 2 4" xfId="23694" xr:uid="{CAC9F28C-82E3-499F-9258-EEB8100C0B2F}"/>
    <cellStyle name="Comma 2 4 2 2 4 3 3" xfId="6882" xr:uid="{00000000-0005-0000-0000-00003D110000}"/>
    <cellStyle name="Comma 2 4 2 2 4 3 3 2" xfId="16489" xr:uid="{00000000-0005-0000-0000-00003E110000}"/>
    <cellStyle name="Comma 2 4 2 2 4 3 3 2 2" xfId="35703" xr:uid="{EC4E5A2D-D582-4457-9A8A-947DACC900E5}"/>
    <cellStyle name="Comma 2 4 2 2 4 3 3 3" xfId="26096" xr:uid="{51B2247D-C510-40C4-8D87-6A09578EF2E5}"/>
    <cellStyle name="Comma 2 4 2 2 4 3 4" xfId="11685" xr:uid="{00000000-0005-0000-0000-00003F110000}"/>
    <cellStyle name="Comma 2 4 2 2 4 3 4 2" xfId="30899" xr:uid="{31673D15-8B70-4036-9667-C3475EACD2DA}"/>
    <cellStyle name="Comma 2 4 2 2 4 3 5" xfId="21292" xr:uid="{AAE1FD96-2B7D-4B34-B584-D40FD16947EA}"/>
    <cellStyle name="Comma 2 4 2 2 4 4" xfId="2880" xr:uid="{00000000-0005-0000-0000-000040110000}"/>
    <cellStyle name="Comma 2 4 2 2 4 4 2" xfId="7683" xr:uid="{00000000-0005-0000-0000-000041110000}"/>
    <cellStyle name="Comma 2 4 2 2 4 4 2 2" xfId="17290" xr:uid="{00000000-0005-0000-0000-000042110000}"/>
    <cellStyle name="Comma 2 4 2 2 4 4 2 2 2" xfId="36504" xr:uid="{6788A801-07A8-42D0-AFFE-9C8D39B51A8E}"/>
    <cellStyle name="Comma 2 4 2 2 4 4 2 3" xfId="26897" xr:uid="{CB8A097A-7544-4025-ADF3-1DF143C5809B}"/>
    <cellStyle name="Comma 2 4 2 2 4 4 3" xfId="12487" xr:uid="{00000000-0005-0000-0000-000043110000}"/>
    <cellStyle name="Comma 2 4 2 2 4 4 3 2" xfId="31701" xr:uid="{35F6AF24-8F4C-45EC-B9E0-B09BEC1B3A6E}"/>
    <cellStyle name="Comma 2 4 2 2 4 4 4" xfId="22094" xr:uid="{555A7634-C0E9-4981-A5CF-377F2B16FE3D}"/>
    <cellStyle name="Comma 2 4 2 2 4 5" xfId="5282" xr:uid="{00000000-0005-0000-0000-000044110000}"/>
    <cellStyle name="Comma 2 4 2 2 4 5 2" xfId="14889" xr:uid="{00000000-0005-0000-0000-000045110000}"/>
    <cellStyle name="Comma 2 4 2 2 4 5 2 2" xfId="34103" xr:uid="{8DF51FDC-99AC-481F-9C01-BB2FEDAF68B4}"/>
    <cellStyle name="Comma 2 4 2 2 4 5 3" xfId="24496" xr:uid="{FCD40D0B-2584-47A5-AD02-3102D29605DC}"/>
    <cellStyle name="Comma 2 4 2 2 4 6" xfId="10085" xr:uid="{00000000-0005-0000-0000-000046110000}"/>
    <cellStyle name="Comma 2 4 2 2 4 6 2" xfId="29299" xr:uid="{4354917E-A61B-4762-BD66-AF12F2CAF550}"/>
    <cellStyle name="Comma 2 4 2 2 4 7" xfId="19692" xr:uid="{B62D2017-5953-4C04-99C8-3CFC91787807}"/>
    <cellStyle name="Comma 2 4 2 2 5" xfId="674" xr:uid="{00000000-0005-0000-0000-000047110000}"/>
    <cellStyle name="Comma 2 4 2 2 5 2" xfId="1475" xr:uid="{00000000-0005-0000-0000-000048110000}"/>
    <cellStyle name="Comma 2 4 2 2 5 2 2" xfId="3880" xr:uid="{00000000-0005-0000-0000-000049110000}"/>
    <cellStyle name="Comma 2 4 2 2 5 2 2 2" xfId="8683" xr:uid="{00000000-0005-0000-0000-00004A110000}"/>
    <cellStyle name="Comma 2 4 2 2 5 2 2 2 2" xfId="18290" xr:uid="{00000000-0005-0000-0000-00004B110000}"/>
    <cellStyle name="Comma 2 4 2 2 5 2 2 2 2 2" xfId="37504" xr:uid="{E331F5A2-C5AF-4D49-9686-F86DDDA09476}"/>
    <cellStyle name="Comma 2 4 2 2 5 2 2 2 3" xfId="27897" xr:uid="{05D66D89-9C8E-4D58-94AB-2744FB80C6BB}"/>
    <cellStyle name="Comma 2 4 2 2 5 2 2 3" xfId="13487" xr:uid="{00000000-0005-0000-0000-00004C110000}"/>
    <cellStyle name="Comma 2 4 2 2 5 2 2 3 2" xfId="32701" xr:uid="{7653F929-81EF-4177-8DCE-C5813F44BED5}"/>
    <cellStyle name="Comma 2 4 2 2 5 2 2 4" xfId="23094" xr:uid="{CB627F06-2BDC-4F4E-97D0-A80222CB3874}"/>
    <cellStyle name="Comma 2 4 2 2 5 2 3" xfId="6282" xr:uid="{00000000-0005-0000-0000-00004D110000}"/>
    <cellStyle name="Comma 2 4 2 2 5 2 3 2" xfId="15889" xr:uid="{00000000-0005-0000-0000-00004E110000}"/>
    <cellStyle name="Comma 2 4 2 2 5 2 3 2 2" xfId="35103" xr:uid="{2E126A60-68A2-450E-8491-7DF079CE08E4}"/>
    <cellStyle name="Comma 2 4 2 2 5 2 3 3" xfId="25496" xr:uid="{F1AA8034-07C1-4712-924D-6205DF47053B}"/>
    <cellStyle name="Comma 2 4 2 2 5 2 4" xfId="11085" xr:uid="{00000000-0005-0000-0000-00004F110000}"/>
    <cellStyle name="Comma 2 4 2 2 5 2 4 2" xfId="30299" xr:uid="{31B8CDB9-C8E8-4B9D-88CB-0FB6BE9EC506}"/>
    <cellStyle name="Comma 2 4 2 2 5 2 5" xfId="20692" xr:uid="{A38A73FD-881E-4090-8DF0-C2754F9BC409}"/>
    <cellStyle name="Comma 2 4 2 2 5 3" xfId="2275" xr:uid="{00000000-0005-0000-0000-000050110000}"/>
    <cellStyle name="Comma 2 4 2 2 5 3 2" xfId="4680" xr:uid="{00000000-0005-0000-0000-000051110000}"/>
    <cellStyle name="Comma 2 4 2 2 5 3 2 2" xfId="9483" xr:uid="{00000000-0005-0000-0000-000052110000}"/>
    <cellStyle name="Comma 2 4 2 2 5 3 2 2 2" xfId="19090" xr:uid="{00000000-0005-0000-0000-000053110000}"/>
    <cellStyle name="Comma 2 4 2 2 5 3 2 2 2 2" xfId="38304" xr:uid="{F884C32A-C0C5-46A2-A79F-5E1A6F637785}"/>
    <cellStyle name="Comma 2 4 2 2 5 3 2 2 3" xfId="28697" xr:uid="{82E44789-43FE-4A8C-9020-BB84000388F3}"/>
    <cellStyle name="Comma 2 4 2 2 5 3 2 3" xfId="14287" xr:uid="{00000000-0005-0000-0000-000054110000}"/>
    <cellStyle name="Comma 2 4 2 2 5 3 2 3 2" xfId="33501" xr:uid="{CCBDABAC-6C56-4496-BF6B-6A5F0C38F17B}"/>
    <cellStyle name="Comma 2 4 2 2 5 3 2 4" xfId="23894" xr:uid="{34E75408-D528-4A08-A1B7-60A0BBD6DD50}"/>
    <cellStyle name="Comma 2 4 2 2 5 3 3" xfId="7082" xr:uid="{00000000-0005-0000-0000-000055110000}"/>
    <cellStyle name="Comma 2 4 2 2 5 3 3 2" xfId="16689" xr:uid="{00000000-0005-0000-0000-000056110000}"/>
    <cellStyle name="Comma 2 4 2 2 5 3 3 2 2" xfId="35903" xr:uid="{B9E3D955-410F-459B-9928-5214111EF7F7}"/>
    <cellStyle name="Comma 2 4 2 2 5 3 3 3" xfId="26296" xr:uid="{090874F0-6FE2-4899-94C8-28EABB53DC70}"/>
    <cellStyle name="Comma 2 4 2 2 5 3 4" xfId="11885" xr:uid="{00000000-0005-0000-0000-000057110000}"/>
    <cellStyle name="Comma 2 4 2 2 5 3 4 2" xfId="31099" xr:uid="{507782F9-428C-4859-8CE8-8BCE83BE499B}"/>
    <cellStyle name="Comma 2 4 2 2 5 3 5" xfId="21492" xr:uid="{C66534CA-3DCC-4BD3-BC8C-F2D3DE653181}"/>
    <cellStyle name="Comma 2 4 2 2 5 4" xfId="3080" xr:uid="{00000000-0005-0000-0000-000058110000}"/>
    <cellStyle name="Comma 2 4 2 2 5 4 2" xfId="7883" xr:uid="{00000000-0005-0000-0000-000059110000}"/>
    <cellStyle name="Comma 2 4 2 2 5 4 2 2" xfId="17490" xr:uid="{00000000-0005-0000-0000-00005A110000}"/>
    <cellStyle name="Comma 2 4 2 2 5 4 2 2 2" xfId="36704" xr:uid="{B77CF7A6-31F7-4163-AFA3-8630E9CC4A60}"/>
    <cellStyle name="Comma 2 4 2 2 5 4 2 3" xfId="27097" xr:uid="{1F037BA6-37CD-4E9C-A0C7-8DB2A0AA6F9D}"/>
    <cellStyle name="Comma 2 4 2 2 5 4 3" xfId="12687" xr:uid="{00000000-0005-0000-0000-00005B110000}"/>
    <cellStyle name="Comma 2 4 2 2 5 4 3 2" xfId="31901" xr:uid="{7CED6B22-F9A8-4052-BB62-456D485A73CD}"/>
    <cellStyle name="Comma 2 4 2 2 5 4 4" xfId="22294" xr:uid="{282DA3FE-46CD-40D6-B443-16CDE20F33D8}"/>
    <cellStyle name="Comma 2 4 2 2 5 5" xfId="5482" xr:uid="{00000000-0005-0000-0000-00005C110000}"/>
    <cellStyle name="Comma 2 4 2 2 5 5 2" xfId="15089" xr:uid="{00000000-0005-0000-0000-00005D110000}"/>
    <cellStyle name="Comma 2 4 2 2 5 5 2 2" xfId="34303" xr:uid="{C7881B09-B193-440B-A50C-076165C4930A}"/>
    <cellStyle name="Comma 2 4 2 2 5 5 3" xfId="24696" xr:uid="{A972DCE7-6175-4477-ADF2-4E1537311DE9}"/>
    <cellStyle name="Comma 2 4 2 2 5 6" xfId="10285" xr:uid="{00000000-0005-0000-0000-00005E110000}"/>
    <cellStyle name="Comma 2 4 2 2 5 6 2" xfId="29499" xr:uid="{D556E40C-5861-4789-A65E-A386AF5F9551}"/>
    <cellStyle name="Comma 2 4 2 2 5 7" xfId="19892" xr:uid="{7854A656-6FB1-4EC2-852A-1715248A9DB3}"/>
    <cellStyle name="Comma 2 4 2 2 6" xfId="875" xr:uid="{00000000-0005-0000-0000-00005F110000}"/>
    <cellStyle name="Comma 2 4 2 2 6 2" xfId="3280" xr:uid="{00000000-0005-0000-0000-000060110000}"/>
    <cellStyle name="Comma 2 4 2 2 6 2 2" xfId="8083" xr:uid="{00000000-0005-0000-0000-000061110000}"/>
    <cellStyle name="Comma 2 4 2 2 6 2 2 2" xfId="17690" xr:uid="{00000000-0005-0000-0000-000062110000}"/>
    <cellStyle name="Comma 2 4 2 2 6 2 2 2 2" xfId="36904" xr:uid="{1B34E033-CECD-43D0-AA44-84953667341A}"/>
    <cellStyle name="Comma 2 4 2 2 6 2 2 3" xfId="27297" xr:uid="{FF3C2A78-6D12-4FFE-A83B-8D2E00102A73}"/>
    <cellStyle name="Comma 2 4 2 2 6 2 3" xfId="12887" xr:uid="{00000000-0005-0000-0000-000063110000}"/>
    <cellStyle name="Comma 2 4 2 2 6 2 3 2" xfId="32101" xr:uid="{483968B1-AB31-4349-99F9-A3D996C18123}"/>
    <cellStyle name="Comma 2 4 2 2 6 2 4" xfId="22494" xr:uid="{10EC96A6-942F-4BCD-ADF8-78B297360EAE}"/>
    <cellStyle name="Comma 2 4 2 2 6 3" xfId="5682" xr:uid="{00000000-0005-0000-0000-000064110000}"/>
    <cellStyle name="Comma 2 4 2 2 6 3 2" xfId="15289" xr:uid="{00000000-0005-0000-0000-000065110000}"/>
    <cellStyle name="Comma 2 4 2 2 6 3 2 2" xfId="34503" xr:uid="{4B31426B-6BBC-4277-9189-BD13D665F218}"/>
    <cellStyle name="Comma 2 4 2 2 6 3 3" xfId="24896" xr:uid="{54EF6F40-FBBB-43EA-B67A-D739E885CDA6}"/>
    <cellStyle name="Comma 2 4 2 2 6 4" xfId="10485" xr:uid="{00000000-0005-0000-0000-000066110000}"/>
    <cellStyle name="Comma 2 4 2 2 6 4 2" xfId="29699" xr:uid="{5E1823D2-F6DD-4B82-B530-98EA9C6ADF40}"/>
    <cellStyle name="Comma 2 4 2 2 6 5" xfId="20092" xr:uid="{26D15C35-5DFB-42F9-AA19-EA565BD73736}"/>
    <cellStyle name="Comma 2 4 2 2 7" xfId="1675" xr:uid="{00000000-0005-0000-0000-000067110000}"/>
    <cellStyle name="Comma 2 4 2 2 7 2" xfId="4080" xr:uid="{00000000-0005-0000-0000-000068110000}"/>
    <cellStyle name="Comma 2 4 2 2 7 2 2" xfId="8883" xr:uid="{00000000-0005-0000-0000-000069110000}"/>
    <cellStyle name="Comma 2 4 2 2 7 2 2 2" xfId="18490" xr:uid="{00000000-0005-0000-0000-00006A110000}"/>
    <cellStyle name="Comma 2 4 2 2 7 2 2 2 2" xfId="37704" xr:uid="{E0087F2C-0810-449B-B35A-D788173206AC}"/>
    <cellStyle name="Comma 2 4 2 2 7 2 2 3" xfId="28097" xr:uid="{6E9E2613-5C22-45B9-80E6-D5E8FA018BF7}"/>
    <cellStyle name="Comma 2 4 2 2 7 2 3" xfId="13687" xr:uid="{00000000-0005-0000-0000-00006B110000}"/>
    <cellStyle name="Comma 2 4 2 2 7 2 3 2" xfId="32901" xr:uid="{CF0E9D6D-3EBF-4D56-9297-1D25C53068E6}"/>
    <cellStyle name="Comma 2 4 2 2 7 2 4" xfId="23294" xr:uid="{28E3B5D8-50B1-413B-8EC6-57E4EDDB7A9F}"/>
    <cellStyle name="Comma 2 4 2 2 7 3" xfId="6482" xr:uid="{00000000-0005-0000-0000-00006C110000}"/>
    <cellStyle name="Comma 2 4 2 2 7 3 2" xfId="16089" xr:uid="{00000000-0005-0000-0000-00006D110000}"/>
    <cellStyle name="Comma 2 4 2 2 7 3 2 2" xfId="35303" xr:uid="{E135005B-C94A-4398-BDCC-91C20B6312E6}"/>
    <cellStyle name="Comma 2 4 2 2 7 3 3" xfId="25696" xr:uid="{4A892052-5EF1-4EC2-8972-7E70A2962DDF}"/>
    <cellStyle name="Comma 2 4 2 2 7 4" xfId="11285" xr:uid="{00000000-0005-0000-0000-00006E110000}"/>
    <cellStyle name="Comma 2 4 2 2 7 4 2" xfId="30499" xr:uid="{57AE1982-E896-4EA8-8C12-27BCEB2B3120}"/>
    <cellStyle name="Comma 2 4 2 2 7 5" xfId="20892" xr:uid="{04A7A41C-BF90-4DB3-B78E-84F5437AD245}"/>
    <cellStyle name="Comma 2 4 2 2 8" xfId="2480" xr:uid="{00000000-0005-0000-0000-00006F110000}"/>
    <cellStyle name="Comma 2 4 2 2 8 2" xfId="7283" xr:uid="{00000000-0005-0000-0000-000070110000}"/>
    <cellStyle name="Comma 2 4 2 2 8 2 2" xfId="16890" xr:uid="{00000000-0005-0000-0000-000071110000}"/>
    <cellStyle name="Comma 2 4 2 2 8 2 2 2" xfId="36104" xr:uid="{DB53C813-7B76-4CE5-A54B-DC03A0CF795C}"/>
    <cellStyle name="Comma 2 4 2 2 8 2 3" xfId="26497" xr:uid="{1B8914CD-C11D-42A6-BD2D-F64687FC1A4D}"/>
    <cellStyle name="Comma 2 4 2 2 8 3" xfId="12087" xr:uid="{00000000-0005-0000-0000-000072110000}"/>
    <cellStyle name="Comma 2 4 2 2 8 3 2" xfId="31301" xr:uid="{DA977C92-3D5A-471A-B163-0CF46DF0C658}"/>
    <cellStyle name="Comma 2 4 2 2 8 4" xfId="21694" xr:uid="{D7FE7369-3CDE-4A2E-BB2A-D1CAC9826186}"/>
    <cellStyle name="Comma 2 4 2 2 9" xfId="4882" xr:uid="{00000000-0005-0000-0000-000073110000}"/>
    <cellStyle name="Comma 2 4 2 2 9 2" xfId="14489" xr:uid="{00000000-0005-0000-0000-000074110000}"/>
    <cellStyle name="Comma 2 4 2 2 9 2 2" xfId="33703" xr:uid="{B5C740FE-7D6C-47BD-A048-FDC469B4B75C}"/>
    <cellStyle name="Comma 2 4 2 2 9 3" xfId="24096" xr:uid="{1402BBC4-1E8E-4E14-898D-F4B4777BA5AB}"/>
    <cellStyle name="Comma 2 4 2 3" xfId="124" xr:uid="{00000000-0005-0000-0000-000075110000}"/>
    <cellStyle name="Comma 2 4 2 3 10" xfId="19342" xr:uid="{01D4F31B-36F1-47E7-BA69-C75EFCD6FEB5}"/>
    <cellStyle name="Comma 2 4 2 3 2" xfId="324" xr:uid="{00000000-0005-0000-0000-000076110000}"/>
    <cellStyle name="Comma 2 4 2 3 2 2" xfId="1125" xr:uid="{00000000-0005-0000-0000-000077110000}"/>
    <cellStyle name="Comma 2 4 2 3 2 2 2" xfId="3530" xr:uid="{00000000-0005-0000-0000-000078110000}"/>
    <cellStyle name="Comma 2 4 2 3 2 2 2 2" xfId="8333" xr:uid="{00000000-0005-0000-0000-000079110000}"/>
    <cellStyle name="Comma 2 4 2 3 2 2 2 2 2" xfId="17940" xr:uid="{00000000-0005-0000-0000-00007A110000}"/>
    <cellStyle name="Comma 2 4 2 3 2 2 2 2 2 2" xfId="37154" xr:uid="{E4B144C4-580D-42C2-8FC7-D3C98552BAB0}"/>
    <cellStyle name="Comma 2 4 2 3 2 2 2 2 3" xfId="27547" xr:uid="{25391CA8-5506-43E4-B687-5587F894F3E4}"/>
    <cellStyle name="Comma 2 4 2 3 2 2 2 3" xfId="13137" xr:uid="{00000000-0005-0000-0000-00007B110000}"/>
    <cellStyle name="Comma 2 4 2 3 2 2 2 3 2" xfId="32351" xr:uid="{035C3861-1699-4486-B2F2-CDEC7B9FA291}"/>
    <cellStyle name="Comma 2 4 2 3 2 2 2 4" xfId="22744" xr:uid="{F5E8B9A5-C189-4DBF-B53B-ED0DFD44663C}"/>
    <cellStyle name="Comma 2 4 2 3 2 2 3" xfId="5932" xr:uid="{00000000-0005-0000-0000-00007C110000}"/>
    <cellStyle name="Comma 2 4 2 3 2 2 3 2" xfId="15539" xr:uid="{00000000-0005-0000-0000-00007D110000}"/>
    <cellStyle name="Comma 2 4 2 3 2 2 3 2 2" xfId="34753" xr:uid="{427A6740-B1B5-4A83-87A1-2A69C7F78F34}"/>
    <cellStyle name="Comma 2 4 2 3 2 2 3 3" xfId="25146" xr:uid="{D23947CF-BACB-4968-BC70-868493D1123E}"/>
    <cellStyle name="Comma 2 4 2 3 2 2 4" xfId="10735" xr:uid="{00000000-0005-0000-0000-00007E110000}"/>
    <cellStyle name="Comma 2 4 2 3 2 2 4 2" xfId="29949" xr:uid="{962EE813-1B51-40C3-8AEB-A125D2415CA6}"/>
    <cellStyle name="Comma 2 4 2 3 2 2 5" xfId="20342" xr:uid="{174866D2-DB29-4B24-83F9-084CE12EA22F}"/>
    <cellStyle name="Comma 2 4 2 3 2 3" xfId="1925" xr:uid="{00000000-0005-0000-0000-00007F110000}"/>
    <cellStyle name="Comma 2 4 2 3 2 3 2" xfId="4330" xr:uid="{00000000-0005-0000-0000-000080110000}"/>
    <cellStyle name="Comma 2 4 2 3 2 3 2 2" xfId="9133" xr:uid="{00000000-0005-0000-0000-000081110000}"/>
    <cellStyle name="Comma 2 4 2 3 2 3 2 2 2" xfId="18740" xr:uid="{00000000-0005-0000-0000-000082110000}"/>
    <cellStyle name="Comma 2 4 2 3 2 3 2 2 2 2" xfId="37954" xr:uid="{2EC2F18A-0A42-4670-A6FE-15124DFFA595}"/>
    <cellStyle name="Comma 2 4 2 3 2 3 2 2 3" xfId="28347" xr:uid="{9ABD5DC9-0640-430E-BBE1-25562D6AD0AC}"/>
    <cellStyle name="Comma 2 4 2 3 2 3 2 3" xfId="13937" xr:uid="{00000000-0005-0000-0000-000083110000}"/>
    <cellStyle name="Comma 2 4 2 3 2 3 2 3 2" xfId="33151" xr:uid="{968F4A59-6178-4CE1-AF6E-FC3502631B61}"/>
    <cellStyle name="Comma 2 4 2 3 2 3 2 4" xfId="23544" xr:uid="{8E6E917F-43B5-4994-B6E3-799201FF8EEA}"/>
    <cellStyle name="Comma 2 4 2 3 2 3 3" xfId="6732" xr:uid="{00000000-0005-0000-0000-000084110000}"/>
    <cellStyle name="Comma 2 4 2 3 2 3 3 2" xfId="16339" xr:uid="{00000000-0005-0000-0000-000085110000}"/>
    <cellStyle name="Comma 2 4 2 3 2 3 3 2 2" xfId="35553" xr:uid="{4BD169F2-0528-443A-8337-2C4E5FA4E994}"/>
    <cellStyle name="Comma 2 4 2 3 2 3 3 3" xfId="25946" xr:uid="{0B240599-197A-4F80-A6B3-45839D243223}"/>
    <cellStyle name="Comma 2 4 2 3 2 3 4" xfId="11535" xr:uid="{00000000-0005-0000-0000-000086110000}"/>
    <cellStyle name="Comma 2 4 2 3 2 3 4 2" xfId="30749" xr:uid="{89000BFF-BFAC-4678-A65D-09E765C636AB}"/>
    <cellStyle name="Comma 2 4 2 3 2 3 5" xfId="21142" xr:uid="{F7801267-CFCA-4BD6-859C-C1D45B09AF7A}"/>
    <cellStyle name="Comma 2 4 2 3 2 4" xfId="2730" xr:uid="{00000000-0005-0000-0000-000087110000}"/>
    <cellStyle name="Comma 2 4 2 3 2 4 2" xfId="7533" xr:uid="{00000000-0005-0000-0000-000088110000}"/>
    <cellStyle name="Comma 2 4 2 3 2 4 2 2" xfId="17140" xr:uid="{00000000-0005-0000-0000-000089110000}"/>
    <cellStyle name="Comma 2 4 2 3 2 4 2 2 2" xfId="36354" xr:uid="{AB362F20-1DE1-4CB0-94B1-0090BB0EDE53}"/>
    <cellStyle name="Comma 2 4 2 3 2 4 2 3" xfId="26747" xr:uid="{DA70D332-DFB9-40E6-9DBA-A5975F8B9652}"/>
    <cellStyle name="Comma 2 4 2 3 2 4 3" xfId="12337" xr:uid="{00000000-0005-0000-0000-00008A110000}"/>
    <cellStyle name="Comma 2 4 2 3 2 4 3 2" xfId="31551" xr:uid="{E0689B8D-ACA9-40D6-B3CF-FBD50662396E}"/>
    <cellStyle name="Comma 2 4 2 3 2 4 4" xfId="21944" xr:uid="{C4E89C87-8AD9-4D01-9534-B5A84973B3A1}"/>
    <cellStyle name="Comma 2 4 2 3 2 5" xfId="5132" xr:uid="{00000000-0005-0000-0000-00008B110000}"/>
    <cellStyle name="Comma 2 4 2 3 2 5 2" xfId="14739" xr:uid="{00000000-0005-0000-0000-00008C110000}"/>
    <cellStyle name="Comma 2 4 2 3 2 5 2 2" xfId="33953" xr:uid="{6BEE9F80-5A92-4D85-9874-61D6C6F81577}"/>
    <cellStyle name="Comma 2 4 2 3 2 5 3" xfId="24346" xr:uid="{3EF94CF7-BDCE-4AC8-A5AA-0FC60234DA23}"/>
    <cellStyle name="Comma 2 4 2 3 2 6" xfId="9935" xr:uid="{00000000-0005-0000-0000-00008D110000}"/>
    <cellStyle name="Comma 2 4 2 3 2 6 2" xfId="29149" xr:uid="{9DFC4B40-42B6-4FF1-AA4A-18F2E1706C9D}"/>
    <cellStyle name="Comma 2 4 2 3 2 7" xfId="19542" xr:uid="{E6A12B77-E1BB-4EF8-9BA9-6AFA255BDB80}"/>
    <cellStyle name="Comma 2 4 2 3 3" xfId="524" xr:uid="{00000000-0005-0000-0000-00008E110000}"/>
    <cellStyle name="Comma 2 4 2 3 3 2" xfId="1325" xr:uid="{00000000-0005-0000-0000-00008F110000}"/>
    <cellStyle name="Comma 2 4 2 3 3 2 2" xfId="3730" xr:uid="{00000000-0005-0000-0000-000090110000}"/>
    <cellStyle name="Comma 2 4 2 3 3 2 2 2" xfId="8533" xr:uid="{00000000-0005-0000-0000-000091110000}"/>
    <cellStyle name="Comma 2 4 2 3 3 2 2 2 2" xfId="18140" xr:uid="{00000000-0005-0000-0000-000092110000}"/>
    <cellStyle name="Comma 2 4 2 3 3 2 2 2 2 2" xfId="37354" xr:uid="{106B1493-A816-4FCC-8697-0D7675822BFE}"/>
    <cellStyle name="Comma 2 4 2 3 3 2 2 2 3" xfId="27747" xr:uid="{A4971344-4551-497F-90CD-A6A23464DE84}"/>
    <cellStyle name="Comma 2 4 2 3 3 2 2 3" xfId="13337" xr:uid="{00000000-0005-0000-0000-000093110000}"/>
    <cellStyle name="Comma 2 4 2 3 3 2 2 3 2" xfId="32551" xr:uid="{6CC01B6F-D22B-49D7-9394-A46789865F02}"/>
    <cellStyle name="Comma 2 4 2 3 3 2 2 4" xfId="22944" xr:uid="{1ED1BD72-9DDF-4ACE-95F3-DA0F7AA1ECD6}"/>
    <cellStyle name="Comma 2 4 2 3 3 2 3" xfId="6132" xr:uid="{00000000-0005-0000-0000-000094110000}"/>
    <cellStyle name="Comma 2 4 2 3 3 2 3 2" xfId="15739" xr:uid="{00000000-0005-0000-0000-000095110000}"/>
    <cellStyle name="Comma 2 4 2 3 3 2 3 2 2" xfId="34953" xr:uid="{AED731B5-C865-471B-8926-0AE1DAFD5274}"/>
    <cellStyle name="Comma 2 4 2 3 3 2 3 3" xfId="25346" xr:uid="{733D9DAD-A835-4EE4-8302-A94425A90274}"/>
    <cellStyle name="Comma 2 4 2 3 3 2 4" xfId="10935" xr:uid="{00000000-0005-0000-0000-000096110000}"/>
    <cellStyle name="Comma 2 4 2 3 3 2 4 2" xfId="30149" xr:uid="{C881C8CB-B9A0-4131-B788-2F21321EF54E}"/>
    <cellStyle name="Comma 2 4 2 3 3 2 5" xfId="20542" xr:uid="{453637F4-17B7-4073-993C-48886B3775E4}"/>
    <cellStyle name="Comma 2 4 2 3 3 3" xfId="2125" xr:uid="{00000000-0005-0000-0000-000097110000}"/>
    <cellStyle name="Comma 2 4 2 3 3 3 2" xfId="4530" xr:uid="{00000000-0005-0000-0000-000098110000}"/>
    <cellStyle name="Comma 2 4 2 3 3 3 2 2" xfId="9333" xr:uid="{00000000-0005-0000-0000-000099110000}"/>
    <cellStyle name="Comma 2 4 2 3 3 3 2 2 2" xfId="18940" xr:uid="{00000000-0005-0000-0000-00009A110000}"/>
    <cellStyle name="Comma 2 4 2 3 3 3 2 2 2 2" xfId="38154" xr:uid="{2E467851-8409-4DDD-8E1C-B482831F17B5}"/>
    <cellStyle name="Comma 2 4 2 3 3 3 2 2 3" xfId="28547" xr:uid="{43A4082D-2F52-4621-A9CC-E548841BB5C5}"/>
    <cellStyle name="Comma 2 4 2 3 3 3 2 3" xfId="14137" xr:uid="{00000000-0005-0000-0000-00009B110000}"/>
    <cellStyle name="Comma 2 4 2 3 3 3 2 3 2" xfId="33351" xr:uid="{B5EC122D-5DB1-4EB9-AFBC-0DD8836F8DBC}"/>
    <cellStyle name="Comma 2 4 2 3 3 3 2 4" xfId="23744" xr:uid="{70BCB416-0465-404A-899B-7A9105EAEB6C}"/>
    <cellStyle name="Comma 2 4 2 3 3 3 3" xfId="6932" xr:uid="{00000000-0005-0000-0000-00009C110000}"/>
    <cellStyle name="Comma 2 4 2 3 3 3 3 2" xfId="16539" xr:uid="{00000000-0005-0000-0000-00009D110000}"/>
    <cellStyle name="Comma 2 4 2 3 3 3 3 2 2" xfId="35753" xr:uid="{D50057A9-0F4F-4FE1-8848-B727325F3E72}"/>
    <cellStyle name="Comma 2 4 2 3 3 3 3 3" xfId="26146" xr:uid="{10B4EA98-BADF-4851-8280-B57F4FBEBE0A}"/>
    <cellStyle name="Comma 2 4 2 3 3 3 4" xfId="11735" xr:uid="{00000000-0005-0000-0000-00009E110000}"/>
    <cellStyle name="Comma 2 4 2 3 3 3 4 2" xfId="30949" xr:uid="{B3F8CF53-2C3E-470B-8A92-C78EA9CD93C8}"/>
    <cellStyle name="Comma 2 4 2 3 3 3 5" xfId="21342" xr:uid="{B943B783-42AD-4F2C-852E-CF037BE8AD48}"/>
    <cellStyle name="Comma 2 4 2 3 3 4" xfId="2930" xr:uid="{00000000-0005-0000-0000-00009F110000}"/>
    <cellStyle name="Comma 2 4 2 3 3 4 2" xfId="7733" xr:uid="{00000000-0005-0000-0000-0000A0110000}"/>
    <cellStyle name="Comma 2 4 2 3 3 4 2 2" xfId="17340" xr:uid="{00000000-0005-0000-0000-0000A1110000}"/>
    <cellStyle name="Comma 2 4 2 3 3 4 2 2 2" xfId="36554" xr:uid="{89F8E2E7-6DF1-4611-9A01-2ABB7336CCB8}"/>
    <cellStyle name="Comma 2 4 2 3 3 4 2 3" xfId="26947" xr:uid="{33CD70C5-8F6A-4A21-830F-14F22302AF34}"/>
    <cellStyle name="Comma 2 4 2 3 3 4 3" xfId="12537" xr:uid="{00000000-0005-0000-0000-0000A2110000}"/>
    <cellStyle name="Comma 2 4 2 3 3 4 3 2" xfId="31751" xr:uid="{F8FA0D06-FEC2-41E4-BDC7-BF89A0952CC1}"/>
    <cellStyle name="Comma 2 4 2 3 3 4 4" xfId="22144" xr:uid="{C4E94095-D7A9-4E1D-941B-4BB0614CA8B0}"/>
    <cellStyle name="Comma 2 4 2 3 3 5" xfId="5332" xr:uid="{00000000-0005-0000-0000-0000A3110000}"/>
    <cellStyle name="Comma 2 4 2 3 3 5 2" xfId="14939" xr:uid="{00000000-0005-0000-0000-0000A4110000}"/>
    <cellStyle name="Comma 2 4 2 3 3 5 2 2" xfId="34153" xr:uid="{AB23EBD0-CCC7-4D7D-B1BA-A3E727BC9494}"/>
    <cellStyle name="Comma 2 4 2 3 3 5 3" xfId="24546" xr:uid="{A9615856-D045-4CC1-B879-9B4DE2B71323}"/>
    <cellStyle name="Comma 2 4 2 3 3 6" xfId="10135" xr:uid="{00000000-0005-0000-0000-0000A5110000}"/>
    <cellStyle name="Comma 2 4 2 3 3 6 2" xfId="29349" xr:uid="{D931BB5E-1A1A-4EDE-9ECC-602C05B8B679}"/>
    <cellStyle name="Comma 2 4 2 3 3 7" xfId="19742" xr:uid="{ADB3EAE5-D0B2-44D1-B5DB-07443CC89F2C}"/>
    <cellStyle name="Comma 2 4 2 3 4" xfId="724" xr:uid="{00000000-0005-0000-0000-0000A6110000}"/>
    <cellStyle name="Comma 2 4 2 3 4 2" xfId="1525" xr:uid="{00000000-0005-0000-0000-0000A7110000}"/>
    <cellStyle name="Comma 2 4 2 3 4 2 2" xfId="3930" xr:uid="{00000000-0005-0000-0000-0000A8110000}"/>
    <cellStyle name="Comma 2 4 2 3 4 2 2 2" xfId="8733" xr:uid="{00000000-0005-0000-0000-0000A9110000}"/>
    <cellStyle name="Comma 2 4 2 3 4 2 2 2 2" xfId="18340" xr:uid="{00000000-0005-0000-0000-0000AA110000}"/>
    <cellStyle name="Comma 2 4 2 3 4 2 2 2 2 2" xfId="37554" xr:uid="{95957E1F-CBD6-437F-AED4-BFD2ED32D47C}"/>
    <cellStyle name="Comma 2 4 2 3 4 2 2 2 3" xfId="27947" xr:uid="{FB4A16B2-CDFC-4D12-9FF1-FC5B2303AB0C}"/>
    <cellStyle name="Comma 2 4 2 3 4 2 2 3" xfId="13537" xr:uid="{00000000-0005-0000-0000-0000AB110000}"/>
    <cellStyle name="Comma 2 4 2 3 4 2 2 3 2" xfId="32751" xr:uid="{B94B17EE-3996-4AC9-A7DD-6DD0F06B00BA}"/>
    <cellStyle name="Comma 2 4 2 3 4 2 2 4" xfId="23144" xr:uid="{CF23A955-C26B-4CD3-AEBB-A6FAC298B2BE}"/>
    <cellStyle name="Comma 2 4 2 3 4 2 3" xfId="6332" xr:uid="{00000000-0005-0000-0000-0000AC110000}"/>
    <cellStyle name="Comma 2 4 2 3 4 2 3 2" xfId="15939" xr:uid="{00000000-0005-0000-0000-0000AD110000}"/>
    <cellStyle name="Comma 2 4 2 3 4 2 3 2 2" xfId="35153" xr:uid="{98AEA2B6-1662-4277-8F8C-FEE0DFD0657B}"/>
    <cellStyle name="Comma 2 4 2 3 4 2 3 3" xfId="25546" xr:uid="{172B6A87-63DE-4BE7-AC60-2E245FD3D364}"/>
    <cellStyle name="Comma 2 4 2 3 4 2 4" xfId="11135" xr:uid="{00000000-0005-0000-0000-0000AE110000}"/>
    <cellStyle name="Comma 2 4 2 3 4 2 4 2" xfId="30349" xr:uid="{3F1E5FBF-F232-4401-BE6A-62D95F7F9A56}"/>
    <cellStyle name="Comma 2 4 2 3 4 2 5" xfId="20742" xr:uid="{D4B646CA-454D-4E3C-BD78-46C4D8F03515}"/>
    <cellStyle name="Comma 2 4 2 3 4 3" xfId="2325" xr:uid="{00000000-0005-0000-0000-0000AF110000}"/>
    <cellStyle name="Comma 2 4 2 3 4 3 2" xfId="4730" xr:uid="{00000000-0005-0000-0000-0000B0110000}"/>
    <cellStyle name="Comma 2 4 2 3 4 3 2 2" xfId="9533" xr:uid="{00000000-0005-0000-0000-0000B1110000}"/>
    <cellStyle name="Comma 2 4 2 3 4 3 2 2 2" xfId="19140" xr:uid="{00000000-0005-0000-0000-0000B2110000}"/>
    <cellStyle name="Comma 2 4 2 3 4 3 2 2 2 2" xfId="38354" xr:uid="{828F03E1-9FC4-405C-8FC1-536812601C7B}"/>
    <cellStyle name="Comma 2 4 2 3 4 3 2 2 3" xfId="28747" xr:uid="{6C3A79FE-B118-403F-9012-EF7056287F4A}"/>
    <cellStyle name="Comma 2 4 2 3 4 3 2 3" xfId="14337" xr:uid="{00000000-0005-0000-0000-0000B3110000}"/>
    <cellStyle name="Comma 2 4 2 3 4 3 2 3 2" xfId="33551" xr:uid="{407FCF11-1CFF-4750-BC8E-97186766F10F}"/>
    <cellStyle name="Comma 2 4 2 3 4 3 2 4" xfId="23944" xr:uid="{8E3E7423-FBE1-42E1-AF2E-10989E5C235B}"/>
    <cellStyle name="Comma 2 4 2 3 4 3 3" xfId="7132" xr:uid="{00000000-0005-0000-0000-0000B4110000}"/>
    <cellStyle name="Comma 2 4 2 3 4 3 3 2" xfId="16739" xr:uid="{00000000-0005-0000-0000-0000B5110000}"/>
    <cellStyle name="Comma 2 4 2 3 4 3 3 2 2" xfId="35953" xr:uid="{66BB7248-B8B3-4AEF-BDED-B6BB49D9538D}"/>
    <cellStyle name="Comma 2 4 2 3 4 3 3 3" xfId="26346" xr:uid="{0F9A8668-9D22-45D7-AAE1-C27D29CB5668}"/>
    <cellStyle name="Comma 2 4 2 3 4 3 4" xfId="11935" xr:uid="{00000000-0005-0000-0000-0000B6110000}"/>
    <cellStyle name="Comma 2 4 2 3 4 3 4 2" xfId="31149" xr:uid="{12B1B5C4-6764-4E86-874D-8C6B17275528}"/>
    <cellStyle name="Comma 2 4 2 3 4 3 5" xfId="21542" xr:uid="{822199C0-AB91-42B4-8505-BDD9F63592BA}"/>
    <cellStyle name="Comma 2 4 2 3 4 4" xfId="3130" xr:uid="{00000000-0005-0000-0000-0000B7110000}"/>
    <cellStyle name="Comma 2 4 2 3 4 4 2" xfId="7933" xr:uid="{00000000-0005-0000-0000-0000B8110000}"/>
    <cellStyle name="Comma 2 4 2 3 4 4 2 2" xfId="17540" xr:uid="{00000000-0005-0000-0000-0000B9110000}"/>
    <cellStyle name="Comma 2 4 2 3 4 4 2 2 2" xfId="36754" xr:uid="{1F180845-58A3-4D98-BC6B-E29F2A36EAD9}"/>
    <cellStyle name="Comma 2 4 2 3 4 4 2 3" xfId="27147" xr:uid="{7B6DC6EE-B597-495E-9DAF-3CECDA6D5051}"/>
    <cellStyle name="Comma 2 4 2 3 4 4 3" xfId="12737" xr:uid="{00000000-0005-0000-0000-0000BA110000}"/>
    <cellStyle name="Comma 2 4 2 3 4 4 3 2" xfId="31951" xr:uid="{AD1FD9E0-BB59-4DC2-8371-B813E5150558}"/>
    <cellStyle name="Comma 2 4 2 3 4 4 4" xfId="22344" xr:uid="{FC05BAC7-DC6D-42E8-880A-0D231439C204}"/>
    <cellStyle name="Comma 2 4 2 3 4 5" xfId="5532" xr:uid="{00000000-0005-0000-0000-0000BB110000}"/>
    <cellStyle name="Comma 2 4 2 3 4 5 2" xfId="15139" xr:uid="{00000000-0005-0000-0000-0000BC110000}"/>
    <cellStyle name="Comma 2 4 2 3 4 5 2 2" xfId="34353" xr:uid="{3956B4FF-AC8B-4C2D-85D6-CE995A1BEEDC}"/>
    <cellStyle name="Comma 2 4 2 3 4 5 3" xfId="24746" xr:uid="{10F84BD1-85F8-457D-A551-18FBEDF43932}"/>
    <cellStyle name="Comma 2 4 2 3 4 6" xfId="10335" xr:uid="{00000000-0005-0000-0000-0000BD110000}"/>
    <cellStyle name="Comma 2 4 2 3 4 6 2" xfId="29549" xr:uid="{88D5828B-AB9A-4BE0-BFF3-9C7F0BCEFC19}"/>
    <cellStyle name="Comma 2 4 2 3 4 7" xfId="19942" xr:uid="{E63D35C4-91BA-43F2-8C7D-808630BD90C2}"/>
    <cellStyle name="Comma 2 4 2 3 5" xfId="925" xr:uid="{00000000-0005-0000-0000-0000BE110000}"/>
    <cellStyle name="Comma 2 4 2 3 5 2" xfId="3330" xr:uid="{00000000-0005-0000-0000-0000BF110000}"/>
    <cellStyle name="Comma 2 4 2 3 5 2 2" xfId="8133" xr:uid="{00000000-0005-0000-0000-0000C0110000}"/>
    <cellStyle name="Comma 2 4 2 3 5 2 2 2" xfId="17740" xr:uid="{00000000-0005-0000-0000-0000C1110000}"/>
    <cellStyle name="Comma 2 4 2 3 5 2 2 2 2" xfId="36954" xr:uid="{F485FA8C-9F17-4B48-B766-AC5C3A796B1D}"/>
    <cellStyle name="Comma 2 4 2 3 5 2 2 3" xfId="27347" xr:uid="{6F6B1B3C-EE9D-467A-B8A5-08DEF09027FA}"/>
    <cellStyle name="Comma 2 4 2 3 5 2 3" xfId="12937" xr:uid="{00000000-0005-0000-0000-0000C2110000}"/>
    <cellStyle name="Comma 2 4 2 3 5 2 3 2" xfId="32151" xr:uid="{0D47C491-5299-4EDF-A683-15E7FADC7353}"/>
    <cellStyle name="Comma 2 4 2 3 5 2 4" xfId="22544" xr:uid="{A0AC9DF9-9C23-4EB3-8B8E-9CC225000C2F}"/>
    <cellStyle name="Comma 2 4 2 3 5 3" xfId="5732" xr:uid="{00000000-0005-0000-0000-0000C3110000}"/>
    <cellStyle name="Comma 2 4 2 3 5 3 2" xfId="15339" xr:uid="{00000000-0005-0000-0000-0000C4110000}"/>
    <cellStyle name="Comma 2 4 2 3 5 3 2 2" xfId="34553" xr:uid="{8AD82961-B88B-4849-8B3A-E5D9D5547B03}"/>
    <cellStyle name="Comma 2 4 2 3 5 3 3" xfId="24946" xr:uid="{2FEC9783-8413-460B-A5FF-272F0758D3AB}"/>
    <cellStyle name="Comma 2 4 2 3 5 4" xfId="10535" xr:uid="{00000000-0005-0000-0000-0000C5110000}"/>
    <cellStyle name="Comma 2 4 2 3 5 4 2" xfId="29749" xr:uid="{925E686E-9FB6-43F9-B33F-A0244A873FEC}"/>
    <cellStyle name="Comma 2 4 2 3 5 5" xfId="20142" xr:uid="{63B05BF1-EE80-4C05-B5EA-2E7E80547A2C}"/>
    <cellStyle name="Comma 2 4 2 3 6" xfId="1725" xr:uid="{00000000-0005-0000-0000-0000C6110000}"/>
    <cellStyle name="Comma 2 4 2 3 6 2" xfId="4130" xr:uid="{00000000-0005-0000-0000-0000C7110000}"/>
    <cellStyle name="Comma 2 4 2 3 6 2 2" xfId="8933" xr:uid="{00000000-0005-0000-0000-0000C8110000}"/>
    <cellStyle name="Comma 2 4 2 3 6 2 2 2" xfId="18540" xr:uid="{00000000-0005-0000-0000-0000C9110000}"/>
    <cellStyle name="Comma 2 4 2 3 6 2 2 2 2" xfId="37754" xr:uid="{5D080B9D-8557-495F-8C22-7FABA74F2BCB}"/>
    <cellStyle name="Comma 2 4 2 3 6 2 2 3" xfId="28147" xr:uid="{D07194AD-0654-4D26-A150-5FED2C5E41B9}"/>
    <cellStyle name="Comma 2 4 2 3 6 2 3" xfId="13737" xr:uid="{00000000-0005-0000-0000-0000CA110000}"/>
    <cellStyle name="Comma 2 4 2 3 6 2 3 2" xfId="32951" xr:uid="{2F538F16-B397-4A42-BA9C-AC1E52AFF2F3}"/>
    <cellStyle name="Comma 2 4 2 3 6 2 4" xfId="23344" xr:uid="{28966570-9C7F-4494-8EAB-B0787B4006F3}"/>
    <cellStyle name="Comma 2 4 2 3 6 3" xfId="6532" xr:uid="{00000000-0005-0000-0000-0000CB110000}"/>
    <cellStyle name="Comma 2 4 2 3 6 3 2" xfId="16139" xr:uid="{00000000-0005-0000-0000-0000CC110000}"/>
    <cellStyle name="Comma 2 4 2 3 6 3 2 2" xfId="35353" xr:uid="{5B759844-762C-46CA-B08C-492E46AEC2D3}"/>
    <cellStyle name="Comma 2 4 2 3 6 3 3" xfId="25746" xr:uid="{792B8C53-E6DF-409A-8263-5F4297B24BD7}"/>
    <cellStyle name="Comma 2 4 2 3 6 4" xfId="11335" xr:uid="{00000000-0005-0000-0000-0000CD110000}"/>
    <cellStyle name="Comma 2 4 2 3 6 4 2" xfId="30549" xr:uid="{ADE73888-9286-48B0-84A7-A466361C8FF3}"/>
    <cellStyle name="Comma 2 4 2 3 6 5" xfId="20942" xr:uid="{B024C991-DF04-442B-AF17-5F46F5652B65}"/>
    <cellStyle name="Comma 2 4 2 3 7" xfId="2530" xr:uid="{00000000-0005-0000-0000-0000CE110000}"/>
    <cellStyle name="Comma 2 4 2 3 7 2" xfId="7333" xr:uid="{00000000-0005-0000-0000-0000CF110000}"/>
    <cellStyle name="Comma 2 4 2 3 7 2 2" xfId="16940" xr:uid="{00000000-0005-0000-0000-0000D0110000}"/>
    <cellStyle name="Comma 2 4 2 3 7 2 2 2" xfId="36154" xr:uid="{D134817F-4D84-4AE0-AA22-87EA57506D53}"/>
    <cellStyle name="Comma 2 4 2 3 7 2 3" xfId="26547" xr:uid="{A65FE269-37C7-40EF-8153-DCADC1871810}"/>
    <cellStyle name="Comma 2 4 2 3 7 3" xfId="12137" xr:uid="{00000000-0005-0000-0000-0000D1110000}"/>
    <cellStyle name="Comma 2 4 2 3 7 3 2" xfId="31351" xr:uid="{37FDCFFA-B0CA-4BCB-9E06-6AFC213BBEBF}"/>
    <cellStyle name="Comma 2 4 2 3 7 4" xfId="21744" xr:uid="{AD62E393-7F05-4EFB-AC8F-BCAECBE09159}"/>
    <cellStyle name="Comma 2 4 2 3 8" xfId="4932" xr:uid="{00000000-0005-0000-0000-0000D2110000}"/>
    <cellStyle name="Comma 2 4 2 3 8 2" xfId="14539" xr:uid="{00000000-0005-0000-0000-0000D3110000}"/>
    <cellStyle name="Comma 2 4 2 3 8 2 2" xfId="33753" xr:uid="{BA349A6C-2EFB-41BD-A83C-7C678F399255}"/>
    <cellStyle name="Comma 2 4 2 3 8 3" xfId="24146" xr:uid="{80A9C3C6-9BBE-44C6-B4AA-A3CAAC9B2D55}"/>
    <cellStyle name="Comma 2 4 2 3 9" xfId="9735" xr:uid="{00000000-0005-0000-0000-0000D4110000}"/>
    <cellStyle name="Comma 2 4 2 3 9 2" xfId="28949" xr:uid="{4792766B-F32E-4047-8115-3916C1C9964F}"/>
    <cellStyle name="Comma 2 4 2 4" xfId="224" xr:uid="{00000000-0005-0000-0000-0000D5110000}"/>
    <cellStyle name="Comma 2 4 2 4 2" xfId="1025" xr:uid="{00000000-0005-0000-0000-0000D6110000}"/>
    <cellStyle name="Comma 2 4 2 4 2 2" xfId="3430" xr:uid="{00000000-0005-0000-0000-0000D7110000}"/>
    <cellStyle name="Comma 2 4 2 4 2 2 2" xfId="8233" xr:uid="{00000000-0005-0000-0000-0000D8110000}"/>
    <cellStyle name="Comma 2 4 2 4 2 2 2 2" xfId="17840" xr:uid="{00000000-0005-0000-0000-0000D9110000}"/>
    <cellStyle name="Comma 2 4 2 4 2 2 2 2 2" xfId="37054" xr:uid="{D6FEA3CC-1F19-40C4-8D1D-DBCFE73AB004}"/>
    <cellStyle name="Comma 2 4 2 4 2 2 2 3" xfId="27447" xr:uid="{F375D2DF-5817-4A26-985A-147CDEB33D81}"/>
    <cellStyle name="Comma 2 4 2 4 2 2 3" xfId="13037" xr:uid="{00000000-0005-0000-0000-0000DA110000}"/>
    <cellStyle name="Comma 2 4 2 4 2 2 3 2" xfId="32251" xr:uid="{CD4CD466-05B3-44B0-B093-A2EDA7E33238}"/>
    <cellStyle name="Comma 2 4 2 4 2 2 4" xfId="22644" xr:uid="{F98D8A77-BC52-460F-888C-CE5E0164EED2}"/>
    <cellStyle name="Comma 2 4 2 4 2 3" xfId="5832" xr:uid="{00000000-0005-0000-0000-0000DB110000}"/>
    <cellStyle name="Comma 2 4 2 4 2 3 2" xfId="15439" xr:uid="{00000000-0005-0000-0000-0000DC110000}"/>
    <cellStyle name="Comma 2 4 2 4 2 3 2 2" xfId="34653" xr:uid="{510C00BE-3AD1-4844-81EB-40DE91DCAF5A}"/>
    <cellStyle name="Comma 2 4 2 4 2 3 3" xfId="25046" xr:uid="{B2EC79FB-C0D4-4021-BB6A-74AD30A0572F}"/>
    <cellStyle name="Comma 2 4 2 4 2 4" xfId="10635" xr:uid="{00000000-0005-0000-0000-0000DD110000}"/>
    <cellStyle name="Comma 2 4 2 4 2 4 2" xfId="29849" xr:uid="{FBB4E8AD-84A1-4C80-AD29-C72BB0D32D78}"/>
    <cellStyle name="Comma 2 4 2 4 2 5" xfId="20242" xr:uid="{F9EEE787-E11D-430A-8F82-97C2ADDC9EE4}"/>
    <cellStyle name="Comma 2 4 2 4 3" xfId="1825" xr:uid="{00000000-0005-0000-0000-0000DE110000}"/>
    <cellStyle name="Comma 2 4 2 4 3 2" xfId="4230" xr:uid="{00000000-0005-0000-0000-0000DF110000}"/>
    <cellStyle name="Comma 2 4 2 4 3 2 2" xfId="9033" xr:uid="{00000000-0005-0000-0000-0000E0110000}"/>
    <cellStyle name="Comma 2 4 2 4 3 2 2 2" xfId="18640" xr:uid="{00000000-0005-0000-0000-0000E1110000}"/>
    <cellStyle name="Comma 2 4 2 4 3 2 2 2 2" xfId="37854" xr:uid="{6CD41AF5-0B99-4E5B-9BD7-2C120A751A1A}"/>
    <cellStyle name="Comma 2 4 2 4 3 2 2 3" xfId="28247" xr:uid="{A5DDBFFA-411D-4FCA-A107-BDCDD8A932AB}"/>
    <cellStyle name="Comma 2 4 2 4 3 2 3" xfId="13837" xr:uid="{00000000-0005-0000-0000-0000E2110000}"/>
    <cellStyle name="Comma 2 4 2 4 3 2 3 2" xfId="33051" xr:uid="{7837BC95-1092-4064-A162-1EB6935CB275}"/>
    <cellStyle name="Comma 2 4 2 4 3 2 4" xfId="23444" xr:uid="{13EF5B28-24D4-4C30-AE11-76B9E22B2D5F}"/>
    <cellStyle name="Comma 2 4 2 4 3 3" xfId="6632" xr:uid="{00000000-0005-0000-0000-0000E3110000}"/>
    <cellStyle name="Comma 2 4 2 4 3 3 2" xfId="16239" xr:uid="{00000000-0005-0000-0000-0000E4110000}"/>
    <cellStyle name="Comma 2 4 2 4 3 3 2 2" xfId="35453" xr:uid="{F3608E3C-BFB7-44A2-98D4-5BB22C88DE28}"/>
    <cellStyle name="Comma 2 4 2 4 3 3 3" xfId="25846" xr:uid="{787C3398-C608-4CC1-B205-25DBB8C5F566}"/>
    <cellStyle name="Comma 2 4 2 4 3 4" xfId="11435" xr:uid="{00000000-0005-0000-0000-0000E5110000}"/>
    <cellStyle name="Comma 2 4 2 4 3 4 2" xfId="30649" xr:uid="{7526013F-0BAE-4043-B2B8-F700F1FF61DC}"/>
    <cellStyle name="Comma 2 4 2 4 3 5" xfId="21042" xr:uid="{55C9F38B-5138-420A-857E-4678812B63A0}"/>
    <cellStyle name="Comma 2 4 2 4 4" xfId="2630" xr:uid="{00000000-0005-0000-0000-0000E6110000}"/>
    <cellStyle name="Comma 2 4 2 4 4 2" xfId="7433" xr:uid="{00000000-0005-0000-0000-0000E7110000}"/>
    <cellStyle name="Comma 2 4 2 4 4 2 2" xfId="17040" xr:uid="{00000000-0005-0000-0000-0000E8110000}"/>
    <cellStyle name="Comma 2 4 2 4 4 2 2 2" xfId="36254" xr:uid="{153C2B9A-9899-44A5-9A9B-6166911368EF}"/>
    <cellStyle name="Comma 2 4 2 4 4 2 3" xfId="26647" xr:uid="{619E1CAF-1615-4359-B92A-7321D22125B1}"/>
    <cellStyle name="Comma 2 4 2 4 4 3" xfId="12237" xr:uid="{00000000-0005-0000-0000-0000E9110000}"/>
    <cellStyle name="Comma 2 4 2 4 4 3 2" xfId="31451" xr:uid="{63784342-3BC5-468A-9EBB-6A297CB3B6C8}"/>
    <cellStyle name="Comma 2 4 2 4 4 4" xfId="21844" xr:uid="{1A1C5BF9-0DEA-49E5-8EA6-2ED7171A095A}"/>
    <cellStyle name="Comma 2 4 2 4 5" xfId="5032" xr:uid="{00000000-0005-0000-0000-0000EA110000}"/>
    <cellStyle name="Comma 2 4 2 4 5 2" xfId="14639" xr:uid="{00000000-0005-0000-0000-0000EB110000}"/>
    <cellStyle name="Comma 2 4 2 4 5 2 2" xfId="33853" xr:uid="{A60114DF-390B-46A3-BC5E-3A2DD6185D78}"/>
    <cellStyle name="Comma 2 4 2 4 5 3" xfId="24246" xr:uid="{16E98120-A6C6-42B3-B8F9-D372AE56794A}"/>
    <cellStyle name="Comma 2 4 2 4 6" xfId="9835" xr:uid="{00000000-0005-0000-0000-0000EC110000}"/>
    <cellStyle name="Comma 2 4 2 4 6 2" xfId="29049" xr:uid="{01A35BBC-9AA6-4467-9BC8-B799CFFA5228}"/>
    <cellStyle name="Comma 2 4 2 4 7" xfId="19442" xr:uid="{182AFD89-5B85-41B6-A496-0450B2345BAB}"/>
    <cellStyle name="Comma 2 4 2 5" xfId="424" xr:uid="{00000000-0005-0000-0000-0000ED110000}"/>
    <cellStyle name="Comma 2 4 2 5 2" xfId="1225" xr:uid="{00000000-0005-0000-0000-0000EE110000}"/>
    <cellStyle name="Comma 2 4 2 5 2 2" xfId="3630" xr:uid="{00000000-0005-0000-0000-0000EF110000}"/>
    <cellStyle name="Comma 2 4 2 5 2 2 2" xfId="8433" xr:uid="{00000000-0005-0000-0000-0000F0110000}"/>
    <cellStyle name="Comma 2 4 2 5 2 2 2 2" xfId="18040" xr:uid="{00000000-0005-0000-0000-0000F1110000}"/>
    <cellStyle name="Comma 2 4 2 5 2 2 2 2 2" xfId="37254" xr:uid="{A4C4F1DE-87CD-42FF-B235-115BE6444D5B}"/>
    <cellStyle name="Comma 2 4 2 5 2 2 2 3" xfId="27647" xr:uid="{F0660A12-B642-4C92-8E79-2430074BCDA8}"/>
    <cellStyle name="Comma 2 4 2 5 2 2 3" xfId="13237" xr:uid="{00000000-0005-0000-0000-0000F2110000}"/>
    <cellStyle name="Comma 2 4 2 5 2 2 3 2" xfId="32451" xr:uid="{75F97851-CB16-4DD6-89AE-1D52ABE1334C}"/>
    <cellStyle name="Comma 2 4 2 5 2 2 4" xfId="22844" xr:uid="{09F03348-C982-494D-A4A2-F1A5C0395157}"/>
    <cellStyle name="Comma 2 4 2 5 2 3" xfId="6032" xr:uid="{00000000-0005-0000-0000-0000F3110000}"/>
    <cellStyle name="Comma 2 4 2 5 2 3 2" xfId="15639" xr:uid="{00000000-0005-0000-0000-0000F4110000}"/>
    <cellStyle name="Comma 2 4 2 5 2 3 2 2" xfId="34853" xr:uid="{A6159CD4-0ACB-418F-9BF5-3686274C1F0B}"/>
    <cellStyle name="Comma 2 4 2 5 2 3 3" xfId="25246" xr:uid="{0CEB049C-9570-407C-9E4D-BD08C4308B8B}"/>
    <cellStyle name="Comma 2 4 2 5 2 4" xfId="10835" xr:uid="{00000000-0005-0000-0000-0000F5110000}"/>
    <cellStyle name="Comma 2 4 2 5 2 4 2" xfId="30049" xr:uid="{640C2F01-E9CF-44FB-A122-C415524D8A67}"/>
    <cellStyle name="Comma 2 4 2 5 2 5" xfId="20442" xr:uid="{07C0D05D-ECAE-4654-8EF6-0E3371FDEE81}"/>
    <cellStyle name="Comma 2 4 2 5 3" xfId="2025" xr:uid="{00000000-0005-0000-0000-0000F6110000}"/>
    <cellStyle name="Comma 2 4 2 5 3 2" xfId="4430" xr:uid="{00000000-0005-0000-0000-0000F7110000}"/>
    <cellStyle name="Comma 2 4 2 5 3 2 2" xfId="9233" xr:uid="{00000000-0005-0000-0000-0000F8110000}"/>
    <cellStyle name="Comma 2 4 2 5 3 2 2 2" xfId="18840" xr:uid="{00000000-0005-0000-0000-0000F9110000}"/>
    <cellStyle name="Comma 2 4 2 5 3 2 2 2 2" xfId="38054" xr:uid="{3CCAB94E-1323-4471-995D-C65C65E78D82}"/>
    <cellStyle name="Comma 2 4 2 5 3 2 2 3" xfId="28447" xr:uid="{0849E079-8893-4567-88C3-247F8944F7AF}"/>
    <cellStyle name="Comma 2 4 2 5 3 2 3" xfId="14037" xr:uid="{00000000-0005-0000-0000-0000FA110000}"/>
    <cellStyle name="Comma 2 4 2 5 3 2 3 2" xfId="33251" xr:uid="{E71699CF-7A47-4276-A515-A3B8392B18EF}"/>
    <cellStyle name="Comma 2 4 2 5 3 2 4" xfId="23644" xr:uid="{06FC4E6E-9234-4A42-891A-052180332B50}"/>
    <cellStyle name="Comma 2 4 2 5 3 3" xfId="6832" xr:uid="{00000000-0005-0000-0000-0000FB110000}"/>
    <cellStyle name="Comma 2 4 2 5 3 3 2" xfId="16439" xr:uid="{00000000-0005-0000-0000-0000FC110000}"/>
    <cellStyle name="Comma 2 4 2 5 3 3 2 2" xfId="35653" xr:uid="{C1A98714-50C1-4C85-B492-C5E4FD63F20F}"/>
    <cellStyle name="Comma 2 4 2 5 3 3 3" xfId="26046" xr:uid="{902023A0-768F-45E5-88FE-752203FA91D4}"/>
    <cellStyle name="Comma 2 4 2 5 3 4" xfId="11635" xr:uid="{00000000-0005-0000-0000-0000FD110000}"/>
    <cellStyle name="Comma 2 4 2 5 3 4 2" xfId="30849" xr:uid="{AA778F24-9B8B-4FA6-B7A4-2342E4D561C9}"/>
    <cellStyle name="Comma 2 4 2 5 3 5" xfId="21242" xr:uid="{381727C2-324F-43CD-8B5E-B964CD26670B}"/>
    <cellStyle name="Comma 2 4 2 5 4" xfId="2830" xr:uid="{00000000-0005-0000-0000-0000FE110000}"/>
    <cellStyle name="Comma 2 4 2 5 4 2" xfId="7633" xr:uid="{00000000-0005-0000-0000-0000FF110000}"/>
    <cellStyle name="Comma 2 4 2 5 4 2 2" xfId="17240" xr:uid="{00000000-0005-0000-0000-000000120000}"/>
    <cellStyle name="Comma 2 4 2 5 4 2 2 2" xfId="36454" xr:uid="{273BD8A5-EB7C-43D8-932D-AF98EB5D8F77}"/>
    <cellStyle name="Comma 2 4 2 5 4 2 3" xfId="26847" xr:uid="{B480FD3A-7151-4A1B-9C73-8ED5E4D8FD53}"/>
    <cellStyle name="Comma 2 4 2 5 4 3" xfId="12437" xr:uid="{00000000-0005-0000-0000-000001120000}"/>
    <cellStyle name="Comma 2 4 2 5 4 3 2" xfId="31651" xr:uid="{B6B44539-681A-4AB8-9C47-7A6A7B3A6336}"/>
    <cellStyle name="Comma 2 4 2 5 4 4" xfId="22044" xr:uid="{32972F1B-994A-4A7B-AF81-57A55F87910D}"/>
    <cellStyle name="Comma 2 4 2 5 5" xfId="5232" xr:uid="{00000000-0005-0000-0000-000002120000}"/>
    <cellStyle name="Comma 2 4 2 5 5 2" xfId="14839" xr:uid="{00000000-0005-0000-0000-000003120000}"/>
    <cellStyle name="Comma 2 4 2 5 5 2 2" xfId="34053" xr:uid="{1AC7F7B0-FC07-45C4-86E5-C7411183BA95}"/>
    <cellStyle name="Comma 2 4 2 5 5 3" xfId="24446" xr:uid="{E7C8898C-FEA6-4551-8CD5-D547D62883F2}"/>
    <cellStyle name="Comma 2 4 2 5 6" xfId="10035" xr:uid="{00000000-0005-0000-0000-000004120000}"/>
    <cellStyle name="Comma 2 4 2 5 6 2" xfId="29249" xr:uid="{BCD9E2BD-9240-417A-9161-7E98C002D282}"/>
    <cellStyle name="Comma 2 4 2 5 7" xfId="19642" xr:uid="{E56B3FB3-1390-4D74-80D9-CC7864D18D8D}"/>
    <cellStyle name="Comma 2 4 2 6" xfId="624" xr:uid="{00000000-0005-0000-0000-000005120000}"/>
    <cellStyle name="Comma 2 4 2 6 2" xfId="1425" xr:uid="{00000000-0005-0000-0000-000006120000}"/>
    <cellStyle name="Comma 2 4 2 6 2 2" xfId="3830" xr:uid="{00000000-0005-0000-0000-000007120000}"/>
    <cellStyle name="Comma 2 4 2 6 2 2 2" xfId="8633" xr:uid="{00000000-0005-0000-0000-000008120000}"/>
    <cellStyle name="Comma 2 4 2 6 2 2 2 2" xfId="18240" xr:uid="{00000000-0005-0000-0000-000009120000}"/>
    <cellStyle name="Comma 2 4 2 6 2 2 2 2 2" xfId="37454" xr:uid="{4381D75A-640B-44C9-9656-A89A697C4465}"/>
    <cellStyle name="Comma 2 4 2 6 2 2 2 3" xfId="27847" xr:uid="{F5256457-8BDC-4AEE-9758-4DFF970D1649}"/>
    <cellStyle name="Comma 2 4 2 6 2 2 3" xfId="13437" xr:uid="{00000000-0005-0000-0000-00000A120000}"/>
    <cellStyle name="Comma 2 4 2 6 2 2 3 2" xfId="32651" xr:uid="{717CACEF-E010-4ACC-BB68-B941F296AE01}"/>
    <cellStyle name="Comma 2 4 2 6 2 2 4" xfId="23044" xr:uid="{040D3FB9-EB70-41A4-A031-729D11B75E78}"/>
    <cellStyle name="Comma 2 4 2 6 2 3" xfId="6232" xr:uid="{00000000-0005-0000-0000-00000B120000}"/>
    <cellStyle name="Comma 2 4 2 6 2 3 2" xfId="15839" xr:uid="{00000000-0005-0000-0000-00000C120000}"/>
    <cellStyle name="Comma 2 4 2 6 2 3 2 2" xfId="35053" xr:uid="{79E7A4A7-70A2-492D-A568-BB7C882894D1}"/>
    <cellStyle name="Comma 2 4 2 6 2 3 3" xfId="25446" xr:uid="{1BD14DB3-E2CC-4002-86EE-3778CC1B9D68}"/>
    <cellStyle name="Comma 2 4 2 6 2 4" xfId="11035" xr:uid="{00000000-0005-0000-0000-00000D120000}"/>
    <cellStyle name="Comma 2 4 2 6 2 4 2" xfId="30249" xr:uid="{D84E0C47-ABC7-44CE-8246-F37B5E39E612}"/>
    <cellStyle name="Comma 2 4 2 6 2 5" xfId="20642" xr:uid="{74EA82E3-B7AE-41E1-A2A3-3EDBBFE6A553}"/>
    <cellStyle name="Comma 2 4 2 6 3" xfId="2225" xr:uid="{00000000-0005-0000-0000-00000E120000}"/>
    <cellStyle name="Comma 2 4 2 6 3 2" xfId="4630" xr:uid="{00000000-0005-0000-0000-00000F120000}"/>
    <cellStyle name="Comma 2 4 2 6 3 2 2" xfId="9433" xr:uid="{00000000-0005-0000-0000-000010120000}"/>
    <cellStyle name="Comma 2 4 2 6 3 2 2 2" xfId="19040" xr:uid="{00000000-0005-0000-0000-000011120000}"/>
    <cellStyle name="Comma 2 4 2 6 3 2 2 2 2" xfId="38254" xr:uid="{3A4B2E7C-8D91-4491-AB99-2F409D6A1404}"/>
    <cellStyle name="Comma 2 4 2 6 3 2 2 3" xfId="28647" xr:uid="{3AE27085-E93E-495D-926B-3CEC51795EF6}"/>
    <cellStyle name="Comma 2 4 2 6 3 2 3" xfId="14237" xr:uid="{00000000-0005-0000-0000-000012120000}"/>
    <cellStyle name="Comma 2 4 2 6 3 2 3 2" xfId="33451" xr:uid="{1778F4FC-8474-424A-9F9C-3A4210B53585}"/>
    <cellStyle name="Comma 2 4 2 6 3 2 4" xfId="23844" xr:uid="{DD3F0FA9-8E87-4FF7-9786-6849623E2776}"/>
    <cellStyle name="Comma 2 4 2 6 3 3" xfId="7032" xr:uid="{00000000-0005-0000-0000-000013120000}"/>
    <cellStyle name="Comma 2 4 2 6 3 3 2" xfId="16639" xr:uid="{00000000-0005-0000-0000-000014120000}"/>
    <cellStyle name="Comma 2 4 2 6 3 3 2 2" xfId="35853" xr:uid="{6B370D99-289A-41FE-B7D7-1795B58A44F8}"/>
    <cellStyle name="Comma 2 4 2 6 3 3 3" xfId="26246" xr:uid="{E31CB375-59DB-431A-87C3-DBEA0C1CA032}"/>
    <cellStyle name="Comma 2 4 2 6 3 4" xfId="11835" xr:uid="{00000000-0005-0000-0000-000015120000}"/>
    <cellStyle name="Comma 2 4 2 6 3 4 2" xfId="31049" xr:uid="{C6580103-6687-46AC-9A3B-B1DDA3F0D094}"/>
    <cellStyle name="Comma 2 4 2 6 3 5" xfId="21442" xr:uid="{59AEF96E-F38F-45F1-8995-5DA79AE9C565}"/>
    <cellStyle name="Comma 2 4 2 6 4" xfId="3030" xr:uid="{00000000-0005-0000-0000-000016120000}"/>
    <cellStyle name="Comma 2 4 2 6 4 2" xfId="7833" xr:uid="{00000000-0005-0000-0000-000017120000}"/>
    <cellStyle name="Comma 2 4 2 6 4 2 2" xfId="17440" xr:uid="{00000000-0005-0000-0000-000018120000}"/>
    <cellStyle name="Comma 2 4 2 6 4 2 2 2" xfId="36654" xr:uid="{B713A00D-BD56-4AF8-BEAF-16AD5472504D}"/>
    <cellStyle name="Comma 2 4 2 6 4 2 3" xfId="27047" xr:uid="{C6B97FC8-EC81-47D3-ADAB-E3C70EDEC271}"/>
    <cellStyle name="Comma 2 4 2 6 4 3" xfId="12637" xr:uid="{00000000-0005-0000-0000-000019120000}"/>
    <cellStyle name="Comma 2 4 2 6 4 3 2" xfId="31851" xr:uid="{5D5AA694-F178-4480-B403-CF2EFCE86C49}"/>
    <cellStyle name="Comma 2 4 2 6 4 4" xfId="22244" xr:uid="{F3DCFF2C-CDC1-47A1-8198-DA9A59589B32}"/>
    <cellStyle name="Comma 2 4 2 6 5" xfId="5432" xr:uid="{00000000-0005-0000-0000-00001A120000}"/>
    <cellStyle name="Comma 2 4 2 6 5 2" xfId="15039" xr:uid="{00000000-0005-0000-0000-00001B120000}"/>
    <cellStyle name="Comma 2 4 2 6 5 2 2" xfId="34253" xr:uid="{5FB9B191-EACC-4FEC-BA15-CB0F5F93813D}"/>
    <cellStyle name="Comma 2 4 2 6 5 3" xfId="24646" xr:uid="{6F81DFFF-9537-4E8F-90A0-21AD3B6C3FAB}"/>
    <cellStyle name="Comma 2 4 2 6 6" xfId="10235" xr:uid="{00000000-0005-0000-0000-00001C120000}"/>
    <cellStyle name="Comma 2 4 2 6 6 2" xfId="29449" xr:uid="{5E836505-9A3A-4B98-BDEA-324CFFB7A459}"/>
    <cellStyle name="Comma 2 4 2 6 7" xfId="19842" xr:uid="{B4FFE292-BDE0-4E00-A14F-4BD745DF7031}"/>
    <cellStyle name="Comma 2 4 2 7" xfId="825" xr:uid="{00000000-0005-0000-0000-00001D120000}"/>
    <cellStyle name="Comma 2 4 2 7 2" xfId="3230" xr:uid="{00000000-0005-0000-0000-00001E120000}"/>
    <cellStyle name="Comma 2 4 2 7 2 2" xfId="8033" xr:uid="{00000000-0005-0000-0000-00001F120000}"/>
    <cellStyle name="Comma 2 4 2 7 2 2 2" xfId="17640" xr:uid="{00000000-0005-0000-0000-000020120000}"/>
    <cellStyle name="Comma 2 4 2 7 2 2 2 2" xfId="36854" xr:uid="{35BE7E2B-E6E2-495B-9FE0-894AE87BD936}"/>
    <cellStyle name="Comma 2 4 2 7 2 2 3" xfId="27247" xr:uid="{DD55867F-81A5-4827-B969-CCBF27A049C2}"/>
    <cellStyle name="Comma 2 4 2 7 2 3" xfId="12837" xr:uid="{00000000-0005-0000-0000-000021120000}"/>
    <cellStyle name="Comma 2 4 2 7 2 3 2" xfId="32051" xr:uid="{BB2782FA-B3BF-4AA7-8A68-3FB505C3AD84}"/>
    <cellStyle name="Comma 2 4 2 7 2 4" xfId="22444" xr:uid="{DF50B022-5C42-4AF4-AE52-83550ABC943C}"/>
    <cellStyle name="Comma 2 4 2 7 3" xfId="5632" xr:uid="{00000000-0005-0000-0000-000022120000}"/>
    <cellStyle name="Comma 2 4 2 7 3 2" xfId="15239" xr:uid="{00000000-0005-0000-0000-000023120000}"/>
    <cellStyle name="Comma 2 4 2 7 3 2 2" xfId="34453" xr:uid="{30D1E322-A554-4E2A-B12E-69301CB8BE32}"/>
    <cellStyle name="Comma 2 4 2 7 3 3" xfId="24846" xr:uid="{6296F247-7E25-4146-A658-1B22AA0BD485}"/>
    <cellStyle name="Comma 2 4 2 7 4" xfId="10435" xr:uid="{00000000-0005-0000-0000-000024120000}"/>
    <cellStyle name="Comma 2 4 2 7 4 2" xfId="29649" xr:uid="{220883D1-D327-4CC2-909F-BBEA70CF9640}"/>
    <cellStyle name="Comma 2 4 2 7 5" xfId="20042" xr:uid="{6417EFB1-8B39-4C7E-9497-1844DFA11DFD}"/>
    <cellStyle name="Comma 2 4 2 8" xfId="1625" xr:uid="{00000000-0005-0000-0000-000025120000}"/>
    <cellStyle name="Comma 2 4 2 8 2" xfId="4030" xr:uid="{00000000-0005-0000-0000-000026120000}"/>
    <cellStyle name="Comma 2 4 2 8 2 2" xfId="8833" xr:uid="{00000000-0005-0000-0000-000027120000}"/>
    <cellStyle name="Comma 2 4 2 8 2 2 2" xfId="18440" xr:uid="{00000000-0005-0000-0000-000028120000}"/>
    <cellStyle name="Comma 2 4 2 8 2 2 2 2" xfId="37654" xr:uid="{49062BFA-B3D7-462B-9392-430E3FF5E9FE}"/>
    <cellStyle name="Comma 2 4 2 8 2 2 3" xfId="28047" xr:uid="{D5B482B8-E9F7-4CEF-A4D7-8E03D3147360}"/>
    <cellStyle name="Comma 2 4 2 8 2 3" xfId="13637" xr:uid="{00000000-0005-0000-0000-000029120000}"/>
    <cellStyle name="Comma 2 4 2 8 2 3 2" xfId="32851" xr:uid="{C981C8C7-A0F8-4DA2-8F91-8591E9F6FAB8}"/>
    <cellStyle name="Comma 2 4 2 8 2 4" xfId="23244" xr:uid="{4A26B05C-01EC-4706-819C-3AE5C485E736}"/>
    <cellStyle name="Comma 2 4 2 8 3" xfId="6432" xr:uid="{00000000-0005-0000-0000-00002A120000}"/>
    <cellStyle name="Comma 2 4 2 8 3 2" xfId="16039" xr:uid="{00000000-0005-0000-0000-00002B120000}"/>
    <cellStyle name="Comma 2 4 2 8 3 2 2" xfId="35253" xr:uid="{7B81EF7B-B5EE-4274-ABF4-53ABD583478E}"/>
    <cellStyle name="Comma 2 4 2 8 3 3" xfId="25646" xr:uid="{BA7572AD-6534-41E0-BF22-DA9FFD1E7C61}"/>
    <cellStyle name="Comma 2 4 2 8 4" xfId="11235" xr:uid="{00000000-0005-0000-0000-00002C120000}"/>
    <cellStyle name="Comma 2 4 2 8 4 2" xfId="30449" xr:uid="{B5E89D22-90F8-4254-BD69-314656D4355F}"/>
    <cellStyle name="Comma 2 4 2 8 5" xfId="20842" xr:uid="{CE1B6958-94C8-4C9F-80D8-2F7B1055F1F6}"/>
    <cellStyle name="Comma 2 4 2 9" xfId="2430" xr:uid="{00000000-0005-0000-0000-00002D120000}"/>
    <cellStyle name="Comma 2 4 2 9 2" xfId="7233" xr:uid="{00000000-0005-0000-0000-00002E120000}"/>
    <cellStyle name="Comma 2 4 2 9 2 2" xfId="16840" xr:uid="{00000000-0005-0000-0000-00002F120000}"/>
    <cellStyle name="Comma 2 4 2 9 2 2 2" xfId="36054" xr:uid="{D85BF4BC-8843-44DD-982E-0A7C7E744B63}"/>
    <cellStyle name="Comma 2 4 2 9 2 3" xfId="26447" xr:uid="{98B50AFC-2F7D-44BD-98E9-8DF279AABC4F}"/>
    <cellStyle name="Comma 2 4 2 9 3" xfId="12037" xr:uid="{00000000-0005-0000-0000-000030120000}"/>
    <cellStyle name="Comma 2 4 2 9 3 2" xfId="31251" xr:uid="{7F42E4EA-81E7-4071-ACCD-4A8757B73224}"/>
    <cellStyle name="Comma 2 4 2 9 4" xfId="21644" xr:uid="{9FF00AA5-EC17-4359-A824-050F602BA0EC}"/>
    <cellStyle name="Comma 2 4 3" xfId="33" xr:uid="{00000000-0005-0000-0000-000031120000}"/>
    <cellStyle name="Comma 2 4 3 10" xfId="4842" xr:uid="{00000000-0005-0000-0000-000032120000}"/>
    <cellStyle name="Comma 2 4 3 10 2" xfId="14449" xr:uid="{00000000-0005-0000-0000-000033120000}"/>
    <cellStyle name="Comma 2 4 3 10 2 2" xfId="33663" xr:uid="{CD5215B1-60F4-40ED-85DA-A02B8411200D}"/>
    <cellStyle name="Comma 2 4 3 10 3" xfId="24056" xr:uid="{3C48FDFE-AC63-432B-81D2-9388AFF1DB54}"/>
    <cellStyle name="Comma 2 4 3 11" xfId="9645" xr:uid="{00000000-0005-0000-0000-000034120000}"/>
    <cellStyle name="Comma 2 4 3 11 2" xfId="28859" xr:uid="{B25E475B-8799-4312-AC0D-1EFD9C95527E}"/>
    <cellStyle name="Comma 2 4 3 12" xfId="19252" xr:uid="{0CEC62BB-52A0-4A38-A1A5-95B9181DE3A6}"/>
    <cellStyle name="Comma 2 4 3 2" xfId="84" xr:uid="{00000000-0005-0000-0000-000035120000}"/>
    <cellStyle name="Comma 2 4 3 2 10" xfId="9695" xr:uid="{00000000-0005-0000-0000-000036120000}"/>
    <cellStyle name="Comma 2 4 3 2 10 2" xfId="28909" xr:uid="{C034D78A-DD25-479C-85FF-6F2746E7FBBE}"/>
    <cellStyle name="Comma 2 4 3 2 11" xfId="19302" xr:uid="{5DB03B80-75F9-42B1-8B78-D49A8828A9B1}"/>
    <cellStyle name="Comma 2 4 3 2 2" xfId="184" xr:uid="{00000000-0005-0000-0000-000037120000}"/>
    <cellStyle name="Comma 2 4 3 2 2 10" xfId="19402" xr:uid="{AE742FE4-001B-4982-BD7C-2EFCEB50E931}"/>
    <cellStyle name="Comma 2 4 3 2 2 2" xfId="384" xr:uid="{00000000-0005-0000-0000-000038120000}"/>
    <cellStyle name="Comma 2 4 3 2 2 2 2" xfId="1185" xr:uid="{00000000-0005-0000-0000-000039120000}"/>
    <cellStyle name="Comma 2 4 3 2 2 2 2 2" xfId="3590" xr:uid="{00000000-0005-0000-0000-00003A120000}"/>
    <cellStyle name="Comma 2 4 3 2 2 2 2 2 2" xfId="8393" xr:uid="{00000000-0005-0000-0000-00003B120000}"/>
    <cellStyle name="Comma 2 4 3 2 2 2 2 2 2 2" xfId="18000" xr:uid="{00000000-0005-0000-0000-00003C120000}"/>
    <cellStyle name="Comma 2 4 3 2 2 2 2 2 2 2 2" xfId="37214" xr:uid="{9EDCC34A-7BC7-4994-85A0-ADDD3F6F0500}"/>
    <cellStyle name="Comma 2 4 3 2 2 2 2 2 2 3" xfId="27607" xr:uid="{9B4CC66A-01BA-452A-9939-08630EF5CAF8}"/>
    <cellStyle name="Comma 2 4 3 2 2 2 2 2 3" xfId="13197" xr:uid="{00000000-0005-0000-0000-00003D120000}"/>
    <cellStyle name="Comma 2 4 3 2 2 2 2 2 3 2" xfId="32411" xr:uid="{CE2F163F-D8F5-4785-8336-861D718A7923}"/>
    <cellStyle name="Comma 2 4 3 2 2 2 2 2 4" xfId="22804" xr:uid="{9A5DFE7F-F28C-4406-B67E-FFD11C53E175}"/>
    <cellStyle name="Comma 2 4 3 2 2 2 2 3" xfId="5992" xr:uid="{00000000-0005-0000-0000-00003E120000}"/>
    <cellStyle name="Comma 2 4 3 2 2 2 2 3 2" xfId="15599" xr:uid="{00000000-0005-0000-0000-00003F120000}"/>
    <cellStyle name="Comma 2 4 3 2 2 2 2 3 2 2" xfId="34813" xr:uid="{09545589-D9D1-4EEE-BD5D-4FBBABF9D5CC}"/>
    <cellStyle name="Comma 2 4 3 2 2 2 2 3 3" xfId="25206" xr:uid="{6A2EFC69-56C4-45FA-B5F1-D07CBD038D7E}"/>
    <cellStyle name="Comma 2 4 3 2 2 2 2 4" xfId="10795" xr:uid="{00000000-0005-0000-0000-000040120000}"/>
    <cellStyle name="Comma 2 4 3 2 2 2 2 4 2" xfId="30009" xr:uid="{8E6EC527-4685-440E-936D-2BCB00812F5F}"/>
    <cellStyle name="Comma 2 4 3 2 2 2 2 5" xfId="20402" xr:uid="{366C326E-C213-4490-BA2A-3C224404A365}"/>
    <cellStyle name="Comma 2 4 3 2 2 2 3" xfId="1985" xr:uid="{00000000-0005-0000-0000-000041120000}"/>
    <cellStyle name="Comma 2 4 3 2 2 2 3 2" xfId="4390" xr:uid="{00000000-0005-0000-0000-000042120000}"/>
    <cellStyle name="Comma 2 4 3 2 2 2 3 2 2" xfId="9193" xr:uid="{00000000-0005-0000-0000-000043120000}"/>
    <cellStyle name="Comma 2 4 3 2 2 2 3 2 2 2" xfId="18800" xr:uid="{00000000-0005-0000-0000-000044120000}"/>
    <cellStyle name="Comma 2 4 3 2 2 2 3 2 2 2 2" xfId="38014" xr:uid="{301B3F68-8A93-43A7-B7B8-6B02CB915C3E}"/>
    <cellStyle name="Comma 2 4 3 2 2 2 3 2 2 3" xfId="28407" xr:uid="{D1FFFC93-5304-4B8D-92A3-DBADAEE25F82}"/>
    <cellStyle name="Comma 2 4 3 2 2 2 3 2 3" xfId="13997" xr:uid="{00000000-0005-0000-0000-000045120000}"/>
    <cellStyle name="Comma 2 4 3 2 2 2 3 2 3 2" xfId="33211" xr:uid="{88B07196-2A04-4704-8426-0E0E4F81C68C}"/>
    <cellStyle name="Comma 2 4 3 2 2 2 3 2 4" xfId="23604" xr:uid="{502D32B6-423B-4D08-B9A3-18FE2582E927}"/>
    <cellStyle name="Comma 2 4 3 2 2 2 3 3" xfId="6792" xr:uid="{00000000-0005-0000-0000-000046120000}"/>
    <cellStyle name="Comma 2 4 3 2 2 2 3 3 2" xfId="16399" xr:uid="{00000000-0005-0000-0000-000047120000}"/>
    <cellStyle name="Comma 2 4 3 2 2 2 3 3 2 2" xfId="35613" xr:uid="{E87796CD-A845-4228-8AA2-8ECD763BE581}"/>
    <cellStyle name="Comma 2 4 3 2 2 2 3 3 3" xfId="26006" xr:uid="{EBA43C24-31A0-471E-A1DE-FBC794198938}"/>
    <cellStyle name="Comma 2 4 3 2 2 2 3 4" xfId="11595" xr:uid="{00000000-0005-0000-0000-000048120000}"/>
    <cellStyle name="Comma 2 4 3 2 2 2 3 4 2" xfId="30809" xr:uid="{BA1E8F64-8911-4CBB-9D5C-D516B892D8D4}"/>
    <cellStyle name="Comma 2 4 3 2 2 2 3 5" xfId="21202" xr:uid="{F833EE9C-ACA9-447D-8BD9-123DF7A1AF4E}"/>
    <cellStyle name="Comma 2 4 3 2 2 2 4" xfId="2790" xr:uid="{00000000-0005-0000-0000-000049120000}"/>
    <cellStyle name="Comma 2 4 3 2 2 2 4 2" xfId="7593" xr:uid="{00000000-0005-0000-0000-00004A120000}"/>
    <cellStyle name="Comma 2 4 3 2 2 2 4 2 2" xfId="17200" xr:uid="{00000000-0005-0000-0000-00004B120000}"/>
    <cellStyle name="Comma 2 4 3 2 2 2 4 2 2 2" xfId="36414" xr:uid="{82FA53F7-DE23-4E6C-BCE6-40CE45C11654}"/>
    <cellStyle name="Comma 2 4 3 2 2 2 4 2 3" xfId="26807" xr:uid="{2CB09A18-6AFE-4631-B8CA-E52CBFAF8060}"/>
    <cellStyle name="Comma 2 4 3 2 2 2 4 3" xfId="12397" xr:uid="{00000000-0005-0000-0000-00004C120000}"/>
    <cellStyle name="Comma 2 4 3 2 2 2 4 3 2" xfId="31611" xr:uid="{AC3832D1-4803-4F3C-9B96-810DE29D1F8F}"/>
    <cellStyle name="Comma 2 4 3 2 2 2 4 4" xfId="22004" xr:uid="{D0B35171-2B34-4BFD-8068-C880B0B5718D}"/>
    <cellStyle name="Comma 2 4 3 2 2 2 5" xfId="5192" xr:uid="{00000000-0005-0000-0000-00004D120000}"/>
    <cellStyle name="Comma 2 4 3 2 2 2 5 2" xfId="14799" xr:uid="{00000000-0005-0000-0000-00004E120000}"/>
    <cellStyle name="Comma 2 4 3 2 2 2 5 2 2" xfId="34013" xr:uid="{CA30FB2B-CE8F-48A9-905E-5D0179F2B9C9}"/>
    <cellStyle name="Comma 2 4 3 2 2 2 5 3" xfId="24406" xr:uid="{1F3BF63C-EA64-4051-B8C7-1594A5452C38}"/>
    <cellStyle name="Comma 2 4 3 2 2 2 6" xfId="9995" xr:uid="{00000000-0005-0000-0000-00004F120000}"/>
    <cellStyle name="Comma 2 4 3 2 2 2 6 2" xfId="29209" xr:uid="{DC137FE2-8F3E-4F3D-B8FC-62A4E07D578A}"/>
    <cellStyle name="Comma 2 4 3 2 2 2 7" xfId="19602" xr:uid="{7967B5F1-65F8-4382-941D-3504BE149B6D}"/>
    <cellStyle name="Comma 2 4 3 2 2 3" xfId="584" xr:uid="{00000000-0005-0000-0000-000050120000}"/>
    <cellStyle name="Comma 2 4 3 2 2 3 2" xfId="1385" xr:uid="{00000000-0005-0000-0000-000051120000}"/>
    <cellStyle name="Comma 2 4 3 2 2 3 2 2" xfId="3790" xr:uid="{00000000-0005-0000-0000-000052120000}"/>
    <cellStyle name="Comma 2 4 3 2 2 3 2 2 2" xfId="8593" xr:uid="{00000000-0005-0000-0000-000053120000}"/>
    <cellStyle name="Comma 2 4 3 2 2 3 2 2 2 2" xfId="18200" xr:uid="{00000000-0005-0000-0000-000054120000}"/>
    <cellStyle name="Comma 2 4 3 2 2 3 2 2 2 2 2" xfId="37414" xr:uid="{09A67F3E-8583-487A-B00E-77CA1321620A}"/>
    <cellStyle name="Comma 2 4 3 2 2 3 2 2 2 3" xfId="27807" xr:uid="{4C1A435D-3EBF-4D06-AE92-49DDDDDEA434}"/>
    <cellStyle name="Comma 2 4 3 2 2 3 2 2 3" xfId="13397" xr:uid="{00000000-0005-0000-0000-000055120000}"/>
    <cellStyle name="Comma 2 4 3 2 2 3 2 2 3 2" xfId="32611" xr:uid="{F5974FF7-934E-41D8-98BF-B7369533FE41}"/>
    <cellStyle name="Comma 2 4 3 2 2 3 2 2 4" xfId="23004" xr:uid="{9E02316E-3015-4B2B-8B35-E0281524FFF6}"/>
    <cellStyle name="Comma 2 4 3 2 2 3 2 3" xfId="6192" xr:uid="{00000000-0005-0000-0000-000056120000}"/>
    <cellStyle name="Comma 2 4 3 2 2 3 2 3 2" xfId="15799" xr:uid="{00000000-0005-0000-0000-000057120000}"/>
    <cellStyle name="Comma 2 4 3 2 2 3 2 3 2 2" xfId="35013" xr:uid="{F5EF998D-5B0A-4797-8DC3-07287FE842C2}"/>
    <cellStyle name="Comma 2 4 3 2 2 3 2 3 3" xfId="25406" xr:uid="{5A7FED8D-9E72-4C3A-B643-BB6EFF6C08CC}"/>
    <cellStyle name="Comma 2 4 3 2 2 3 2 4" xfId="10995" xr:uid="{00000000-0005-0000-0000-000058120000}"/>
    <cellStyle name="Comma 2 4 3 2 2 3 2 4 2" xfId="30209" xr:uid="{CE32403C-6FB2-4AAE-AF82-5C6D4823C0C7}"/>
    <cellStyle name="Comma 2 4 3 2 2 3 2 5" xfId="20602" xr:uid="{E927E505-A0C2-4997-8F8B-7F91DA139D43}"/>
    <cellStyle name="Comma 2 4 3 2 2 3 3" xfId="2185" xr:uid="{00000000-0005-0000-0000-000059120000}"/>
    <cellStyle name="Comma 2 4 3 2 2 3 3 2" xfId="4590" xr:uid="{00000000-0005-0000-0000-00005A120000}"/>
    <cellStyle name="Comma 2 4 3 2 2 3 3 2 2" xfId="9393" xr:uid="{00000000-0005-0000-0000-00005B120000}"/>
    <cellStyle name="Comma 2 4 3 2 2 3 3 2 2 2" xfId="19000" xr:uid="{00000000-0005-0000-0000-00005C120000}"/>
    <cellStyle name="Comma 2 4 3 2 2 3 3 2 2 2 2" xfId="38214" xr:uid="{F6D5C908-AB4D-4ED1-B9DF-0ACA4A0CF349}"/>
    <cellStyle name="Comma 2 4 3 2 2 3 3 2 2 3" xfId="28607" xr:uid="{9ECB4EF6-9C9E-429B-899D-799DDBD65DC3}"/>
    <cellStyle name="Comma 2 4 3 2 2 3 3 2 3" xfId="14197" xr:uid="{00000000-0005-0000-0000-00005D120000}"/>
    <cellStyle name="Comma 2 4 3 2 2 3 3 2 3 2" xfId="33411" xr:uid="{7C5707ED-DC6F-4F59-858E-544BBA032A00}"/>
    <cellStyle name="Comma 2 4 3 2 2 3 3 2 4" xfId="23804" xr:uid="{15555758-931C-40F0-AEA7-282E5F7D780E}"/>
    <cellStyle name="Comma 2 4 3 2 2 3 3 3" xfId="6992" xr:uid="{00000000-0005-0000-0000-00005E120000}"/>
    <cellStyle name="Comma 2 4 3 2 2 3 3 3 2" xfId="16599" xr:uid="{00000000-0005-0000-0000-00005F120000}"/>
    <cellStyle name="Comma 2 4 3 2 2 3 3 3 2 2" xfId="35813" xr:uid="{44CEFE9B-4A43-4F54-9669-756C6BF238DC}"/>
    <cellStyle name="Comma 2 4 3 2 2 3 3 3 3" xfId="26206" xr:uid="{7C386EAE-ED28-45C0-998A-93BFA3F71F1C}"/>
    <cellStyle name="Comma 2 4 3 2 2 3 3 4" xfId="11795" xr:uid="{00000000-0005-0000-0000-000060120000}"/>
    <cellStyle name="Comma 2 4 3 2 2 3 3 4 2" xfId="31009" xr:uid="{F9B5EE6E-60AC-4E16-A600-C72D31ED2567}"/>
    <cellStyle name="Comma 2 4 3 2 2 3 3 5" xfId="21402" xr:uid="{93C35199-3359-4843-B7F1-AEAC811AD172}"/>
    <cellStyle name="Comma 2 4 3 2 2 3 4" xfId="2990" xr:uid="{00000000-0005-0000-0000-000061120000}"/>
    <cellStyle name="Comma 2 4 3 2 2 3 4 2" xfId="7793" xr:uid="{00000000-0005-0000-0000-000062120000}"/>
    <cellStyle name="Comma 2 4 3 2 2 3 4 2 2" xfId="17400" xr:uid="{00000000-0005-0000-0000-000063120000}"/>
    <cellStyle name="Comma 2 4 3 2 2 3 4 2 2 2" xfId="36614" xr:uid="{4012CC02-E7E3-4960-BD3B-8016D00C072C}"/>
    <cellStyle name="Comma 2 4 3 2 2 3 4 2 3" xfId="27007" xr:uid="{FC7D9D9D-8B8A-4749-89BE-512B95DFDD30}"/>
    <cellStyle name="Comma 2 4 3 2 2 3 4 3" xfId="12597" xr:uid="{00000000-0005-0000-0000-000064120000}"/>
    <cellStyle name="Comma 2 4 3 2 2 3 4 3 2" xfId="31811" xr:uid="{7A11CEB6-4AA5-4C2A-8541-2C077044A720}"/>
    <cellStyle name="Comma 2 4 3 2 2 3 4 4" xfId="22204" xr:uid="{6E2C03C5-5CE1-4A02-8A85-5485701E83E1}"/>
    <cellStyle name="Comma 2 4 3 2 2 3 5" xfId="5392" xr:uid="{00000000-0005-0000-0000-000065120000}"/>
    <cellStyle name="Comma 2 4 3 2 2 3 5 2" xfId="14999" xr:uid="{00000000-0005-0000-0000-000066120000}"/>
    <cellStyle name="Comma 2 4 3 2 2 3 5 2 2" xfId="34213" xr:uid="{BA579CC5-E13B-4B0C-A005-8E4ACF820366}"/>
    <cellStyle name="Comma 2 4 3 2 2 3 5 3" xfId="24606" xr:uid="{837DEA0A-62E3-426E-8C6A-BDE0AC3EE6C5}"/>
    <cellStyle name="Comma 2 4 3 2 2 3 6" xfId="10195" xr:uid="{00000000-0005-0000-0000-000067120000}"/>
    <cellStyle name="Comma 2 4 3 2 2 3 6 2" xfId="29409" xr:uid="{AFF7B8AB-7EEB-4ED3-AA5C-F04E4F71C7AE}"/>
    <cellStyle name="Comma 2 4 3 2 2 3 7" xfId="19802" xr:uid="{96209A9C-122B-4FF0-99FB-A151BD1A2D67}"/>
    <cellStyle name="Comma 2 4 3 2 2 4" xfId="784" xr:uid="{00000000-0005-0000-0000-000068120000}"/>
    <cellStyle name="Comma 2 4 3 2 2 4 2" xfId="1585" xr:uid="{00000000-0005-0000-0000-000069120000}"/>
    <cellStyle name="Comma 2 4 3 2 2 4 2 2" xfId="3990" xr:uid="{00000000-0005-0000-0000-00006A120000}"/>
    <cellStyle name="Comma 2 4 3 2 2 4 2 2 2" xfId="8793" xr:uid="{00000000-0005-0000-0000-00006B120000}"/>
    <cellStyle name="Comma 2 4 3 2 2 4 2 2 2 2" xfId="18400" xr:uid="{00000000-0005-0000-0000-00006C120000}"/>
    <cellStyle name="Comma 2 4 3 2 2 4 2 2 2 2 2" xfId="37614" xr:uid="{D7343F97-A9CE-48DD-81DD-D883489CD66D}"/>
    <cellStyle name="Comma 2 4 3 2 2 4 2 2 2 3" xfId="28007" xr:uid="{0585B315-33EC-492B-8224-947685F642E5}"/>
    <cellStyle name="Comma 2 4 3 2 2 4 2 2 3" xfId="13597" xr:uid="{00000000-0005-0000-0000-00006D120000}"/>
    <cellStyle name="Comma 2 4 3 2 2 4 2 2 3 2" xfId="32811" xr:uid="{6F8EB7B2-2285-41FF-B404-EB9459C2ED37}"/>
    <cellStyle name="Comma 2 4 3 2 2 4 2 2 4" xfId="23204" xr:uid="{1AFD6821-D0AE-490F-9EEF-FF9F69893B95}"/>
    <cellStyle name="Comma 2 4 3 2 2 4 2 3" xfId="6392" xr:uid="{00000000-0005-0000-0000-00006E120000}"/>
    <cellStyle name="Comma 2 4 3 2 2 4 2 3 2" xfId="15999" xr:uid="{00000000-0005-0000-0000-00006F120000}"/>
    <cellStyle name="Comma 2 4 3 2 2 4 2 3 2 2" xfId="35213" xr:uid="{A02AA5AC-3AC9-4512-8C99-1A0878A05EDB}"/>
    <cellStyle name="Comma 2 4 3 2 2 4 2 3 3" xfId="25606" xr:uid="{49257FCC-C55B-4951-8BF6-D27521ECCDD2}"/>
    <cellStyle name="Comma 2 4 3 2 2 4 2 4" xfId="11195" xr:uid="{00000000-0005-0000-0000-000070120000}"/>
    <cellStyle name="Comma 2 4 3 2 2 4 2 4 2" xfId="30409" xr:uid="{991F0D62-42C2-4DDE-9B90-AC97D052DF7D}"/>
    <cellStyle name="Comma 2 4 3 2 2 4 2 5" xfId="20802" xr:uid="{EC42DBC2-8527-4A3E-89AD-A524A80CEF83}"/>
    <cellStyle name="Comma 2 4 3 2 2 4 3" xfId="2385" xr:uid="{00000000-0005-0000-0000-000071120000}"/>
    <cellStyle name="Comma 2 4 3 2 2 4 3 2" xfId="4790" xr:uid="{00000000-0005-0000-0000-000072120000}"/>
    <cellStyle name="Comma 2 4 3 2 2 4 3 2 2" xfId="9593" xr:uid="{00000000-0005-0000-0000-000073120000}"/>
    <cellStyle name="Comma 2 4 3 2 2 4 3 2 2 2" xfId="19200" xr:uid="{00000000-0005-0000-0000-000074120000}"/>
    <cellStyle name="Comma 2 4 3 2 2 4 3 2 2 2 2" xfId="38414" xr:uid="{C63F8371-A9D3-41CB-8CA0-D1CA911C1A49}"/>
    <cellStyle name="Comma 2 4 3 2 2 4 3 2 2 3" xfId="28807" xr:uid="{EE99D074-9A95-42AC-9B11-891F97094109}"/>
    <cellStyle name="Comma 2 4 3 2 2 4 3 2 3" xfId="14397" xr:uid="{00000000-0005-0000-0000-000075120000}"/>
    <cellStyle name="Comma 2 4 3 2 2 4 3 2 3 2" xfId="33611" xr:uid="{11B5B14E-82ED-4442-A216-6BF9D282FDFA}"/>
    <cellStyle name="Comma 2 4 3 2 2 4 3 2 4" xfId="24004" xr:uid="{79239768-EE81-423D-B4C3-ECB8F24CABDB}"/>
    <cellStyle name="Comma 2 4 3 2 2 4 3 3" xfId="7192" xr:uid="{00000000-0005-0000-0000-000076120000}"/>
    <cellStyle name="Comma 2 4 3 2 2 4 3 3 2" xfId="16799" xr:uid="{00000000-0005-0000-0000-000077120000}"/>
    <cellStyle name="Comma 2 4 3 2 2 4 3 3 2 2" xfId="36013" xr:uid="{A76C7BAF-78DA-4546-B853-82A0D2A3543E}"/>
    <cellStyle name="Comma 2 4 3 2 2 4 3 3 3" xfId="26406" xr:uid="{928B9EB0-3CEF-4502-930A-CFEAE289141E}"/>
    <cellStyle name="Comma 2 4 3 2 2 4 3 4" xfId="11995" xr:uid="{00000000-0005-0000-0000-000078120000}"/>
    <cellStyle name="Comma 2 4 3 2 2 4 3 4 2" xfId="31209" xr:uid="{F740964D-9EFA-43ED-B1E4-7528BE559E4D}"/>
    <cellStyle name="Comma 2 4 3 2 2 4 3 5" xfId="21602" xr:uid="{3B86562B-F0B5-4550-A15E-7390C335253D}"/>
    <cellStyle name="Comma 2 4 3 2 2 4 4" xfId="3190" xr:uid="{00000000-0005-0000-0000-000079120000}"/>
    <cellStyle name="Comma 2 4 3 2 2 4 4 2" xfId="7993" xr:uid="{00000000-0005-0000-0000-00007A120000}"/>
    <cellStyle name="Comma 2 4 3 2 2 4 4 2 2" xfId="17600" xr:uid="{00000000-0005-0000-0000-00007B120000}"/>
    <cellStyle name="Comma 2 4 3 2 2 4 4 2 2 2" xfId="36814" xr:uid="{9F466438-2365-4336-A792-7B6E92DD9650}"/>
    <cellStyle name="Comma 2 4 3 2 2 4 4 2 3" xfId="27207" xr:uid="{8D90446C-D433-4D32-909C-5650BFF19332}"/>
    <cellStyle name="Comma 2 4 3 2 2 4 4 3" xfId="12797" xr:uid="{00000000-0005-0000-0000-00007C120000}"/>
    <cellStyle name="Comma 2 4 3 2 2 4 4 3 2" xfId="32011" xr:uid="{465B5525-8E5E-4DDD-94AF-0ABBAC86F388}"/>
    <cellStyle name="Comma 2 4 3 2 2 4 4 4" xfId="22404" xr:uid="{D03EEB34-AA55-411C-871B-87DA39464079}"/>
    <cellStyle name="Comma 2 4 3 2 2 4 5" xfId="5592" xr:uid="{00000000-0005-0000-0000-00007D120000}"/>
    <cellStyle name="Comma 2 4 3 2 2 4 5 2" xfId="15199" xr:uid="{00000000-0005-0000-0000-00007E120000}"/>
    <cellStyle name="Comma 2 4 3 2 2 4 5 2 2" xfId="34413" xr:uid="{2D420590-E057-4AF9-9B0D-48EAB1FEAF24}"/>
    <cellStyle name="Comma 2 4 3 2 2 4 5 3" xfId="24806" xr:uid="{02B6FF24-7DD4-4F37-B7C4-BD92F763EF57}"/>
    <cellStyle name="Comma 2 4 3 2 2 4 6" xfId="10395" xr:uid="{00000000-0005-0000-0000-00007F120000}"/>
    <cellStyle name="Comma 2 4 3 2 2 4 6 2" xfId="29609" xr:uid="{9A0A48D7-B983-4C78-9F63-2EDF178A5E6E}"/>
    <cellStyle name="Comma 2 4 3 2 2 4 7" xfId="20002" xr:uid="{0DFDB950-B78C-4396-A8B0-4E7955EE22D2}"/>
    <cellStyle name="Comma 2 4 3 2 2 5" xfId="985" xr:uid="{00000000-0005-0000-0000-000080120000}"/>
    <cellStyle name="Comma 2 4 3 2 2 5 2" xfId="3390" xr:uid="{00000000-0005-0000-0000-000081120000}"/>
    <cellStyle name="Comma 2 4 3 2 2 5 2 2" xfId="8193" xr:uid="{00000000-0005-0000-0000-000082120000}"/>
    <cellStyle name="Comma 2 4 3 2 2 5 2 2 2" xfId="17800" xr:uid="{00000000-0005-0000-0000-000083120000}"/>
    <cellStyle name="Comma 2 4 3 2 2 5 2 2 2 2" xfId="37014" xr:uid="{6FAAD5C2-E84D-414F-94C6-B0B0AB54809C}"/>
    <cellStyle name="Comma 2 4 3 2 2 5 2 2 3" xfId="27407" xr:uid="{589DCB1F-C8E5-4561-B6C0-703FC6258F6F}"/>
    <cellStyle name="Comma 2 4 3 2 2 5 2 3" xfId="12997" xr:uid="{00000000-0005-0000-0000-000084120000}"/>
    <cellStyle name="Comma 2 4 3 2 2 5 2 3 2" xfId="32211" xr:uid="{7D315F44-F2F2-4CFF-BD24-2C3F0B7D43F7}"/>
    <cellStyle name="Comma 2 4 3 2 2 5 2 4" xfId="22604" xr:uid="{7A8CB692-CAB4-4799-A2F8-B96F7CAD7B85}"/>
    <cellStyle name="Comma 2 4 3 2 2 5 3" xfId="5792" xr:uid="{00000000-0005-0000-0000-000085120000}"/>
    <cellStyle name="Comma 2 4 3 2 2 5 3 2" xfId="15399" xr:uid="{00000000-0005-0000-0000-000086120000}"/>
    <cellStyle name="Comma 2 4 3 2 2 5 3 2 2" xfId="34613" xr:uid="{5AEC6522-DBA2-4B1E-B91A-2BC45C626272}"/>
    <cellStyle name="Comma 2 4 3 2 2 5 3 3" xfId="25006" xr:uid="{CE2B414A-DB9E-4998-A600-511D4B9847E0}"/>
    <cellStyle name="Comma 2 4 3 2 2 5 4" xfId="10595" xr:uid="{00000000-0005-0000-0000-000087120000}"/>
    <cellStyle name="Comma 2 4 3 2 2 5 4 2" xfId="29809" xr:uid="{4D783796-6AD7-49F9-BD27-D215E77B3B5E}"/>
    <cellStyle name="Comma 2 4 3 2 2 5 5" xfId="20202" xr:uid="{666BB3CA-434D-40DB-AC39-083B7F7C2879}"/>
    <cellStyle name="Comma 2 4 3 2 2 6" xfId="1785" xr:uid="{00000000-0005-0000-0000-000088120000}"/>
    <cellStyle name="Comma 2 4 3 2 2 6 2" xfId="4190" xr:uid="{00000000-0005-0000-0000-000089120000}"/>
    <cellStyle name="Comma 2 4 3 2 2 6 2 2" xfId="8993" xr:uid="{00000000-0005-0000-0000-00008A120000}"/>
    <cellStyle name="Comma 2 4 3 2 2 6 2 2 2" xfId="18600" xr:uid="{00000000-0005-0000-0000-00008B120000}"/>
    <cellStyle name="Comma 2 4 3 2 2 6 2 2 2 2" xfId="37814" xr:uid="{DA89C188-6B98-46FD-92CC-1E5FC7CD1F35}"/>
    <cellStyle name="Comma 2 4 3 2 2 6 2 2 3" xfId="28207" xr:uid="{ED1EB5A4-1B83-4FA6-8C3B-4E2C7A031D51}"/>
    <cellStyle name="Comma 2 4 3 2 2 6 2 3" xfId="13797" xr:uid="{00000000-0005-0000-0000-00008C120000}"/>
    <cellStyle name="Comma 2 4 3 2 2 6 2 3 2" xfId="33011" xr:uid="{A8DD9ECF-C1B3-49C7-842F-DCF185B79C09}"/>
    <cellStyle name="Comma 2 4 3 2 2 6 2 4" xfId="23404" xr:uid="{8B8A2F98-C551-4A8A-8D0B-3F81B5971125}"/>
    <cellStyle name="Comma 2 4 3 2 2 6 3" xfId="6592" xr:uid="{00000000-0005-0000-0000-00008D120000}"/>
    <cellStyle name="Comma 2 4 3 2 2 6 3 2" xfId="16199" xr:uid="{00000000-0005-0000-0000-00008E120000}"/>
    <cellStyle name="Comma 2 4 3 2 2 6 3 2 2" xfId="35413" xr:uid="{974701D7-3FAD-4817-984C-39032596111C}"/>
    <cellStyle name="Comma 2 4 3 2 2 6 3 3" xfId="25806" xr:uid="{0E9885DF-29ED-4C89-ADC4-B3049848836F}"/>
    <cellStyle name="Comma 2 4 3 2 2 6 4" xfId="11395" xr:uid="{00000000-0005-0000-0000-00008F120000}"/>
    <cellStyle name="Comma 2 4 3 2 2 6 4 2" xfId="30609" xr:uid="{7FAD945D-7C16-4FF7-B0C5-2D86E2226703}"/>
    <cellStyle name="Comma 2 4 3 2 2 6 5" xfId="21002" xr:uid="{1EC3591B-7F63-460D-AD67-D7EFDD76625D}"/>
    <cellStyle name="Comma 2 4 3 2 2 7" xfId="2590" xr:uid="{00000000-0005-0000-0000-000090120000}"/>
    <cellStyle name="Comma 2 4 3 2 2 7 2" xfId="7393" xr:uid="{00000000-0005-0000-0000-000091120000}"/>
    <cellStyle name="Comma 2 4 3 2 2 7 2 2" xfId="17000" xr:uid="{00000000-0005-0000-0000-000092120000}"/>
    <cellStyle name="Comma 2 4 3 2 2 7 2 2 2" xfId="36214" xr:uid="{0AFDAF04-8A0E-4EEE-B7BD-D9EE70024DD8}"/>
    <cellStyle name="Comma 2 4 3 2 2 7 2 3" xfId="26607" xr:uid="{87817319-1720-4D41-855C-FAFD4293CE46}"/>
    <cellStyle name="Comma 2 4 3 2 2 7 3" xfId="12197" xr:uid="{00000000-0005-0000-0000-000093120000}"/>
    <cellStyle name="Comma 2 4 3 2 2 7 3 2" xfId="31411" xr:uid="{FCA78884-DA48-4108-A974-AB48D0121323}"/>
    <cellStyle name="Comma 2 4 3 2 2 7 4" xfId="21804" xr:uid="{A7BFB24B-02D8-41AD-BE2D-E27B064E1C0A}"/>
    <cellStyle name="Comma 2 4 3 2 2 8" xfId="4992" xr:uid="{00000000-0005-0000-0000-000094120000}"/>
    <cellStyle name="Comma 2 4 3 2 2 8 2" xfId="14599" xr:uid="{00000000-0005-0000-0000-000095120000}"/>
    <cellStyle name="Comma 2 4 3 2 2 8 2 2" xfId="33813" xr:uid="{64F97F38-E397-43BF-8D8C-BF4883C87368}"/>
    <cellStyle name="Comma 2 4 3 2 2 8 3" xfId="24206" xr:uid="{AD3CD594-7B5A-4981-8E2A-91243B0947B2}"/>
    <cellStyle name="Comma 2 4 3 2 2 9" xfId="9795" xr:uid="{00000000-0005-0000-0000-000096120000}"/>
    <cellStyle name="Comma 2 4 3 2 2 9 2" xfId="29009" xr:uid="{71E656A2-059A-4522-BCB9-E4CECCD80E14}"/>
    <cellStyle name="Comma 2 4 3 2 3" xfId="284" xr:uid="{00000000-0005-0000-0000-000097120000}"/>
    <cellStyle name="Comma 2 4 3 2 3 2" xfId="1085" xr:uid="{00000000-0005-0000-0000-000098120000}"/>
    <cellStyle name="Comma 2 4 3 2 3 2 2" xfId="3490" xr:uid="{00000000-0005-0000-0000-000099120000}"/>
    <cellStyle name="Comma 2 4 3 2 3 2 2 2" xfId="8293" xr:uid="{00000000-0005-0000-0000-00009A120000}"/>
    <cellStyle name="Comma 2 4 3 2 3 2 2 2 2" xfId="17900" xr:uid="{00000000-0005-0000-0000-00009B120000}"/>
    <cellStyle name="Comma 2 4 3 2 3 2 2 2 2 2" xfId="37114" xr:uid="{87A43546-8AF2-486B-B847-E822A285F3AE}"/>
    <cellStyle name="Comma 2 4 3 2 3 2 2 2 3" xfId="27507" xr:uid="{1D413005-DD33-4B23-8C99-CA3EE47318A5}"/>
    <cellStyle name="Comma 2 4 3 2 3 2 2 3" xfId="13097" xr:uid="{00000000-0005-0000-0000-00009C120000}"/>
    <cellStyle name="Comma 2 4 3 2 3 2 2 3 2" xfId="32311" xr:uid="{B3C16C8E-E68D-4AF7-81F7-831071E8105B}"/>
    <cellStyle name="Comma 2 4 3 2 3 2 2 4" xfId="22704" xr:uid="{C3B90FAD-2725-412C-9F27-A5B336CD8B0B}"/>
    <cellStyle name="Comma 2 4 3 2 3 2 3" xfId="5892" xr:uid="{00000000-0005-0000-0000-00009D120000}"/>
    <cellStyle name="Comma 2 4 3 2 3 2 3 2" xfId="15499" xr:uid="{00000000-0005-0000-0000-00009E120000}"/>
    <cellStyle name="Comma 2 4 3 2 3 2 3 2 2" xfId="34713" xr:uid="{F94E5D9A-D890-4897-AF9C-EDE7FD6806CB}"/>
    <cellStyle name="Comma 2 4 3 2 3 2 3 3" xfId="25106" xr:uid="{930B24D1-DDFF-44A9-855D-4866E56B432B}"/>
    <cellStyle name="Comma 2 4 3 2 3 2 4" xfId="10695" xr:uid="{00000000-0005-0000-0000-00009F120000}"/>
    <cellStyle name="Comma 2 4 3 2 3 2 4 2" xfId="29909" xr:uid="{B06FE19A-2294-4751-991F-A8E5B7DD0048}"/>
    <cellStyle name="Comma 2 4 3 2 3 2 5" xfId="20302" xr:uid="{DC697158-878B-43D6-B4A6-A358C3B4CE9C}"/>
    <cellStyle name="Comma 2 4 3 2 3 3" xfId="1885" xr:uid="{00000000-0005-0000-0000-0000A0120000}"/>
    <cellStyle name="Comma 2 4 3 2 3 3 2" xfId="4290" xr:uid="{00000000-0005-0000-0000-0000A1120000}"/>
    <cellStyle name="Comma 2 4 3 2 3 3 2 2" xfId="9093" xr:uid="{00000000-0005-0000-0000-0000A2120000}"/>
    <cellStyle name="Comma 2 4 3 2 3 3 2 2 2" xfId="18700" xr:uid="{00000000-0005-0000-0000-0000A3120000}"/>
    <cellStyle name="Comma 2 4 3 2 3 3 2 2 2 2" xfId="37914" xr:uid="{41E23E38-F309-4EA5-9E2E-E48ADC3CDBDD}"/>
    <cellStyle name="Comma 2 4 3 2 3 3 2 2 3" xfId="28307" xr:uid="{F163F085-EFD7-4A7D-A64E-C514404FA747}"/>
    <cellStyle name="Comma 2 4 3 2 3 3 2 3" xfId="13897" xr:uid="{00000000-0005-0000-0000-0000A4120000}"/>
    <cellStyle name="Comma 2 4 3 2 3 3 2 3 2" xfId="33111" xr:uid="{E3BE5951-CE4D-4060-B522-2C87EC19BABB}"/>
    <cellStyle name="Comma 2 4 3 2 3 3 2 4" xfId="23504" xr:uid="{E5C31D0C-D4E6-45B0-9C80-15608F30376B}"/>
    <cellStyle name="Comma 2 4 3 2 3 3 3" xfId="6692" xr:uid="{00000000-0005-0000-0000-0000A5120000}"/>
    <cellStyle name="Comma 2 4 3 2 3 3 3 2" xfId="16299" xr:uid="{00000000-0005-0000-0000-0000A6120000}"/>
    <cellStyle name="Comma 2 4 3 2 3 3 3 2 2" xfId="35513" xr:uid="{C00560BB-9CA2-46AC-B985-274272816AC3}"/>
    <cellStyle name="Comma 2 4 3 2 3 3 3 3" xfId="25906" xr:uid="{3763BCB1-CD56-42C9-8333-F7BEBDAA5ADE}"/>
    <cellStyle name="Comma 2 4 3 2 3 3 4" xfId="11495" xr:uid="{00000000-0005-0000-0000-0000A7120000}"/>
    <cellStyle name="Comma 2 4 3 2 3 3 4 2" xfId="30709" xr:uid="{3C8967CD-4CBD-4653-9FFC-1F4F58C531A0}"/>
    <cellStyle name="Comma 2 4 3 2 3 3 5" xfId="21102" xr:uid="{3A5AAACC-11F2-4295-ABD0-897C9CE922DB}"/>
    <cellStyle name="Comma 2 4 3 2 3 4" xfId="2690" xr:uid="{00000000-0005-0000-0000-0000A8120000}"/>
    <cellStyle name="Comma 2 4 3 2 3 4 2" xfId="7493" xr:uid="{00000000-0005-0000-0000-0000A9120000}"/>
    <cellStyle name="Comma 2 4 3 2 3 4 2 2" xfId="17100" xr:uid="{00000000-0005-0000-0000-0000AA120000}"/>
    <cellStyle name="Comma 2 4 3 2 3 4 2 2 2" xfId="36314" xr:uid="{7E52E983-5D1F-4865-883B-B08CAA3FDED8}"/>
    <cellStyle name="Comma 2 4 3 2 3 4 2 3" xfId="26707" xr:uid="{23E9D22C-FD3D-438F-A9C0-760FF3166683}"/>
    <cellStyle name="Comma 2 4 3 2 3 4 3" xfId="12297" xr:uid="{00000000-0005-0000-0000-0000AB120000}"/>
    <cellStyle name="Comma 2 4 3 2 3 4 3 2" xfId="31511" xr:uid="{F28F76C3-CA57-4F37-BABE-CDD020B7A35E}"/>
    <cellStyle name="Comma 2 4 3 2 3 4 4" xfId="21904" xr:uid="{8680D018-AE59-4ADD-BCF0-49A5CBE33B5A}"/>
    <cellStyle name="Comma 2 4 3 2 3 5" xfId="5092" xr:uid="{00000000-0005-0000-0000-0000AC120000}"/>
    <cellStyle name="Comma 2 4 3 2 3 5 2" xfId="14699" xr:uid="{00000000-0005-0000-0000-0000AD120000}"/>
    <cellStyle name="Comma 2 4 3 2 3 5 2 2" xfId="33913" xr:uid="{962DE818-1263-4B93-AC6D-72516879E377}"/>
    <cellStyle name="Comma 2 4 3 2 3 5 3" xfId="24306" xr:uid="{E6F6B2B7-507D-43BD-8110-866C20A42104}"/>
    <cellStyle name="Comma 2 4 3 2 3 6" xfId="9895" xr:uid="{00000000-0005-0000-0000-0000AE120000}"/>
    <cellStyle name="Comma 2 4 3 2 3 6 2" xfId="29109" xr:uid="{C7E8A9A4-B941-4A97-8604-3F210B8ED944}"/>
    <cellStyle name="Comma 2 4 3 2 3 7" xfId="19502" xr:uid="{87B8B43F-C603-4A3E-8B05-EDD6234C6127}"/>
    <cellStyle name="Comma 2 4 3 2 4" xfId="484" xr:uid="{00000000-0005-0000-0000-0000AF120000}"/>
    <cellStyle name="Comma 2 4 3 2 4 2" xfId="1285" xr:uid="{00000000-0005-0000-0000-0000B0120000}"/>
    <cellStyle name="Comma 2 4 3 2 4 2 2" xfId="3690" xr:uid="{00000000-0005-0000-0000-0000B1120000}"/>
    <cellStyle name="Comma 2 4 3 2 4 2 2 2" xfId="8493" xr:uid="{00000000-0005-0000-0000-0000B2120000}"/>
    <cellStyle name="Comma 2 4 3 2 4 2 2 2 2" xfId="18100" xr:uid="{00000000-0005-0000-0000-0000B3120000}"/>
    <cellStyle name="Comma 2 4 3 2 4 2 2 2 2 2" xfId="37314" xr:uid="{82D9367A-D762-4C53-B696-BBF01C104710}"/>
    <cellStyle name="Comma 2 4 3 2 4 2 2 2 3" xfId="27707" xr:uid="{8E4A513D-9D9C-4779-A7EF-1B28E481CFE4}"/>
    <cellStyle name="Comma 2 4 3 2 4 2 2 3" xfId="13297" xr:uid="{00000000-0005-0000-0000-0000B4120000}"/>
    <cellStyle name="Comma 2 4 3 2 4 2 2 3 2" xfId="32511" xr:uid="{DEBD8C20-485F-41CA-B42E-FB2331EFAA40}"/>
    <cellStyle name="Comma 2 4 3 2 4 2 2 4" xfId="22904" xr:uid="{519CF349-A281-44FD-ACFC-C877C034080A}"/>
    <cellStyle name="Comma 2 4 3 2 4 2 3" xfId="6092" xr:uid="{00000000-0005-0000-0000-0000B5120000}"/>
    <cellStyle name="Comma 2 4 3 2 4 2 3 2" xfId="15699" xr:uid="{00000000-0005-0000-0000-0000B6120000}"/>
    <cellStyle name="Comma 2 4 3 2 4 2 3 2 2" xfId="34913" xr:uid="{47EC7AE3-7070-46E6-9CDA-51C71D8E5D08}"/>
    <cellStyle name="Comma 2 4 3 2 4 2 3 3" xfId="25306" xr:uid="{659CB43A-DEE3-4256-B275-01F5685602F6}"/>
    <cellStyle name="Comma 2 4 3 2 4 2 4" xfId="10895" xr:uid="{00000000-0005-0000-0000-0000B7120000}"/>
    <cellStyle name="Comma 2 4 3 2 4 2 4 2" xfId="30109" xr:uid="{CD4AC926-A634-4BD7-963D-786C22A1E9F8}"/>
    <cellStyle name="Comma 2 4 3 2 4 2 5" xfId="20502" xr:uid="{2C495246-AABA-4E63-9991-3094440C71B0}"/>
    <cellStyle name="Comma 2 4 3 2 4 3" xfId="2085" xr:uid="{00000000-0005-0000-0000-0000B8120000}"/>
    <cellStyle name="Comma 2 4 3 2 4 3 2" xfId="4490" xr:uid="{00000000-0005-0000-0000-0000B9120000}"/>
    <cellStyle name="Comma 2 4 3 2 4 3 2 2" xfId="9293" xr:uid="{00000000-0005-0000-0000-0000BA120000}"/>
    <cellStyle name="Comma 2 4 3 2 4 3 2 2 2" xfId="18900" xr:uid="{00000000-0005-0000-0000-0000BB120000}"/>
    <cellStyle name="Comma 2 4 3 2 4 3 2 2 2 2" xfId="38114" xr:uid="{A00BC26A-B5A6-4396-A493-3486D03236B5}"/>
    <cellStyle name="Comma 2 4 3 2 4 3 2 2 3" xfId="28507" xr:uid="{76125FF8-79F0-419A-9E5A-5EA335EEB598}"/>
    <cellStyle name="Comma 2 4 3 2 4 3 2 3" xfId="14097" xr:uid="{00000000-0005-0000-0000-0000BC120000}"/>
    <cellStyle name="Comma 2 4 3 2 4 3 2 3 2" xfId="33311" xr:uid="{5E34EA6F-26A7-4BF1-A957-421103AEB474}"/>
    <cellStyle name="Comma 2 4 3 2 4 3 2 4" xfId="23704" xr:uid="{FD505AC4-873D-4119-9C54-A0555A0E8E93}"/>
    <cellStyle name="Comma 2 4 3 2 4 3 3" xfId="6892" xr:uid="{00000000-0005-0000-0000-0000BD120000}"/>
    <cellStyle name="Comma 2 4 3 2 4 3 3 2" xfId="16499" xr:uid="{00000000-0005-0000-0000-0000BE120000}"/>
    <cellStyle name="Comma 2 4 3 2 4 3 3 2 2" xfId="35713" xr:uid="{44C340FB-BB21-48A0-B1D2-E81B97C2EB96}"/>
    <cellStyle name="Comma 2 4 3 2 4 3 3 3" xfId="26106" xr:uid="{6938B9CF-BAED-4DE9-8524-7E09BCFE5DBD}"/>
    <cellStyle name="Comma 2 4 3 2 4 3 4" xfId="11695" xr:uid="{00000000-0005-0000-0000-0000BF120000}"/>
    <cellStyle name="Comma 2 4 3 2 4 3 4 2" xfId="30909" xr:uid="{CCAD729F-FEB3-4FC9-B1E8-6087B7FF7453}"/>
    <cellStyle name="Comma 2 4 3 2 4 3 5" xfId="21302" xr:uid="{EB5303EE-0D39-48B3-8540-BF140A6A83FD}"/>
    <cellStyle name="Comma 2 4 3 2 4 4" xfId="2890" xr:uid="{00000000-0005-0000-0000-0000C0120000}"/>
    <cellStyle name="Comma 2 4 3 2 4 4 2" xfId="7693" xr:uid="{00000000-0005-0000-0000-0000C1120000}"/>
    <cellStyle name="Comma 2 4 3 2 4 4 2 2" xfId="17300" xr:uid="{00000000-0005-0000-0000-0000C2120000}"/>
    <cellStyle name="Comma 2 4 3 2 4 4 2 2 2" xfId="36514" xr:uid="{F452DC69-BD87-4BE6-BED9-A3EA95E11163}"/>
    <cellStyle name="Comma 2 4 3 2 4 4 2 3" xfId="26907" xr:uid="{1FD18CAA-497D-4610-9518-72B992815333}"/>
    <cellStyle name="Comma 2 4 3 2 4 4 3" xfId="12497" xr:uid="{00000000-0005-0000-0000-0000C3120000}"/>
    <cellStyle name="Comma 2 4 3 2 4 4 3 2" xfId="31711" xr:uid="{3790783C-8275-4FFB-B0A6-2BAE38944B18}"/>
    <cellStyle name="Comma 2 4 3 2 4 4 4" xfId="22104" xr:uid="{CF578D7A-3AF4-4087-AB87-7C3D924CD43E}"/>
    <cellStyle name="Comma 2 4 3 2 4 5" xfId="5292" xr:uid="{00000000-0005-0000-0000-0000C4120000}"/>
    <cellStyle name="Comma 2 4 3 2 4 5 2" xfId="14899" xr:uid="{00000000-0005-0000-0000-0000C5120000}"/>
    <cellStyle name="Comma 2 4 3 2 4 5 2 2" xfId="34113" xr:uid="{89AD67A1-0281-44F7-950B-D36DF7D20624}"/>
    <cellStyle name="Comma 2 4 3 2 4 5 3" xfId="24506" xr:uid="{501AC31F-0F6B-4D39-9589-A12122D857F9}"/>
    <cellStyle name="Comma 2 4 3 2 4 6" xfId="10095" xr:uid="{00000000-0005-0000-0000-0000C6120000}"/>
    <cellStyle name="Comma 2 4 3 2 4 6 2" xfId="29309" xr:uid="{B6A85F96-B79C-4B8D-A31A-44AE3B4BF00A}"/>
    <cellStyle name="Comma 2 4 3 2 4 7" xfId="19702" xr:uid="{2375C714-A26E-4ADE-BD2F-B148BD8F1818}"/>
    <cellStyle name="Comma 2 4 3 2 5" xfId="684" xr:uid="{00000000-0005-0000-0000-0000C7120000}"/>
    <cellStyle name="Comma 2 4 3 2 5 2" xfId="1485" xr:uid="{00000000-0005-0000-0000-0000C8120000}"/>
    <cellStyle name="Comma 2 4 3 2 5 2 2" xfId="3890" xr:uid="{00000000-0005-0000-0000-0000C9120000}"/>
    <cellStyle name="Comma 2 4 3 2 5 2 2 2" xfId="8693" xr:uid="{00000000-0005-0000-0000-0000CA120000}"/>
    <cellStyle name="Comma 2 4 3 2 5 2 2 2 2" xfId="18300" xr:uid="{00000000-0005-0000-0000-0000CB120000}"/>
    <cellStyle name="Comma 2 4 3 2 5 2 2 2 2 2" xfId="37514" xr:uid="{F2EE2662-B19D-4D40-9154-215BC7D01460}"/>
    <cellStyle name="Comma 2 4 3 2 5 2 2 2 3" xfId="27907" xr:uid="{28513B34-5D90-472C-9B14-3DB905385AAE}"/>
    <cellStyle name="Comma 2 4 3 2 5 2 2 3" xfId="13497" xr:uid="{00000000-0005-0000-0000-0000CC120000}"/>
    <cellStyle name="Comma 2 4 3 2 5 2 2 3 2" xfId="32711" xr:uid="{CFC54F54-1F63-46E6-B0C2-911EE38F750F}"/>
    <cellStyle name="Comma 2 4 3 2 5 2 2 4" xfId="23104" xr:uid="{C83941F6-9FD9-4D0D-8449-650C8F87EFFE}"/>
    <cellStyle name="Comma 2 4 3 2 5 2 3" xfId="6292" xr:uid="{00000000-0005-0000-0000-0000CD120000}"/>
    <cellStyle name="Comma 2 4 3 2 5 2 3 2" xfId="15899" xr:uid="{00000000-0005-0000-0000-0000CE120000}"/>
    <cellStyle name="Comma 2 4 3 2 5 2 3 2 2" xfId="35113" xr:uid="{7D71A230-26D4-4912-88E9-3A501247A41C}"/>
    <cellStyle name="Comma 2 4 3 2 5 2 3 3" xfId="25506" xr:uid="{1227F519-99B6-4EC9-9276-C0F582850A1C}"/>
    <cellStyle name="Comma 2 4 3 2 5 2 4" xfId="11095" xr:uid="{00000000-0005-0000-0000-0000CF120000}"/>
    <cellStyle name="Comma 2 4 3 2 5 2 4 2" xfId="30309" xr:uid="{4D72813D-22CF-4DC2-86D4-02E6FE85EA98}"/>
    <cellStyle name="Comma 2 4 3 2 5 2 5" xfId="20702" xr:uid="{2CA39C23-F2AF-4867-BDCE-31BD0CD6EBBA}"/>
    <cellStyle name="Comma 2 4 3 2 5 3" xfId="2285" xr:uid="{00000000-0005-0000-0000-0000D0120000}"/>
    <cellStyle name="Comma 2 4 3 2 5 3 2" xfId="4690" xr:uid="{00000000-0005-0000-0000-0000D1120000}"/>
    <cellStyle name="Comma 2 4 3 2 5 3 2 2" xfId="9493" xr:uid="{00000000-0005-0000-0000-0000D2120000}"/>
    <cellStyle name="Comma 2 4 3 2 5 3 2 2 2" xfId="19100" xr:uid="{00000000-0005-0000-0000-0000D3120000}"/>
    <cellStyle name="Comma 2 4 3 2 5 3 2 2 2 2" xfId="38314" xr:uid="{5AD2BF20-485B-41D6-B9DA-6D316B92A835}"/>
    <cellStyle name="Comma 2 4 3 2 5 3 2 2 3" xfId="28707" xr:uid="{6E4ACED9-2E47-478E-8096-43921513CCFA}"/>
    <cellStyle name="Comma 2 4 3 2 5 3 2 3" xfId="14297" xr:uid="{00000000-0005-0000-0000-0000D4120000}"/>
    <cellStyle name="Comma 2 4 3 2 5 3 2 3 2" xfId="33511" xr:uid="{CA754519-A9D0-404F-8CED-D07A3A1B5434}"/>
    <cellStyle name="Comma 2 4 3 2 5 3 2 4" xfId="23904" xr:uid="{282D810E-AC2F-48A1-9517-BD4E42F915AB}"/>
    <cellStyle name="Comma 2 4 3 2 5 3 3" xfId="7092" xr:uid="{00000000-0005-0000-0000-0000D5120000}"/>
    <cellStyle name="Comma 2 4 3 2 5 3 3 2" xfId="16699" xr:uid="{00000000-0005-0000-0000-0000D6120000}"/>
    <cellStyle name="Comma 2 4 3 2 5 3 3 2 2" xfId="35913" xr:uid="{3F2ACDED-1535-4DC0-BFE2-5A06E17CB628}"/>
    <cellStyle name="Comma 2 4 3 2 5 3 3 3" xfId="26306" xr:uid="{13B50027-0716-423E-9E09-AC74A8875903}"/>
    <cellStyle name="Comma 2 4 3 2 5 3 4" xfId="11895" xr:uid="{00000000-0005-0000-0000-0000D7120000}"/>
    <cellStyle name="Comma 2 4 3 2 5 3 4 2" xfId="31109" xr:uid="{4FF00776-E859-4550-92D6-4B2F96F845D3}"/>
    <cellStyle name="Comma 2 4 3 2 5 3 5" xfId="21502" xr:uid="{DE4C7EA0-F937-4812-9B39-8B110F0AC62C}"/>
    <cellStyle name="Comma 2 4 3 2 5 4" xfId="3090" xr:uid="{00000000-0005-0000-0000-0000D8120000}"/>
    <cellStyle name="Comma 2 4 3 2 5 4 2" xfId="7893" xr:uid="{00000000-0005-0000-0000-0000D9120000}"/>
    <cellStyle name="Comma 2 4 3 2 5 4 2 2" xfId="17500" xr:uid="{00000000-0005-0000-0000-0000DA120000}"/>
    <cellStyle name="Comma 2 4 3 2 5 4 2 2 2" xfId="36714" xr:uid="{CE866C08-FABC-4C85-806F-7AE2032218E0}"/>
    <cellStyle name="Comma 2 4 3 2 5 4 2 3" xfId="27107" xr:uid="{5E75BDFE-A916-4C3D-9A84-451800545AC0}"/>
    <cellStyle name="Comma 2 4 3 2 5 4 3" xfId="12697" xr:uid="{00000000-0005-0000-0000-0000DB120000}"/>
    <cellStyle name="Comma 2 4 3 2 5 4 3 2" xfId="31911" xr:uid="{E4A3E14A-F6E2-42D7-BCEA-CABD06F837DA}"/>
    <cellStyle name="Comma 2 4 3 2 5 4 4" xfId="22304" xr:uid="{E7727CFD-FDF1-43D7-A840-8D11131549A9}"/>
    <cellStyle name="Comma 2 4 3 2 5 5" xfId="5492" xr:uid="{00000000-0005-0000-0000-0000DC120000}"/>
    <cellStyle name="Comma 2 4 3 2 5 5 2" xfId="15099" xr:uid="{00000000-0005-0000-0000-0000DD120000}"/>
    <cellStyle name="Comma 2 4 3 2 5 5 2 2" xfId="34313" xr:uid="{61B9F9F9-3607-4473-BA22-CDEE3C97F51E}"/>
    <cellStyle name="Comma 2 4 3 2 5 5 3" xfId="24706" xr:uid="{22C1270C-F13D-4508-AAC1-4AB5895364B3}"/>
    <cellStyle name="Comma 2 4 3 2 5 6" xfId="10295" xr:uid="{00000000-0005-0000-0000-0000DE120000}"/>
    <cellStyle name="Comma 2 4 3 2 5 6 2" xfId="29509" xr:uid="{4DB11575-ABA3-49BD-8C70-C2AC4134926E}"/>
    <cellStyle name="Comma 2 4 3 2 5 7" xfId="19902" xr:uid="{9A0E6216-2D65-4E96-A5CC-0BB6BDEBAA94}"/>
    <cellStyle name="Comma 2 4 3 2 6" xfId="885" xr:uid="{00000000-0005-0000-0000-0000DF120000}"/>
    <cellStyle name="Comma 2 4 3 2 6 2" xfId="3290" xr:uid="{00000000-0005-0000-0000-0000E0120000}"/>
    <cellStyle name="Comma 2 4 3 2 6 2 2" xfId="8093" xr:uid="{00000000-0005-0000-0000-0000E1120000}"/>
    <cellStyle name="Comma 2 4 3 2 6 2 2 2" xfId="17700" xr:uid="{00000000-0005-0000-0000-0000E2120000}"/>
    <cellStyle name="Comma 2 4 3 2 6 2 2 2 2" xfId="36914" xr:uid="{B7C4F4AE-A4FF-4F7F-9D7A-ECB67759E8C3}"/>
    <cellStyle name="Comma 2 4 3 2 6 2 2 3" xfId="27307" xr:uid="{BE131F94-87C8-4B39-9F7A-42EC01C6F584}"/>
    <cellStyle name="Comma 2 4 3 2 6 2 3" xfId="12897" xr:uid="{00000000-0005-0000-0000-0000E3120000}"/>
    <cellStyle name="Comma 2 4 3 2 6 2 3 2" xfId="32111" xr:uid="{740CD41F-C76F-433C-8F93-EA69CE18CD4D}"/>
    <cellStyle name="Comma 2 4 3 2 6 2 4" xfId="22504" xr:uid="{7B16171D-154E-4926-BC69-CD914BD65287}"/>
    <cellStyle name="Comma 2 4 3 2 6 3" xfId="5692" xr:uid="{00000000-0005-0000-0000-0000E4120000}"/>
    <cellStyle name="Comma 2 4 3 2 6 3 2" xfId="15299" xr:uid="{00000000-0005-0000-0000-0000E5120000}"/>
    <cellStyle name="Comma 2 4 3 2 6 3 2 2" xfId="34513" xr:uid="{FA5EFEC6-3CD0-4B1F-A652-F260FB41F61B}"/>
    <cellStyle name="Comma 2 4 3 2 6 3 3" xfId="24906" xr:uid="{838498AF-3AB7-4ED0-9896-AF38A5E3F668}"/>
    <cellStyle name="Comma 2 4 3 2 6 4" xfId="10495" xr:uid="{00000000-0005-0000-0000-0000E6120000}"/>
    <cellStyle name="Comma 2 4 3 2 6 4 2" xfId="29709" xr:uid="{5E864FC6-FF31-475E-B3F4-A9B2F13D1823}"/>
    <cellStyle name="Comma 2 4 3 2 6 5" xfId="20102" xr:uid="{F5BF75AE-FFF7-4132-A5AB-6F48A9A07F78}"/>
    <cellStyle name="Comma 2 4 3 2 7" xfId="1685" xr:uid="{00000000-0005-0000-0000-0000E7120000}"/>
    <cellStyle name="Comma 2 4 3 2 7 2" xfId="4090" xr:uid="{00000000-0005-0000-0000-0000E8120000}"/>
    <cellStyle name="Comma 2 4 3 2 7 2 2" xfId="8893" xr:uid="{00000000-0005-0000-0000-0000E9120000}"/>
    <cellStyle name="Comma 2 4 3 2 7 2 2 2" xfId="18500" xr:uid="{00000000-0005-0000-0000-0000EA120000}"/>
    <cellStyle name="Comma 2 4 3 2 7 2 2 2 2" xfId="37714" xr:uid="{D961D5D9-E40C-4D67-982D-8DC6C97E93C5}"/>
    <cellStyle name="Comma 2 4 3 2 7 2 2 3" xfId="28107" xr:uid="{D482CDAF-06B9-4DB2-A8AF-850B5FAA067F}"/>
    <cellStyle name="Comma 2 4 3 2 7 2 3" xfId="13697" xr:uid="{00000000-0005-0000-0000-0000EB120000}"/>
    <cellStyle name="Comma 2 4 3 2 7 2 3 2" xfId="32911" xr:uid="{BC664B84-899F-478F-8CB0-7AEFA746AF94}"/>
    <cellStyle name="Comma 2 4 3 2 7 2 4" xfId="23304" xr:uid="{5769D88A-8651-40EA-964A-604F601F8FD0}"/>
    <cellStyle name="Comma 2 4 3 2 7 3" xfId="6492" xr:uid="{00000000-0005-0000-0000-0000EC120000}"/>
    <cellStyle name="Comma 2 4 3 2 7 3 2" xfId="16099" xr:uid="{00000000-0005-0000-0000-0000ED120000}"/>
    <cellStyle name="Comma 2 4 3 2 7 3 2 2" xfId="35313" xr:uid="{C8568C27-FE0A-4658-A6CD-E5959C61CB87}"/>
    <cellStyle name="Comma 2 4 3 2 7 3 3" xfId="25706" xr:uid="{D97A7662-BAD8-4637-9633-2C4B2A022EEB}"/>
    <cellStyle name="Comma 2 4 3 2 7 4" xfId="11295" xr:uid="{00000000-0005-0000-0000-0000EE120000}"/>
    <cellStyle name="Comma 2 4 3 2 7 4 2" xfId="30509" xr:uid="{38A7DEDE-04F2-4E34-99BB-B0439DC9A445}"/>
    <cellStyle name="Comma 2 4 3 2 7 5" xfId="20902" xr:uid="{25F92279-BEC6-4B38-9017-C06FCAA2CE58}"/>
    <cellStyle name="Comma 2 4 3 2 8" xfId="2490" xr:uid="{00000000-0005-0000-0000-0000EF120000}"/>
    <cellStyle name="Comma 2 4 3 2 8 2" xfId="7293" xr:uid="{00000000-0005-0000-0000-0000F0120000}"/>
    <cellStyle name="Comma 2 4 3 2 8 2 2" xfId="16900" xr:uid="{00000000-0005-0000-0000-0000F1120000}"/>
    <cellStyle name="Comma 2 4 3 2 8 2 2 2" xfId="36114" xr:uid="{04E4F71B-F7A2-48D4-898F-8763284DAE71}"/>
    <cellStyle name="Comma 2 4 3 2 8 2 3" xfId="26507" xr:uid="{091BD81B-3CBC-4AA0-B024-DF4FF9D418E5}"/>
    <cellStyle name="Comma 2 4 3 2 8 3" xfId="12097" xr:uid="{00000000-0005-0000-0000-0000F2120000}"/>
    <cellStyle name="Comma 2 4 3 2 8 3 2" xfId="31311" xr:uid="{FD56734D-9009-41AE-8DB6-35AE66744DC8}"/>
    <cellStyle name="Comma 2 4 3 2 8 4" xfId="21704" xr:uid="{65C63592-8131-4967-94FD-0A1F9FF67C03}"/>
    <cellStyle name="Comma 2 4 3 2 9" xfId="4892" xr:uid="{00000000-0005-0000-0000-0000F3120000}"/>
    <cellStyle name="Comma 2 4 3 2 9 2" xfId="14499" xr:uid="{00000000-0005-0000-0000-0000F4120000}"/>
    <cellStyle name="Comma 2 4 3 2 9 2 2" xfId="33713" xr:uid="{32FF591D-9CE4-43BF-89F0-AEC2565B01C0}"/>
    <cellStyle name="Comma 2 4 3 2 9 3" xfId="24106" xr:uid="{F93B4455-21D1-4575-94C7-E68000E73DD3}"/>
    <cellStyle name="Comma 2 4 3 3" xfId="134" xr:uid="{00000000-0005-0000-0000-0000F5120000}"/>
    <cellStyle name="Comma 2 4 3 3 10" xfId="19352" xr:uid="{0EDE7C04-2E0E-4300-9630-488A4F97D8AD}"/>
    <cellStyle name="Comma 2 4 3 3 2" xfId="334" xr:uid="{00000000-0005-0000-0000-0000F6120000}"/>
    <cellStyle name="Comma 2 4 3 3 2 2" xfId="1135" xr:uid="{00000000-0005-0000-0000-0000F7120000}"/>
    <cellStyle name="Comma 2 4 3 3 2 2 2" xfId="3540" xr:uid="{00000000-0005-0000-0000-0000F8120000}"/>
    <cellStyle name="Comma 2 4 3 3 2 2 2 2" xfId="8343" xr:uid="{00000000-0005-0000-0000-0000F9120000}"/>
    <cellStyle name="Comma 2 4 3 3 2 2 2 2 2" xfId="17950" xr:uid="{00000000-0005-0000-0000-0000FA120000}"/>
    <cellStyle name="Comma 2 4 3 3 2 2 2 2 2 2" xfId="37164" xr:uid="{67F038F4-E726-457F-9509-6AD361933500}"/>
    <cellStyle name="Comma 2 4 3 3 2 2 2 2 3" xfId="27557" xr:uid="{9985CC7E-A662-4ED2-A4BF-7CBA681CA85F}"/>
    <cellStyle name="Comma 2 4 3 3 2 2 2 3" xfId="13147" xr:uid="{00000000-0005-0000-0000-0000FB120000}"/>
    <cellStyle name="Comma 2 4 3 3 2 2 2 3 2" xfId="32361" xr:uid="{EEBC880A-B76A-4C1E-AFCB-266AC3D104EA}"/>
    <cellStyle name="Comma 2 4 3 3 2 2 2 4" xfId="22754" xr:uid="{6BF2BF11-6973-47D8-8C3D-B986DA8B70E6}"/>
    <cellStyle name="Comma 2 4 3 3 2 2 3" xfId="5942" xr:uid="{00000000-0005-0000-0000-0000FC120000}"/>
    <cellStyle name="Comma 2 4 3 3 2 2 3 2" xfId="15549" xr:uid="{00000000-0005-0000-0000-0000FD120000}"/>
    <cellStyle name="Comma 2 4 3 3 2 2 3 2 2" xfId="34763" xr:uid="{8E6B4C97-206F-4656-BC0A-DFC7674DC571}"/>
    <cellStyle name="Comma 2 4 3 3 2 2 3 3" xfId="25156" xr:uid="{7ED91073-4140-4580-BA71-31DEB82BC11D}"/>
    <cellStyle name="Comma 2 4 3 3 2 2 4" xfId="10745" xr:uid="{00000000-0005-0000-0000-0000FE120000}"/>
    <cellStyle name="Comma 2 4 3 3 2 2 4 2" xfId="29959" xr:uid="{B63722BC-0D00-4AFE-BBBA-0F1A25FCFC01}"/>
    <cellStyle name="Comma 2 4 3 3 2 2 5" xfId="20352" xr:uid="{30E6E6E8-C421-419E-8161-A73C906BB381}"/>
    <cellStyle name="Comma 2 4 3 3 2 3" xfId="1935" xr:uid="{00000000-0005-0000-0000-0000FF120000}"/>
    <cellStyle name="Comma 2 4 3 3 2 3 2" xfId="4340" xr:uid="{00000000-0005-0000-0000-000000130000}"/>
    <cellStyle name="Comma 2 4 3 3 2 3 2 2" xfId="9143" xr:uid="{00000000-0005-0000-0000-000001130000}"/>
    <cellStyle name="Comma 2 4 3 3 2 3 2 2 2" xfId="18750" xr:uid="{00000000-0005-0000-0000-000002130000}"/>
    <cellStyle name="Comma 2 4 3 3 2 3 2 2 2 2" xfId="37964" xr:uid="{D887B8EA-A07F-429F-B9F2-EF115C7A530A}"/>
    <cellStyle name="Comma 2 4 3 3 2 3 2 2 3" xfId="28357" xr:uid="{E952239D-2E5B-4374-BF15-56005AF6F03B}"/>
    <cellStyle name="Comma 2 4 3 3 2 3 2 3" xfId="13947" xr:uid="{00000000-0005-0000-0000-000003130000}"/>
    <cellStyle name="Comma 2 4 3 3 2 3 2 3 2" xfId="33161" xr:uid="{B93AA7D3-BF47-469D-968D-A0D7CA75FB40}"/>
    <cellStyle name="Comma 2 4 3 3 2 3 2 4" xfId="23554" xr:uid="{6819BAFA-DC6C-409D-A07F-DA7D29496709}"/>
    <cellStyle name="Comma 2 4 3 3 2 3 3" xfId="6742" xr:uid="{00000000-0005-0000-0000-000004130000}"/>
    <cellStyle name="Comma 2 4 3 3 2 3 3 2" xfId="16349" xr:uid="{00000000-0005-0000-0000-000005130000}"/>
    <cellStyle name="Comma 2 4 3 3 2 3 3 2 2" xfId="35563" xr:uid="{100F8C4D-EA4A-439E-BD26-7A84C36FF552}"/>
    <cellStyle name="Comma 2 4 3 3 2 3 3 3" xfId="25956" xr:uid="{A2E8C8A8-294E-47E2-A2FE-E66477710CA7}"/>
    <cellStyle name="Comma 2 4 3 3 2 3 4" xfId="11545" xr:uid="{00000000-0005-0000-0000-000006130000}"/>
    <cellStyle name="Comma 2 4 3 3 2 3 4 2" xfId="30759" xr:uid="{93DF2D37-B374-4907-840E-4E9E49B052C4}"/>
    <cellStyle name="Comma 2 4 3 3 2 3 5" xfId="21152" xr:uid="{A3CA139B-37E3-42B8-9B5C-4573C53DD9F9}"/>
    <cellStyle name="Comma 2 4 3 3 2 4" xfId="2740" xr:uid="{00000000-0005-0000-0000-000007130000}"/>
    <cellStyle name="Comma 2 4 3 3 2 4 2" xfId="7543" xr:uid="{00000000-0005-0000-0000-000008130000}"/>
    <cellStyle name="Comma 2 4 3 3 2 4 2 2" xfId="17150" xr:uid="{00000000-0005-0000-0000-000009130000}"/>
    <cellStyle name="Comma 2 4 3 3 2 4 2 2 2" xfId="36364" xr:uid="{4639152B-B355-41E6-B486-3D38234C8634}"/>
    <cellStyle name="Comma 2 4 3 3 2 4 2 3" xfId="26757" xr:uid="{22C7C9B5-B7F3-47E5-9CDA-7A7561CAC63B}"/>
    <cellStyle name="Comma 2 4 3 3 2 4 3" xfId="12347" xr:uid="{00000000-0005-0000-0000-00000A130000}"/>
    <cellStyle name="Comma 2 4 3 3 2 4 3 2" xfId="31561" xr:uid="{007BAE8B-1A6F-48F9-A643-46190D880132}"/>
    <cellStyle name="Comma 2 4 3 3 2 4 4" xfId="21954" xr:uid="{1C64160D-D436-491E-BBE0-61EE5651DBFB}"/>
    <cellStyle name="Comma 2 4 3 3 2 5" xfId="5142" xr:uid="{00000000-0005-0000-0000-00000B130000}"/>
    <cellStyle name="Comma 2 4 3 3 2 5 2" xfId="14749" xr:uid="{00000000-0005-0000-0000-00000C130000}"/>
    <cellStyle name="Comma 2 4 3 3 2 5 2 2" xfId="33963" xr:uid="{A0B6A508-F95D-49E4-99DE-A06A62DB72BB}"/>
    <cellStyle name="Comma 2 4 3 3 2 5 3" xfId="24356" xr:uid="{98EF1CAF-586D-4F47-B4CF-09AB4BC472A3}"/>
    <cellStyle name="Comma 2 4 3 3 2 6" xfId="9945" xr:uid="{00000000-0005-0000-0000-00000D130000}"/>
    <cellStyle name="Comma 2 4 3 3 2 6 2" xfId="29159" xr:uid="{5C5FF7EF-767C-4DA2-84FE-8F28432DF04C}"/>
    <cellStyle name="Comma 2 4 3 3 2 7" xfId="19552" xr:uid="{10E00C6D-33B3-4D86-9720-387873BDB5AE}"/>
    <cellStyle name="Comma 2 4 3 3 3" xfId="534" xr:uid="{00000000-0005-0000-0000-00000E130000}"/>
    <cellStyle name="Comma 2 4 3 3 3 2" xfId="1335" xr:uid="{00000000-0005-0000-0000-00000F130000}"/>
    <cellStyle name="Comma 2 4 3 3 3 2 2" xfId="3740" xr:uid="{00000000-0005-0000-0000-000010130000}"/>
    <cellStyle name="Comma 2 4 3 3 3 2 2 2" xfId="8543" xr:uid="{00000000-0005-0000-0000-000011130000}"/>
    <cellStyle name="Comma 2 4 3 3 3 2 2 2 2" xfId="18150" xr:uid="{00000000-0005-0000-0000-000012130000}"/>
    <cellStyle name="Comma 2 4 3 3 3 2 2 2 2 2" xfId="37364" xr:uid="{F4466481-4F27-4817-9B81-68ED8F20B461}"/>
    <cellStyle name="Comma 2 4 3 3 3 2 2 2 3" xfId="27757" xr:uid="{52ABD4FF-A654-4FBF-8344-6F159E68EBE9}"/>
    <cellStyle name="Comma 2 4 3 3 3 2 2 3" xfId="13347" xr:uid="{00000000-0005-0000-0000-000013130000}"/>
    <cellStyle name="Comma 2 4 3 3 3 2 2 3 2" xfId="32561" xr:uid="{BF634325-30FB-4F5B-A402-929EF6B5309F}"/>
    <cellStyle name="Comma 2 4 3 3 3 2 2 4" xfId="22954" xr:uid="{64076954-111D-4D50-B445-D94751AEF427}"/>
    <cellStyle name="Comma 2 4 3 3 3 2 3" xfId="6142" xr:uid="{00000000-0005-0000-0000-000014130000}"/>
    <cellStyle name="Comma 2 4 3 3 3 2 3 2" xfId="15749" xr:uid="{00000000-0005-0000-0000-000015130000}"/>
    <cellStyle name="Comma 2 4 3 3 3 2 3 2 2" xfId="34963" xr:uid="{3457E27B-E329-43F2-BFD5-14CFC50813A1}"/>
    <cellStyle name="Comma 2 4 3 3 3 2 3 3" xfId="25356" xr:uid="{B1F422E0-BE34-4125-8E66-69FDB0F0048C}"/>
    <cellStyle name="Comma 2 4 3 3 3 2 4" xfId="10945" xr:uid="{00000000-0005-0000-0000-000016130000}"/>
    <cellStyle name="Comma 2 4 3 3 3 2 4 2" xfId="30159" xr:uid="{7D6BB630-FCA9-416E-94FE-931597B57B57}"/>
    <cellStyle name="Comma 2 4 3 3 3 2 5" xfId="20552" xr:uid="{5A17C42D-1B47-43E8-8D41-BB1C225E53EC}"/>
    <cellStyle name="Comma 2 4 3 3 3 3" xfId="2135" xr:uid="{00000000-0005-0000-0000-000017130000}"/>
    <cellStyle name="Comma 2 4 3 3 3 3 2" xfId="4540" xr:uid="{00000000-0005-0000-0000-000018130000}"/>
    <cellStyle name="Comma 2 4 3 3 3 3 2 2" xfId="9343" xr:uid="{00000000-0005-0000-0000-000019130000}"/>
    <cellStyle name="Comma 2 4 3 3 3 3 2 2 2" xfId="18950" xr:uid="{00000000-0005-0000-0000-00001A130000}"/>
    <cellStyle name="Comma 2 4 3 3 3 3 2 2 2 2" xfId="38164" xr:uid="{21353DCB-635D-4E62-95D7-11A29A757825}"/>
    <cellStyle name="Comma 2 4 3 3 3 3 2 2 3" xfId="28557" xr:uid="{61491BC6-D66E-4F74-81BA-51DD6EAAB7CE}"/>
    <cellStyle name="Comma 2 4 3 3 3 3 2 3" xfId="14147" xr:uid="{00000000-0005-0000-0000-00001B130000}"/>
    <cellStyle name="Comma 2 4 3 3 3 3 2 3 2" xfId="33361" xr:uid="{932D47F3-DFD2-43AF-91DE-74DAC3E880BD}"/>
    <cellStyle name="Comma 2 4 3 3 3 3 2 4" xfId="23754" xr:uid="{A908A2E6-417F-4437-AEEB-FBFC097A07C1}"/>
    <cellStyle name="Comma 2 4 3 3 3 3 3" xfId="6942" xr:uid="{00000000-0005-0000-0000-00001C130000}"/>
    <cellStyle name="Comma 2 4 3 3 3 3 3 2" xfId="16549" xr:uid="{00000000-0005-0000-0000-00001D130000}"/>
    <cellStyle name="Comma 2 4 3 3 3 3 3 2 2" xfId="35763" xr:uid="{58240B25-BD09-4FF1-826F-23D792130972}"/>
    <cellStyle name="Comma 2 4 3 3 3 3 3 3" xfId="26156" xr:uid="{DDF3216E-21C9-4DB2-A7A5-7526E7195C5D}"/>
    <cellStyle name="Comma 2 4 3 3 3 3 4" xfId="11745" xr:uid="{00000000-0005-0000-0000-00001E130000}"/>
    <cellStyle name="Comma 2 4 3 3 3 3 4 2" xfId="30959" xr:uid="{153C42E0-4E48-4DEB-BBA3-145F489B4C72}"/>
    <cellStyle name="Comma 2 4 3 3 3 3 5" xfId="21352" xr:uid="{690A5152-97DB-4669-A4C9-EC539D442D22}"/>
    <cellStyle name="Comma 2 4 3 3 3 4" xfId="2940" xr:uid="{00000000-0005-0000-0000-00001F130000}"/>
    <cellStyle name="Comma 2 4 3 3 3 4 2" xfId="7743" xr:uid="{00000000-0005-0000-0000-000020130000}"/>
    <cellStyle name="Comma 2 4 3 3 3 4 2 2" xfId="17350" xr:uid="{00000000-0005-0000-0000-000021130000}"/>
    <cellStyle name="Comma 2 4 3 3 3 4 2 2 2" xfId="36564" xr:uid="{7BC86AB9-A416-48D1-8C42-674B4FA5C8A4}"/>
    <cellStyle name="Comma 2 4 3 3 3 4 2 3" xfId="26957" xr:uid="{B06CA696-5170-4C68-B5F0-9A1B42B34DCF}"/>
    <cellStyle name="Comma 2 4 3 3 3 4 3" xfId="12547" xr:uid="{00000000-0005-0000-0000-000022130000}"/>
    <cellStyle name="Comma 2 4 3 3 3 4 3 2" xfId="31761" xr:uid="{09D9946D-61BA-4E2B-994D-F18EA6C3217A}"/>
    <cellStyle name="Comma 2 4 3 3 3 4 4" xfId="22154" xr:uid="{F4451E0E-45BB-4287-A663-F31670B0EB76}"/>
    <cellStyle name="Comma 2 4 3 3 3 5" xfId="5342" xr:uid="{00000000-0005-0000-0000-000023130000}"/>
    <cellStyle name="Comma 2 4 3 3 3 5 2" xfId="14949" xr:uid="{00000000-0005-0000-0000-000024130000}"/>
    <cellStyle name="Comma 2 4 3 3 3 5 2 2" xfId="34163" xr:uid="{7DE5CED8-2C1A-4266-B4BB-F710FA44135E}"/>
    <cellStyle name="Comma 2 4 3 3 3 5 3" xfId="24556" xr:uid="{9C86EA77-3B92-484C-8991-CCE354042BB1}"/>
    <cellStyle name="Comma 2 4 3 3 3 6" xfId="10145" xr:uid="{00000000-0005-0000-0000-000025130000}"/>
    <cellStyle name="Comma 2 4 3 3 3 6 2" xfId="29359" xr:uid="{FBC8CDAA-FD75-4E70-BB34-83B2F7CAB3FF}"/>
    <cellStyle name="Comma 2 4 3 3 3 7" xfId="19752" xr:uid="{9F5C58C3-2D9D-410E-998E-0BCC53C9B0FB}"/>
    <cellStyle name="Comma 2 4 3 3 4" xfId="734" xr:uid="{00000000-0005-0000-0000-000026130000}"/>
    <cellStyle name="Comma 2 4 3 3 4 2" xfId="1535" xr:uid="{00000000-0005-0000-0000-000027130000}"/>
    <cellStyle name="Comma 2 4 3 3 4 2 2" xfId="3940" xr:uid="{00000000-0005-0000-0000-000028130000}"/>
    <cellStyle name="Comma 2 4 3 3 4 2 2 2" xfId="8743" xr:uid="{00000000-0005-0000-0000-000029130000}"/>
    <cellStyle name="Comma 2 4 3 3 4 2 2 2 2" xfId="18350" xr:uid="{00000000-0005-0000-0000-00002A130000}"/>
    <cellStyle name="Comma 2 4 3 3 4 2 2 2 2 2" xfId="37564" xr:uid="{8BF97EC0-A681-4480-96A4-211203FFA989}"/>
    <cellStyle name="Comma 2 4 3 3 4 2 2 2 3" xfId="27957" xr:uid="{8B61E0FA-F574-427C-B103-0E3FDDA2556D}"/>
    <cellStyle name="Comma 2 4 3 3 4 2 2 3" xfId="13547" xr:uid="{00000000-0005-0000-0000-00002B130000}"/>
    <cellStyle name="Comma 2 4 3 3 4 2 2 3 2" xfId="32761" xr:uid="{B33FABAD-6C0C-4894-84BB-223BB2EE1E28}"/>
    <cellStyle name="Comma 2 4 3 3 4 2 2 4" xfId="23154" xr:uid="{6385883B-4C1F-4C40-9319-A00451857BCD}"/>
    <cellStyle name="Comma 2 4 3 3 4 2 3" xfId="6342" xr:uid="{00000000-0005-0000-0000-00002C130000}"/>
    <cellStyle name="Comma 2 4 3 3 4 2 3 2" xfId="15949" xr:uid="{00000000-0005-0000-0000-00002D130000}"/>
    <cellStyle name="Comma 2 4 3 3 4 2 3 2 2" xfId="35163" xr:uid="{AEA1649A-3CAD-4583-A685-565D678680FC}"/>
    <cellStyle name="Comma 2 4 3 3 4 2 3 3" xfId="25556" xr:uid="{1F0D7072-0192-4A47-91C6-F9E9CF3CB66C}"/>
    <cellStyle name="Comma 2 4 3 3 4 2 4" xfId="11145" xr:uid="{00000000-0005-0000-0000-00002E130000}"/>
    <cellStyle name="Comma 2 4 3 3 4 2 4 2" xfId="30359" xr:uid="{49F65B8F-20F0-4C9C-9785-29ABFDC440B2}"/>
    <cellStyle name="Comma 2 4 3 3 4 2 5" xfId="20752" xr:uid="{26F30D4B-BE32-4173-BC75-1ECF0199FEA2}"/>
    <cellStyle name="Comma 2 4 3 3 4 3" xfId="2335" xr:uid="{00000000-0005-0000-0000-00002F130000}"/>
    <cellStyle name="Comma 2 4 3 3 4 3 2" xfId="4740" xr:uid="{00000000-0005-0000-0000-000030130000}"/>
    <cellStyle name="Comma 2 4 3 3 4 3 2 2" xfId="9543" xr:uid="{00000000-0005-0000-0000-000031130000}"/>
    <cellStyle name="Comma 2 4 3 3 4 3 2 2 2" xfId="19150" xr:uid="{00000000-0005-0000-0000-000032130000}"/>
    <cellStyle name="Comma 2 4 3 3 4 3 2 2 2 2" xfId="38364" xr:uid="{E8F1468E-08E8-4788-92BB-586F9A37F514}"/>
    <cellStyle name="Comma 2 4 3 3 4 3 2 2 3" xfId="28757" xr:uid="{59FFA880-FCAF-452A-963F-2DA1E8DFEAC2}"/>
    <cellStyle name="Comma 2 4 3 3 4 3 2 3" xfId="14347" xr:uid="{00000000-0005-0000-0000-000033130000}"/>
    <cellStyle name="Comma 2 4 3 3 4 3 2 3 2" xfId="33561" xr:uid="{2C234ED7-77A3-454B-8D1A-5411F7EA93E1}"/>
    <cellStyle name="Comma 2 4 3 3 4 3 2 4" xfId="23954" xr:uid="{580A8E30-BF0A-49FF-B121-4FD45A09BF15}"/>
    <cellStyle name="Comma 2 4 3 3 4 3 3" xfId="7142" xr:uid="{00000000-0005-0000-0000-000034130000}"/>
    <cellStyle name="Comma 2 4 3 3 4 3 3 2" xfId="16749" xr:uid="{00000000-0005-0000-0000-000035130000}"/>
    <cellStyle name="Comma 2 4 3 3 4 3 3 2 2" xfId="35963" xr:uid="{509FFE0D-8012-405B-8C14-438D48488083}"/>
    <cellStyle name="Comma 2 4 3 3 4 3 3 3" xfId="26356" xr:uid="{D054F8E7-A23A-45D8-9CB1-03196392E9D3}"/>
    <cellStyle name="Comma 2 4 3 3 4 3 4" xfId="11945" xr:uid="{00000000-0005-0000-0000-000036130000}"/>
    <cellStyle name="Comma 2 4 3 3 4 3 4 2" xfId="31159" xr:uid="{10D03591-F89A-488C-A8D2-981F6F4851F7}"/>
    <cellStyle name="Comma 2 4 3 3 4 3 5" xfId="21552" xr:uid="{4D1215EC-710A-4CFD-B98B-752178A96A33}"/>
    <cellStyle name="Comma 2 4 3 3 4 4" xfId="3140" xr:uid="{00000000-0005-0000-0000-000037130000}"/>
    <cellStyle name="Comma 2 4 3 3 4 4 2" xfId="7943" xr:uid="{00000000-0005-0000-0000-000038130000}"/>
    <cellStyle name="Comma 2 4 3 3 4 4 2 2" xfId="17550" xr:uid="{00000000-0005-0000-0000-000039130000}"/>
    <cellStyle name="Comma 2 4 3 3 4 4 2 2 2" xfId="36764" xr:uid="{FC2888B9-41BD-4E71-BA69-36DC7C3C36D4}"/>
    <cellStyle name="Comma 2 4 3 3 4 4 2 3" xfId="27157" xr:uid="{53140ACF-135A-4BFD-8360-2419BD4EC102}"/>
    <cellStyle name="Comma 2 4 3 3 4 4 3" xfId="12747" xr:uid="{00000000-0005-0000-0000-00003A130000}"/>
    <cellStyle name="Comma 2 4 3 3 4 4 3 2" xfId="31961" xr:uid="{4568E92B-0BDD-4051-9DF3-30D1FF93366A}"/>
    <cellStyle name="Comma 2 4 3 3 4 4 4" xfId="22354" xr:uid="{0B68855D-4483-493F-9EDA-040E88E2EBE4}"/>
    <cellStyle name="Comma 2 4 3 3 4 5" xfId="5542" xr:uid="{00000000-0005-0000-0000-00003B130000}"/>
    <cellStyle name="Comma 2 4 3 3 4 5 2" xfId="15149" xr:uid="{00000000-0005-0000-0000-00003C130000}"/>
    <cellStyle name="Comma 2 4 3 3 4 5 2 2" xfId="34363" xr:uid="{5C223853-9661-43CA-BF48-DFC9E7F75114}"/>
    <cellStyle name="Comma 2 4 3 3 4 5 3" xfId="24756" xr:uid="{0C8B6B1C-C1B4-4033-8338-F5D7067120F8}"/>
    <cellStyle name="Comma 2 4 3 3 4 6" xfId="10345" xr:uid="{00000000-0005-0000-0000-00003D130000}"/>
    <cellStyle name="Comma 2 4 3 3 4 6 2" xfId="29559" xr:uid="{9081C549-4426-472B-BD05-34DF8F94CE09}"/>
    <cellStyle name="Comma 2 4 3 3 4 7" xfId="19952" xr:uid="{0DFB160A-565A-4195-B3C2-0AE2A67049ED}"/>
    <cellStyle name="Comma 2 4 3 3 5" xfId="935" xr:uid="{00000000-0005-0000-0000-00003E130000}"/>
    <cellStyle name="Comma 2 4 3 3 5 2" xfId="3340" xr:uid="{00000000-0005-0000-0000-00003F130000}"/>
    <cellStyle name="Comma 2 4 3 3 5 2 2" xfId="8143" xr:uid="{00000000-0005-0000-0000-000040130000}"/>
    <cellStyle name="Comma 2 4 3 3 5 2 2 2" xfId="17750" xr:uid="{00000000-0005-0000-0000-000041130000}"/>
    <cellStyle name="Comma 2 4 3 3 5 2 2 2 2" xfId="36964" xr:uid="{D6B8AC7E-5117-44C9-BC40-C617D1244B42}"/>
    <cellStyle name="Comma 2 4 3 3 5 2 2 3" xfId="27357" xr:uid="{2B924C33-69FC-4723-B05A-40AF69885F04}"/>
    <cellStyle name="Comma 2 4 3 3 5 2 3" xfId="12947" xr:uid="{00000000-0005-0000-0000-000042130000}"/>
    <cellStyle name="Comma 2 4 3 3 5 2 3 2" xfId="32161" xr:uid="{3FB5BAB6-3B47-4BFF-A1BC-A74DC77CC481}"/>
    <cellStyle name="Comma 2 4 3 3 5 2 4" xfId="22554" xr:uid="{AD55E87E-1F9E-4AC8-8425-9E1511DACDA3}"/>
    <cellStyle name="Comma 2 4 3 3 5 3" xfId="5742" xr:uid="{00000000-0005-0000-0000-000043130000}"/>
    <cellStyle name="Comma 2 4 3 3 5 3 2" xfId="15349" xr:uid="{00000000-0005-0000-0000-000044130000}"/>
    <cellStyle name="Comma 2 4 3 3 5 3 2 2" xfId="34563" xr:uid="{748B4CCC-6F66-4402-BD78-7879AFCDE604}"/>
    <cellStyle name="Comma 2 4 3 3 5 3 3" xfId="24956" xr:uid="{A533797D-C38C-4089-8E8D-E476A331A079}"/>
    <cellStyle name="Comma 2 4 3 3 5 4" xfId="10545" xr:uid="{00000000-0005-0000-0000-000045130000}"/>
    <cellStyle name="Comma 2 4 3 3 5 4 2" xfId="29759" xr:uid="{F0DC8916-5A4A-4C6B-96B6-6ADFFA59AB2B}"/>
    <cellStyle name="Comma 2 4 3 3 5 5" xfId="20152" xr:uid="{CA78D2F6-3C45-43DE-ACEF-0DCAD06DC800}"/>
    <cellStyle name="Comma 2 4 3 3 6" xfId="1735" xr:uid="{00000000-0005-0000-0000-000046130000}"/>
    <cellStyle name="Comma 2 4 3 3 6 2" xfId="4140" xr:uid="{00000000-0005-0000-0000-000047130000}"/>
    <cellStyle name="Comma 2 4 3 3 6 2 2" xfId="8943" xr:uid="{00000000-0005-0000-0000-000048130000}"/>
    <cellStyle name="Comma 2 4 3 3 6 2 2 2" xfId="18550" xr:uid="{00000000-0005-0000-0000-000049130000}"/>
    <cellStyle name="Comma 2 4 3 3 6 2 2 2 2" xfId="37764" xr:uid="{E29828C3-EDF3-4CF6-A2AF-D7B6748D817C}"/>
    <cellStyle name="Comma 2 4 3 3 6 2 2 3" xfId="28157" xr:uid="{6AB42DA2-E2A8-4856-A665-589144861489}"/>
    <cellStyle name="Comma 2 4 3 3 6 2 3" xfId="13747" xr:uid="{00000000-0005-0000-0000-00004A130000}"/>
    <cellStyle name="Comma 2 4 3 3 6 2 3 2" xfId="32961" xr:uid="{E5DAE7A8-7CC1-40D7-8169-3959086ECC72}"/>
    <cellStyle name="Comma 2 4 3 3 6 2 4" xfId="23354" xr:uid="{96460B8B-F835-45E4-B803-9E3BBF8134AD}"/>
    <cellStyle name="Comma 2 4 3 3 6 3" xfId="6542" xr:uid="{00000000-0005-0000-0000-00004B130000}"/>
    <cellStyle name="Comma 2 4 3 3 6 3 2" xfId="16149" xr:uid="{00000000-0005-0000-0000-00004C130000}"/>
    <cellStyle name="Comma 2 4 3 3 6 3 2 2" xfId="35363" xr:uid="{BAE140C4-E30F-4C28-A2F5-786E6C32CCD0}"/>
    <cellStyle name="Comma 2 4 3 3 6 3 3" xfId="25756" xr:uid="{40062070-1128-4BBA-B363-0AA42361584C}"/>
    <cellStyle name="Comma 2 4 3 3 6 4" xfId="11345" xr:uid="{00000000-0005-0000-0000-00004D130000}"/>
    <cellStyle name="Comma 2 4 3 3 6 4 2" xfId="30559" xr:uid="{C20889CD-ECE0-4A5A-BC3D-B36C58A7F618}"/>
    <cellStyle name="Comma 2 4 3 3 6 5" xfId="20952" xr:uid="{071F0B6D-3679-4716-BFF4-8C034F095D11}"/>
    <cellStyle name="Comma 2 4 3 3 7" xfId="2540" xr:uid="{00000000-0005-0000-0000-00004E130000}"/>
    <cellStyle name="Comma 2 4 3 3 7 2" xfId="7343" xr:uid="{00000000-0005-0000-0000-00004F130000}"/>
    <cellStyle name="Comma 2 4 3 3 7 2 2" xfId="16950" xr:uid="{00000000-0005-0000-0000-000050130000}"/>
    <cellStyle name="Comma 2 4 3 3 7 2 2 2" xfId="36164" xr:uid="{8AAEC6C3-4A99-4D25-A0B6-EA6B6BA3F694}"/>
    <cellStyle name="Comma 2 4 3 3 7 2 3" xfId="26557" xr:uid="{B67B48B0-19A0-4504-BA13-AD57AC1C80C7}"/>
    <cellStyle name="Comma 2 4 3 3 7 3" xfId="12147" xr:uid="{00000000-0005-0000-0000-000051130000}"/>
    <cellStyle name="Comma 2 4 3 3 7 3 2" xfId="31361" xr:uid="{04F4D7BA-68F1-435F-BDF5-378D64077F36}"/>
    <cellStyle name="Comma 2 4 3 3 7 4" xfId="21754" xr:uid="{67D75C31-206B-4859-BBF5-5BB4428A7F8B}"/>
    <cellStyle name="Comma 2 4 3 3 8" xfId="4942" xr:uid="{00000000-0005-0000-0000-000052130000}"/>
    <cellStyle name="Comma 2 4 3 3 8 2" xfId="14549" xr:uid="{00000000-0005-0000-0000-000053130000}"/>
    <cellStyle name="Comma 2 4 3 3 8 2 2" xfId="33763" xr:uid="{7C8A6A76-5F2E-493F-8479-FAAE850BD21B}"/>
    <cellStyle name="Comma 2 4 3 3 8 3" xfId="24156" xr:uid="{9AF5042E-1ADB-4B67-99A5-F9639CDA2B0A}"/>
    <cellStyle name="Comma 2 4 3 3 9" xfId="9745" xr:uid="{00000000-0005-0000-0000-000054130000}"/>
    <cellStyle name="Comma 2 4 3 3 9 2" xfId="28959" xr:uid="{143F0D77-266F-483D-9963-81265BABF4EF}"/>
    <cellStyle name="Comma 2 4 3 4" xfId="234" xr:uid="{00000000-0005-0000-0000-000055130000}"/>
    <cellStyle name="Comma 2 4 3 4 2" xfId="1035" xr:uid="{00000000-0005-0000-0000-000056130000}"/>
    <cellStyle name="Comma 2 4 3 4 2 2" xfId="3440" xr:uid="{00000000-0005-0000-0000-000057130000}"/>
    <cellStyle name="Comma 2 4 3 4 2 2 2" xfId="8243" xr:uid="{00000000-0005-0000-0000-000058130000}"/>
    <cellStyle name="Comma 2 4 3 4 2 2 2 2" xfId="17850" xr:uid="{00000000-0005-0000-0000-000059130000}"/>
    <cellStyle name="Comma 2 4 3 4 2 2 2 2 2" xfId="37064" xr:uid="{AAAC1064-9D11-45D3-A529-0CFE3B5F9D28}"/>
    <cellStyle name="Comma 2 4 3 4 2 2 2 3" xfId="27457" xr:uid="{26E15435-EBA7-435B-8240-3EEB15C2B97C}"/>
    <cellStyle name="Comma 2 4 3 4 2 2 3" xfId="13047" xr:uid="{00000000-0005-0000-0000-00005A130000}"/>
    <cellStyle name="Comma 2 4 3 4 2 2 3 2" xfId="32261" xr:uid="{3D79CA84-89B6-4750-8CE0-612F298730B4}"/>
    <cellStyle name="Comma 2 4 3 4 2 2 4" xfId="22654" xr:uid="{631704C7-12AE-481D-A69B-638052270234}"/>
    <cellStyle name="Comma 2 4 3 4 2 3" xfId="5842" xr:uid="{00000000-0005-0000-0000-00005B130000}"/>
    <cellStyle name="Comma 2 4 3 4 2 3 2" xfId="15449" xr:uid="{00000000-0005-0000-0000-00005C130000}"/>
    <cellStyle name="Comma 2 4 3 4 2 3 2 2" xfId="34663" xr:uid="{E4ED9F52-05FF-4CFD-8E34-766D3C3123AB}"/>
    <cellStyle name="Comma 2 4 3 4 2 3 3" xfId="25056" xr:uid="{E125BE44-424A-4EFA-92C1-951EEF7DB036}"/>
    <cellStyle name="Comma 2 4 3 4 2 4" xfId="10645" xr:uid="{00000000-0005-0000-0000-00005D130000}"/>
    <cellStyle name="Comma 2 4 3 4 2 4 2" xfId="29859" xr:uid="{4BD50365-F280-4A95-AA35-647E36229DDE}"/>
    <cellStyle name="Comma 2 4 3 4 2 5" xfId="20252" xr:uid="{AB5850B9-9AF5-4C81-ABDF-23FC4C329AAC}"/>
    <cellStyle name="Comma 2 4 3 4 3" xfId="1835" xr:uid="{00000000-0005-0000-0000-00005E130000}"/>
    <cellStyle name="Comma 2 4 3 4 3 2" xfId="4240" xr:uid="{00000000-0005-0000-0000-00005F130000}"/>
    <cellStyle name="Comma 2 4 3 4 3 2 2" xfId="9043" xr:uid="{00000000-0005-0000-0000-000060130000}"/>
    <cellStyle name="Comma 2 4 3 4 3 2 2 2" xfId="18650" xr:uid="{00000000-0005-0000-0000-000061130000}"/>
    <cellStyle name="Comma 2 4 3 4 3 2 2 2 2" xfId="37864" xr:uid="{BF5ADB1D-44E7-435A-9052-F727C1113391}"/>
    <cellStyle name="Comma 2 4 3 4 3 2 2 3" xfId="28257" xr:uid="{06B378C4-65DA-43BB-8E67-6CF1B096729B}"/>
    <cellStyle name="Comma 2 4 3 4 3 2 3" xfId="13847" xr:uid="{00000000-0005-0000-0000-000062130000}"/>
    <cellStyle name="Comma 2 4 3 4 3 2 3 2" xfId="33061" xr:uid="{FC208924-FB46-4F33-9E86-32F27531C83F}"/>
    <cellStyle name="Comma 2 4 3 4 3 2 4" xfId="23454" xr:uid="{35806EA2-7F12-4CDE-8244-1095F1AE303A}"/>
    <cellStyle name="Comma 2 4 3 4 3 3" xfId="6642" xr:uid="{00000000-0005-0000-0000-000063130000}"/>
    <cellStyle name="Comma 2 4 3 4 3 3 2" xfId="16249" xr:uid="{00000000-0005-0000-0000-000064130000}"/>
    <cellStyle name="Comma 2 4 3 4 3 3 2 2" xfId="35463" xr:uid="{804024EC-5496-47BA-BBAD-2EA2F902D26F}"/>
    <cellStyle name="Comma 2 4 3 4 3 3 3" xfId="25856" xr:uid="{F39065B7-2C59-4C32-8F80-CCB570EABCBA}"/>
    <cellStyle name="Comma 2 4 3 4 3 4" xfId="11445" xr:uid="{00000000-0005-0000-0000-000065130000}"/>
    <cellStyle name="Comma 2 4 3 4 3 4 2" xfId="30659" xr:uid="{8007AFA7-E370-4295-B301-FFFF4B9F369E}"/>
    <cellStyle name="Comma 2 4 3 4 3 5" xfId="21052" xr:uid="{B2490699-1F9C-465F-8320-AA735816B573}"/>
    <cellStyle name="Comma 2 4 3 4 4" xfId="2640" xr:uid="{00000000-0005-0000-0000-000066130000}"/>
    <cellStyle name="Comma 2 4 3 4 4 2" xfId="7443" xr:uid="{00000000-0005-0000-0000-000067130000}"/>
    <cellStyle name="Comma 2 4 3 4 4 2 2" xfId="17050" xr:uid="{00000000-0005-0000-0000-000068130000}"/>
    <cellStyle name="Comma 2 4 3 4 4 2 2 2" xfId="36264" xr:uid="{27D82DD8-86E0-48B5-8F01-C2F12AC5A114}"/>
    <cellStyle name="Comma 2 4 3 4 4 2 3" xfId="26657" xr:uid="{5D77767E-89D0-4CA0-8DFA-3A4FCA82051F}"/>
    <cellStyle name="Comma 2 4 3 4 4 3" xfId="12247" xr:uid="{00000000-0005-0000-0000-000069130000}"/>
    <cellStyle name="Comma 2 4 3 4 4 3 2" xfId="31461" xr:uid="{607B815B-B413-4E31-B490-A21781DB6E50}"/>
    <cellStyle name="Comma 2 4 3 4 4 4" xfId="21854" xr:uid="{EDEE67CC-C734-4085-8614-A849A08396FE}"/>
    <cellStyle name="Comma 2 4 3 4 5" xfId="5042" xr:uid="{00000000-0005-0000-0000-00006A130000}"/>
    <cellStyle name="Comma 2 4 3 4 5 2" xfId="14649" xr:uid="{00000000-0005-0000-0000-00006B130000}"/>
    <cellStyle name="Comma 2 4 3 4 5 2 2" xfId="33863" xr:uid="{C49A8987-F8CC-4B67-BE9F-261C0022494D}"/>
    <cellStyle name="Comma 2 4 3 4 5 3" xfId="24256" xr:uid="{0427D240-AD14-4A6A-8BCF-50D07157647A}"/>
    <cellStyle name="Comma 2 4 3 4 6" xfId="9845" xr:uid="{00000000-0005-0000-0000-00006C130000}"/>
    <cellStyle name="Comma 2 4 3 4 6 2" xfId="29059" xr:uid="{1AF4D689-3CEE-4E06-976F-5DA6AE263A46}"/>
    <cellStyle name="Comma 2 4 3 4 7" xfId="19452" xr:uid="{46E05B7B-C557-47B9-8690-FC1654F92449}"/>
    <cellStyle name="Comma 2 4 3 5" xfId="434" xr:uid="{00000000-0005-0000-0000-00006D130000}"/>
    <cellStyle name="Comma 2 4 3 5 2" xfId="1235" xr:uid="{00000000-0005-0000-0000-00006E130000}"/>
    <cellStyle name="Comma 2 4 3 5 2 2" xfId="3640" xr:uid="{00000000-0005-0000-0000-00006F130000}"/>
    <cellStyle name="Comma 2 4 3 5 2 2 2" xfId="8443" xr:uid="{00000000-0005-0000-0000-000070130000}"/>
    <cellStyle name="Comma 2 4 3 5 2 2 2 2" xfId="18050" xr:uid="{00000000-0005-0000-0000-000071130000}"/>
    <cellStyle name="Comma 2 4 3 5 2 2 2 2 2" xfId="37264" xr:uid="{7E0725C5-E2A4-4E81-9C72-C6CEF7D424AB}"/>
    <cellStyle name="Comma 2 4 3 5 2 2 2 3" xfId="27657" xr:uid="{F4C7C269-1F0E-4A1E-822B-86F3A6C97DEC}"/>
    <cellStyle name="Comma 2 4 3 5 2 2 3" xfId="13247" xr:uid="{00000000-0005-0000-0000-000072130000}"/>
    <cellStyle name="Comma 2 4 3 5 2 2 3 2" xfId="32461" xr:uid="{FF9EE5EA-3ABE-4DB3-B4D0-E8F116867D28}"/>
    <cellStyle name="Comma 2 4 3 5 2 2 4" xfId="22854" xr:uid="{494C1D6A-26B5-4116-9386-411EDBFD2AE6}"/>
    <cellStyle name="Comma 2 4 3 5 2 3" xfId="6042" xr:uid="{00000000-0005-0000-0000-000073130000}"/>
    <cellStyle name="Comma 2 4 3 5 2 3 2" xfId="15649" xr:uid="{00000000-0005-0000-0000-000074130000}"/>
    <cellStyle name="Comma 2 4 3 5 2 3 2 2" xfId="34863" xr:uid="{439A2C56-01AB-46FC-80C9-6B8583856BA9}"/>
    <cellStyle name="Comma 2 4 3 5 2 3 3" xfId="25256" xr:uid="{0291E5D7-1940-452F-9235-4A5854E1D971}"/>
    <cellStyle name="Comma 2 4 3 5 2 4" xfId="10845" xr:uid="{00000000-0005-0000-0000-000075130000}"/>
    <cellStyle name="Comma 2 4 3 5 2 4 2" xfId="30059" xr:uid="{BD5EF4A8-E493-4443-B36A-86315DD83FCA}"/>
    <cellStyle name="Comma 2 4 3 5 2 5" xfId="20452" xr:uid="{E3F6A6EA-F8DD-4725-A9C6-62E8170B5F39}"/>
    <cellStyle name="Comma 2 4 3 5 3" xfId="2035" xr:uid="{00000000-0005-0000-0000-000076130000}"/>
    <cellStyle name="Comma 2 4 3 5 3 2" xfId="4440" xr:uid="{00000000-0005-0000-0000-000077130000}"/>
    <cellStyle name="Comma 2 4 3 5 3 2 2" xfId="9243" xr:uid="{00000000-0005-0000-0000-000078130000}"/>
    <cellStyle name="Comma 2 4 3 5 3 2 2 2" xfId="18850" xr:uid="{00000000-0005-0000-0000-000079130000}"/>
    <cellStyle name="Comma 2 4 3 5 3 2 2 2 2" xfId="38064" xr:uid="{549622BA-2688-4CBE-993C-32CA5AB0928B}"/>
    <cellStyle name="Comma 2 4 3 5 3 2 2 3" xfId="28457" xr:uid="{03D2AFEF-6132-41F4-86B0-163852215F9D}"/>
    <cellStyle name="Comma 2 4 3 5 3 2 3" xfId="14047" xr:uid="{00000000-0005-0000-0000-00007A130000}"/>
    <cellStyle name="Comma 2 4 3 5 3 2 3 2" xfId="33261" xr:uid="{DF53C143-8BDB-488D-9B9A-40B253E7DF9C}"/>
    <cellStyle name="Comma 2 4 3 5 3 2 4" xfId="23654" xr:uid="{84A70A68-CEB4-461B-B340-EC6178DC3D0E}"/>
    <cellStyle name="Comma 2 4 3 5 3 3" xfId="6842" xr:uid="{00000000-0005-0000-0000-00007B130000}"/>
    <cellStyle name="Comma 2 4 3 5 3 3 2" xfId="16449" xr:uid="{00000000-0005-0000-0000-00007C130000}"/>
    <cellStyle name="Comma 2 4 3 5 3 3 2 2" xfId="35663" xr:uid="{19E0F4A8-B357-457B-AA07-3E00E5A88E3B}"/>
    <cellStyle name="Comma 2 4 3 5 3 3 3" xfId="26056" xr:uid="{39181451-706C-4E0D-8F09-A69B169D985B}"/>
    <cellStyle name="Comma 2 4 3 5 3 4" xfId="11645" xr:uid="{00000000-0005-0000-0000-00007D130000}"/>
    <cellStyle name="Comma 2 4 3 5 3 4 2" xfId="30859" xr:uid="{7ADD39E8-C34C-4CB0-97B4-3440B66212F9}"/>
    <cellStyle name="Comma 2 4 3 5 3 5" xfId="21252" xr:uid="{E5095495-BB63-4EA4-B271-B79E152DAF55}"/>
    <cellStyle name="Comma 2 4 3 5 4" xfId="2840" xr:uid="{00000000-0005-0000-0000-00007E130000}"/>
    <cellStyle name="Comma 2 4 3 5 4 2" xfId="7643" xr:uid="{00000000-0005-0000-0000-00007F130000}"/>
    <cellStyle name="Comma 2 4 3 5 4 2 2" xfId="17250" xr:uid="{00000000-0005-0000-0000-000080130000}"/>
    <cellStyle name="Comma 2 4 3 5 4 2 2 2" xfId="36464" xr:uid="{D1E82B70-E274-4C5A-BC96-2A83F8F72622}"/>
    <cellStyle name="Comma 2 4 3 5 4 2 3" xfId="26857" xr:uid="{3B3A1F84-F463-4E5E-92DB-28E3AEF911C7}"/>
    <cellStyle name="Comma 2 4 3 5 4 3" xfId="12447" xr:uid="{00000000-0005-0000-0000-000081130000}"/>
    <cellStyle name="Comma 2 4 3 5 4 3 2" xfId="31661" xr:uid="{8620AED6-225A-45FE-8344-F81D7D5E590C}"/>
    <cellStyle name="Comma 2 4 3 5 4 4" xfId="22054" xr:uid="{069DE4C0-D21B-4E64-92FE-2E79415F9960}"/>
    <cellStyle name="Comma 2 4 3 5 5" xfId="5242" xr:uid="{00000000-0005-0000-0000-000082130000}"/>
    <cellStyle name="Comma 2 4 3 5 5 2" xfId="14849" xr:uid="{00000000-0005-0000-0000-000083130000}"/>
    <cellStyle name="Comma 2 4 3 5 5 2 2" xfId="34063" xr:uid="{E40C5BD5-67C8-4421-A8DA-A8933642C91A}"/>
    <cellStyle name="Comma 2 4 3 5 5 3" xfId="24456" xr:uid="{51FD9530-CD3B-4B4E-98CC-328428DFBC6E}"/>
    <cellStyle name="Comma 2 4 3 5 6" xfId="10045" xr:uid="{00000000-0005-0000-0000-000084130000}"/>
    <cellStyle name="Comma 2 4 3 5 6 2" xfId="29259" xr:uid="{62A5437F-4D9B-4773-890C-8F4D753D0D70}"/>
    <cellStyle name="Comma 2 4 3 5 7" xfId="19652" xr:uid="{591700D1-3DFA-4659-8B4F-63FC12761D0D}"/>
    <cellStyle name="Comma 2 4 3 6" xfId="634" xr:uid="{00000000-0005-0000-0000-000085130000}"/>
    <cellStyle name="Comma 2 4 3 6 2" xfId="1435" xr:uid="{00000000-0005-0000-0000-000086130000}"/>
    <cellStyle name="Comma 2 4 3 6 2 2" xfId="3840" xr:uid="{00000000-0005-0000-0000-000087130000}"/>
    <cellStyle name="Comma 2 4 3 6 2 2 2" xfId="8643" xr:uid="{00000000-0005-0000-0000-000088130000}"/>
    <cellStyle name="Comma 2 4 3 6 2 2 2 2" xfId="18250" xr:uid="{00000000-0005-0000-0000-000089130000}"/>
    <cellStyle name="Comma 2 4 3 6 2 2 2 2 2" xfId="37464" xr:uid="{0F851A32-61E5-4417-9AD5-26DFE85DA461}"/>
    <cellStyle name="Comma 2 4 3 6 2 2 2 3" xfId="27857" xr:uid="{0A852590-C789-47FC-AA04-6CE2E13FB8BC}"/>
    <cellStyle name="Comma 2 4 3 6 2 2 3" xfId="13447" xr:uid="{00000000-0005-0000-0000-00008A130000}"/>
    <cellStyle name="Comma 2 4 3 6 2 2 3 2" xfId="32661" xr:uid="{9E483DFB-8A0A-4F2F-9486-0DA47FC65C54}"/>
    <cellStyle name="Comma 2 4 3 6 2 2 4" xfId="23054" xr:uid="{082DACE4-3CC0-4217-B446-11FFC571D0E0}"/>
    <cellStyle name="Comma 2 4 3 6 2 3" xfId="6242" xr:uid="{00000000-0005-0000-0000-00008B130000}"/>
    <cellStyle name="Comma 2 4 3 6 2 3 2" xfId="15849" xr:uid="{00000000-0005-0000-0000-00008C130000}"/>
    <cellStyle name="Comma 2 4 3 6 2 3 2 2" xfId="35063" xr:uid="{E0A15467-012D-48CB-896F-F487FC749FF1}"/>
    <cellStyle name="Comma 2 4 3 6 2 3 3" xfId="25456" xr:uid="{46F19F00-3964-4833-B453-0640EC932026}"/>
    <cellStyle name="Comma 2 4 3 6 2 4" xfId="11045" xr:uid="{00000000-0005-0000-0000-00008D130000}"/>
    <cellStyle name="Comma 2 4 3 6 2 4 2" xfId="30259" xr:uid="{53AD67FB-3CF3-4428-9009-0B99004F1E61}"/>
    <cellStyle name="Comma 2 4 3 6 2 5" xfId="20652" xr:uid="{E1E47842-4070-4EF6-8D89-C26A624D57D5}"/>
    <cellStyle name="Comma 2 4 3 6 3" xfId="2235" xr:uid="{00000000-0005-0000-0000-00008E130000}"/>
    <cellStyle name="Comma 2 4 3 6 3 2" xfId="4640" xr:uid="{00000000-0005-0000-0000-00008F130000}"/>
    <cellStyle name="Comma 2 4 3 6 3 2 2" xfId="9443" xr:uid="{00000000-0005-0000-0000-000090130000}"/>
    <cellStyle name="Comma 2 4 3 6 3 2 2 2" xfId="19050" xr:uid="{00000000-0005-0000-0000-000091130000}"/>
    <cellStyle name="Comma 2 4 3 6 3 2 2 2 2" xfId="38264" xr:uid="{ABE3D110-6F5D-4E38-8B89-25D717A3E5E6}"/>
    <cellStyle name="Comma 2 4 3 6 3 2 2 3" xfId="28657" xr:uid="{A8055647-874B-4556-B9C0-9D70B3FF2EDF}"/>
    <cellStyle name="Comma 2 4 3 6 3 2 3" xfId="14247" xr:uid="{00000000-0005-0000-0000-000092130000}"/>
    <cellStyle name="Comma 2 4 3 6 3 2 3 2" xfId="33461" xr:uid="{EAC8D050-41C4-4ECA-AC90-194B9A749D1B}"/>
    <cellStyle name="Comma 2 4 3 6 3 2 4" xfId="23854" xr:uid="{A47E45EB-A391-4455-B77A-AA4A859CDD94}"/>
    <cellStyle name="Comma 2 4 3 6 3 3" xfId="7042" xr:uid="{00000000-0005-0000-0000-000093130000}"/>
    <cellStyle name="Comma 2 4 3 6 3 3 2" xfId="16649" xr:uid="{00000000-0005-0000-0000-000094130000}"/>
    <cellStyle name="Comma 2 4 3 6 3 3 2 2" xfId="35863" xr:uid="{1AE1C737-36C3-4620-9F2D-1989A8255D23}"/>
    <cellStyle name="Comma 2 4 3 6 3 3 3" xfId="26256" xr:uid="{F90B6312-6AD2-4099-9F37-7431E444BD32}"/>
    <cellStyle name="Comma 2 4 3 6 3 4" xfId="11845" xr:uid="{00000000-0005-0000-0000-000095130000}"/>
    <cellStyle name="Comma 2 4 3 6 3 4 2" xfId="31059" xr:uid="{7836A4E5-9AFD-4F0F-ACA2-266A9123EBDC}"/>
    <cellStyle name="Comma 2 4 3 6 3 5" xfId="21452" xr:uid="{4200B9AD-7D6F-4CE0-A48F-156AFE45F3C1}"/>
    <cellStyle name="Comma 2 4 3 6 4" xfId="3040" xr:uid="{00000000-0005-0000-0000-000096130000}"/>
    <cellStyle name="Comma 2 4 3 6 4 2" xfId="7843" xr:uid="{00000000-0005-0000-0000-000097130000}"/>
    <cellStyle name="Comma 2 4 3 6 4 2 2" xfId="17450" xr:uid="{00000000-0005-0000-0000-000098130000}"/>
    <cellStyle name="Comma 2 4 3 6 4 2 2 2" xfId="36664" xr:uid="{F22836D3-4024-4B43-BEC9-CECA4D3B89F7}"/>
    <cellStyle name="Comma 2 4 3 6 4 2 3" xfId="27057" xr:uid="{9A62ED11-32D7-4F08-8F75-F6A8FEA0EC80}"/>
    <cellStyle name="Comma 2 4 3 6 4 3" xfId="12647" xr:uid="{00000000-0005-0000-0000-000099130000}"/>
    <cellStyle name="Comma 2 4 3 6 4 3 2" xfId="31861" xr:uid="{A33860FE-9A5E-46A7-A04A-F7E75FCA8B39}"/>
    <cellStyle name="Comma 2 4 3 6 4 4" xfId="22254" xr:uid="{E9A06AF1-ABD2-43D9-9084-3D1D6BA805E7}"/>
    <cellStyle name="Comma 2 4 3 6 5" xfId="5442" xr:uid="{00000000-0005-0000-0000-00009A130000}"/>
    <cellStyle name="Comma 2 4 3 6 5 2" xfId="15049" xr:uid="{00000000-0005-0000-0000-00009B130000}"/>
    <cellStyle name="Comma 2 4 3 6 5 2 2" xfId="34263" xr:uid="{A5EB21EA-F9B9-4F79-BDF4-5E1F0592B74C}"/>
    <cellStyle name="Comma 2 4 3 6 5 3" xfId="24656" xr:uid="{129E74E0-2B8C-4D4E-BC8A-E8ED6F018C2B}"/>
    <cellStyle name="Comma 2 4 3 6 6" xfId="10245" xr:uid="{00000000-0005-0000-0000-00009C130000}"/>
    <cellStyle name="Comma 2 4 3 6 6 2" xfId="29459" xr:uid="{7B157DD1-80F0-4F0C-9465-8E897134549F}"/>
    <cellStyle name="Comma 2 4 3 6 7" xfId="19852" xr:uid="{5E63744D-82EE-40E4-BA57-DBEB8A954CD0}"/>
    <cellStyle name="Comma 2 4 3 7" xfId="835" xr:uid="{00000000-0005-0000-0000-00009D130000}"/>
    <cellStyle name="Comma 2 4 3 7 2" xfId="3240" xr:uid="{00000000-0005-0000-0000-00009E130000}"/>
    <cellStyle name="Comma 2 4 3 7 2 2" xfId="8043" xr:uid="{00000000-0005-0000-0000-00009F130000}"/>
    <cellStyle name="Comma 2 4 3 7 2 2 2" xfId="17650" xr:uid="{00000000-0005-0000-0000-0000A0130000}"/>
    <cellStyle name="Comma 2 4 3 7 2 2 2 2" xfId="36864" xr:uid="{EF5FA49E-828C-47C5-A734-86F761DCBF72}"/>
    <cellStyle name="Comma 2 4 3 7 2 2 3" xfId="27257" xr:uid="{CCBC54BE-F38B-4234-8434-862094795B02}"/>
    <cellStyle name="Comma 2 4 3 7 2 3" xfId="12847" xr:uid="{00000000-0005-0000-0000-0000A1130000}"/>
    <cellStyle name="Comma 2 4 3 7 2 3 2" xfId="32061" xr:uid="{C5B85F40-0A5F-4D05-84D9-A53A19FBFA3E}"/>
    <cellStyle name="Comma 2 4 3 7 2 4" xfId="22454" xr:uid="{673CAAA1-FB79-491B-B683-D04082600403}"/>
    <cellStyle name="Comma 2 4 3 7 3" xfId="5642" xr:uid="{00000000-0005-0000-0000-0000A2130000}"/>
    <cellStyle name="Comma 2 4 3 7 3 2" xfId="15249" xr:uid="{00000000-0005-0000-0000-0000A3130000}"/>
    <cellStyle name="Comma 2 4 3 7 3 2 2" xfId="34463" xr:uid="{6C336A3C-9D5D-4BB2-9284-9B7D37A1E738}"/>
    <cellStyle name="Comma 2 4 3 7 3 3" xfId="24856" xr:uid="{07317630-B1F3-4F19-8D2D-5146847FA24C}"/>
    <cellStyle name="Comma 2 4 3 7 4" xfId="10445" xr:uid="{00000000-0005-0000-0000-0000A4130000}"/>
    <cellStyle name="Comma 2 4 3 7 4 2" xfId="29659" xr:uid="{9F5BBDED-B59B-4C7A-981D-57FAFDE40B8B}"/>
    <cellStyle name="Comma 2 4 3 7 5" xfId="20052" xr:uid="{E012231E-F6F1-4107-A84A-8F315F9AD92E}"/>
    <cellStyle name="Comma 2 4 3 8" xfId="1635" xr:uid="{00000000-0005-0000-0000-0000A5130000}"/>
    <cellStyle name="Comma 2 4 3 8 2" xfId="4040" xr:uid="{00000000-0005-0000-0000-0000A6130000}"/>
    <cellStyle name="Comma 2 4 3 8 2 2" xfId="8843" xr:uid="{00000000-0005-0000-0000-0000A7130000}"/>
    <cellStyle name="Comma 2 4 3 8 2 2 2" xfId="18450" xr:uid="{00000000-0005-0000-0000-0000A8130000}"/>
    <cellStyle name="Comma 2 4 3 8 2 2 2 2" xfId="37664" xr:uid="{A6B8619C-B0FD-4157-A9E3-C30192EB26B6}"/>
    <cellStyle name="Comma 2 4 3 8 2 2 3" xfId="28057" xr:uid="{681ECFD2-5818-464A-803A-B7F16899DBDD}"/>
    <cellStyle name="Comma 2 4 3 8 2 3" xfId="13647" xr:uid="{00000000-0005-0000-0000-0000A9130000}"/>
    <cellStyle name="Comma 2 4 3 8 2 3 2" xfId="32861" xr:uid="{E01C4720-3825-4803-8BEF-925687315D2B}"/>
    <cellStyle name="Comma 2 4 3 8 2 4" xfId="23254" xr:uid="{581F359A-B214-45FE-960D-F85D0E264911}"/>
    <cellStyle name="Comma 2 4 3 8 3" xfId="6442" xr:uid="{00000000-0005-0000-0000-0000AA130000}"/>
    <cellStyle name="Comma 2 4 3 8 3 2" xfId="16049" xr:uid="{00000000-0005-0000-0000-0000AB130000}"/>
    <cellStyle name="Comma 2 4 3 8 3 2 2" xfId="35263" xr:uid="{57C6D336-2E86-443B-90D5-FD4A27131BC8}"/>
    <cellStyle name="Comma 2 4 3 8 3 3" xfId="25656" xr:uid="{BE49F91F-C9F8-4D49-BD4A-B207F29D685F}"/>
    <cellStyle name="Comma 2 4 3 8 4" xfId="11245" xr:uid="{00000000-0005-0000-0000-0000AC130000}"/>
    <cellStyle name="Comma 2 4 3 8 4 2" xfId="30459" xr:uid="{DB799AA9-58AB-4F9D-AD30-EDF4DE790B23}"/>
    <cellStyle name="Comma 2 4 3 8 5" xfId="20852" xr:uid="{ED01D3B4-151F-4970-87F4-98BD8BAC7547}"/>
    <cellStyle name="Comma 2 4 3 9" xfId="2440" xr:uid="{00000000-0005-0000-0000-0000AD130000}"/>
    <cellStyle name="Comma 2 4 3 9 2" xfId="7243" xr:uid="{00000000-0005-0000-0000-0000AE130000}"/>
    <cellStyle name="Comma 2 4 3 9 2 2" xfId="16850" xr:uid="{00000000-0005-0000-0000-0000AF130000}"/>
    <cellStyle name="Comma 2 4 3 9 2 2 2" xfId="36064" xr:uid="{70008A32-4535-40C7-B890-4AA19B003CE9}"/>
    <cellStyle name="Comma 2 4 3 9 2 3" xfId="26457" xr:uid="{94BE0201-7E20-4B32-ABB7-6706E31CE2A1}"/>
    <cellStyle name="Comma 2 4 3 9 3" xfId="12047" xr:uid="{00000000-0005-0000-0000-0000B0130000}"/>
    <cellStyle name="Comma 2 4 3 9 3 2" xfId="31261" xr:uid="{4A0B0629-E77E-4734-99FA-36EC0E3B1874}"/>
    <cellStyle name="Comma 2 4 3 9 4" xfId="21654" xr:uid="{6AB9ACD2-98B0-4E23-9847-CEFE9AB3CE40}"/>
    <cellStyle name="Comma 2 4 4" xfId="43" xr:uid="{00000000-0005-0000-0000-0000B1130000}"/>
    <cellStyle name="Comma 2 4 4 10" xfId="4852" xr:uid="{00000000-0005-0000-0000-0000B2130000}"/>
    <cellStyle name="Comma 2 4 4 10 2" xfId="14459" xr:uid="{00000000-0005-0000-0000-0000B3130000}"/>
    <cellStyle name="Comma 2 4 4 10 2 2" xfId="33673" xr:uid="{BE7B7F77-A1EF-4A8B-89C8-DF81E51968C9}"/>
    <cellStyle name="Comma 2 4 4 10 3" xfId="24066" xr:uid="{07FDCD8C-1C82-4381-B1CE-FFB2DED024B0}"/>
    <cellStyle name="Comma 2 4 4 11" xfId="9655" xr:uid="{00000000-0005-0000-0000-0000B4130000}"/>
    <cellStyle name="Comma 2 4 4 11 2" xfId="28869" xr:uid="{B3ED23B9-8A08-439D-A901-2D0A36140F3A}"/>
    <cellStyle name="Comma 2 4 4 12" xfId="19262" xr:uid="{FC9774EE-C008-4BC5-B6D2-DF453D2D4535}"/>
    <cellStyle name="Comma 2 4 4 2" xfId="94" xr:uid="{00000000-0005-0000-0000-0000B5130000}"/>
    <cellStyle name="Comma 2 4 4 2 10" xfId="9705" xr:uid="{00000000-0005-0000-0000-0000B6130000}"/>
    <cellStyle name="Comma 2 4 4 2 10 2" xfId="28919" xr:uid="{F3BAD72B-FED4-407C-A65D-E5E08547B5A3}"/>
    <cellStyle name="Comma 2 4 4 2 11" xfId="19312" xr:uid="{F9640B55-5B19-44AB-BF39-BE96C77E3C54}"/>
    <cellStyle name="Comma 2 4 4 2 2" xfId="194" xr:uid="{00000000-0005-0000-0000-0000B7130000}"/>
    <cellStyle name="Comma 2 4 4 2 2 10" xfId="19412" xr:uid="{2001C86A-FB47-40A5-824E-395F4EE7BACB}"/>
    <cellStyle name="Comma 2 4 4 2 2 2" xfId="394" xr:uid="{00000000-0005-0000-0000-0000B8130000}"/>
    <cellStyle name="Comma 2 4 4 2 2 2 2" xfId="1195" xr:uid="{00000000-0005-0000-0000-0000B9130000}"/>
    <cellStyle name="Comma 2 4 4 2 2 2 2 2" xfId="3600" xr:uid="{00000000-0005-0000-0000-0000BA130000}"/>
    <cellStyle name="Comma 2 4 4 2 2 2 2 2 2" xfId="8403" xr:uid="{00000000-0005-0000-0000-0000BB130000}"/>
    <cellStyle name="Comma 2 4 4 2 2 2 2 2 2 2" xfId="18010" xr:uid="{00000000-0005-0000-0000-0000BC130000}"/>
    <cellStyle name="Comma 2 4 4 2 2 2 2 2 2 2 2" xfId="37224" xr:uid="{9F1C9AE5-C04E-42FF-BDBA-DFFA5D73D819}"/>
    <cellStyle name="Comma 2 4 4 2 2 2 2 2 2 3" xfId="27617" xr:uid="{A4286260-E88A-4AF3-A6B9-582341AC97DB}"/>
    <cellStyle name="Comma 2 4 4 2 2 2 2 2 3" xfId="13207" xr:uid="{00000000-0005-0000-0000-0000BD130000}"/>
    <cellStyle name="Comma 2 4 4 2 2 2 2 2 3 2" xfId="32421" xr:uid="{1FA9A838-4604-441E-B224-3CCED6F95FAC}"/>
    <cellStyle name="Comma 2 4 4 2 2 2 2 2 4" xfId="22814" xr:uid="{6FD1C123-555A-4274-83F9-228E2FCE6431}"/>
    <cellStyle name="Comma 2 4 4 2 2 2 2 3" xfId="6002" xr:uid="{00000000-0005-0000-0000-0000BE130000}"/>
    <cellStyle name="Comma 2 4 4 2 2 2 2 3 2" xfId="15609" xr:uid="{00000000-0005-0000-0000-0000BF130000}"/>
    <cellStyle name="Comma 2 4 4 2 2 2 2 3 2 2" xfId="34823" xr:uid="{C1326C48-DEB2-4E08-8187-F8D20C268AA1}"/>
    <cellStyle name="Comma 2 4 4 2 2 2 2 3 3" xfId="25216" xr:uid="{C3BFD589-FE9E-4389-94E4-5FD70662F01C}"/>
    <cellStyle name="Comma 2 4 4 2 2 2 2 4" xfId="10805" xr:uid="{00000000-0005-0000-0000-0000C0130000}"/>
    <cellStyle name="Comma 2 4 4 2 2 2 2 4 2" xfId="30019" xr:uid="{99C01DB7-E05F-427C-8B24-69B03059B11C}"/>
    <cellStyle name="Comma 2 4 4 2 2 2 2 5" xfId="20412" xr:uid="{5B9A5D8E-C9D7-4F9D-89A3-1324D451F86A}"/>
    <cellStyle name="Comma 2 4 4 2 2 2 3" xfId="1995" xr:uid="{00000000-0005-0000-0000-0000C1130000}"/>
    <cellStyle name="Comma 2 4 4 2 2 2 3 2" xfId="4400" xr:uid="{00000000-0005-0000-0000-0000C2130000}"/>
    <cellStyle name="Comma 2 4 4 2 2 2 3 2 2" xfId="9203" xr:uid="{00000000-0005-0000-0000-0000C3130000}"/>
    <cellStyle name="Comma 2 4 4 2 2 2 3 2 2 2" xfId="18810" xr:uid="{00000000-0005-0000-0000-0000C4130000}"/>
    <cellStyle name="Comma 2 4 4 2 2 2 3 2 2 2 2" xfId="38024" xr:uid="{4218544A-398F-463F-AF16-B6E80011754B}"/>
    <cellStyle name="Comma 2 4 4 2 2 2 3 2 2 3" xfId="28417" xr:uid="{00EB3C60-AADC-43C6-BD7E-A37ED7EC1B6D}"/>
    <cellStyle name="Comma 2 4 4 2 2 2 3 2 3" xfId="14007" xr:uid="{00000000-0005-0000-0000-0000C5130000}"/>
    <cellStyle name="Comma 2 4 4 2 2 2 3 2 3 2" xfId="33221" xr:uid="{8B25F6D9-E4D4-423E-AD55-F75864851BA0}"/>
    <cellStyle name="Comma 2 4 4 2 2 2 3 2 4" xfId="23614" xr:uid="{E8F15FCD-0695-4345-81E5-D441BAA44701}"/>
    <cellStyle name="Comma 2 4 4 2 2 2 3 3" xfId="6802" xr:uid="{00000000-0005-0000-0000-0000C6130000}"/>
    <cellStyle name="Comma 2 4 4 2 2 2 3 3 2" xfId="16409" xr:uid="{00000000-0005-0000-0000-0000C7130000}"/>
    <cellStyle name="Comma 2 4 4 2 2 2 3 3 2 2" xfId="35623" xr:uid="{CC2BB3BB-8A8D-4A88-9029-EE83B382B11F}"/>
    <cellStyle name="Comma 2 4 4 2 2 2 3 3 3" xfId="26016" xr:uid="{4BFCE7F0-AD64-4D3F-AB44-E0064A2D1EAB}"/>
    <cellStyle name="Comma 2 4 4 2 2 2 3 4" xfId="11605" xr:uid="{00000000-0005-0000-0000-0000C8130000}"/>
    <cellStyle name="Comma 2 4 4 2 2 2 3 4 2" xfId="30819" xr:uid="{849AE473-CCC5-4F19-B763-4E133F89D515}"/>
    <cellStyle name="Comma 2 4 4 2 2 2 3 5" xfId="21212" xr:uid="{081BD28B-94D0-4485-AAE5-6933785F7F00}"/>
    <cellStyle name="Comma 2 4 4 2 2 2 4" xfId="2800" xr:uid="{00000000-0005-0000-0000-0000C9130000}"/>
    <cellStyle name="Comma 2 4 4 2 2 2 4 2" xfId="7603" xr:uid="{00000000-0005-0000-0000-0000CA130000}"/>
    <cellStyle name="Comma 2 4 4 2 2 2 4 2 2" xfId="17210" xr:uid="{00000000-0005-0000-0000-0000CB130000}"/>
    <cellStyle name="Comma 2 4 4 2 2 2 4 2 2 2" xfId="36424" xr:uid="{D50B0E08-8ABB-468A-A514-E6996A23B86D}"/>
    <cellStyle name="Comma 2 4 4 2 2 2 4 2 3" xfId="26817" xr:uid="{A22BC45C-D326-43F6-8505-DBD5074DD404}"/>
    <cellStyle name="Comma 2 4 4 2 2 2 4 3" xfId="12407" xr:uid="{00000000-0005-0000-0000-0000CC130000}"/>
    <cellStyle name="Comma 2 4 4 2 2 2 4 3 2" xfId="31621" xr:uid="{1F562526-B7BB-464D-BB5B-F1B974EFDF50}"/>
    <cellStyle name="Comma 2 4 4 2 2 2 4 4" xfId="22014" xr:uid="{737A7F57-1664-4FF1-AFD3-90FEC8EA6908}"/>
    <cellStyle name="Comma 2 4 4 2 2 2 5" xfId="5202" xr:uid="{00000000-0005-0000-0000-0000CD130000}"/>
    <cellStyle name="Comma 2 4 4 2 2 2 5 2" xfId="14809" xr:uid="{00000000-0005-0000-0000-0000CE130000}"/>
    <cellStyle name="Comma 2 4 4 2 2 2 5 2 2" xfId="34023" xr:uid="{7F3B2BD6-0289-449F-984F-9407AB31EBA2}"/>
    <cellStyle name="Comma 2 4 4 2 2 2 5 3" xfId="24416" xr:uid="{BC4399F7-525E-4490-A195-4BAFFFF9224E}"/>
    <cellStyle name="Comma 2 4 4 2 2 2 6" xfId="10005" xr:uid="{00000000-0005-0000-0000-0000CF130000}"/>
    <cellStyle name="Comma 2 4 4 2 2 2 6 2" xfId="29219" xr:uid="{7BED1A41-228F-400B-B6A9-E52F708907C9}"/>
    <cellStyle name="Comma 2 4 4 2 2 2 7" xfId="19612" xr:uid="{F4CF8ACB-D1B0-4957-AE86-F4A0AE4773AE}"/>
    <cellStyle name="Comma 2 4 4 2 2 3" xfId="594" xr:uid="{00000000-0005-0000-0000-0000D0130000}"/>
    <cellStyle name="Comma 2 4 4 2 2 3 2" xfId="1395" xr:uid="{00000000-0005-0000-0000-0000D1130000}"/>
    <cellStyle name="Comma 2 4 4 2 2 3 2 2" xfId="3800" xr:uid="{00000000-0005-0000-0000-0000D2130000}"/>
    <cellStyle name="Comma 2 4 4 2 2 3 2 2 2" xfId="8603" xr:uid="{00000000-0005-0000-0000-0000D3130000}"/>
    <cellStyle name="Comma 2 4 4 2 2 3 2 2 2 2" xfId="18210" xr:uid="{00000000-0005-0000-0000-0000D4130000}"/>
    <cellStyle name="Comma 2 4 4 2 2 3 2 2 2 2 2" xfId="37424" xr:uid="{9FC62A4B-2C46-4E2C-8F9E-2D0E8D201E29}"/>
    <cellStyle name="Comma 2 4 4 2 2 3 2 2 2 3" xfId="27817" xr:uid="{2DFE39D8-8743-46F3-A1B1-89843F687D1A}"/>
    <cellStyle name="Comma 2 4 4 2 2 3 2 2 3" xfId="13407" xr:uid="{00000000-0005-0000-0000-0000D5130000}"/>
    <cellStyle name="Comma 2 4 4 2 2 3 2 2 3 2" xfId="32621" xr:uid="{FFD6DCDA-3B41-4AC0-8C7A-EB61822ADD4E}"/>
    <cellStyle name="Comma 2 4 4 2 2 3 2 2 4" xfId="23014" xr:uid="{3474AF18-8869-4BA8-AE50-3C02C19BBB2B}"/>
    <cellStyle name="Comma 2 4 4 2 2 3 2 3" xfId="6202" xr:uid="{00000000-0005-0000-0000-0000D6130000}"/>
    <cellStyle name="Comma 2 4 4 2 2 3 2 3 2" xfId="15809" xr:uid="{00000000-0005-0000-0000-0000D7130000}"/>
    <cellStyle name="Comma 2 4 4 2 2 3 2 3 2 2" xfId="35023" xr:uid="{03E3A1E4-DA5A-457C-9EBF-48D78D8A7D6A}"/>
    <cellStyle name="Comma 2 4 4 2 2 3 2 3 3" xfId="25416" xr:uid="{CD4634E4-A875-4D57-8155-21C0BB20FA24}"/>
    <cellStyle name="Comma 2 4 4 2 2 3 2 4" xfId="11005" xr:uid="{00000000-0005-0000-0000-0000D8130000}"/>
    <cellStyle name="Comma 2 4 4 2 2 3 2 4 2" xfId="30219" xr:uid="{5C9D03F3-91C7-44F3-A377-ED9747B50C8A}"/>
    <cellStyle name="Comma 2 4 4 2 2 3 2 5" xfId="20612" xr:uid="{6942F57A-B933-43DB-94C3-F8BFDC2E0501}"/>
    <cellStyle name="Comma 2 4 4 2 2 3 3" xfId="2195" xr:uid="{00000000-0005-0000-0000-0000D9130000}"/>
    <cellStyle name="Comma 2 4 4 2 2 3 3 2" xfId="4600" xr:uid="{00000000-0005-0000-0000-0000DA130000}"/>
    <cellStyle name="Comma 2 4 4 2 2 3 3 2 2" xfId="9403" xr:uid="{00000000-0005-0000-0000-0000DB130000}"/>
    <cellStyle name="Comma 2 4 4 2 2 3 3 2 2 2" xfId="19010" xr:uid="{00000000-0005-0000-0000-0000DC130000}"/>
    <cellStyle name="Comma 2 4 4 2 2 3 3 2 2 2 2" xfId="38224" xr:uid="{B76C1C85-07F2-4052-B296-821D6BF2653F}"/>
    <cellStyle name="Comma 2 4 4 2 2 3 3 2 2 3" xfId="28617" xr:uid="{E06AE445-B69A-455E-8A78-9F9C64C36D71}"/>
    <cellStyle name="Comma 2 4 4 2 2 3 3 2 3" xfId="14207" xr:uid="{00000000-0005-0000-0000-0000DD130000}"/>
    <cellStyle name="Comma 2 4 4 2 2 3 3 2 3 2" xfId="33421" xr:uid="{3B2C5C6B-7392-4820-8935-F50ADDC55469}"/>
    <cellStyle name="Comma 2 4 4 2 2 3 3 2 4" xfId="23814" xr:uid="{584AD28A-54A5-43A6-B732-9C19DB6293C7}"/>
    <cellStyle name="Comma 2 4 4 2 2 3 3 3" xfId="7002" xr:uid="{00000000-0005-0000-0000-0000DE130000}"/>
    <cellStyle name="Comma 2 4 4 2 2 3 3 3 2" xfId="16609" xr:uid="{00000000-0005-0000-0000-0000DF130000}"/>
    <cellStyle name="Comma 2 4 4 2 2 3 3 3 2 2" xfId="35823" xr:uid="{964A2E64-5CDE-436D-8C31-6248ED4D4E29}"/>
    <cellStyle name="Comma 2 4 4 2 2 3 3 3 3" xfId="26216" xr:uid="{F76B610A-DA79-475C-84EF-591793B5FFA1}"/>
    <cellStyle name="Comma 2 4 4 2 2 3 3 4" xfId="11805" xr:uid="{00000000-0005-0000-0000-0000E0130000}"/>
    <cellStyle name="Comma 2 4 4 2 2 3 3 4 2" xfId="31019" xr:uid="{52DC3DA2-2632-45A6-92FB-A9C5AAE2B7EC}"/>
    <cellStyle name="Comma 2 4 4 2 2 3 3 5" xfId="21412" xr:uid="{C47AE59A-8433-4332-A657-52C56CA8D5B4}"/>
    <cellStyle name="Comma 2 4 4 2 2 3 4" xfId="3000" xr:uid="{00000000-0005-0000-0000-0000E1130000}"/>
    <cellStyle name="Comma 2 4 4 2 2 3 4 2" xfId="7803" xr:uid="{00000000-0005-0000-0000-0000E2130000}"/>
    <cellStyle name="Comma 2 4 4 2 2 3 4 2 2" xfId="17410" xr:uid="{00000000-0005-0000-0000-0000E3130000}"/>
    <cellStyle name="Comma 2 4 4 2 2 3 4 2 2 2" xfId="36624" xr:uid="{49B962FE-5DC5-40CD-A7E9-D8E767EF4EC4}"/>
    <cellStyle name="Comma 2 4 4 2 2 3 4 2 3" xfId="27017" xr:uid="{7114F61D-B73C-4F29-899E-7AF275B706A6}"/>
    <cellStyle name="Comma 2 4 4 2 2 3 4 3" xfId="12607" xr:uid="{00000000-0005-0000-0000-0000E4130000}"/>
    <cellStyle name="Comma 2 4 4 2 2 3 4 3 2" xfId="31821" xr:uid="{DDC20FDE-066B-4117-845D-E362D07AD5AB}"/>
    <cellStyle name="Comma 2 4 4 2 2 3 4 4" xfId="22214" xr:uid="{92BEFE9D-74F9-460F-8B09-6B2BE876A34E}"/>
    <cellStyle name="Comma 2 4 4 2 2 3 5" xfId="5402" xr:uid="{00000000-0005-0000-0000-0000E5130000}"/>
    <cellStyle name="Comma 2 4 4 2 2 3 5 2" xfId="15009" xr:uid="{00000000-0005-0000-0000-0000E6130000}"/>
    <cellStyle name="Comma 2 4 4 2 2 3 5 2 2" xfId="34223" xr:uid="{F597B630-D3AD-47EF-A1EE-7606277C4BCC}"/>
    <cellStyle name="Comma 2 4 4 2 2 3 5 3" xfId="24616" xr:uid="{E3F62ED6-9E1D-4BBB-BF91-853DAAAF0C8B}"/>
    <cellStyle name="Comma 2 4 4 2 2 3 6" xfId="10205" xr:uid="{00000000-0005-0000-0000-0000E7130000}"/>
    <cellStyle name="Comma 2 4 4 2 2 3 6 2" xfId="29419" xr:uid="{A87CEF02-3831-4A07-8B24-BC65CA73FD1E}"/>
    <cellStyle name="Comma 2 4 4 2 2 3 7" xfId="19812" xr:uid="{17646800-ADF6-4182-AF70-35BAF55202A3}"/>
    <cellStyle name="Comma 2 4 4 2 2 4" xfId="794" xr:uid="{00000000-0005-0000-0000-0000E8130000}"/>
    <cellStyle name="Comma 2 4 4 2 2 4 2" xfId="1595" xr:uid="{00000000-0005-0000-0000-0000E9130000}"/>
    <cellStyle name="Comma 2 4 4 2 2 4 2 2" xfId="4000" xr:uid="{00000000-0005-0000-0000-0000EA130000}"/>
    <cellStyle name="Comma 2 4 4 2 2 4 2 2 2" xfId="8803" xr:uid="{00000000-0005-0000-0000-0000EB130000}"/>
    <cellStyle name="Comma 2 4 4 2 2 4 2 2 2 2" xfId="18410" xr:uid="{00000000-0005-0000-0000-0000EC130000}"/>
    <cellStyle name="Comma 2 4 4 2 2 4 2 2 2 2 2" xfId="37624" xr:uid="{0726D3F9-F631-4646-BAE6-A0925F419BE4}"/>
    <cellStyle name="Comma 2 4 4 2 2 4 2 2 2 3" xfId="28017" xr:uid="{B3CD9048-E60A-4B40-A595-FE06AFA88CD8}"/>
    <cellStyle name="Comma 2 4 4 2 2 4 2 2 3" xfId="13607" xr:uid="{00000000-0005-0000-0000-0000ED130000}"/>
    <cellStyle name="Comma 2 4 4 2 2 4 2 2 3 2" xfId="32821" xr:uid="{49FA920C-0F32-4434-9E6F-AE29CBF7301C}"/>
    <cellStyle name="Comma 2 4 4 2 2 4 2 2 4" xfId="23214" xr:uid="{93551F18-0B91-4C0B-A5DC-5ACA781BA770}"/>
    <cellStyle name="Comma 2 4 4 2 2 4 2 3" xfId="6402" xr:uid="{00000000-0005-0000-0000-0000EE130000}"/>
    <cellStyle name="Comma 2 4 4 2 2 4 2 3 2" xfId="16009" xr:uid="{00000000-0005-0000-0000-0000EF130000}"/>
    <cellStyle name="Comma 2 4 4 2 2 4 2 3 2 2" xfId="35223" xr:uid="{724FD15B-9714-4BD8-A85B-E829866BC188}"/>
    <cellStyle name="Comma 2 4 4 2 2 4 2 3 3" xfId="25616" xr:uid="{479DCA02-1A72-4B37-BE7C-6D7D2F39C7C2}"/>
    <cellStyle name="Comma 2 4 4 2 2 4 2 4" xfId="11205" xr:uid="{00000000-0005-0000-0000-0000F0130000}"/>
    <cellStyle name="Comma 2 4 4 2 2 4 2 4 2" xfId="30419" xr:uid="{C20E0343-AD1F-45F0-A75C-383C760CD5B9}"/>
    <cellStyle name="Comma 2 4 4 2 2 4 2 5" xfId="20812" xr:uid="{9ADF6EF7-E302-461A-A671-0085E225122A}"/>
    <cellStyle name="Comma 2 4 4 2 2 4 3" xfId="2395" xr:uid="{00000000-0005-0000-0000-0000F1130000}"/>
    <cellStyle name="Comma 2 4 4 2 2 4 3 2" xfId="4800" xr:uid="{00000000-0005-0000-0000-0000F2130000}"/>
    <cellStyle name="Comma 2 4 4 2 2 4 3 2 2" xfId="9603" xr:uid="{00000000-0005-0000-0000-0000F3130000}"/>
    <cellStyle name="Comma 2 4 4 2 2 4 3 2 2 2" xfId="19210" xr:uid="{00000000-0005-0000-0000-0000F4130000}"/>
    <cellStyle name="Comma 2 4 4 2 2 4 3 2 2 2 2" xfId="38424" xr:uid="{5B922637-E803-428D-BD84-D571CBBEB88C}"/>
    <cellStyle name="Comma 2 4 4 2 2 4 3 2 2 3" xfId="28817" xr:uid="{C5EECD2A-E2D6-453B-A97D-1A8F96CF1D03}"/>
    <cellStyle name="Comma 2 4 4 2 2 4 3 2 3" xfId="14407" xr:uid="{00000000-0005-0000-0000-0000F5130000}"/>
    <cellStyle name="Comma 2 4 4 2 2 4 3 2 3 2" xfId="33621" xr:uid="{F8F516C1-C2B3-4016-8D14-0BE44BD74288}"/>
    <cellStyle name="Comma 2 4 4 2 2 4 3 2 4" xfId="24014" xr:uid="{0B9325E2-6D66-4FA7-A230-DA3CDD23DA44}"/>
    <cellStyle name="Comma 2 4 4 2 2 4 3 3" xfId="7202" xr:uid="{00000000-0005-0000-0000-0000F6130000}"/>
    <cellStyle name="Comma 2 4 4 2 2 4 3 3 2" xfId="16809" xr:uid="{00000000-0005-0000-0000-0000F7130000}"/>
    <cellStyle name="Comma 2 4 4 2 2 4 3 3 2 2" xfId="36023" xr:uid="{29179CA5-FA4E-49B7-879A-73E8DD6F4152}"/>
    <cellStyle name="Comma 2 4 4 2 2 4 3 3 3" xfId="26416" xr:uid="{3ECAF5CE-D3C9-4DDB-AE49-8B65163A444F}"/>
    <cellStyle name="Comma 2 4 4 2 2 4 3 4" xfId="12005" xr:uid="{00000000-0005-0000-0000-0000F8130000}"/>
    <cellStyle name="Comma 2 4 4 2 2 4 3 4 2" xfId="31219" xr:uid="{75FC187F-FBA7-4751-A64D-74794CFC97BB}"/>
    <cellStyle name="Comma 2 4 4 2 2 4 3 5" xfId="21612" xr:uid="{59215478-7CFC-4DFC-B495-47A50DDB7858}"/>
    <cellStyle name="Comma 2 4 4 2 2 4 4" xfId="3200" xr:uid="{00000000-0005-0000-0000-0000F9130000}"/>
    <cellStyle name="Comma 2 4 4 2 2 4 4 2" xfId="8003" xr:uid="{00000000-0005-0000-0000-0000FA130000}"/>
    <cellStyle name="Comma 2 4 4 2 2 4 4 2 2" xfId="17610" xr:uid="{00000000-0005-0000-0000-0000FB130000}"/>
    <cellStyle name="Comma 2 4 4 2 2 4 4 2 2 2" xfId="36824" xr:uid="{71F50D09-AFD6-41C1-AFB8-2621C2CDCE1F}"/>
    <cellStyle name="Comma 2 4 4 2 2 4 4 2 3" xfId="27217" xr:uid="{4D5E3A7F-DC28-4136-8F06-69254B0F4285}"/>
    <cellStyle name="Comma 2 4 4 2 2 4 4 3" xfId="12807" xr:uid="{00000000-0005-0000-0000-0000FC130000}"/>
    <cellStyle name="Comma 2 4 4 2 2 4 4 3 2" xfId="32021" xr:uid="{B013E88B-C44B-4EC3-941D-87273E39B107}"/>
    <cellStyle name="Comma 2 4 4 2 2 4 4 4" xfId="22414" xr:uid="{20631CBA-F4B9-4D44-9324-99498ACE7D2F}"/>
    <cellStyle name="Comma 2 4 4 2 2 4 5" xfId="5602" xr:uid="{00000000-0005-0000-0000-0000FD130000}"/>
    <cellStyle name="Comma 2 4 4 2 2 4 5 2" xfId="15209" xr:uid="{00000000-0005-0000-0000-0000FE130000}"/>
    <cellStyle name="Comma 2 4 4 2 2 4 5 2 2" xfId="34423" xr:uid="{7CE7A2D8-29D2-40A4-B16C-5D7B23D9A414}"/>
    <cellStyle name="Comma 2 4 4 2 2 4 5 3" xfId="24816" xr:uid="{DB77C620-0902-49D8-A00E-3E76FB7F6A2D}"/>
    <cellStyle name="Comma 2 4 4 2 2 4 6" xfId="10405" xr:uid="{00000000-0005-0000-0000-0000FF130000}"/>
    <cellStyle name="Comma 2 4 4 2 2 4 6 2" xfId="29619" xr:uid="{F7875FE7-9B9B-4210-B71C-04C5318CAA6F}"/>
    <cellStyle name="Comma 2 4 4 2 2 4 7" xfId="20012" xr:uid="{30D88AED-519D-4556-B35E-4FD7F57364FB}"/>
    <cellStyle name="Comma 2 4 4 2 2 5" xfId="995" xr:uid="{00000000-0005-0000-0000-000000140000}"/>
    <cellStyle name="Comma 2 4 4 2 2 5 2" xfId="3400" xr:uid="{00000000-0005-0000-0000-000001140000}"/>
    <cellStyle name="Comma 2 4 4 2 2 5 2 2" xfId="8203" xr:uid="{00000000-0005-0000-0000-000002140000}"/>
    <cellStyle name="Comma 2 4 4 2 2 5 2 2 2" xfId="17810" xr:uid="{00000000-0005-0000-0000-000003140000}"/>
    <cellStyle name="Comma 2 4 4 2 2 5 2 2 2 2" xfId="37024" xr:uid="{CC441E99-D7E3-4BBA-9275-A146D04671A3}"/>
    <cellStyle name="Comma 2 4 4 2 2 5 2 2 3" xfId="27417" xr:uid="{A87D6EAE-CC35-4F10-A974-AC1BD30F6A60}"/>
    <cellStyle name="Comma 2 4 4 2 2 5 2 3" xfId="13007" xr:uid="{00000000-0005-0000-0000-000004140000}"/>
    <cellStyle name="Comma 2 4 4 2 2 5 2 3 2" xfId="32221" xr:uid="{72004A23-8CDE-44B1-AC92-93B77BB4FE6B}"/>
    <cellStyle name="Comma 2 4 4 2 2 5 2 4" xfId="22614" xr:uid="{7C5C6E99-2035-415C-8F77-FFC6AA112BBE}"/>
    <cellStyle name="Comma 2 4 4 2 2 5 3" xfId="5802" xr:uid="{00000000-0005-0000-0000-000005140000}"/>
    <cellStyle name="Comma 2 4 4 2 2 5 3 2" xfId="15409" xr:uid="{00000000-0005-0000-0000-000006140000}"/>
    <cellStyle name="Comma 2 4 4 2 2 5 3 2 2" xfId="34623" xr:uid="{C64ACCA5-62A1-409C-B73D-B56C93560EE4}"/>
    <cellStyle name="Comma 2 4 4 2 2 5 3 3" xfId="25016" xr:uid="{2E869292-91EB-4056-BDFE-DC77DC39E041}"/>
    <cellStyle name="Comma 2 4 4 2 2 5 4" xfId="10605" xr:uid="{00000000-0005-0000-0000-000007140000}"/>
    <cellStyle name="Comma 2 4 4 2 2 5 4 2" xfId="29819" xr:uid="{FE5A64C0-BEF5-4F08-982D-9BF87FAAACA4}"/>
    <cellStyle name="Comma 2 4 4 2 2 5 5" xfId="20212" xr:uid="{185259AB-3802-4D41-9F11-FAC4B905E952}"/>
    <cellStyle name="Comma 2 4 4 2 2 6" xfId="1795" xr:uid="{00000000-0005-0000-0000-000008140000}"/>
    <cellStyle name="Comma 2 4 4 2 2 6 2" xfId="4200" xr:uid="{00000000-0005-0000-0000-000009140000}"/>
    <cellStyle name="Comma 2 4 4 2 2 6 2 2" xfId="9003" xr:uid="{00000000-0005-0000-0000-00000A140000}"/>
    <cellStyle name="Comma 2 4 4 2 2 6 2 2 2" xfId="18610" xr:uid="{00000000-0005-0000-0000-00000B140000}"/>
    <cellStyle name="Comma 2 4 4 2 2 6 2 2 2 2" xfId="37824" xr:uid="{F0EA021B-7C49-453A-A7FC-9092C6A5F23F}"/>
    <cellStyle name="Comma 2 4 4 2 2 6 2 2 3" xfId="28217" xr:uid="{84DBF5B7-3521-4898-8A92-4C6D33DFD48C}"/>
    <cellStyle name="Comma 2 4 4 2 2 6 2 3" xfId="13807" xr:uid="{00000000-0005-0000-0000-00000C140000}"/>
    <cellStyle name="Comma 2 4 4 2 2 6 2 3 2" xfId="33021" xr:uid="{4C537F2A-3E1E-47A7-95E4-7A7768CFEC2C}"/>
    <cellStyle name="Comma 2 4 4 2 2 6 2 4" xfId="23414" xr:uid="{77C209B6-124B-487E-AEB3-18B9C2110F4F}"/>
    <cellStyle name="Comma 2 4 4 2 2 6 3" xfId="6602" xr:uid="{00000000-0005-0000-0000-00000D140000}"/>
    <cellStyle name="Comma 2 4 4 2 2 6 3 2" xfId="16209" xr:uid="{00000000-0005-0000-0000-00000E140000}"/>
    <cellStyle name="Comma 2 4 4 2 2 6 3 2 2" xfId="35423" xr:uid="{88E850E0-5C1C-4114-AB7C-1A365F9CAE01}"/>
    <cellStyle name="Comma 2 4 4 2 2 6 3 3" xfId="25816" xr:uid="{D0822A81-21C5-4DFE-9E2D-A02FCDF1301F}"/>
    <cellStyle name="Comma 2 4 4 2 2 6 4" xfId="11405" xr:uid="{00000000-0005-0000-0000-00000F140000}"/>
    <cellStyle name="Comma 2 4 4 2 2 6 4 2" xfId="30619" xr:uid="{4A74C0AC-2C9B-4FA2-804A-50AF293C4CC4}"/>
    <cellStyle name="Comma 2 4 4 2 2 6 5" xfId="21012" xr:uid="{67F28AB5-1F18-4983-B4BA-E3C0CF4A7AAC}"/>
    <cellStyle name="Comma 2 4 4 2 2 7" xfId="2600" xr:uid="{00000000-0005-0000-0000-000010140000}"/>
    <cellStyle name="Comma 2 4 4 2 2 7 2" xfId="7403" xr:uid="{00000000-0005-0000-0000-000011140000}"/>
    <cellStyle name="Comma 2 4 4 2 2 7 2 2" xfId="17010" xr:uid="{00000000-0005-0000-0000-000012140000}"/>
    <cellStyle name="Comma 2 4 4 2 2 7 2 2 2" xfId="36224" xr:uid="{15F72C09-9ED4-40E4-A0A4-3568C5B06F08}"/>
    <cellStyle name="Comma 2 4 4 2 2 7 2 3" xfId="26617" xr:uid="{AD1022FE-B8EF-4198-B966-5CB78B68FFEC}"/>
    <cellStyle name="Comma 2 4 4 2 2 7 3" xfId="12207" xr:uid="{00000000-0005-0000-0000-000013140000}"/>
    <cellStyle name="Comma 2 4 4 2 2 7 3 2" xfId="31421" xr:uid="{2F346645-A3BC-4A3B-858E-D88A0683A06E}"/>
    <cellStyle name="Comma 2 4 4 2 2 7 4" xfId="21814" xr:uid="{10BB381A-B75C-444C-A5D3-03B69CC20DDE}"/>
    <cellStyle name="Comma 2 4 4 2 2 8" xfId="5002" xr:uid="{00000000-0005-0000-0000-000014140000}"/>
    <cellStyle name="Comma 2 4 4 2 2 8 2" xfId="14609" xr:uid="{00000000-0005-0000-0000-000015140000}"/>
    <cellStyle name="Comma 2 4 4 2 2 8 2 2" xfId="33823" xr:uid="{4EA568F6-A009-4456-B907-673F943A58B5}"/>
    <cellStyle name="Comma 2 4 4 2 2 8 3" xfId="24216" xr:uid="{5F85F53D-CA5B-4035-A62A-F40F4E4E1748}"/>
    <cellStyle name="Comma 2 4 4 2 2 9" xfId="9805" xr:uid="{00000000-0005-0000-0000-000016140000}"/>
    <cellStyle name="Comma 2 4 4 2 2 9 2" xfId="29019" xr:uid="{F9703E0A-CB8E-4933-8498-BB088347BBC0}"/>
    <cellStyle name="Comma 2 4 4 2 3" xfId="294" xr:uid="{00000000-0005-0000-0000-000017140000}"/>
    <cellStyle name="Comma 2 4 4 2 3 2" xfId="1095" xr:uid="{00000000-0005-0000-0000-000018140000}"/>
    <cellStyle name="Comma 2 4 4 2 3 2 2" xfId="3500" xr:uid="{00000000-0005-0000-0000-000019140000}"/>
    <cellStyle name="Comma 2 4 4 2 3 2 2 2" xfId="8303" xr:uid="{00000000-0005-0000-0000-00001A140000}"/>
    <cellStyle name="Comma 2 4 4 2 3 2 2 2 2" xfId="17910" xr:uid="{00000000-0005-0000-0000-00001B140000}"/>
    <cellStyle name="Comma 2 4 4 2 3 2 2 2 2 2" xfId="37124" xr:uid="{828B2F39-3BC2-4D08-B638-DC902EF86AA7}"/>
    <cellStyle name="Comma 2 4 4 2 3 2 2 2 3" xfId="27517" xr:uid="{2E60F60E-A4A0-4909-A1A5-57F5F6702550}"/>
    <cellStyle name="Comma 2 4 4 2 3 2 2 3" xfId="13107" xr:uid="{00000000-0005-0000-0000-00001C140000}"/>
    <cellStyle name="Comma 2 4 4 2 3 2 2 3 2" xfId="32321" xr:uid="{12CF0E1E-E24E-43A3-9F94-A0CD91E38B59}"/>
    <cellStyle name="Comma 2 4 4 2 3 2 2 4" xfId="22714" xr:uid="{46F48FA2-A951-48D3-BADB-7CDEB1CCCFB5}"/>
    <cellStyle name="Comma 2 4 4 2 3 2 3" xfId="5902" xr:uid="{00000000-0005-0000-0000-00001D140000}"/>
    <cellStyle name="Comma 2 4 4 2 3 2 3 2" xfId="15509" xr:uid="{00000000-0005-0000-0000-00001E140000}"/>
    <cellStyle name="Comma 2 4 4 2 3 2 3 2 2" xfId="34723" xr:uid="{40D0AC5C-78B5-4791-A3A7-29B8170ACA4D}"/>
    <cellStyle name="Comma 2 4 4 2 3 2 3 3" xfId="25116" xr:uid="{C87ADE9A-CD37-4387-8946-9648EB7B44F7}"/>
    <cellStyle name="Comma 2 4 4 2 3 2 4" xfId="10705" xr:uid="{00000000-0005-0000-0000-00001F140000}"/>
    <cellStyle name="Comma 2 4 4 2 3 2 4 2" xfId="29919" xr:uid="{F8D9CCC2-6634-48A2-8693-71CFB1B061EC}"/>
    <cellStyle name="Comma 2 4 4 2 3 2 5" xfId="20312" xr:uid="{EFAC0A57-0748-4FCC-834C-37CD54CB4EAD}"/>
    <cellStyle name="Comma 2 4 4 2 3 3" xfId="1895" xr:uid="{00000000-0005-0000-0000-000020140000}"/>
    <cellStyle name="Comma 2 4 4 2 3 3 2" xfId="4300" xr:uid="{00000000-0005-0000-0000-000021140000}"/>
    <cellStyle name="Comma 2 4 4 2 3 3 2 2" xfId="9103" xr:uid="{00000000-0005-0000-0000-000022140000}"/>
    <cellStyle name="Comma 2 4 4 2 3 3 2 2 2" xfId="18710" xr:uid="{00000000-0005-0000-0000-000023140000}"/>
    <cellStyle name="Comma 2 4 4 2 3 3 2 2 2 2" xfId="37924" xr:uid="{CA0ADC16-5212-441D-895A-40F7B445B1E9}"/>
    <cellStyle name="Comma 2 4 4 2 3 3 2 2 3" xfId="28317" xr:uid="{A5C6F585-974E-4F0D-AE8A-2F349D699136}"/>
    <cellStyle name="Comma 2 4 4 2 3 3 2 3" xfId="13907" xr:uid="{00000000-0005-0000-0000-000024140000}"/>
    <cellStyle name="Comma 2 4 4 2 3 3 2 3 2" xfId="33121" xr:uid="{BF4312A2-A48B-46F6-938E-344E5FB66011}"/>
    <cellStyle name="Comma 2 4 4 2 3 3 2 4" xfId="23514" xr:uid="{B11D6D87-E415-4B04-A16B-A557A95A9057}"/>
    <cellStyle name="Comma 2 4 4 2 3 3 3" xfId="6702" xr:uid="{00000000-0005-0000-0000-000025140000}"/>
    <cellStyle name="Comma 2 4 4 2 3 3 3 2" xfId="16309" xr:uid="{00000000-0005-0000-0000-000026140000}"/>
    <cellStyle name="Comma 2 4 4 2 3 3 3 2 2" xfId="35523" xr:uid="{A3BAC282-0CC6-4F77-8CB3-D8BFDF12258F}"/>
    <cellStyle name="Comma 2 4 4 2 3 3 3 3" xfId="25916" xr:uid="{49A56DE8-6B22-4B0E-A37D-C2AD96188F6C}"/>
    <cellStyle name="Comma 2 4 4 2 3 3 4" xfId="11505" xr:uid="{00000000-0005-0000-0000-000027140000}"/>
    <cellStyle name="Comma 2 4 4 2 3 3 4 2" xfId="30719" xr:uid="{80F6B6F5-7B6F-4FDF-9230-D7BF79D2E0C7}"/>
    <cellStyle name="Comma 2 4 4 2 3 3 5" xfId="21112" xr:uid="{CE506541-14ED-474D-AAC9-512C40A002CE}"/>
    <cellStyle name="Comma 2 4 4 2 3 4" xfId="2700" xr:uid="{00000000-0005-0000-0000-000028140000}"/>
    <cellStyle name="Comma 2 4 4 2 3 4 2" xfId="7503" xr:uid="{00000000-0005-0000-0000-000029140000}"/>
    <cellStyle name="Comma 2 4 4 2 3 4 2 2" xfId="17110" xr:uid="{00000000-0005-0000-0000-00002A140000}"/>
    <cellStyle name="Comma 2 4 4 2 3 4 2 2 2" xfId="36324" xr:uid="{27231B4D-1BBB-4A2F-BF96-D9755F4DD174}"/>
    <cellStyle name="Comma 2 4 4 2 3 4 2 3" xfId="26717" xr:uid="{02FB465B-4DEC-4FB7-B2C7-ACA39DEEBA44}"/>
    <cellStyle name="Comma 2 4 4 2 3 4 3" xfId="12307" xr:uid="{00000000-0005-0000-0000-00002B140000}"/>
    <cellStyle name="Comma 2 4 4 2 3 4 3 2" xfId="31521" xr:uid="{76CC9A8C-6079-4F81-9CAA-FB708488B1B0}"/>
    <cellStyle name="Comma 2 4 4 2 3 4 4" xfId="21914" xr:uid="{548A4BB5-E3EE-41E6-8158-53C5120F7A42}"/>
    <cellStyle name="Comma 2 4 4 2 3 5" xfId="5102" xr:uid="{00000000-0005-0000-0000-00002C140000}"/>
    <cellStyle name="Comma 2 4 4 2 3 5 2" xfId="14709" xr:uid="{00000000-0005-0000-0000-00002D140000}"/>
    <cellStyle name="Comma 2 4 4 2 3 5 2 2" xfId="33923" xr:uid="{E8FC7D17-3A7F-469C-80E7-99BAA173D870}"/>
    <cellStyle name="Comma 2 4 4 2 3 5 3" xfId="24316" xr:uid="{1DD1976A-290C-4E33-BC8A-65935CB8E712}"/>
    <cellStyle name="Comma 2 4 4 2 3 6" xfId="9905" xr:uid="{00000000-0005-0000-0000-00002E140000}"/>
    <cellStyle name="Comma 2 4 4 2 3 6 2" xfId="29119" xr:uid="{5691FD2F-D8C7-4E6A-926C-7BAA937AE35D}"/>
    <cellStyle name="Comma 2 4 4 2 3 7" xfId="19512" xr:uid="{C5B1B9D3-1252-487D-AD9A-7251CFBACD38}"/>
    <cellStyle name="Comma 2 4 4 2 4" xfId="494" xr:uid="{00000000-0005-0000-0000-00002F140000}"/>
    <cellStyle name="Comma 2 4 4 2 4 2" xfId="1295" xr:uid="{00000000-0005-0000-0000-000030140000}"/>
    <cellStyle name="Comma 2 4 4 2 4 2 2" xfId="3700" xr:uid="{00000000-0005-0000-0000-000031140000}"/>
    <cellStyle name="Comma 2 4 4 2 4 2 2 2" xfId="8503" xr:uid="{00000000-0005-0000-0000-000032140000}"/>
    <cellStyle name="Comma 2 4 4 2 4 2 2 2 2" xfId="18110" xr:uid="{00000000-0005-0000-0000-000033140000}"/>
    <cellStyle name="Comma 2 4 4 2 4 2 2 2 2 2" xfId="37324" xr:uid="{723361A9-A47C-4C48-BD99-3162293F33B7}"/>
    <cellStyle name="Comma 2 4 4 2 4 2 2 2 3" xfId="27717" xr:uid="{6E8F51CD-D51C-4184-B24C-62FBABE5C9D6}"/>
    <cellStyle name="Comma 2 4 4 2 4 2 2 3" xfId="13307" xr:uid="{00000000-0005-0000-0000-000034140000}"/>
    <cellStyle name="Comma 2 4 4 2 4 2 2 3 2" xfId="32521" xr:uid="{7E29478E-36B4-49E8-88C8-DF8DE0278FC9}"/>
    <cellStyle name="Comma 2 4 4 2 4 2 2 4" xfId="22914" xr:uid="{01689ED9-6DC9-47F8-A14F-3D3C5788F4C3}"/>
    <cellStyle name="Comma 2 4 4 2 4 2 3" xfId="6102" xr:uid="{00000000-0005-0000-0000-000035140000}"/>
    <cellStyle name="Comma 2 4 4 2 4 2 3 2" xfId="15709" xr:uid="{00000000-0005-0000-0000-000036140000}"/>
    <cellStyle name="Comma 2 4 4 2 4 2 3 2 2" xfId="34923" xr:uid="{314CEA68-6C8F-494F-B8E8-641DB4D58EA7}"/>
    <cellStyle name="Comma 2 4 4 2 4 2 3 3" xfId="25316" xr:uid="{9317F38F-751C-480E-BAB0-84360C5380B4}"/>
    <cellStyle name="Comma 2 4 4 2 4 2 4" xfId="10905" xr:uid="{00000000-0005-0000-0000-000037140000}"/>
    <cellStyle name="Comma 2 4 4 2 4 2 4 2" xfId="30119" xr:uid="{483E7D6C-EAE9-47BC-834E-9D401DCA0DAE}"/>
    <cellStyle name="Comma 2 4 4 2 4 2 5" xfId="20512" xr:uid="{533D22B0-B51E-40B4-B873-18A77C297E26}"/>
    <cellStyle name="Comma 2 4 4 2 4 3" xfId="2095" xr:uid="{00000000-0005-0000-0000-000038140000}"/>
    <cellStyle name="Comma 2 4 4 2 4 3 2" xfId="4500" xr:uid="{00000000-0005-0000-0000-000039140000}"/>
    <cellStyle name="Comma 2 4 4 2 4 3 2 2" xfId="9303" xr:uid="{00000000-0005-0000-0000-00003A140000}"/>
    <cellStyle name="Comma 2 4 4 2 4 3 2 2 2" xfId="18910" xr:uid="{00000000-0005-0000-0000-00003B140000}"/>
    <cellStyle name="Comma 2 4 4 2 4 3 2 2 2 2" xfId="38124" xr:uid="{DD96849A-DBD3-40D7-81A1-126A86B889D4}"/>
    <cellStyle name="Comma 2 4 4 2 4 3 2 2 3" xfId="28517" xr:uid="{BEB72D38-054C-4F89-8609-359254FBEC8F}"/>
    <cellStyle name="Comma 2 4 4 2 4 3 2 3" xfId="14107" xr:uid="{00000000-0005-0000-0000-00003C140000}"/>
    <cellStyle name="Comma 2 4 4 2 4 3 2 3 2" xfId="33321" xr:uid="{2BB23063-9677-4DA8-97F2-E0E935E106C1}"/>
    <cellStyle name="Comma 2 4 4 2 4 3 2 4" xfId="23714" xr:uid="{52DDA054-D09E-4B8F-92A3-7EA93AFA9B41}"/>
    <cellStyle name="Comma 2 4 4 2 4 3 3" xfId="6902" xr:uid="{00000000-0005-0000-0000-00003D140000}"/>
    <cellStyle name="Comma 2 4 4 2 4 3 3 2" xfId="16509" xr:uid="{00000000-0005-0000-0000-00003E140000}"/>
    <cellStyle name="Comma 2 4 4 2 4 3 3 2 2" xfId="35723" xr:uid="{40DDAD41-1CC1-41A6-8FD8-34675F39DCE3}"/>
    <cellStyle name="Comma 2 4 4 2 4 3 3 3" xfId="26116" xr:uid="{862F4AD0-50AE-40E2-8082-E2CEF1DAFF89}"/>
    <cellStyle name="Comma 2 4 4 2 4 3 4" xfId="11705" xr:uid="{00000000-0005-0000-0000-00003F140000}"/>
    <cellStyle name="Comma 2 4 4 2 4 3 4 2" xfId="30919" xr:uid="{341337BE-0701-4821-9192-F1DC04302291}"/>
    <cellStyle name="Comma 2 4 4 2 4 3 5" xfId="21312" xr:uid="{00DFD9EA-D3D1-49EA-BF9F-BF6BAB6FC5F5}"/>
    <cellStyle name="Comma 2 4 4 2 4 4" xfId="2900" xr:uid="{00000000-0005-0000-0000-000040140000}"/>
    <cellStyle name="Comma 2 4 4 2 4 4 2" xfId="7703" xr:uid="{00000000-0005-0000-0000-000041140000}"/>
    <cellStyle name="Comma 2 4 4 2 4 4 2 2" xfId="17310" xr:uid="{00000000-0005-0000-0000-000042140000}"/>
    <cellStyle name="Comma 2 4 4 2 4 4 2 2 2" xfId="36524" xr:uid="{B48E4801-45A3-4A03-A28C-584C1393413B}"/>
    <cellStyle name="Comma 2 4 4 2 4 4 2 3" xfId="26917" xr:uid="{379CAA62-84EB-4779-80CA-724BE1447BED}"/>
    <cellStyle name="Comma 2 4 4 2 4 4 3" xfId="12507" xr:uid="{00000000-0005-0000-0000-000043140000}"/>
    <cellStyle name="Comma 2 4 4 2 4 4 3 2" xfId="31721" xr:uid="{A1E6BCDE-F3AE-477E-ABBF-166D178F9B0B}"/>
    <cellStyle name="Comma 2 4 4 2 4 4 4" xfId="22114" xr:uid="{2717759A-E9C2-4A5A-AB40-FBC3CDF3598C}"/>
    <cellStyle name="Comma 2 4 4 2 4 5" xfId="5302" xr:uid="{00000000-0005-0000-0000-000044140000}"/>
    <cellStyle name="Comma 2 4 4 2 4 5 2" xfId="14909" xr:uid="{00000000-0005-0000-0000-000045140000}"/>
    <cellStyle name="Comma 2 4 4 2 4 5 2 2" xfId="34123" xr:uid="{F1DC264D-C7AF-47B4-91BF-DC337B5E8AAD}"/>
    <cellStyle name="Comma 2 4 4 2 4 5 3" xfId="24516" xr:uid="{9CD8433F-05BC-48B8-AD04-2BDB91368518}"/>
    <cellStyle name="Comma 2 4 4 2 4 6" xfId="10105" xr:uid="{00000000-0005-0000-0000-000046140000}"/>
    <cellStyle name="Comma 2 4 4 2 4 6 2" xfId="29319" xr:uid="{532AC95A-52A3-4AF1-825B-2E8405C6AD75}"/>
    <cellStyle name="Comma 2 4 4 2 4 7" xfId="19712" xr:uid="{3F44DE91-F86B-4AEE-83A4-E5A1F5B47789}"/>
    <cellStyle name="Comma 2 4 4 2 5" xfId="694" xr:uid="{00000000-0005-0000-0000-000047140000}"/>
    <cellStyle name="Comma 2 4 4 2 5 2" xfId="1495" xr:uid="{00000000-0005-0000-0000-000048140000}"/>
    <cellStyle name="Comma 2 4 4 2 5 2 2" xfId="3900" xr:uid="{00000000-0005-0000-0000-000049140000}"/>
    <cellStyle name="Comma 2 4 4 2 5 2 2 2" xfId="8703" xr:uid="{00000000-0005-0000-0000-00004A140000}"/>
    <cellStyle name="Comma 2 4 4 2 5 2 2 2 2" xfId="18310" xr:uid="{00000000-0005-0000-0000-00004B140000}"/>
    <cellStyle name="Comma 2 4 4 2 5 2 2 2 2 2" xfId="37524" xr:uid="{92131F87-99ED-4A5D-98F2-3A804E5A815E}"/>
    <cellStyle name="Comma 2 4 4 2 5 2 2 2 3" xfId="27917" xr:uid="{441D8685-2AE7-499D-B142-4BE2732D9F61}"/>
    <cellStyle name="Comma 2 4 4 2 5 2 2 3" xfId="13507" xr:uid="{00000000-0005-0000-0000-00004C140000}"/>
    <cellStyle name="Comma 2 4 4 2 5 2 2 3 2" xfId="32721" xr:uid="{930B730D-D5C4-452D-803A-23CF25D728EF}"/>
    <cellStyle name="Comma 2 4 4 2 5 2 2 4" xfId="23114" xr:uid="{5956CA21-C602-4054-A3B1-51C05A62B645}"/>
    <cellStyle name="Comma 2 4 4 2 5 2 3" xfId="6302" xr:uid="{00000000-0005-0000-0000-00004D140000}"/>
    <cellStyle name="Comma 2 4 4 2 5 2 3 2" xfId="15909" xr:uid="{00000000-0005-0000-0000-00004E140000}"/>
    <cellStyle name="Comma 2 4 4 2 5 2 3 2 2" xfId="35123" xr:uid="{E57B04B5-A7B0-4089-9397-F1A023F84B9B}"/>
    <cellStyle name="Comma 2 4 4 2 5 2 3 3" xfId="25516" xr:uid="{E1C2CF47-1E4B-4F34-8915-7FC76B695104}"/>
    <cellStyle name="Comma 2 4 4 2 5 2 4" xfId="11105" xr:uid="{00000000-0005-0000-0000-00004F140000}"/>
    <cellStyle name="Comma 2 4 4 2 5 2 4 2" xfId="30319" xr:uid="{9C3C3292-22F0-4DF8-ADB9-34B73359497E}"/>
    <cellStyle name="Comma 2 4 4 2 5 2 5" xfId="20712" xr:uid="{5A6264A3-6C03-4FA2-B7A6-4ED81EFACDC2}"/>
    <cellStyle name="Comma 2 4 4 2 5 3" xfId="2295" xr:uid="{00000000-0005-0000-0000-000050140000}"/>
    <cellStyle name="Comma 2 4 4 2 5 3 2" xfId="4700" xr:uid="{00000000-0005-0000-0000-000051140000}"/>
    <cellStyle name="Comma 2 4 4 2 5 3 2 2" xfId="9503" xr:uid="{00000000-0005-0000-0000-000052140000}"/>
    <cellStyle name="Comma 2 4 4 2 5 3 2 2 2" xfId="19110" xr:uid="{00000000-0005-0000-0000-000053140000}"/>
    <cellStyle name="Comma 2 4 4 2 5 3 2 2 2 2" xfId="38324" xr:uid="{C25C07BC-FAD6-4AD3-9D4A-AF388554516D}"/>
    <cellStyle name="Comma 2 4 4 2 5 3 2 2 3" xfId="28717" xr:uid="{BADD46CE-DA3A-48CE-8864-051DF0A5B844}"/>
    <cellStyle name="Comma 2 4 4 2 5 3 2 3" xfId="14307" xr:uid="{00000000-0005-0000-0000-000054140000}"/>
    <cellStyle name="Comma 2 4 4 2 5 3 2 3 2" xfId="33521" xr:uid="{BE737949-BA1E-48A4-9E77-4A6C222771A2}"/>
    <cellStyle name="Comma 2 4 4 2 5 3 2 4" xfId="23914" xr:uid="{B2C94286-FF4A-4C6C-828C-675F51853774}"/>
    <cellStyle name="Comma 2 4 4 2 5 3 3" xfId="7102" xr:uid="{00000000-0005-0000-0000-000055140000}"/>
    <cellStyle name="Comma 2 4 4 2 5 3 3 2" xfId="16709" xr:uid="{00000000-0005-0000-0000-000056140000}"/>
    <cellStyle name="Comma 2 4 4 2 5 3 3 2 2" xfId="35923" xr:uid="{145722DB-5BD2-421A-BF45-DA67B577DB62}"/>
    <cellStyle name="Comma 2 4 4 2 5 3 3 3" xfId="26316" xr:uid="{0613BD3F-F012-4EF5-B6E5-F39DABFCF0B1}"/>
    <cellStyle name="Comma 2 4 4 2 5 3 4" xfId="11905" xr:uid="{00000000-0005-0000-0000-000057140000}"/>
    <cellStyle name="Comma 2 4 4 2 5 3 4 2" xfId="31119" xr:uid="{32FB1D48-F66D-4259-A85E-02CA22D0684D}"/>
    <cellStyle name="Comma 2 4 4 2 5 3 5" xfId="21512" xr:uid="{1331BB8A-3A64-4ECB-BFA0-CD052C8FA087}"/>
    <cellStyle name="Comma 2 4 4 2 5 4" xfId="3100" xr:uid="{00000000-0005-0000-0000-000058140000}"/>
    <cellStyle name="Comma 2 4 4 2 5 4 2" xfId="7903" xr:uid="{00000000-0005-0000-0000-000059140000}"/>
    <cellStyle name="Comma 2 4 4 2 5 4 2 2" xfId="17510" xr:uid="{00000000-0005-0000-0000-00005A140000}"/>
    <cellStyle name="Comma 2 4 4 2 5 4 2 2 2" xfId="36724" xr:uid="{5E7FFA60-B76B-44EB-B1ED-D5A6152D5FD5}"/>
    <cellStyle name="Comma 2 4 4 2 5 4 2 3" xfId="27117" xr:uid="{41171D0B-4B07-4CA3-9E67-80F6817D09E2}"/>
    <cellStyle name="Comma 2 4 4 2 5 4 3" xfId="12707" xr:uid="{00000000-0005-0000-0000-00005B140000}"/>
    <cellStyle name="Comma 2 4 4 2 5 4 3 2" xfId="31921" xr:uid="{1EB1E983-42E4-4992-9CEA-FE97C3D9FB51}"/>
    <cellStyle name="Comma 2 4 4 2 5 4 4" xfId="22314" xr:uid="{06D00BD2-EA68-4A18-BE74-110537456040}"/>
    <cellStyle name="Comma 2 4 4 2 5 5" xfId="5502" xr:uid="{00000000-0005-0000-0000-00005C140000}"/>
    <cellStyle name="Comma 2 4 4 2 5 5 2" xfId="15109" xr:uid="{00000000-0005-0000-0000-00005D140000}"/>
    <cellStyle name="Comma 2 4 4 2 5 5 2 2" xfId="34323" xr:uid="{C56ECEE4-1BDF-49B0-8722-218B1DC629AD}"/>
    <cellStyle name="Comma 2 4 4 2 5 5 3" xfId="24716" xr:uid="{AA273176-4040-41B0-A548-19990B2A6D69}"/>
    <cellStyle name="Comma 2 4 4 2 5 6" xfId="10305" xr:uid="{00000000-0005-0000-0000-00005E140000}"/>
    <cellStyle name="Comma 2 4 4 2 5 6 2" xfId="29519" xr:uid="{51CECCAC-C7ED-45B8-9E3E-2FCE7961AE81}"/>
    <cellStyle name="Comma 2 4 4 2 5 7" xfId="19912" xr:uid="{95855653-D391-41B7-8087-68486E4C5C4B}"/>
    <cellStyle name="Comma 2 4 4 2 6" xfId="895" xr:uid="{00000000-0005-0000-0000-00005F140000}"/>
    <cellStyle name="Comma 2 4 4 2 6 2" xfId="3300" xr:uid="{00000000-0005-0000-0000-000060140000}"/>
    <cellStyle name="Comma 2 4 4 2 6 2 2" xfId="8103" xr:uid="{00000000-0005-0000-0000-000061140000}"/>
    <cellStyle name="Comma 2 4 4 2 6 2 2 2" xfId="17710" xr:uid="{00000000-0005-0000-0000-000062140000}"/>
    <cellStyle name="Comma 2 4 4 2 6 2 2 2 2" xfId="36924" xr:uid="{CF36A31E-A0A6-45D8-9E75-60C72797EBF2}"/>
    <cellStyle name="Comma 2 4 4 2 6 2 2 3" xfId="27317" xr:uid="{0B3FDA9E-CE5B-479C-80BD-1FB7E5CB59C0}"/>
    <cellStyle name="Comma 2 4 4 2 6 2 3" xfId="12907" xr:uid="{00000000-0005-0000-0000-000063140000}"/>
    <cellStyle name="Comma 2 4 4 2 6 2 3 2" xfId="32121" xr:uid="{B7329CE6-1070-4F4A-B02E-BCFB8D76DACF}"/>
    <cellStyle name="Comma 2 4 4 2 6 2 4" xfId="22514" xr:uid="{34F11007-0104-4EDE-A654-0AD5EF2307E7}"/>
    <cellStyle name="Comma 2 4 4 2 6 3" xfId="5702" xr:uid="{00000000-0005-0000-0000-000064140000}"/>
    <cellStyle name="Comma 2 4 4 2 6 3 2" xfId="15309" xr:uid="{00000000-0005-0000-0000-000065140000}"/>
    <cellStyle name="Comma 2 4 4 2 6 3 2 2" xfId="34523" xr:uid="{A544F138-5AEA-481D-AAF8-258C38D0BCD6}"/>
    <cellStyle name="Comma 2 4 4 2 6 3 3" xfId="24916" xr:uid="{3C41C290-419C-49F8-9E1C-A961FF6BBC01}"/>
    <cellStyle name="Comma 2 4 4 2 6 4" xfId="10505" xr:uid="{00000000-0005-0000-0000-000066140000}"/>
    <cellStyle name="Comma 2 4 4 2 6 4 2" xfId="29719" xr:uid="{90CC24F7-251D-4579-8B7D-5424C5EA1C1F}"/>
    <cellStyle name="Comma 2 4 4 2 6 5" xfId="20112" xr:uid="{008C7492-BDCC-4C23-A664-1B2E6E5D011C}"/>
    <cellStyle name="Comma 2 4 4 2 7" xfId="1695" xr:uid="{00000000-0005-0000-0000-000067140000}"/>
    <cellStyle name="Comma 2 4 4 2 7 2" xfId="4100" xr:uid="{00000000-0005-0000-0000-000068140000}"/>
    <cellStyle name="Comma 2 4 4 2 7 2 2" xfId="8903" xr:uid="{00000000-0005-0000-0000-000069140000}"/>
    <cellStyle name="Comma 2 4 4 2 7 2 2 2" xfId="18510" xr:uid="{00000000-0005-0000-0000-00006A140000}"/>
    <cellStyle name="Comma 2 4 4 2 7 2 2 2 2" xfId="37724" xr:uid="{E726B07F-696C-4E0E-BACC-57B6CD6314A0}"/>
    <cellStyle name="Comma 2 4 4 2 7 2 2 3" xfId="28117" xr:uid="{217CA084-FFA2-41B0-A8A9-A0092C663068}"/>
    <cellStyle name="Comma 2 4 4 2 7 2 3" xfId="13707" xr:uid="{00000000-0005-0000-0000-00006B140000}"/>
    <cellStyle name="Comma 2 4 4 2 7 2 3 2" xfId="32921" xr:uid="{F9ABC5A6-26DA-4D50-A29B-30206D5CCE41}"/>
    <cellStyle name="Comma 2 4 4 2 7 2 4" xfId="23314" xr:uid="{7383DD90-568E-4457-9DAF-98A3C8C3B992}"/>
    <cellStyle name="Comma 2 4 4 2 7 3" xfId="6502" xr:uid="{00000000-0005-0000-0000-00006C140000}"/>
    <cellStyle name="Comma 2 4 4 2 7 3 2" xfId="16109" xr:uid="{00000000-0005-0000-0000-00006D140000}"/>
    <cellStyle name="Comma 2 4 4 2 7 3 2 2" xfId="35323" xr:uid="{68ABA9CB-AA94-4A28-8085-9B6FB262988B}"/>
    <cellStyle name="Comma 2 4 4 2 7 3 3" xfId="25716" xr:uid="{D08DA991-E870-403D-9C6D-6948D812086E}"/>
    <cellStyle name="Comma 2 4 4 2 7 4" xfId="11305" xr:uid="{00000000-0005-0000-0000-00006E140000}"/>
    <cellStyle name="Comma 2 4 4 2 7 4 2" xfId="30519" xr:uid="{10B6650C-1941-4833-B7A3-2E708C39463F}"/>
    <cellStyle name="Comma 2 4 4 2 7 5" xfId="20912" xr:uid="{6854FB1D-2393-4FDC-BD57-E396D4D31B78}"/>
    <cellStyle name="Comma 2 4 4 2 8" xfId="2500" xr:uid="{00000000-0005-0000-0000-00006F140000}"/>
    <cellStyle name="Comma 2 4 4 2 8 2" xfId="7303" xr:uid="{00000000-0005-0000-0000-000070140000}"/>
    <cellStyle name="Comma 2 4 4 2 8 2 2" xfId="16910" xr:uid="{00000000-0005-0000-0000-000071140000}"/>
    <cellStyle name="Comma 2 4 4 2 8 2 2 2" xfId="36124" xr:uid="{36D1B554-B536-47F1-AF28-801A03EC714C}"/>
    <cellStyle name="Comma 2 4 4 2 8 2 3" xfId="26517" xr:uid="{3ECDE7F7-E10F-45CA-883D-89534F02676A}"/>
    <cellStyle name="Comma 2 4 4 2 8 3" xfId="12107" xr:uid="{00000000-0005-0000-0000-000072140000}"/>
    <cellStyle name="Comma 2 4 4 2 8 3 2" xfId="31321" xr:uid="{018A10D3-044E-4FBC-A096-D9684A0B0DB1}"/>
    <cellStyle name="Comma 2 4 4 2 8 4" xfId="21714" xr:uid="{FE06C917-E9F0-4A3B-8C5C-E0255B3C9041}"/>
    <cellStyle name="Comma 2 4 4 2 9" xfId="4902" xr:uid="{00000000-0005-0000-0000-000073140000}"/>
    <cellStyle name="Comma 2 4 4 2 9 2" xfId="14509" xr:uid="{00000000-0005-0000-0000-000074140000}"/>
    <cellStyle name="Comma 2 4 4 2 9 2 2" xfId="33723" xr:uid="{A6ED4C8F-5571-4510-A02E-3480CA47E663}"/>
    <cellStyle name="Comma 2 4 4 2 9 3" xfId="24116" xr:uid="{44D85B06-1406-4A2E-979F-91902297CBA0}"/>
    <cellStyle name="Comma 2 4 4 3" xfId="144" xr:uid="{00000000-0005-0000-0000-000075140000}"/>
    <cellStyle name="Comma 2 4 4 3 10" xfId="19362" xr:uid="{F5980C63-4F3A-47F0-B1FF-9E3CFC2C1813}"/>
    <cellStyle name="Comma 2 4 4 3 2" xfId="344" xr:uid="{00000000-0005-0000-0000-000076140000}"/>
    <cellStyle name="Comma 2 4 4 3 2 2" xfId="1145" xr:uid="{00000000-0005-0000-0000-000077140000}"/>
    <cellStyle name="Comma 2 4 4 3 2 2 2" xfId="3550" xr:uid="{00000000-0005-0000-0000-000078140000}"/>
    <cellStyle name="Comma 2 4 4 3 2 2 2 2" xfId="8353" xr:uid="{00000000-0005-0000-0000-000079140000}"/>
    <cellStyle name="Comma 2 4 4 3 2 2 2 2 2" xfId="17960" xr:uid="{00000000-0005-0000-0000-00007A140000}"/>
    <cellStyle name="Comma 2 4 4 3 2 2 2 2 2 2" xfId="37174" xr:uid="{7B3F5731-58D8-43AD-A40E-B8B8A1756824}"/>
    <cellStyle name="Comma 2 4 4 3 2 2 2 2 3" xfId="27567" xr:uid="{2FFB96FB-AE95-4F48-B928-B27707E263C2}"/>
    <cellStyle name="Comma 2 4 4 3 2 2 2 3" xfId="13157" xr:uid="{00000000-0005-0000-0000-00007B140000}"/>
    <cellStyle name="Comma 2 4 4 3 2 2 2 3 2" xfId="32371" xr:uid="{163A5128-3437-4EF5-A339-4CCDE916FEB6}"/>
    <cellStyle name="Comma 2 4 4 3 2 2 2 4" xfId="22764" xr:uid="{CAD299AA-A16E-46BE-9EC0-42F5E084746C}"/>
    <cellStyle name="Comma 2 4 4 3 2 2 3" xfId="5952" xr:uid="{00000000-0005-0000-0000-00007C140000}"/>
    <cellStyle name="Comma 2 4 4 3 2 2 3 2" xfId="15559" xr:uid="{00000000-0005-0000-0000-00007D140000}"/>
    <cellStyle name="Comma 2 4 4 3 2 2 3 2 2" xfId="34773" xr:uid="{CD01BB7A-8D40-4C1E-99AE-994F50EDA9B4}"/>
    <cellStyle name="Comma 2 4 4 3 2 2 3 3" xfId="25166" xr:uid="{AC69BEC0-2324-470F-A290-756EDAB534D2}"/>
    <cellStyle name="Comma 2 4 4 3 2 2 4" xfId="10755" xr:uid="{00000000-0005-0000-0000-00007E140000}"/>
    <cellStyle name="Comma 2 4 4 3 2 2 4 2" xfId="29969" xr:uid="{31E48CA5-E489-4C63-89EC-E27858F27BD8}"/>
    <cellStyle name="Comma 2 4 4 3 2 2 5" xfId="20362" xr:uid="{3AD1E382-4D02-4727-9C5D-D72610114FD9}"/>
    <cellStyle name="Comma 2 4 4 3 2 3" xfId="1945" xr:uid="{00000000-0005-0000-0000-00007F140000}"/>
    <cellStyle name="Comma 2 4 4 3 2 3 2" xfId="4350" xr:uid="{00000000-0005-0000-0000-000080140000}"/>
    <cellStyle name="Comma 2 4 4 3 2 3 2 2" xfId="9153" xr:uid="{00000000-0005-0000-0000-000081140000}"/>
    <cellStyle name="Comma 2 4 4 3 2 3 2 2 2" xfId="18760" xr:uid="{00000000-0005-0000-0000-000082140000}"/>
    <cellStyle name="Comma 2 4 4 3 2 3 2 2 2 2" xfId="37974" xr:uid="{795D2848-28E9-4450-AA31-52F8A988B7E3}"/>
    <cellStyle name="Comma 2 4 4 3 2 3 2 2 3" xfId="28367" xr:uid="{BD6FCD1D-1AE1-49B0-9EE8-0025E1EA066E}"/>
    <cellStyle name="Comma 2 4 4 3 2 3 2 3" xfId="13957" xr:uid="{00000000-0005-0000-0000-000083140000}"/>
    <cellStyle name="Comma 2 4 4 3 2 3 2 3 2" xfId="33171" xr:uid="{3787EB1D-2306-46AF-B398-0E8C47051646}"/>
    <cellStyle name="Comma 2 4 4 3 2 3 2 4" xfId="23564" xr:uid="{8A28FC34-27A9-42A0-955B-28B6930482A2}"/>
    <cellStyle name="Comma 2 4 4 3 2 3 3" xfId="6752" xr:uid="{00000000-0005-0000-0000-000084140000}"/>
    <cellStyle name="Comma 2 4 4 3 2 3 3 2" xfId="16359" xr:uid="{00000000-0005-0000-0000-000085140000}"/>
    <cellStyle name="Comma 2 4 4 3 2 3 3 2 2" xfId="35573" xr:uid="{D966F795-A83B-4C92-80C4-CFBF32E2005F}"/>
    <cellStyle name="Comma 2 4 4 3 2 3 3 3" xfId="25966" xr:uid="{84A9C27F-CBFE-4B47-ADC1-CDF2A84B8C84}"/>
    <cellStyle name="Comma 2 4 4 3 2 3 4" xfId="11555" xr:uid="{00000000-0005-0000-0000-000086140000}"/>
    <cellStyle name="Comma 2 4 4 3 2 3 4 2" xfId="30769" xr:uid="{297AA94B-3C4B-41E4-A5BB-EA7D408564C1}"/>
    <cellStyle name="Comma 2 4 4 3 2 3 5" xfId="21162" xr:uid="{E8A1480C-A4EB-4D4D-9D99-7DC0BEFE8876}"/>
    <cellStyle name="Comma 2 4 4 3 2 4" xfId="2750" xr:uid="{00000000-0005-0000-0000-000087140000}"/>
    <cellStyle name="Comma 2 4 4 3 2 4 2" xfId="7553" xr:uid="{00000000-0005-0000-0000-000088140000}"/>
    <cellStyle name="Comma 2 4 4 3 2 4 2 2" xfId="17160" xr:uid="{00000000-0005-0000-0000-000089140000}"/>
    <cellStyle name="Comma 2 4 4 3 2 4 2 2 2" xfId="36374" xr:uid="{DE2ED8AD-9BE4-4D82-822F-B392152424AA}"/>
    <cellStyle name="Comma 2 4 4 3 2 4 2 3" xfId="26767" xr:uid="{881F8C7E-AEAF-4005-9AA3-266239ACF9B2}"/>
    <cellStyle name="Comma 2 4 4 3 2 4 3" xfId="12357" xr:uid="{00000000-0005-0000-0000-00008A140000}"/>
    <cellStyle name="Comma 2 4 4 3 2 4 3 2" xfId="31571" xr:uid="{6DC2616E-12C9-460D-AE4A-E6EDF21EE3EB}"/>
    <cellStyle name="Comma 2 4 4 3 2 4 4" xfId="21964" xr:uid="{575738E0-FD9E-4AAA-BA29-451CEAA159C6}"/>
    <cellStyle name="Comma 2 4 4 3 2 5" xfId="5152" xr:uid="{00000000-0005-0000-0000-00008B140000}"/>
    <cellStyle name="Comma 2 4 4 3 2 5 2" xfId="14759" xr:uid="{00000000-0005-0000-0000-00008C140000}"/>
    <cellStyle name="Comma 2 4 4 3 2 5 2 2" xfId="33973" xr:uid="{F8EE426D-12A4-4960-B4D7-D52A6A0CCEFA}"/>
    <cellStyle name="Comma 2 4 4 3 2 5 3" xfId="24366" xr:uid="{609091DF-0842-4BAA-AFA8-FAA94F10502D}"/>
    <cellStyle name="Comma 2 4 4 3 2 6" xfId="9955" xr:uid="{00000000-0005-0000-0000-00008D140000}"/>
    <cellStyle name="Comma 2 4 4 3 2 6 2" xfId="29169" xr:uid="{927BBD4B-3444-44DA-BCA0-3B903067D9C0}"/>
    <cellStyle name="Comma 2 4 4 3 2 7" xfId="19562" xr:uid="{49EAFB39-DF45-4665-8A03-262355FD1958}"/>
    <cellStyle name="Comma 2 4 4 3 3" xfId="544" xr:uid="{00000000-0005-0000-0000-00008E140000}"/>
    <cellStyle name="Comma 2 4 4 3 3 2" xfId="1345" xr:uid="{00000000-0005-0000-0000-00008F140000}"/>
    <cellStyle name="Comma 2 4 4 3 3 2 2" xfId="3750" xr:uid="{00000000-0005-0000-0000-000090140000}"/>
    <cellStyle name="Comma 2 4 4 3 3 2 2 2" xfId="8553" xr:uid="{00000000-0005-0000-0000-000091140000}"/>
    <cellStyle name="Comma 2 4 4 3 3 2 2 2 2" xfId="18160" xr:uid="{00000000-0005-0000-0000-000092140000}"/>
    <cellStyle name="Comma 2 4 4 3 3 2 2 2 2 2" xfId="37374" xr:uid="{FE61BAC4-D3F6-4CA4-8AC4-EB5CD6E72747}"/>
    <cellStyle name="Comma 2 4 4 3 3 2 2 2 3" xfId="27767" xr:uid="{E5E62100-DC38-48FB-B386-6865172C5914}"/>
    <cellStyle name="Comma 2 4 4 3 3 2 2 3" xfId="13357" xr:uid="{00000000-0005-0000-0000-000093140000}"/>
    <cellStyle name="Comma 2 4 4 3 3 2 2 3 2" xfId="32571" xr:uid="{3B84003A-D700-46C9-B2F4-68867CF9DD30}"/>
    <cellStyle name="Comma 2 4 4 3 3 2 2 4" xfId="22964" xr:uid="{BDD085C1-A6ED-45DC-B835-A9A314908CEA}"/>
    <cellStyle name="Comma 2 4 4 3 3 2 3" xfId="6152" xr:uid="{00000000-0005-0000-0000-000094140000}"/>
    <cellStyle name="Comma 2 4 4 3 3 2 3 2" xfId="15759" xr:uid="{00000000-0005-0000-0000-000095140000}"/>
    <cellStyle name="Comma 2 4 4 3 3 2 3 2 2" xfId="34973" xr:uid="{257B2CFC-3944-4C35-B363-3143A3B2A258}"/>
    <cellStyle name="Comma 2 4 4 3 3 2 3 3" xfId="25366" xr:uid="{AA3A2E50-F8EC-4A11-B045-9DA14315DD91}"/>
    <cellStyle name="Comma 2 4 4 3 3 2 4" xfId="10955" xr:uid="{00000000-0005-0000-0000-000096140000}"/>
    <cellStyle name="Comma 2 4 4 3 3 2 4 2" xfId="30169" xr:uid="{C167486C-F5B8-4D30-BE36-2D220088446F}"/>
    <cellStyle name="Comma 2 4 4 3 3 2 5" xfId="20562" xr:uid="{D45EDAB4-81BA-43BF-841D-A921A1E9FF57}"/>
    <cellStyle name="Comma 2 4 4 3 3 3" xfId="2145" xr:uid="{00000000-0005-0000-0000-000097140000}"/>
    <cellStyle name="Comma 2 4 4 3 3 3 2" xfId="4550" xr:uid="{00000000-0005-0000-0000-000098140000}"/>
    <cellStyle name="Comma 2 4 4 3 3 3 2 2" xfId="9353" xr:uid="{00000000-0005-0000-0000-000099140000}"/>
    <cellStyle name="Comma 2 4 4 3 3 3 2 2 2" xfId="18960" xr:uid="{00000000-0005-0000-0000-00009A140000}"/>
    <cellStyle name="Comma 2 4 4 3 3 3 2 2 2 2" xfId="38174" xr:uid="{13011DD6-05DC-4FCD-8C6B-80584C690CA8}"/>
    <cellStyle name="Comma 2 4 4 3 3 3 2 2 3" xfId="28567" xr:uid="{8B4AF047-FCF5-42D4-8B55-C187966F5E9E}"/>
    <cellStyle name="Comma 2 4 4 3 3 3 2 3" xfId="14157" xr:uid="{00000000-0005-0000-0000-00009B140000}"/>
    <cellStyle name="Comma 2 4 4 3 3 3 2 3 2" xfId="33371" xr:uid="{77D2B1E3-F024-4FCC-811B-41ADFE1ADDBC}"/>
    <cellStyle name="Comma 2 4 4 3 3 3 2 4" xfId="23764" xr:uid="{C3931CF8-18A5-4C3F-8AC6-DF8D1AB9001D}"/>
    <cellStyle name="Comma 2 4 4 3 3 3 3" xfId="6952" xr:uid="{00000000-0005-0000-0000-00009C140000}"/>
    <cellStyle name="Comma 2 4 4 3 3 3 3 2" xfId="16559" xr:uid="{00000000-0005-0000-0000-00009D140000}"/>
    <cellStyle name="Comma 2 4 4 3 3 3 3 2 2" xfId="35773" xr:uid="{FC3AB1C7-680A-4536-8B1D-77AD6726FE31}"/>
    <cellStyle name="Comma 2 4 4 3 3 3 3 3" xfId="26166" xr:uid="{C9B45851-BC4B-4617-A55F-5B51BC2EDAE7}"/>
    <cellStyle name="Comma 2 4 4 3 3 3 4" xfId="11755" xr:uid="{00000000-0005-0000-0000-00009E140000}"/>
    <cellStyle name="Comma 2 4 4 3 3 3 4 2" xfId="30969" xr:uid="{9C28BFB7-3FD6-4292-B6D6-75A2028D2D8E}"/>
    <cellStyle name="Comma 2 4 4 3 3 3 5" xfId="21362" xr:uid="{811C749C-6305-47DE-A8B0-7ACB8FE64373}"/>
    <cellStyle name="Comma 2 4 4 3 3 4" xfId="2950" xr:uid="{00000000-0005-0000-0000-00009F140000}"/>
    <cellStyle name="Comma 2 4 4 3 3 4 2" xfId="7753" xr:uid="{00000000-0005-0000-0000-0000A0140000}"/>
    <cellStyle name="Comma 2 4 4 3 3 4 2 2" xfId="17360" xr:uid="{00000000-0005-0000-0000-0000A1140000}"/>
    <cellStyle name="Comma 2 4 4 3 3 4 2 2 2" xfId="36574" xr:uid="{DE7394DB-8442-43D1-810D-61358DA6A907}"/>
    <cellStyle name="Comma 2 4 4 3 3 4 2 3" xfId="26967" xr:uid="{DF1D279A-1D7F-4F53-A1F7-2CA13D185EC3}"/>
    <cellStyle name="Comma 2 4 4 3 3 4 3" xfId="12557" xr:uid="{00000000-0005-0000-0000-0000A2140000}"/>
    <cellStyle name="Comma 2 4 4 3 3 4 3 2" xfId="31771" xr:uid="{F6CD3923-6123-4191-B109-6523876AF1BF}"/>
    <cellStyle name="Comma 2 4 4 3 3 4 4" xfId="22164" xr:uid="{5757345E-525F-4522-AFFE-459906DC6529}"/>
    <cellStyle name="Comma 2 4 4 3 3 5" xfId="5352" xr:uid="{00000000-0005-0000-0000-0000A3140000}"/>
    <cellStyle name="Comma 2 4 4 3 3 5 2" xfId="14959" xr:uid="{00000000-0005-0000-0000-0000A4140000}"/>
    <cellStyle name="Comma 2 4 4 3 3 5 2 2" xfId="34173" xr:uid="{681C2952-1FA5-4F4F-983D-D74837FA3B1E}"/>
    <cellStyle name="Comma 2 4 4 3 3 5 3" xfId="24566" xr:uid="{706D38B2-67B5-454B-B8E6-B48D046B3091}"/>
    <cellStyle name="Comma 2 4 4 3 3 6" xfId="10155" xr:uid="{00000000-0005-0000-0000-0000A5140000}"/>
    <cellStyle name="Comma 2 4 4 3 3 6 2" xfId="29369" xr:uid="{39F59015-2548-4D94-BE98-B7EEC52DD6C6}"/>
    <cellStyle name="Comma 2 4 4 3 3 7" xfId="19762" xr:uid="{4FC1D28E-4A40-4E66-AA3A-34B14D80FFBE}"/>
    <cellStyle name="Comma 2 4 4 3 4" xfId="744" xr:uid="{00000000-0005-0000-0000-0000A6140000}"/>
    <cellStyle name="Comma 2 4 4 3 4 2" xfId="1545" xr:uid="{00000000-0005-0000-0000-0000A7140000}"/>
    <cellStyle name="Comma 2 4 4 3 4 2 2" xfId="3950" xr:uid="{00000000-0005-0000-0000-0000A8140000}"/>
    <cellStyle name="Comma 2 4 4 3 4 2 2 2" xfId="8753" xr:uid="{00000000-0005-0000-0000-0000A9140000}"/>
    <cellStyle name="Comma 2 4 4 3 4 2 2 2 2" xfId="18360" xr:uid="{00000000-0005-0000-0000-0000AA140000}"/>
    <cellStyle name="Comma 2 4 4 3 4 2 2 2 2 2" xfId="37574" xr:uid="{04611F16-87FA-4BBD-9107-B458C0CB776B}"/>
    <cellStyle name="Comma 2 4 4 3 4 2 2 2 3" xfId="27967" xr:uid="{689B3E08-1FDF-4A54-BA08-9CA1BB37BDD5}"/>
    <cellStyle name="Comma 2 4 4 3 4 2 2 3" xfId="13557" xr:uid="{00000000-0005-0000-0000-0000AB140000}"/>
    <cellStyle name="Comma 2 4 4 3 4 2 2 3 2" xfId="32771" xr:uid="{0B00322F-348C-467F-A4DC-E0CDF479C8CB}"/>
    <cellStyle name="Comma 2 4 4 3 4 2 2 4" xfId="23164" xr:uid="{02A7F675-3FE8-48C2-8DEB-8746218643A5}"/>
    <cellStyle name="Comma 2 4 4 3 4 2 3" xfId="6352" xr:uid="{00000000-0005-0000-0000-0000AC140000}"/>
    <cellStyle name="Comma 2 4 4 3 4 2 3 2" xfId="15959" xr:uid="{00000000-0005-0000-0000-0000AD140000}"/>
    <cellStyle name="Comma 2 4 4 3 4 2 3 2 2" xfId="35173" xr:uid="{69D40FC1-0D73-45CF-BAF6-C02DE112044D}"/>
    <cellStyle name="Comma 2 4 4 3 4 2 3 3" xfId="25566" xr:uid="{DB7D3676-C7A0-4FE2-8ABC-BF7E5EA3FE16}"/>
    <cellStyle name="Comma 2 4 4 3 4 2 4" xfId="11155" xr:uid="{00000000-0005-0000-0000-0000AE140000}"/>
    <cellStyle name="Comma 2 4 4 3 4 2 4 2" xfId="30369" xr:uid="{42E31E73-78B8-4917-94FF-A16773A1A6D8}"/>
    <cellStyle name="Comma 2 4 4 3 4 2 5" xfId="20762" xr:uid="{35EAFC90-D921-4327-A2D7-DE8ED16AD91E}"/>
    <cellStyle name="Comma 2 4 4 3 4 3" xfId="2345" xr:uid="{00000000-0005-0000-0000-0000AF140000}"/>
    <cellStyle name="Comma 2 4 4 3 4 3 2" xfId="4750" xr:uid="{00000000-0005-0000-0000-0000B0140000}"/>
    <cellStyle name="Comma 2 4 4 3 4 3 2 2" xfId="9553" xr:uid="{00000000-0005-0000-0000-0000B1140000}"/>
    <cellStyle name="Comma 2 4 4 3 4 3 2 2 2" xfId="19160" xr:uid="{00000000-0005-0000-0000-0000B2140000}"/>
    <cellStyle name="Comma 2 4 4 3 4 3 2 2 2 2" xfId="38374" xr:uid="{DC4E7363-AE37-4BFF-AD89-7D0A1D560BDC}"/>
    <cellStyle name="Comma 2 4 4 3 4 3 2 2 3" xfId="28767" xr:uid="{AC6977EE-7BDB-4AC8-93A8-CC614BB2286F}"/>
    <cellStyle name="Comma 2 4 4 3 4 3 2 3" xfId="14357" xr:uid="{00000000-0005-0000-0000-0000B3140000}"/>
    <cellStyle name="Comma 2 4 4 3 4 3 2 3 2" xfId="33571" xr:uid="{8F207EC7-1C30-4520-B174-3267A3C00749}"/>
    <cellStyle name="Comma 2 4 4 3 4 3 2 4" xfId="23964" xr:uid="{57752B4D-349E-4395-9844-48CD34A7E9FA}"/>
    <cellStyle name="Comma 2 4 4 3 4 3 3" xfId="7152" xr:uid="{00000000-0005-0000-0000-0000B4140000}"/>
    <cellStyle name="Comma 2 4 4 3 4 3 3 2" xfId="16759" xr:uid="{00000000-0005-0000-0000-0000B5140000}"/>
    <cellStyle name="Comma 2 4 4 3 4 3 3 2 2" xfId="35973" xr:uid="{B46E178E-9BFB-4A63-BD6F-3D70F8A7CD0A}"/>
    <cellStyle name="Comma 2 4 4 3 4 3 3 3" xfId="26366" xr:uid="{1079B2F0-2C73-4117-85EC-FC8EBD521B1D}"/>
    <cellStyle name="Comma 2 4 4 3 4 3 4" xfId="11955" xr:uid="{00000000-0005-0000-0000-0000B6140000}"/>
    <cellStyle name="Comma 2 4 4 3 4 3 4 2" xfId="31169" xr:uid="{BDB3AAAB-1B9A-4C44-946D-734DD6096C19}"/>
    <cellStyle name="Comma 2 4 4 3 4 3 5" xfId="21562" xr:uid="{30FC3DB2-2AA8-486A-B7C9-338810E9B7A0}"/>
    <cellStyle name="Comma 2 4 4 3 4 4" xfId="3150" xr:uid="{00000000-0005-0000-0000-0000B7140000}"/>
    <cellStyle name="Comma 2 4 4 3 4 4 2" xfId="7953" xr:uid="{00000000-0005-0000-0000-0000B8140000}"/>
    <cellStyle name="Comma 2 4 4 3 4 4 2 2" xfId="17560" xr:uid="{00000000-0005-0000-0000-0000B9140000}"/>
    <cellStyle name="Comma 2 4 4 3 4 4 2 2 2" xfId="36774" xr:uid="{A327E783-6FFA-4AA0-BF90-92321AA41258}"/>
    <cellStyle name="Comma 2 4 4 3 4 4 2 3" xfId="27167" xr:uid="{2FA35695-6709-420C-A573-7CAE69702041}"/>
    <cellStyle name="Comma 2 4 4 3 4 4 3" xfId="12757" xr:uid="{00000000-0005-0000-0000-0000BA140000}"/>
    <cellStyle name="Comma 2 4 4 3 4 4 3 2" xfId="31971" xr:uid="{5196C584-DEAF-4D81-8F7B-17B87EEB0665}"/>
    <cellStyle name="Comma 2 4 4 3 4 4 4" xfId="22364" xr:uid="{D0B649E2-1CF9-4F4C-8C02-52E4884D05CD}"/>
    <cellStyle name="Comma 2 4 4 3 4 5" xfId="5552" xr:uid="{00000000-0005-0000-0000-0000BB140000}"/>
    <cellStyle name="Comma 2 4 4 3 4 5 2" xfId="15159" xr:uid="{00000000-0005-0000-0000-0000BC140000}"/>
    <cellStyle name="Comma 2 4 4 3 4 5 2 2" xfId="34373" xr:uid="{E5542CBE-FD82-4BB6-B6C5-120F2EC48FCD}"/>
    <cellStyle name="Comma 2 4 4 3 4 5 3" xfId="24766" xr:uid="{33E5C5E7-95AC-4ABE-8C26-E8D6FD773965}"/>
    <cellStyle name="Comma 2 4 4 3 4 6" xfId="10355" xr:uid="{00000000-0005-0000-0000-0000BD140000}"/>
    <cellStyle name="Comma 2 4 4 3 4 6 2" xfId="29569" xr:uid="{575497D2-1630-4001-AE53-E4475CDA4730}"/>
    <cellStyle name="Comma 2 4 4 3 4 7" xfId="19962" xr:uid="{D2C0C165-3966-41A8-A5C0-29D21EAF6C2A}"/>
    <cellStyle name="Comma 2 4 4 3 5" xfId="945" xr:uid="{00000000-0005-0000-0000-0000BE140000}"/>
    <cellStyle name="Comma 2 4 4 3 5 2" xfId="3350" xr:uid="{00000000-0005-0000-0000-0000BF140000}"/>
    <cellStyle name="Comma 2 4 4 3 5 2 2" xfId="8153" xr:uid="{00000000-0005-0000-0000-0000C0140000}"/>
    <cellStyle name="Comma 2 4 4 3 5 2 2 2" xfId="17760" xr:uid="{00000000-0005-0000-0000-0000C1140000}"/>
    <cellStyle name="Comma 2 4 4 3 5 2 2 2 2" xfId="36974" xr:uid="{BCB7156B-A56C-4E1E-B877-75A93EC332EB}"/>
    <cellStyle name="Comma 2 4 4 3 5 2 2 3" xfId="27367" xr:uid="{E9581603-8CBC-4A1E-9283-E8CB243284DF}"/>
    <cellStyle name="Comma 2 4 4 3 5 2 3" xfId="12957" xr:uid="{00000000-0005-0000-0000-0000C2140000}"/>
    <cellStyle name="Comma 2 4 4 3 5 2 3 2" xfId="32171" xr:uid="{54A94282-7C2F-4D08-9770-DB74589B6E66}"/>
    <cellStyle name="Comma 2 4 4 3 5 2 4" xfId="22564" xr:uid="{0D571DBE-9BD5-458B-8A11-B1A927D4AEA0}"/>
    <cellStyle name="Comma 2 4 4 3 5 3" xfId="5752" xr:uid="{00000000-0005-0000-0000-0000C3140000}"/>
    <cellStyle name="Comma 2 4 4 3 5 3 2" xfId="15359" xr:uid="{00000000-0005-0000-0000-0000C4140000}"/>
    <cellStyle name="Comma 2 4 4 3 5 3 2 2" xfId="34573" xr:uid="{8B33CCD8-364A-4BF6-965F-71A111511B3A}"/>
    <cellStyle name="Comma 2 4 4 3 5 3 3" xfId="24966" xr:uid="{65DEE0CD-9D63-4937-929C-42B54E55358E}"/>
    <cellStyle name="Comma 2 4 4 3 5 4" xfId="10555" xr:uid="{00000000-0005-0000-0000-0000C5140000}"/>
    <cellStyle name="Comma 2 4 4 3 5 4 2" xfId="29769" xr:uid="{24A2CAEC-F2FB-46CA-A4D2-E0BF14ED626A}"/>
    <cellStyle name="Comma 2 4 4 3 5 5" xfId="20162" xr:uid="{DA1785A2-F02D-4A5D-82C5-883409943FD0}"/>
    <cellStyle name="Comma 2 4 4 3 6" xfId="1745" xr:uid="{00000000-0005-0000-0000-0000C6140000}"/>
    <cellStyle name="Comma 2 4 4 3 6 2" xfId="4150" xr:uid="{00000000-0005-0000-0000-0000C7140000}"/>
    <cellStyle name="Comma 2 4 4 3 6 2 2" xfId="8953" xr:uid="{00000000-0005-0000-0000-0000C8140000}"/>
    <cellStyle name="Comma 2 4 4 3 6 2 2 2" xfId="18560" xr:uid="{00000000-0005-0000-0000-0000C9140000}"/>
    <cellStyle name="Comma 2 4 4 3 6 2 2 2 2" xfId="37774" xr:uid="{2526BB58-CC2B-467B-B754-81EC5547EABB}"/>
    <cellStyle name="Comma 2 4 4 3 6 2 2 3" xfId="28167" xr:uid="{F7FB1A76-625E-4E02-8387-3147ABDB40DE}"/>
    <cellStyle name="Comma 2 4 4 3 6 2 3" xfId="13757" xr:uid="{00000000-0005-0000-0000-0000CA140000}"/>
    <cellStyle name="Comma 2 4 4 3 6 2 3 2" xfId="32971" xr:uid="{D1F08379-78B2-4598-B4C3-29404FE3C0DB}"/>
    <cellStyle name="Comma 2 4 4 3 6 2 4" xfId="23364" xr:uid="{2C4F4EBD-33CA-4A14-BDC1-559CD38E7C05}"/>
    <cellStyle name="Comma 2 4 4 3 6 3" xfId="6552" xr:uid="{00000000-0005-0000-0000-0000CB140000}"/>
    <cellStyle name="Comma 2 4 4 3 6 3 2" xfId="16159" xr:uid="{00000000-0005-0000-0000-0000CC140000}"/>
    <cellStyle name="Comma 2 4 4 3 6 3 2 2" xfId="35373" xr:uid="{93796CCC-4235-48CA-BA46-A2E9AF48443F}"/>
    <cellStyle name="Comma 2 4 4 3 6 3 3" xfId="25766" xr:uid="{FBC2858A-8FC5-472E-A8EF-9CE4E7911184}"/>
    <cellStyle name="Comma 2 4 4 3 6 4" xfId="11355" xr:uid="{00000000-0005-0000-0000-0000CD140000}"/>
    <cellStyle name="Comma 2 4 4 3 6 4 2" xfId="30569" xr:uid="{AC27EE5D-04D8-409D-BF9A-4CFE0EEEC0CB}"/>
    <cellStyle name="Comma 2 4 4 3 6 5" xfId="20962" xr:uid="{1F038966-FFA1-412D-9529-1AD7CC5916B7}"/>
    <cellStyle name="Comma 2 4 4 3 7" xfId="2550" xr:uid="{00000000-0005-0000-0000-0000CE140000}"/>
    <cellStyle name="Comma 2 4 4 3 7 2" xfId="7353" xr:uid="{00000000-0005-0000-0000-0000CF140000}"/>
    <cellStyle name="Comma 2 4 4 3 7 2 2" xfId="16960" xr:uid="{00000000-0005-0000-0000-0000D0140000}"/>
    <cellStyle name="Comma 2 4 4 3 7 2 2 2" xfId="36174" xr:uid="{FBC2C563-87E6-4379-866B-E5A385533CC8}"/>
    <cellStyle name="Comma 2 4 4 3 7 2 3" xfId="26567" xr:uid="{3F8E6B0C-6D20-4C94-A847-1C341F7F89D7}"/>
    <cellStyle name="Comma 2 4 4 3 7 3" xfId="12157" xr:uid="{00000000-0005-0000-0000-0000D1140000}"/>
    <cellStyle name="Comma 2 4 4 3 7 3 2" xfId="31371" xr:uid="{8F646489-4417-446D-A10B-9DAE2326D0B7}"/>
    <cellStyle name="Comma 2 4 4 3 7 4" xfId="21764" xr:uid="{EEA1ED40-3202-4F20-AFA5-FEC218A82EA7}"/>
    <cellStyle name="Comma 2 4 4 3 8" xfId="4952" xr:uid="{00000000-0005-0000-0000-0000D2140000}"/>
    <cellStyle name="Comma 2 4 4 3 8 2" xfId="14559" xr:uid="{00000000-0005-0000-0000-0000D3140000}"/>
    <cellStyle name="Comma 2 4 4 3 8 2 2" xfId="33773" xr:uid="{328665AD-3978-4C46-9774-1D3C3014DBD8}"/>
    <cellStyle name="Comma 2 4 4 3 8 3" xfId="24166" xr:uid="{BF6ACD03-2900-4523-97FE-F904A4AED529}"/>
    <cellStyle name="Comma 2 4 4 3 9" xfId="9755" xr:uid="{00000000-0005-0000-0000-0000D4140000}"/>
    <cellStyle name="Comma 2 4 4 3 9 2" xfId="28969" xr:uid="{B524C04A-6C77-4E53-81B9-F6FC0B9A17E0}"/>
    <cellStyle name="Comma 2 4 4 4" xfId="244" xr:uid="{00000000-0005-0000-0000-0000D5140000}"/>
    <cellStyle name="Comma 2 4 4 4 2" xfId="1045" xr:uid="{00000000-0005-0000-0000-0000D6140000}"/>
    <cellStyle name="Comma 2 4 4 4 2 2" xfId="3450" xr:uid="{00000000-0005-0000-0000-0000D7140000}"/>
    <cellStyle name="Comma 2 4 4 4 2 2 2" xfId="8253" xr:uid="{00000000-0005-0000-0000-0000D8140000}"/>
    <cellStyle name="Comma 2 4 4 4 2 2 2 2" xfId="17860" xr:uid="{00000000-0005-0000-0000-0000D9140000}"/>
    <cellStyle name="Comma 2 4 4 4 2 2 2 2 2" xfId="37074" xr:uid="{FA855386-8F47-4246-9F1E-0CAE82EC2C2E}"/>
    <cellStyle name="Comma 2 4 4 4 2 2 2 3" xfId="27467" xr:uid="{9346E7E1-9FEA-4D92-9C42-52128D81B80A}"/>
    <cellStyle name="Comma 2 4 4 4 2 2 3" xfId="13057" xr:uid="{00000000-0005-0000-0000-0000DA140000}"/>
    <cellStyle name="Comma 2 4 4 4 2 2 3 2" xfId="32271" xr:uid="{9226D3DD-8C7B-4177-9636-3B226197846E}"/>
    <cellStyle name="Comma 2 4 4 4 2 2 4" xfId="22664" xr:uid="{AE8A937C-3A47-415F-BDAC-C05C4348F40D}"/>
    <cellStyle name="Comma 2 4 4 4 2 3" xfId="5852" xr:uid="{00000000-0005-0000-0000-0000DB140000}"/>
    <cellStyle name="Comma 2 4 4 4 2 3 2" xfId="15459" xr:uid="{00000000-0005-0000-0000-0000DC140000}"/>
    <cellStyle name="Comma 2 4 4 4 2 3 2 2" xfId="34673" xr:uid="{5DBE604D-C185-4B0D-80ED-3843F5679CA7}"/>
    <cellStyle name="Comma 2 4 4 4 2 3 3" xfId="25066" xr:uid="{9C773851-9BAE-4D89-87D6-8A61C67BB974}"/>
    <cellStyle name="Comma 2 4 4 4 2 4" xfId="10655" xr:uid="{00000000-0005-0000-0000-0000DD140000}"/>
    <cellStyle name="Comma 2 4 4 4 2 4 2" xfId="29869" xr:uid="{169EDE3F-309B-4865-A95C-B66D5413BD4D}"/>
    <cellStyle name="Comma 2 4 4 4 2 5" xfId="20262" xr:uid="{5F8A88DF-1195-4F3D-AAE8-128A11C5B59E}"/>
    <cellStyle name="Comma 2 4 4 4 3" xfId="1845" xr:uid="{00000000-0005-0000-0000-0000DE140000}"/>
    <cellStyle name="Comma 2 4 4 4 3 2" xfId="4250" xr:uid="{00000000-0005-0000-0000-0000DF140000}"/>
    <cellStyle name="Comma 2 4 4 4 3 2 2" xfId="9053" xr:uid="{00000000-0005-0000-0000-0000E0140000}"/>
    <cellStyle name="Comma 2 4 4 4 3 2 2 2" xfId="18660" xr:uid="{00000000-0005-0000-0000-0000E1140000}"/>
    <cellStyle name="Comma 2 4 4 4 3 2 2 2 2" xfId="37874" xr:uid="{42346BB8-00F0-47E5-B3CD-7CC0ACD071D8}"/>
    <cellStyle name="Comma 2 4 4 4 3 2 2 3" xfId="28267" xr:uid="{232E5E39-D2EF-4660-AFDB-64731B843AFB}"/>
    <cellStyle name="Comma 2 4 4 4 3 2 3" xfId="13857" xr:uid="{00000000-0005-0000-0000-0000E2140000}"/>
    <cellStyle name="Comma 2 4 4 4 3 2 3 2" xfId="33071" xr:uid="{2A576313-DD87-494E-A197-760104E27627}"/>
    <cellStyle name="Comma 2 4 4 4 3 2 4" xfId="23464" xr:uid="{36890EEB-EDB3-4C7D-BF76-B9FF17572231}"/>
    <cellStyle name="Comma 2 4 4 4 3 3" xfId="6652" xr:uid="{00000000-0005-0000-0000-0000E3140000}"/>
    <cellStyle name="Comma 2 4 4 4 3 3 2" xfId="16259" xr:uid="{00000000-0005-0000-0000-0000E4140000}"/>
    <cellStyle name="Comma 2 4 4 4 3 3 2 2" xfId="35473" xr:uid="{9594EC5B-F6AD-4288-AE9E-8230B9D1E0A0}"/>
    <cellStyle name="Comma 2 4 4 4 3 3 3" xfId="25866" xr:uid="{5165DB6F-1BBD-4AD1-9F63-0C0C642AB6F4}"/>
    <cellStyle name="Comma 2 4 4 4 3 4" xfId="11455" xr:uid="{00000000-0005-0000-0000-0000E5140000}"/>
    <cellStyle name="Comma 2 4 4 4 3 4 2" xfId="30669" xr:uid="{6DDF8C87-4EB9-4411-82EE-228103B9A812}"/>
    <cellStyle name="Comma 2 4 4 4 3 5" xfId="21062" xr:uid="{26E7883C-412E-4594-9AD5-EF1D04F3354A}"/>
    <cellStyle name="Comma 2 4 4 4 4" xfId="2650" xr:uid="{00000000-0005-0000-0000-0000E6140000}"/>
    <cellStyle name="Comma 2 4 4 4 4 2" xfId="7453" xr:uid="{00000000-0005-0000-0000-0000E7140000}"/>
    <cellStyle name="Comma 2 4 4 4 4 2 2" xfId="17060" xr:uid="{00000000-0005-0000-0000-0000E8140000}"/>
    <cellStyle name="Comma 2 4 4 4 4 2 2 2" xfId="36274" xr:uid="{DC49B2C0-FE82-4251-AF79-CF7B4382C0B1}"/>
    <cellStyle name="Comma 2 4 4 4 4 2 3" xfId="26667" xr:uid="{B457F276-48C3-4B42-B309-C0E817DD0E01}"/>
    <cellStyle name="Comma 2 4 4 4 4 3" xfId="12257" xr:uid="{00000000-0005-0000-0000-0000E9140000}"/>
    <cellStyle name="Comma 2 4 4 4 4 3 2" xfId="31471" xr:uid="{313C73A9-2A87-4509-818D-02419C5CEB23}"/>
    <cellStyle name="Comma 2 4 4 4 4 4" xfId="21864" xr:uid="{12CD5143-07F0-4698-863D-767E9E2092EA}"/>
    <cellStyle name="Comma 2 4 4 4 5" xfId="5052" xr:uid="{00000000-0005-0000-0000-0000EA140000}"/>
    <cellStyle name="Comma 2 4 4 4 5 2" xfId="14659" xr:uid="{00000000-0005-0000-0000-0000EB140000}"/>
    <cellStyle name="Comma 2 4 4 4 5 2 2" xfId="33873" xr:uid="{42C77C7E-D5F1-4694-9305-9EB4B82B0260}"/>
    <cellStyle name="Comma 2 4 4 4 5 3" xfId="24266" xr:uid="{56F63E30-36FF-4437-9ABE-00ADD4F10B05}"/>
    <cellStyle name="Comma 2 4 4 4 6" xfId="9855" xr:uid="{00000000-0005-0000-0000-0000EC140000}"/>
    <cellStyle name="Comma 2 4 4 4 6 2" xfId="29069" xr:uid="{4807CC48-1F16-46B1-904B-2D33CB3E9810}"/>
    <cellStyle name="Comma 2 4 4 4 7" xfId="19462" xr:uid="{EE90B4A4-71CD-405C-A867-AA231ABFF835}"/>
    <cellStyle name="Comma 2 4 4 5" xfId="444" xr:uid="{00000000-0005-0000-0000-0000ED140000}"/>
    <cellStyle name="Comma 2 4 4 5 2" xfId="1245" xr:uid="{00000000-0005-0000-0000-0000EE140000}"/>
    <cellStyle name="Comma 2 4 4 5 2 2" xfId="3650" xr:uid="{00000000-0005-0000-0000-0000EF140000}"/>
    <cellStyle name="Comma 2 4 4 5 2 2 2" xfId="8453" xr:uid="{00000000-0005-0000-0000-0000F0140000}"/>
    <cellStyle name="Comma 2 4 4 5 2 2 2 2" xfId="18060" xr:uid="{00000000-0005-0000-0000-0000F1140000}"/>
    <cellStyle name="Comma 2 4 4 5 2 2 2 2 2" xfId="37274" xr:uid="{B9657E6C-6EB4-4FB2-81AD-7DADEAB83C8F}"/>
    <cellStyle name="Comma 2 4 4 5 2 2 2 3" xfId="27667" xr:uid="{BAD72A2D-2B6A-4E63-963E-40FE2FFEFB26}"/>
    <cellStyle name="Comma 2 4 4 5 2 2 3" xfId="13257" xr:uid="{00000000-0005-0000-0000-0000F2140000}"/>
    <cellStyle name="Comma 2 4 4 5 2 2 3 2" xfId="32471" xr:uid="{6CE7B9AD-BE02-45D8-867D-3DA88D8749F6}"/>
    <cellStyle name="Comma 2 4 4 5 2 2 4" xfId="22864" xr:uid="{28D04332-060C-4DE3-A74E-DF9F4FCDE8F9}"/>
    <cellStyle name="Comma 2 4 4 5 2 3" xfId="6052" xr:uid="{00000000-0005-0000-0000-0000F3140000}"/>
    <cellStyle name="Comma 2 4 4 5 2 3 2" xfId="15659" xr:uid="{00000000-0005-0000-0000-0000F4140000}"/>
    <cellStyle name="Comma 2 4 4 5 2 3 2 2" xfId="34873" xr:uid="{A9570AB6-B850-4DCE-8048-8BD513B70316}"/>
    <cellStyle name="Comma 2 4 4 5 2 3 3" xfId="25266" xr:uid="{98D3FD75-CA3E-4B59-8B9C-7D1F8E466F55}"/>
    <cellStyle name="Comma 2 4 4 5 2 4" xfId="10855" xr:uid="{00000000-0005-0000-0000-0000F5140000}"/>
    <cellStyle name="Comma 2 4 4 5 2 4 2" xfId="30069" xr:uid="{807FAD92-20E0-433B-B54E-47A5943C6C9E}"/>
    <cellStyle name="Comma 2 4 4 5 2 5" xfId="20462" xr:uid="{12537F3F-6342-4D5C-98B7-7E51C85D8EFD}"/>
    <cellStyle name="Comma 2 4 4 5 3" xfId="2045" xr:uid="{00000000-0005-0000-0000-0000F6140000}"/>
    <cellStyle name="Comma 2 4 4 5 3 2" xfId="4450" xr:uid="{00000000-0005-0000-0000-0000F7140000}"/>
    <cellStyle name="Comma 2 4 4 5 3 2 2" xfId="9253" xr:uid="{00000000-0005-0000-0000-0000F8140000}"/>
    <cellStyle name="Comma 2 4 4 5 3 2 2 2" xfId="18860" xr:uid="{00000000-0005-0000-0000-0000F9140000}"/>
    <cellStyle name="Comma 2 4 4 5 3 2 2 2 2" xfId="38074" xr:uid="{2045B143-7E8E-4978-9337-EB9116A8587D}"/>
    <cellStyle name="Comma 2 4 4 5 3 2 2 3" xfId="28467" xr:uid="{87A28F11-0E29-4B56-86AD-DE6CCAF569B3}"/>
    <cellStyle name="Comma 2 4 4 5 3 2 3" xfId="14057" xr:uid="{00000000-0005-0000-0000-0000FA140000}"/>
    <cellStyle name="Comma 2 4 4 5 3 2 3 2" xfId="33271" xr:uid="{40384DA9-E654-4549-A6C9-A5229FC77A9D}"/>
    <cellStyle name="Comma 2 4 4 5 3 2 4" xfId="23664" xr:uid="{7D269DB9-960C-4FBB-8786-80F0463AABC2}"/>
    <cellStyle name="Comma 2 4 4 5 3 3" xfId="6852" xr:uid="{00000000-0005-0000-0000-0000FB140000}"/>
    <cellStyle name="Comma 2 4 4 5 3 3 2" xfId="16459" xr:uid="{00000000-0005-0000-0000-0000FC140000}"/>
    <cellStyle name="Comma 2 4 4 5 3 3 2 2" xfId="35673" xr:uid="{9822F84C-021E-435A-B790-FA4ABA4F5F2E}"/>
    <cellStyle name="Comma 2 4 4 5 3 3 3" xfId="26066" xr:uid="{95B703CC-4BC9-4873-884E-183088EC9462}"/>
    <cellStyle name="Comma 2 4 4 5 3 4" xfId="11655" xr:uid="{00000000-0005-0000-0000-0000FD140000}"/>
    <cellStyle name="Comma 2 4 4 5 3 4 2" xfId="30869" xr:uid="{46802A83-A1D9-452D-BE58-91F0E9DD952A}"/>
    <cellStyle name="Comma 2 4 4 5 3 5" xfId="21262" xr:uid="{EC008F65-A5C9-4C7E-A974-E4687465D484}"/>
    <cellStyle name="Comma 2 4 4 5 4" xfId="2850" xr:uid="{00000000-0005-0000-0000-0000FE140000}"/>
    <cellStyle name="Comma 2 4 4 5 4 2" xfId="7653" xr:uid="{00000000-0005-0000-0000-0000FF140000}"/>
    <cellStyle name="Comma 2 4 4 5 4 2 2" xfId="17260" xr:uid="{00000000-0005-0000-0000-000000150000}"/>
    <cellStyle name="Comma 2 4 4 5 4 2 2 2" xfId="36474" xr:uid="{C553AFE4-5465-4551-9237-ACB4975C3896}"/>
    <cellStyle name="Comma 2 4 4 5 4 2 3" xfId="26867" xr:uid="{4768BBD9-439C-4AC0-A710-2778A0A78BFD}"/>
    <cellStyle name="Comma 2 4 4 5 4 3" xfId="12457" xr:uid="{00000000-0005-0000-0000-000001150000}"/>
    <cellStyle name="Comma 2 4 4 5 4 3 2" xfId="31671" xr:uid="{7D680897-3730-40E4-8963-4FE635DDD804}"/>
    <cellStyle name="Comma 2 4 4 5 4 4" xfId="22064" xr:uid="{CA67D0AD-8F2B-447E-AACC-DB5F0AB335BE}"/>
    <cellStyle name="Comma 2 4 4 5 5" xfId="5252" xr:uid="{00000000-0005-0000-0000-000002150000}"/>
    <cellStyle name="Comma 2 4 4 5 5 2" xfId="14859" xr:uid="{00000000-0005-0000-0000-000003150000}"/>
    <cellStyle name="Comma 2 4 4 5 5 2 2" xfId="34073" xr:uid="{C34A98FD-00A5-4BC4-8D49-417184F8391F}"/>
    <cellStyle name="Comma 2 4 4 5 5 3" xfId="24466" xr:uid="{06B83C3B-5B93-4FEA-9B8F-C4663A379754}"/>
    <cellStyle name="Comma 2 4 4 5 6" xfId="10055" xr:uid="{00000000-0005-0000-0000-000004150000}"/>
    <cellStyle name="Comma 2 4 4 5 6 2" xfId="29269" xr:uid="{FCCADBA6-4E54-4BAE-9220-EAADA6E1499D}"/>
    <cellStyle name="Comma 2 4 4 5 7" xfId="19662" xr:uid="{47013842-6646-4D93-9CAE-30A6095057A9}"/>
    <cellStyle name="Comma 2 4 4 6" xfId="644" xr:uid="{00000000-0005-0000-0000-000005150000}"/>
    <cellStyle name="Comma 2 4 4 6 2" xfId="1445" xr:uid="{00000000-0005-0000-0000-000006150000}"/>
    <cellStyle name="Comma 2 4 4 6 2 2" xfId="3850" xr:uid="{00000000-0005-0000-0000-000007150000}"/>
    <cellStyle name="Comma 2 4 4 6 2 2 2" xfId="8653" xr:uid="{00000000-0005-0000-0000-000008150000}"/>
    <cellStyle name="Comma 2 4 4 6 2 2 2 2" xfId="18260" xr:uid="{00000000-0005-0000-0000-000009150000}"/>
    <cellStyle name="Comma 2 4 4 6 2 2 2 2 2" xfId="37474" xr:uid="{3BC9A484-F969-4E73-ADCE-91515979C241}"/>
    <cellStyle name="Comma 2 4 4 6 2 2 2 3" xfId="27867" xr:uid="{A245B0C4-3693-4403-97E3-48B6285E9343}"/>
    <cellStyle name="Comma 2 4 4 6 2 2 3" xfId="13457" xr:uid="{00000000-0005-0000-0000-00000A150000}"/>
    <cellStyle name="Comma 2 4 4 6 2 2 3 2" xfId="32671" xr:uid="{32E3708E-D564-47B0-A6C4-854253D916CD}"/>
    <cellStyle name="Comma 2 4 4 6 2 2 4" xfId="23064" xr:uid="{8025AAEB-EFB2-4F34-908A-EE5F8DBB71AB}"/>
    <cellStyle name="Comma 2 4 4 6 2 3" xfId="6252" xr:uid="{00000000-0005-0000-0000-00000B150000}"/>
    <cellStyle name="Comma 2 4 4 6 2 3 2" xfId="15859" xr:uid="{00000000-0005-0000-0000-00000C150000}"/>
    <cellStyle name="Comma 2 4 4 6 2 3 2 2" xfId="35073" xr:uid="{6DF20384-37B9-428E-A15F-E2F78CE54674}"/>
    <cellStyle name="Comma 2 4 4 6 2 3 3" xfId="25466" xr:uid="{919F035F-D453-4E64-B73A-562AB79136A3}"/>
    <cellStyle name="Comma 2 4 4 6 2 4" xfId="11055" xr:uid="{00000000-0005-0000-0000-00000D150000}"/>
    <cellStyle name="Comma 2 4 4 6 2 4 2" xfId="30269" xr:uid="{372BE854-D84E-4E80-8726-1ACB0FE1CA95}"/>
    <cellStyle name="Comma 2 4 4 6 2 5" xfId="20662" xr:uid="{F255EF56-BF6A-4671-9BAB-3389C3F0064A}"/>
    <cellStyle name="Comma 2 4 4 6 3" xfId="2245" xr:uid="{00000000-0005-0000-0000-00000E150000}"/>
    <cellStyle name="Comma 2 4 4 6 3 2" xfId="4650" xr:uid="{00000000-0005-0000-0000-00000F150000}"/>
    <cellStyle name="Comma 2 4 4 6 3 2 2" xfId="9453" xr:uid="{00000000-0005-0000-0000-000010150000}"/>
    <cellStyle name="Comma 2 4 4 6 3 2 2 2" xfId="19060" xr:uid="{00000000-0005-0000-0000-000011150000}"/>
    <cellStyle name="Comma 2 4 4 6 3 2 2 2 2" xfId="38274" xr:uid="{D90125E2-E95E-474C-819F-D7725DB3E490}"/>
    <cellStyle name="Comma 2 4 4 6 3 2 2 3" xfId="28667" xr:uid="{54CC4D57-3018-42B8-AF52-9A348C605B9B}"/>
    <cellStyle name="Comma 2 4 4 6 3 2 3" xfId="14257" xr:uid="{00000000-0005-0000-0000-000012150000}"/>
    <cellStyle name="Comma 2 4 4 6 3 2 3 2" xfId="33471" xr:uid="{A3D6CF51-FB2C-41A8-9D95-18CBECCB109E}"/>
    <cellStyle name="Comma 2 4 4 6 3 2 4" xfId="23864" xr:uid="{34A393F8-9C0B-412D-9CF4-8D36FAC842BD}"/>
    <cellStyle name="Comma 2 4 4 6 3 3" xfId="7052" xr:uid="{00000000-0005-0000-0000-000013150000}"/>
    <cellStyle name="Comma 2 4 4 6 3 3 2" xfId="16659" xr:uid="{00000000-0005-0000-0000-000014150000}"/>
    <cellStyle name="Comma 2 4 4 6 3 3 2 2" xfId="35873" xr:uid="{F6D1AEF6-5681-43D6-B42D-D3E68964E5E5}"/>
    <cellStyle name="Comma 2 4 4 6 3 3 3" xfId="26266" xr:uid="{57CD037A-B38A-49BA-B2DA-A29C99D70F17}"/>
    <cellStyle name="Comma 2 4 4 6 3 4" xfId="11855" xr:uid="{00000000-0005-0000-0000-000015150000}"/>
    <cellStyle name="Comma 2 4 4 6 3 4 2" xfId="31069" xr:uid="{6A50082E-4BC6-43F0-83DE-15592E93BDB6}"/>
    <cellStyle name="Comma 2 4 4 6 3 5" xfId="21462" xr:uid="{43E4EE80-406C-4C1F-8293-600B45D7D7E4}"/>
    <cellStyle name="Comma 2 4 4 6 4" xfId="3050" xr:uid="{00000000-0005-0000-0000-000016150000}"/>
    <cellStyle name="Comma 2 4 4 6 4 2" xfId="7853" xr:uid="{00000000-0005-0000-0000-000017150000}"/>
    <cellStyle name="Comma 2 4 4 6 4 2 2" xfId="17460" xr:uid="{00000000-0005-0000-0000-000018150000}"/>
    <cellStyle name="Comma 2 4 4 6 4 2 2 2" xfId="36674" xr:uid="{64F9ABE2-2492-4D9E-8D1D-0B4614989A13}"/>
    <cellStyle name="Comma 2 4 4 6 4 2 3" xfId="27067" xr:uid="{1333EBF0-CE14-4803-8C25-577D21864861}"/>
    <cellStyle name="Comma 2 4 4 6 4 3" xfId="12657" xr:uid="{00000000-0005-0000-0000-000019150000}"/>
    <cellStyle name="Comma 2 4 4 6 4 3 2" xfId="31871" xr:uid="{9DCD07D8-3572-4AC2-865F-ACED4B7F2117}"/>
    <cellStyle name="Comma 2 4 4 6 4 4" xfId="22264" xr:uid="{68359D2B-416D-4657-8508-FAFB2407B6E3}"/>
    <cellStyle name="Comma 2 4 4 6 5" xfId="5452" xr:uid="{00000000-0005-0000-0000-00001A150000}"/>
    <cellStyle name="Comma 2 4 4 6 5 2" xfId="15059" xr:uid="{00000000-0005-0000-0000-00001B150000}"/>
    <cellStyle name="Comma 2 4 4 6 5 2 2" xfId="34273" xr:uid="{2950B355-C2D9-45C0-8700-B0C4B3220E0D}"/>
    <cellStyle name="Comma 2 4 4 6 5 3" xfId="24666" xr:uid="{797CAB14-F07F-41A9-AC0A-ECDF4C7AEB77}"/>
    <cellStyle name="Comma 2 4 4 6 6" xfId="10255" xr:uid="{00000000-0005-0000-0000-00001C150000}"/>
    <cellStyle name="Comma 2 4 4 6 6 2" xfId="29469" xr:uid="{15496D88-917D-4C58-B645-033E0B6B3536}"/>
    <cellStyle name="Comma 2 4 4 6 7" xfId="19862" xr:uid="{F173F96C-F184-4B4F-96A7-A0B8A7FB3866}"/>
    <cellStyle name="Comma 2 4 4 7" xfId="845" xr:uid="{00000000-0005-0000-0000-00001D150000}"/>
    <cellStyle name="Comma 2 4 4 7 2" xfId="3250" xr:uid="{00000000-0005-0000-0000-00001E150000}"/>
    <cellStyle name="Comma 2 4 4 7 2 2" xfId="8053" xr:uid="{00000000-0005-0000-0000-00001F150000}"/>
    <cellStyle name="Comma 2 4 4 7 2 2 2" xfId="17660" xr:uid="{00000000-0005-0000-0000-000020150000}"/>
    <cellStyle name="Comma 2 4 4 7 2 2 2 2" xfId="36874" xr:uid="{21A2E177-1E3A-4CB7-AD2E-D9B1EF5E24D3}"/>
    <cellStyle name="Comma 2 4 4 7 2 2 3" xfId="27267" xr:uid="{79C95C5D-0511-47BF-923E-08EEC493205E}"/>
    <cellStyle name="Comma 2 4 4 7 2 3" xfId="12857" xr:uid="{00000000-0005-0000-0000-000021150000}"/>
    <cellStyle name="Comma 2 4 4 7 2 3 2" xfId="32071" xr:uid="{E0F70327-B00E-4526-9D44-4C41E221B517}"/>
    <cellStyle name="Comma 2 4 4 7 2 4" xfId="22464" xr:uid="{3057036C-B3D0-413D-BC61-BF4A21756A43}"/>
    <cellStyle name="Comma 2 4 4 7 3" xfId="5652" xr:uid="{00000000-0005-0000-0000-000022150000}"/>
    <cellStyle name="Comma 2 4 4 7 3 2" xfId="15259" xr:uid="{00000000-0005-0000-0000-000023150000}"/>
    <cellStyle name="Comma 2 4 4 7 3 2 2" xfId="34473" xr:uid="{A3AEEDED-3B8A-4329-922B-7B264D10B3F5}"/>
    <cellStyle name="Comma 2 4 4 7 3 3" xfId="24866" xr:uid="{05957112-6984-401A-8403-277819C343D2}"/>
    <cellStyle name="Comma 2 4 4 7 4" xfId="10455" xr:uid="{00000000-0005-0000-0000-000024150000}"/>
    <cellStyle name="Comma 2 4 4 7 4 2" xfId="29669" xr:uid="{3EC735C6-7F6D-4D26-AB84-D4AFA3EF6E6D}"/>
    <cellStyle name="Comma 2 4 4 7 5" xfId="20062" xr:uid="{66BE69DC-5A09-4B3D-8310-E77D1DC4BB83}"/>
    <cellStyle name="Comma 2 4 4 8" xfId="1645" xr:uid="{00000000-0005-0000-0000-000025150000}"/>
    <cellStyle name="Comma 2 4 4 8 2" xfId="4050" xr:uid="{00000000-0005-0000-0000-000026150000}"/>
    <cellStyle name="Comma 2 4 4 8 2 2" xfId="8853" xr:uid="{00000000-0005-0000-0000-000027150000}"/>
    <cellStyle name="Comma 2 4 4 8 2 2 2" xfId="18460" xr:uid="{00000000-0005-0000-0000-000028150000}"/>
    <cellStyle name="Comma 2 4 4 8 2 2 2 2" xfId="37674" xr:uid="{5A536948-B73B-4771-8105-E726D0BF5C31}"/>
    <cellStyle name="Comma 2 4 4 8 2 2 3" xfId="28067" xr:uid="{4DE43B23-D5A0-490B-A0AF-00EFF3F905C7}"/>
    <cellStyle name="Comma 2 4 4 8 2 3" xfId="13657" xr:uid="{00000000-0005-0000-0000-000029150000}"/>
    <cellStyle name="Comma 2 4 4 8 2 3 2" xfId="32871" xr:uid="{71011F6E-9B0B-4BD1-B5B6-35717D604FDC}"/>
    <cellStyle name="Comma 2 4 4 8 2 4" xfId="23264" xr:uid="{E1D19539-D1AC-4EDF-96ED-B0044AFC9492}"/>
    <cellStyle name="Comma 2 4 4 8 3" xfId="6452" xr:uid="{00000000-0005-0000-0000-00002A150000}"/>
    <cellStyle name="Comma 2 4 4 8 3 2" xfId="16059" xr:uid="{00000000-0005-0000-0000-00002B150000}"/>
    <cellStyle name="Comma 2 4 4 8 3 2 2" xfId="35273" xr:uid="{15D8AEB9-2D90-4D4A-8807-D31478C3A46E}"/>
    <cellStyle name="Comma 2 4 4 8 3 3" xfId="25666" xr:uid="{F3A20E20-332A-4F2E-AC7D-2C76D5E28904}"/>
    <cellStyle name="Comma 2 4 4 8 4" xfId="11255" xr:uid="{00000000-0005-0000-0000-00002C150000}"/>
    <cellStyle name="Comma 2 4 4 8 4 2" xfId="30469" xr:uid="{0EB6659A-8D5C-4B89-97EC-28FA8EA7CE81}"/>
    <cellStyle name="Comma 2 4 4 8 5" xfId="20862" xr:uid="{6F3EEC77-8C4C-47C6-93C0-60967D152933}"/>
    <cellStyle name="Comma 2 4 4 9" xfId="2450" xr:uid="{00000000-0005-0000-0000-00002D150000}"/>
    <cellStyle name="Comma 2 4 4 9 2" xfId="7253" xr:uid="{00000000-0005-0000-0000-00002E150000}"/>
    <cellStyle name="Comma 2 4 4 9 2 2" xfId="16860" xr:uid="{00000000-0005-0000-0000-00002F150000}"/>
    <cellStyle name="Comma 2 4 4 9 2 2 2" xfId="36074" xr:uid="{D195BA89-C116-4FD7-9424-61CD37493DE2}"/>
    <cellStyle name="Comma 2 4 4 9 2 3" xfId="26467" xr:uid="{6104D8BA-6B60-4187-8834-ACCE732FE2D5}"/>
    <cellStyle name="Comma 2 4 4 9 3" xfId="12057" xr:uid="{00000000-0005-0000-0000-000030150000}"/>
    <cellStyle name="Comma 2 4 4 9 3 2" xfId="31271" xr:uid="{ADBC225F-7D72-4515-AE48-8492CB8DB5B7}"/>
    <cellStyle name="Comma 2 4 4 9 4" xfId="21664" xr:uid="{7DE64104-36E4-4F2C-A4C2-A87934E4A826}"/>
    <cellStyle name="Comma 2 4 5" xfId="53" xr:uid="{00000000-0005-0000-0000-000031150000}"/>
    <cellStyle name="Comma 2 4 5 10" xfId="4862" xr:uid="{00000000-0005-0000-0000-000032150000}"/>
    <cellStyle name="Comma 2 4 5 10 2" xfId="14469" xr:uid="{00000000-0005-0000-0000-000033150000}"/>
    <cellStyle name="Comma 2 4 5 10 2 2" xfId="33683" xr:uid="{9D196D9B-C59D-41EB-B29A-B9B37D0D007A}"/>
    <cellStyle name="Comma 2 4 5 10 3" xfId="24076" xr:uid="{433ECB54-43B4-4A19-AE44-2C1F88036F29}"/>
    <cellStyle name="Comma 2 4 5 11" xfId="9665" xr:uid="{00000000-0005-0000-0000-000034150000}"/>
    <cellStyle name="Comma 2 4 5 11 2" xfId="28879" xr:uid="{2F28F440-94B5-4840-BE28-DB0B3D3D1907}"/>
    <cellStyle name="Comma 2 4 5 12" xfId="19272" xr:uid="{A4714E71-B138-4877-BF44-4329E844ADC8}"/>
    <cellStyle name="Comma 2 4 5 2" xfId="104" xr:uid="{00000000-0005-0000-0000-000035150000}"/>
    <cellStyle name="Comma 2 4 5 2 10" xfId="9715" xr:uid="{00000000-0005-0000-0000-000036150000}"/>
    <cellStyle name="Comma 2 4 5 2 10 2" xfId="28929" xr:uid="{5DBF6BCB-B20B-4DC8-B55C-6A8D44F82F84}"/>
    <cellStyle name="Comma 2 4 5 2 11" xfId="19322" xr:uid="{B988FFE4-103B-4268-89E8-B943AED7DE21}"/>
    <cellStyle name="Comma 2 4 5 2 2" xfId="204" xr:uid="{00000000-0005-0000-0000-000037150000}"/>
    <cellStyle name="Comma 2 4 5 2 2 10" xfId="19422" xr:uid="{BBE54CF5-7737-43D1-9E14-CBFEA292423E}"/>
    <cellStyle name="Comma 2 4 5 2 2 2" xfId="404" xr:uid="{00000000-0005-0000-0000-000038150000}"/>
    <cellStyle name="Comma 2 4 5 2 2 2 2" xfId="1205" xr:uid="{00000000-0005-0000-0000-000039150000}"/>
    <cellStyle name="Comma 2 4 5 2 2 2 2 2" xfId="3610" xr:uid="{00000000-0005-0000-0000-00003A150000}"/>
    <cellStyle name="Comma 2 4 5 2 2 2 2 2 2" xfId="8413" xr:uid="{00000000-0005-0000-0000-00003B150000}"/>
    <cellStyle name="Comma 2 4 5 2 2 2 2 2 2 2" xfId="18020" xr:uid="{00000000-0005-0000-0000-00003C150000}"/>
    <cellStyle name="Comma 2 4 5 2 2 2 2 2 2 2 2" xfId="37234" xr:uid="{11773376-2D46-4D2D-AC0E-AA62780F0177}"/>
    <cellStyle name="Comma 2 4 5 2 2 2 2 2 2 3" xfId="27627" xr:uid="{28947C44-EE81-4454-AB42-9EEB3A132021}"/>
    <cellStyle name="Comma 2 4 5 2 2 2 2 2 3" xfId="13217" xr:uid="{00000000-0005-0000-0000-00003D150000}"/>
    <cellStyle name="Comma 2 4 5 2 2 2 2 2 3 2" xfId="32431" xr:uid="{AE84DB55-DEF9-47A4-B097-0F8020492208}"/>
    <cellStyle name="Comma 2 4 5 2 2 2 2 2 4" xfId="22824" xr:uid="{D9E99F36-C2B5-4DAB-A39B-9BC24154A4DC}"/>
    <cellStyle name="Comma 2 4 5 2 2 2 2 3" xfId="6012" xr:uid="{00000000-0005-0000-0000-00003E150000}"/>
    <cellStyle name="Comma 2 4 5 2 2 2 2 3 2" xfId="15619" xr:uid="{00000000-0005-0000-0000-00003F150000}"/>
    <cellStyle name="Comma 2 4 5 2 2 2 2 3 2 2" xfId="34833" xr:uid="{CBC7FED0-E4DF-4BDC-9867-7DAFDC2BE7CB}"/>
    <cellStyle name="Comma 2 4 5 2 2 2 2 3 3" xfId="25226" xr:uid="{36699CFC-ED9B-4DAD-8C3A-8A741F5EE18B}"/>
    <cellStyle name="Comma 2 4 5 2 2 2 2 4" xfId="10815" xr:uid="{00000000-0005-0000-0000-000040150000}"/>
    <cellStyle name="Comma 2 4 5 2 2 2 2 4 2" xfId="30029" xr:uid="{8C38EB65-5486-4BFE-B40C-4DDB4D461C4D}"/>
    <cellStyle name="Comma 2 4 5 2 2 2 2 5" xfId="20422" xr:uid="{6DA26FE2-57C5-478A-B477-3ACA4107C2D4}"/>
    <cellStyle name="Comma 2 4 5 2 2 2 3" xfId="2005" xr:uid="{00000000-0005-0000-0000-000041150000}"/>
    <cellStyle name="Comma 2 4 5 2 2 2 3 2" xfId="4410" xr:uid="{00000000-0005-0000-0000-000042150000}"/>
    <cellStyle name="Comma 2 4 5 2 2 2 3 2 2" xfId="9213" xr:uid="{00000000-0005-0000-0000-000043150000}"/>
    <cellStyle name="Comma 2 4 5 2 2 2 3 2 2 2" xfId="18820" xr:uid="{00000000-0005-0000-0000-000044150000}"/>
    <cellStyle name="Comma 2 4 5 2 2 2 3 2 2 2 2" xfId="38034" xr:uid="{E6A9AC8A-E4C6-4645-AE1E-EE9A6C23E33A}"/>
    <cellStyle name="Comma 2 4 5 2 2 2 3 2 2 3" xfId="28427" xr:uid="{4E6E4CED-2995-4397-9A61-2372E1E04079}"/>
    <cellStyle name="Comma 2 4 5 2 2 2 3 2 3" xfId="14017" xr:uid="{00000000-0005-0000-0000-000045150000}"/>
    <cellStyle name="Comma 2 4 5 2 2 2 3 2 3 2" xfId="33231" xr:uid="{ED8A19DA-4737-47EB-95A1-F2A8512A0A8B}"/>
    <cellStyle name="Comma 2 4 5 2 2 2 3 2 4" xfId="23624" xr:uid="{27E65A2D-B65D-4064-A991-01F3B6E151BB}"/>
    <cellStyle name="Comma 2 4 5 2 2 2 3 3" xfId="6812" xr:uid="{00000000-0005-0000-0000-000046150000}"/>
    <cellStyle name="Comma 2 4 5 2 2 2 3 3 2" xfId="16419" xr:uid="{00000000-0005-0000-0000-000047150000}"/>
    <cellStyle name="Comma 2 4 5 2 2 2 3 3 2 2" xfId="35633" xr:uid="{2012082E-3EA4-4F23-BBD3-AD4C27576A20}"/>
    <cellStyle name="Comma 2 4 5 2 2 2 3 3 3" xfId="26026" xr:uid="{80DC055C-8D14-4ABB-8F13-BC2434040B65}"/>
    <cellStyle name="Comma 2 4 5 2 2 2 3 4" xfId="11615" xr:uid="{00000000-0005-0000-0000-000048150000}"/>
    <cellStyle name="Comma 2 4 5 2 2 2 3 4 2" xfId="30829" xr:uid="{EE6157ED-1877-4AB5-845A-0D986E5D46BC}"/>
    <cellStyle name="Comma 2 4 5 2 2 2 3 5" xfId="21222" xr:uid="{DB5DB699-5E9C-4885-BB6F-73046787103F}"/>
    <cellStyle name="Comma 2 4 5 2 2 2 4" xfId="2810" xr:uid="{00000000-0005-0000-0000-000049150000}"/>
    <cellStyle name="Comma 2 4 5 2 2 2 4 2" xfId="7613" xr:uid="{00000000-0005-0000-0000-00004A150000}"/>
    <cellStyle name="Comma 2 4 5 2 2 2 4 2 2" xfId="17220" xr:uid="{00000000-0005-0000-0000-00004B150000}"/>
    <cellStyle name="Comma 2 4 5 2 2 2 4 2 2 2" xfId="36434" xr:uid="{9DF3F80A-5DF2-4A89-8B90-CAAA7143727F}"/>
    <cellStyle name="Comma 2 4 5 2 2 2 4 2 3" xfId="26827" xr:uid="{8B01AF47-66FE-4FEB-99B6-733D5653F63C}"/>
    <cellStyle name="Comma 2 4 5 2 2 2 4 3" xfId="12417" xr:uid="{00000000-0005-0000-0000-00004C150000}"/>
    <cellStyle name="Comma 2 4 5 2 2 2 4 3 2" xfId="31631" xr:uid="{334321C3-5096-460D-8EC8-8D646AF40926}"/>
    <cellStyle name="Comma 2 4 5 2 2 2 4 4" xfId="22024" xr:uid="{05F643C0-57D4-4463-8E97-3B2EB64E09BB}"/>
    <cellStyle name="Comma 2 4 5 2 2 2 5" xfId="5212" xr:uid="{00000000-0005-0000-0000-00004D150000}"/>
    <cellStyle name="Comma 2 4 5 2 2 2 5 2" xfId="14819" xr:uid="{00000000-0005-0000-0000-00004E150000}"/>
    <cellStyle name="Comma 2 4 5 2 2 2 5 2 2" xfId="34033" xr:uid="{E80F79A5-2421-4AD9-AFFF-1F6F7570432E}"/>
    <cellStyle name="Comma 2 4 5 2 2 2 5 3" xfId="24426" xr:uid="{908FD8C7-A955-4AAA-B850-FE192CA66DE8}"/>
    <cellStyle name="Comma 2 4 5 2 2 2 6" xfId="10015" xr:uid="{00000000-0005-0000-0000-00004F150000}"/>
    <cellStyle name="Comma 2 4 5 2 2 2 6 2" xfId="29229" xr:uid="{3782A99A-1404-4575-9BCB-D89239E96C13}"/>
    <cellStyle name="Comma 2 4 5 2 2 2 7" xfId="19622" xr:uid="{76D24FC8-AF83-4DE0-94CE-4FA296AB0487}"/>
    <cellStyle name="Comma 2 4 5 2 2 3" xfId="604" xr:uid="{00000000-0005-0000-0000-000050150000}"/>
    <cellStyle name="Comma 2 4 5 2 2 3 2" xfId="1405" xr:uid="{00000000-0005-0000-0000-000051150000}"/>
    <cellStyle name="Comma 2 4 5 2 2 3 2 2" xfId="3810" xr:uid="{00000000-0005-0000-0000-000052150000}"/>
    <cellStyle name="Comma 2 4 5 2 2 3 2 2 2" xfId="8613" xr:uid="{00000000-0005-0000-0000-000053150000}"/>
    <cellStyle name="Comma 2 4 5 2 2 3 2 2 2 2" xfId="18220" xr:uid="{00000000-0005-0000-0000-000054150000}"/>
    <cellStyle name="Comma 2 4 5 2 2 3 2 2 2 2 2" xfId="37434" xr:uid="{91124B11-AB18-4416-A95E-4B776CD8FACA}"/>
    <cellStyle name="Comma 2 4 5 2 2 3 2 2 2 3" xfId="27827" xr:uid="{F59DCD12-990C-415F-AD15-E2C0FA1E6C62}"/>
    <cellStyle name="Comma 2 4 5 2 2 3 2 2 3" xfId="13417" xr:uid="{00000000-0005-0000-0000-000055150000}"/>
    <cellStyle name="Comma 2 4 5 2 2 3 2 2 3 2" xfId="32631" xr:uid="{6363F43F-BF7C-40D6-BD74-AB797F4E2A37}"/>
    <cellStyle name="Comma 2 4 5 2 2 3 2 2 4" xfId="23024" xr:uid="{B1764811-532D-4A16-AE9A-507276426C8F}"/>
    <cellStyle name="Comma 2 4 5 2 2 3 2 3" xfId="6212" xr:uid="{00000000-0005-0000-0000-000056150000}"/>
    <cellStyle name="Comma 2 4 5 2 2 3 2 3 2" xfId="15819" xr:uid="{00000000-0005-0000-0000-000057150000}"/>
    <cellStyle name="Comma 2 4 5 2 2 3 2 3 2 2" xfId="35033" xr:uid="{E3CCD9B0-D051-4115-9DAC-41281026701E}"/>
    <cellStyle name="Comma 2 4 5 2 2 3 2 3 3" xfId="25426" xr:uid="{1066DC15-6E74-4287-8BF2-31C2065C08B2}"/>
    <cellStyle name="Comma 2 4 5 2 2 3 2 4" xfId="11015" xr:uid="{00000000-0005-0000-0000-000058150000}"/>
    <cellStyle name="Comma 2 4 5 2 2 3 2 4 2" xfId="30229" xr:uid="{10443141-CA38-43D2-AF79-52FA47654090}"/>
    <cellStyle name="Comma 2 4 5 2 2 3 2 5" xfId="20622" xr:uid="{E7CD12B7-2818-4307-8D5B-404002421618}"/>
    <cellStyle name="Comma 2 4 5 2 2 3 3" xfId="2205" xr:uid="{00000000-0005-0000-0000-000059150000}"/>
    <cellStyle name="Comma 2 4 5 2 2 3 3 2" xfId="4610" xr:uid="{00000000-0005-0000-0000-00005A150000}"/>
    <cellStyle name="Comma 2 4 5 2 2 3 3 2 2" xfId="9413" xr:uid="{00000000-0005-0000-0000-00005B150000}"/>
    <cellStyle name="Comma 2 4 5 2 2 3 3 2 2 2" xfId="19020" xr:uid="{00000000-0005-0000-0000-00005C150000}"/>
    <cellStyle name="Comma 2 4 5 2 2 3 3 2 2 2 2" xfId="38234" xr:uid="{848B2F6E-2832-411A-944A-105BB76F7C4B}"/>
    <cellStyle name="Comma 2 4 5 2 2 3 3 2 2 3" xfId="28627" xr:uid="{95A94C9F-4853-4FC6-80C1-8214B1AE7803}"/>
    <cellStyle name="Comma 2 4 5 2 2 3 3 2 3" xfId="14217" xr:uid="{00000000-0005-0000-0000-00005D150000}"/>
    <cellStyle name="Comma 2 4 5 2 2 3 3 2 3 2" xfId="33431" xr:uid="{E03C143F-F61C-4E5F-974F-DEF79A6C8540}"/>
    <cellStyle name="Comma 2 4 5 2 2 3 3 2 4" xfId="23824" xr:uid="{3ACA1274-35B6-43FA-A4EC-B6E4A8FA2789}"/>
    <cellStyle name="Comma 2 4 5 2 2 3 3 3" xfId="7012" xr:uid="{00000000-0005-0000-0000-00005E150000}"/>
    <cellStyle name="Comma 2 4 5 2 2 3 3 3 2" xfId="16619" xr:uid="{00000000-0005-0000-0000-00005F150000}"/>
    <cellStyle name="Comma 2 4 5 2 2 3 3 3 2 2" xfId="35833" xr:uid="{59333BED-6887-4AF1-9E08-4EF331684A31}"/>
    <cellStyle name="Comma 2 4 5 2 2 3 3 3 3" xfId="26226" xr:uid="{DF37D5F2-9AD1-44A8-AEFA-11497F34A49F}"/>
    <cellStyle name="Comma 2 4 5 2 2 3 3 4" xfId="11815" xr:uid="{00000000-0005-0000-0000-000060150000}"/>
    <cellStyle name="Comma 2 4 5 2 2 3 3 4 2" xfId="31029" xr:uid="{28A10631-7E8C-47A7-8B26-3DA5C3194460}"/>
    <cellStyle name="Comma 2 4 5 2 2 3 3 5" xfId="21422" xr:uid="{72757CED-DFD2-4E41-8457-BEC5832F286B}"/>
    <cellStyle name="Comma 2 4 5 2 2 3 4" xfId="3010" xr:uid="{00000000-0005-0000-0000-000061150000}"/>
    <cellStyle name="Comma 2 4 5 2 2 3 4 2" xfId="7813" xr:uid="{00000000-0005-0000-0000-000062150000}"/>
    <cellStyle name="Comma 2 4 5 2 2 3 4 2 2" xfId="17420" xr:uid="{00000000-0005-0000-0000-000063150000}"/>
    <cellStyle name="Comma 2 4 5 2 2 3 4 2 2 2" xfId="36634" xr:uid="{3A21FDD2-67DE-4D54-8632-48A9A1CA0322}"/>
    <cellStyle name="Comma 2 4 5 2 2 3 4 2 3" xfId="27027" xr:uid="{3980F43E-DD40-4B18-B86B-E2BA27B09F29}"/>
    <cellStyle name="Comma 2 4 5 2 2 3 4 3" xfId="12617" xr:uid="{00000000-0005-0000-0000-000064150000}"/>
    <cellStyle name="Comma 2 4 5 2 2 3 4 3 2" xfId="31831" xr:uid="{08C1CD41-45A5-455B-86C0-EC5E59B157CA}"/>
    <cellStyle name="Comma 2 4 5 2 2 3 4 4" xfId="22224" xr:uid="{66C1822F-1481-41E7-A3D5-3964B7F0DFE2}"/>
    <cellStyle name="Comma 2 4 5 2 2 3 5" xfId="5412" xr:uid="{00000000-0005-0000-0000-000065150000}"/>
    <cellStyle name="Comma 2 4 5 2 2 3 5 2" xfId="15019" xr:uid="{00000000-0005-0000-0000-000066150000}"/>
    <cellStyle name="Comma 2 4 5 2 2 3 5 2 2" xfId="34233" xr:uid="{4BA0AF29-12B8-4475-BEF7-8EAB1FD58296}"/>
    <cellStyle name="Comma 2 4 5 2 2 3 5 3" xfId="24626" xr:uid="{C737C2B4-62D6-4AC9-A66F-9653784269BE}"/>
    <cellStyle name="Comma 2 4 5 2 2 3 6" xfId="10215" xr:uid="{00000000-0005-0000-0000-000067150000}"/>
    <cellStyle name="Comma 2 4 5 2 2 3 6 2" xfId="29429" xr:uid="{4D74FFF3-6C0E-41C2-B7C0-7882BAE3D4E5}"/>
    <cellStyle name="Comma 2 4 5 2 2 3 7" xfId="19822" xr:uid="{53085D3D-9C50-4797-9CAF-433EA67B6261}"/>
    <cellStyle name="Comma 2 4 5 2 2 4" xfId="804" xr:uid="{00000000-0005-0000-0000-000068150000}"/>
    <cellStyle name="Comma 2 4 5 2 2 4 2" xfId="1605" xr:uid="{00000000-0005-0000-0000-000069150000}"/>
    <cellStyle name="Comma 2 4 5 2 2 4 2 2" xfId="4010" xr:uid="{00000000-0005-0000-0000-00006A150000}"/>
    <cellStyle name="Comma 2 4 5 2 2 4 2 2 2" xfId="8813" xr:uid="{00000000-0005-0000-0000-00006B150000}"/>
    <cellStyle name="Comma 2 4 5 2 2 4 2 2 2 2" xfId="18420" xr:uid="{00000000-0005-0000-0000-00006C150000}"/>
    <cellStyle name="Comma 2 4 5 2 2 4 2 2 2 2 2" xfId="37634" xr:uid="{8E854238-F696-4537-93BC-D0D4000A7C55}"/>
    <cellStyle name="Comma 2 4 5 2 2 4 2 2 2 3" xfId="28027" xr:uid="{F4E7F4B4-60D9-4B3F-BCC3-85B4F3AB467A}"/>
    <cellStyle name="Comma 2 4 5 2 2 4 2 2 3" xfId="13617" xr:uid="{00000000-0005-0000-0000-00006D150000}"/>
    <cellStyle name="Comma 2 4 5 2 2 4 2 2 3 2" xfId="32831" xr:uid="{D6737AF0-8949-463F-84C1-85FCD3A97632}"/>
    <cellStyle name="Comma 2 4 5 2 2 4 2 2 4" xfId="23224" xr:uid="{03626E2D-2045-4368-A3C5-2F340A8C2005}"/>
    <cellStyle name="Comma 2 4 5 2 2 4 2 3" xfId="6412" xr:uid="{00000000-0005-0000-0000-00006E150000}"/>
    <cellStyle name="Comma 2 4 5 2 2 4 2 3 2" xfId="16019" xr:uid="{00000000-0005-0000-0000-00006F150000}"/>
    <cellStyle name="Comma 2 4 5 2 2 4 2 3 2 2" xfId="35233" xr:uid="{75D8875B-D909-442D-B6A9-B1EA443AC4AD}"/>
    <cellStyle name="Comma 2 4 5 2 2 4 2 3 3" xfId="25626" xr:uid="{E5F81DBE-FAFB-46CA-B85C-3608531937AA}"/>
    <cellStyle name="Comma 2 4 5 2 2 4 2 4" xfId="11215" xr:uid="{00000000-0005-0000-0000-000070150000}"/>
    <cellStyle name="Comma 2 4 5 2 2 4 2 4 2" xfId="30429" xr:uid="{5D981C89-91EB-40D5-A522-7329B2D16265}"/>
    <cellStyle name="Comma 2 4 5 2 2 4 2 5" xfId="20822" xr:uid="{42D5B1A4-F302-41A0-9E35-4D8EE6429D5A}"/>
    <cellStyle name="Comma 2 4 5 2 2 4 3" xfId="2405" xr:uid="{00000000-0005-0000-0000-000071150000}"/>
    <cellStyle name="Comma 2 4 5 2 2 4 3 2" xfId="4810" xr:uid="{00000000-0005-0000-0000-000072150000}"/>
    <cellStyle name="Comma 2 4 5 2 2 4 3 2 2" xfId="9613" xr:uid="{00000000-0005-0000-0000-000073150000}"/>
    <cellStyle name="Comma 2 4 5 2 2 4 3 2 2 2" xfId="19220" xr:uid="{00000000-0005-0000-0000-000074150000}"/>
    <cellStyle name="Comma 2 4 5 2 2 4 3 2 2 2 2" xfId="38434" xr:uid="{486D3504-29DC-49F7-BAD1-0979F7E602F6}"/>
    <cellStyle name="Comma 2 4 5 2 2 4 3 2 2 3" xfId="28827" xr:uid="{B83FFE33-81E2-4898-A23A-EF26B3B15611}"/>
    <cellStyle name="Comma 2 4 5 2 2 4 3 2 3" xfId="14417" xr:uid="{00000000-0005-0000-0000-000075150000}"/>
    <cellStyle name="Comma 2 4 5 2 2 4 3 2 3 2" xfId="33631" xr:uid="{7372BA8D-93DD-418F-830A-E473C45AD23A}"/>
    <cellStyle name="Comma 2 4 5 2 2 4 3 2 4" xfId="24024" xr:uid="{4B9A695B-E93A-422E-B335-FA088AEE3DF1}"/>
    <cellStyle name="Comma 2 4 5 2 2 4 3 3" xfId="7212" xr:uid="{00000000-0005-0000-0000-000076150000}"/>
    <cellStyle name="Comma 2 4 5 2 2 4 3 3 2" xfId="16819" xr:uid="{00000000-0005-0000-0000-000077150000}"/>
    <cellStyle name="Comma 2 4 5 2 2 4 3 3 2 2" xfId="36033" xr:uid="{CD900F2A-01D5-43FE-8CE4-57BD69A636D0}"/>
    <cellStyle name="Comma 2 4 5 2 2 4 3 3 3" xfId="26426" xr:uid="{0313B580-A76D-41C5-90B9-E39887612559}"/>
    <cellStyle name="Comma 2 4 5 2 2 4 3 4" xfId="12015" xr:uid="{00000000-0005-0000-0000-000078150000}"/>
    <cellStyle name="Comma 2 4 5 2 2 4 3 4 2" xfId="31229" xr:uid="{B81866D2-2C56-4623-A555-2E633BC62C48}"/>
    <cellStyle name="Comma 2 4 5 2 2 4 3 5" xfId="21622" xr:uid="{BF1776E6-A894-4687-8BB4-8A0EBA466C33}"/>
    <cellStyle name="Comma 2 4 5 2 2 4 4" xfId="3210" xr:uid="{00000000-0005-0000-0000-000079150000}"/>
    <cellStyle name="Comma 2 4 5 2 2 4 4 2" xfId="8013" xr:uid="{00000000-0005-0000-0000-00007A150000}"/>
    <cellStyle name="Comma 2 4 5 2 2 4 4 2 2" xfId="17620" xr:uid="{00000000-0005-0000-0000-00007B150000}"/>
    <cellStyle name="Comma 2 4 5 2 2 4 4 2 2 2" xfId="36834" xr:uid="{66333842-A3E4-426F-B168-42C57C78D0F2}"/>
    <cellStyle name="Comma 2 4 5 2 2 4 4 2 3" xfId="27227" xr:uid="{F1E1A1DE-D4AB-414D-9F6F-890780450889}"/>
    <cellStyle name="Comma 2 4 5 2 2 4 4 3" xfId="12817" xr:uid="{00000000-0005-0000-0000-00007C150000}"/>
    <cellStyle name="Comma 2 4 5 2 2 4 4 3 2" xfId="32031" xr:uid="{266946D0-384F-4836-8396-9780686009CB}"/>
    <cellStyle name="Comma 2 4 5 2 2 4 4 4" xfId="22424" xr:uid="{873257EB-B959-4043-9211-A980E3C83F9B}"/>
    <cellStyle name="Comma 2 4 5 2 2 4 5" xfId="5612" xr:uid="{00000000-0005-0000-0000-00007D150000}"/>
    <cellStyle name="Comma 2 4 5 2 2 4 5 2" xfId="15219" xr:uid="{00000000-0005-0000-0000-00007E150000}"/>
    <cellStyle name="Comma 2 4 5 2 2 4 5 2 2" xfId="34433" xr:uid="{44803121-F9AA-41E8-8A4E-6FF7612AD5A7}"/>
    <cellStyle name="Comma 2 4 5 2 2 4 5 3" xfId="24826" xr:uid="{16A5AF85-440B-445E-AD76-83A28C0C1D4E}"/>
    <cellStyle name="Comma 2 4 5 2 2 4 6" xfId="10415" xr:uid="{00000000-0005-0000-0000-00007F150000}"/>
    <cellStyle name="Comma 2 4 5 2 2 4 6 2" xfId="29629" xr:uid="{5BF31F77-0E8F-454B-9FFD-5635D2F65E1A}"/>
    <cellStyle name="Comma 2 4 5 2 2 4 7" xfId="20022" xr:uid="{9442F447-F080-4577-A138-1B2FFA22B1C4}"/>
    <cellStyle name="Comma 2 4 5 2 2 5" xfId="1005" xr:uid="{00000000-0005-0000-0000-000080150000}"/>
    <cellStyle name="Comma 2 4 5 2 2 5 2" xfId="3410" xr:uid="{00000000-0005-0000-0000-000081150000}"/>
    <cellStyle name="Comma 2 4 5 2 2 5 2 2" xfId="8213" xr:uid="{00000000-0005-0000-0000-000082150000}"/>
    <cellStyle name="Comma 2 4 5 2 2 5 2 2 2" xfId="17820" xr:uid="{00000000-0005-0000-0000-000083150000}"/>
    <cellStyle name="Comma 2 4 5 2 2 5 2 2 2 2" xfId="37034" xr:uid="{3728E76E-49A1-40DE-A973-0B8580A8F0EE}"/>
    <cellStyle name="Comma 2 4 5 2 2 5 2 2 3" xfId="27427" xr:uid="{5A127FFA-58D8-42E5-9E18-F2F58DE3F854}"/>
    <cellStyle name="Comma 2 4 5 2 2 5 2 3" xfId="13017" xr:uid="{00000000-0005-0000-0000-000084150000}"/>
    <cellStyle name="Comma 2 4 5 2 2 5 2 3 2" xfId="32231" xr:uid="{33F07D60-D7DA-49C2-BE3A-C957CC210BE7}"/>
    <cellStyle name="Comma 2 4 5 2 2 5 2 4" xfId="22624" xr:uid="{1A8CACEF-4278-40DC-9D63-28262CEFD4F5}"/>
    <cellStyle name="Comma 2 4 5 2 2 5 3" xfId="5812" xr:uid="{00000000-0005-0000-0000-000085150000}"/>
    <cellStyle name="Comma 2 4 5 2 2 5 3 2" xfId="15419" xr:uid="{00000000-0005-0000-0000-000086150000}"/>
    <cellStyle name="Comma 2 4 5 2 2 5 3 2 2" xfId="34633" xr:uid="{A8AB6F72-ACD3-4F5D-A41C-8C7F75108F12}"/>
    <cellStyle name="Comma 2 4 5 2 2 5 3 3" xfId="25026" xr:uid="{11695EB2-5D7E-49DC-AEF8-D4955327B324}"/>
    <cellStyle name="Comma 2 4 5 2 2 5 4" xfId="10615" xr:uid="{00000000-0005-0000-0000-000087150000}"/>
    <cellStyle name="Comma 2 4 5 2 2 5 4 2" xfId="29829" xr:uid="{BADBCFED-5B0C-49D1-8A12-2E271000838C}"/>
    <cellStyle name="Comma 2 4 5 2 2 5 5" xfId="20222" xr:uid="{75999DBD-3445-4819-A524-5AC7121D2329}"/>
    <cellStyle name="Comma 2 4 5 2 2 6" xfId="1805" xr:uid="{00000000-0005-0000-0000-000088150000}"/>
    <cellStyle name="Comma 2 4 5 2 2 6 2" xfId="4210" xr:uid="{00000000-0005-0000-0000-000089150000}"/>
    <cellStyle name="Comma 2 4 5 2 2 6 2 2" xfId="9013" xr:uid="{00000000-0005-0000-0000-00008A150000}"/>
    <cellStyle name="Comma 2 4 5 2 2 6 2 2 2" xfId="18620" xr:uid="{00000000-0005-0000-0000-00008B150000}"/>
    <cellStyle name="Comma 2 4 5 2 2 6 2 2 2 2" xfId="37834" xr:uid="{56CBB608-E1E0-44F7-AB34-25108B4A9E6B}"/>
    <cellStyle name="Comma 2 4 5 2 2 6 2 2 3" xfId="28227" xr:uid="{5E332FD7-9AA4-458A-849D-F5B7E70F7E1D}"/>
    <cellStyle name="Comma 2 4 5 2 2 6 2 3" xfId="13817" xr:uid="{00000000-0005-0000-0000-00008C150000}"/>
    <cellStyle name="Comma 2 4 5 2 2 6 2 3 2" xfId="33031" xr:uid="{0CB8140B-93B3-422F-A6DC-97D8EB70B5BA}"/>
    <cellStyle name="Comma 2 4 5 2 2 6 2 4" xfId="23424" xr:uid="{CA9DD022-D536-4B91-BD8C-3448CD70BF2A}"/>
    <cellStyle name="Comma 2 4 5 2 2 6 3" xfId="6612" xr:uid="{00000000-0005-0000-0000-00008D150000}"/>
    <cellStyle name="Comma 2 4 5 2 2 6 3 2" xfId="16219" xr:uid="{00000000-0005-0000-0000-00008E150000}"/>
    <cellStyle name="Comma 2 4 5 2 2 6 3 2 2" xfId="35433" xr:uid="{830F860A-5C2E-4771-8B8D-86C3B4756A1A}"/>
    <cellStyle name="Comma 2 4 5 2 2 6 3 3" xfId="25826" xr:uid="{4590E640-8E1C-4CB7-B13A-57BAEE206D44}"/>
    <cellStyle name="Comma 2 4 5 2 2 6 4" xfId="11415" xr:uid="{00000000-0005-0000-0000-00008F150000}"/>
    <cellStyle name="Comma 2 4 5 2 2 6 4 2" xfId="30629" xr:uid="{C5A6804B-0559-43C7-9D4F-B78A08FC7A13}"/>
    <cellStyle name="Comma 2 4 5 2 2 6 5" xfId="21022" xr:uid="{112A90B3-171D-4BB4-B44A-A72E6F38C66C}"/>
    <cellStyle name="Comma 2 4 5 2 2 7" xfId="2610" xr:uid="{00000000-0005-0000-0000-000090150000}"/>
    <cellStyle name="Comma 2 4 5 2 2 7 2" xfId="7413" xr:uid="{00000000-0005-0000-0000-000091150000}"/>
    <cellStyle name="Comma 2 4 5 2 2 7 2 2" xfId="17020" xr:uid="{00000000-0005-0000-0000-000092150000}"/>
    <cellStyle name="Comma 2 4 5 2 2 7 2 2 2" xfId="36234" xr:uid="{D2DC865F-06C8-4A34-B729-AE5F5E8C498A}"/>
    <cellStyle name="Comma 2 4 5 2 2 7 2 3" xfId="26627" xr:uid="{8BE100AD-BA13-4B2C-AC1D-A4B5DD9CFABA}"/>
    <cellStyle name="Comma 2 4 5 2 2 7 3" xfId="12217" xr:uid="{00000000-0005-0000-0000-000093150000}"/>
    <cellStyle name="Comma 2 4 5 2 2 7 3 2" xfId="31431" xr:uid="{97935161-A8E6-42CB-B0E6-484D6F6F364C}"/>
    <cellStyle name="Comma 2 4 5 2 2 7 4" xfId="21824" xr:uid="{EBB05459-9691-476B-8543-E9D0F2F42914}"/>
    <cellStyle name="Comma 2 4 5 2 2 8" xfId="5012" xr:uid="{00000000-0005-0000-0000-000094150000}"/>
    <cellStyle name="Comma 2 4 5 2 2 8 2" xfId="14619" xr:uid="{00000000-0005-0000-0000-000095150000}"/>
    <cellStyle name="Comma 2 4 5 2 2 8 2 2" xfId="33833" xr:uid="{77EB4C42-EE50-4289-A43E-02ED21D9422B}"/>
    <cellStyle name="Comma 2 4 5 2 2 8 3" xfId="24226" xr:uid="{0A79F811-89E6-4937-9BB0-A17053D27F80}"/>
    <cellStyle name="Comma 2 4 5 2 2 9" xfId="9815" xr:uid="{00000000-0005-0000-0000-000096150000}"/>
    <cellStyle name="Comma 2 4 5 2 2 9 2" xfId="29029" xr:uid="{926DFEDC-D971-4D50-A827-0033D5E12490}"/>
    <cellStyle name="Comma 2 4 5 2 3" xfId="304" xr:uid="{00000000-0005-0000-0000-000097150000}"/>
    <cellStyle name="Comma 2 4 5 2 3 2" xfId="1105" xr:uid="{00000000-0005-0000-0000-000098150000}"/>
    <cellStyle name="Comma 2 4 5 2 3 2 2" xfId="3510" xr:uid="{00000000-0005-0000-0000-000099150000}"/>
    <cellStyle name="Comma 2 4 5 2 3 2 2 2" xfId="8313" xr:uid="{00000000-0005-0000-0000-00009A150000}"/>
    <cellStyle name="Comma 2 4 5 2 3 2 2 2 2" xfId="17920" xr:uid="{00000000-0005-0000-0000-00009B150000}"/>
    <cellStyle name="Comma 2 4 5 2 3 2 2 2 2 2" xfId="37134" xr:uid="{40D903C1-A615-4042-B23D-4681F4F4F8F1}"/>
    <cellStyle name="Comma 2 4 5 2 3 2 2 2 3" xfId="27527" xr:uid="{DF93A97D-AFAE-43AF-8A2F-26CEBEB4C4AF}"/>
    <cellStyle name="Comma 2 4 5 2 3 2 2 3" xfId="13117" xr:uid="{00000000-0005-0000-0000-00009C150000}"/>
    <cellStyle name="Comma 2 4 5 2 3 2 2 3 2" xfId="32331" xr:uid="{5616238B-200A-43DA-8C4A-543A4E2AD512}"/>
    <cellStyle name="Comma 2 4 5 2 3 2 2 4" xfId="22724" xr:uid="{E58866F4-2FD4-44AD-8402-0DC2B6A33D1B}"/>
    <cellStyle name="Comma 2 4 5 2 3 2 3" xfId="5912" xr:uid="{00000000-0005-0000-0000-00009D150000}"/>
    <cellStyle name="Comma 2 4 5 2 3 2 3 2" xfId="15519" xr:uid="{00000000-0005-0000-0000-00009E150000}"/>
    <cellStyle name="Comma 2 4 5 2 3 2 3 2 2" xfId="34733" xr:uid="{C733ECEA-6CF0-4CF1-9AA3-E0AF29226392}"/>
    <cellStyle name="Comma 2 4 5 2 3 2 3 3" xfId="25126" xr:uid="{7FFFB53E-AA38-41F0-871D-47786A04CA10}"/>
    <cellStyle name="Comma 2 4 5 2 3 2 4" xfId="10715" xr:uid="{00000000-0005-0000-0000-00009F150000}"/>
    <cellStyle name="Comma 2 4 5 2 3 2 4 2" xfId="29929" xr:uid="{4ECE02E0-AE7D-416C-9A03-CCFA11BB617D}"/>
    <cellStyle name="Comma 2 4 5 2 3 2 5" xfId="20322" xr:uid="{E3CA65CD-6EF6-4E66-BEC5-CEE92B11E8B8}"/>
    <cellStyle name="Comma 2 4 5 2 3 3" xfId="1905" xr:uid="{00000000-0005-0000-0000-0000A0150000}"/>
    <cellStyle name="Comma 2 4 5 2 3 3 2" xfId="4310" xr:uid="{00000000-0005-0000-0000-0000A1150000}"/>
    <cellStyle name="Comma 2 4 5 2 3 3 2 2" xfId="9113" xr:uid="{00000000-0005-0000-0000-0000A2150000}"/>
    <cellStyle name="Comma 2 4 5 2 3 3 2 2 2" xfId="18720" xr:uid="{00000000-0005-0000-0000-0000A3150000}"/>
    <cellStyle name="Comma 2 4 5 2 3 3 2 2 2 2" xfId="37934" xr:uid="{B4A3BBEA-A03B-4B3C-AA86-2C41CAAFE067}"/>
    <cellStyle name="Comma 2 4 5 2 3 3 2 2 3" xfId="28327" xr:uid="{82087926-9BD2-46A7-8F79-9496225E5D3C}"/>
    <cellStyle name="Comma 2 4 5 2 3 3 2 3" xfId="13917" xr:uid="{00000000-0005-0000-0000-0000A4150000}"/>
    <cellStyle name="Comma 2 4 5 2 3 3 2 3 2" xfId="33131" xr:uid="{873C13EE-EA72-4E96-845D-CACD1794A389}"/>
    <cellStyle name="Comma 2 4 5 2 3 3 2 4" xfId="23524" xr:uid="{F8525C57-889B-43BB-A7B9-8BAF029142C5}"/>
    <cellStyle name="Comma 2 4 5 2 3 3 3" xfId="6712" xr:uid="{00000000-0005-0000-0000-0000A5150000}"/>
    <cellStyle name="Comma 2 4 5 2 3 3 3 2" xfId="16319" xr:uid="{00000000-0005-0000-0000-0000A6150000}"/>
    <cellStyle name="Comma 2 4 5 2 3 3 3 2 2" xfId="35533" xr:uid="{858E078F-67AE-458E-BB04-06F283192A2C}"/>
    <cellStyle name="Comma 2 4 5 2 3 3 3 3" xfId="25926" xr:uid="{4998CB54-0053-45BD-9EBA-448DAD5AFA1C}"/>
    <cellStyle name="Comma 2 4 5 2 3 3 4" xfId="11515" xr:uid="{00000000-0005-0000-0000-0000A7150000}"/>
    <cellStyle name="Comma 2 4 5 2 3 3 4 2" xfId="30729" xr:uid="{9FD17918-68BE-4B26-8CED-B99FCD2155E8}"/>
    <cellStyle name="Comma 2 4 5 2 3 3 5" xfId="21122" xr:uid="{F5460E7D-386E-4664-A469-36A1F88CAA67}"/>
    <cellStyle name="Comma 2 4 5 2 3 4" xfId="2710" xr:uid="{00000000-0005-0000-0000-0000A8150000}"/>
    <cellStyle name="Comma 2 4 5 2 3 4 2" xfId="7513" xr:uid="{00000000-0005-0000-0000-0000A9150000}"/>
    <cellStyle name="Comma 2 4 5 2 3 4 2 2" xfId="17120" xr:uid="{00000000-0005-0000-0000-0000AA150000}"/>
    <cellStyle name="Comma 2 4 5 2 3 4 2 2 2" xfId="36334" xr:uid="{A3A9EB03-2B61-4D30-8073-DC6F000BA83D}"/>
    <cellStyle name="Comma 2 4 5 2 3 4 2 3" xfId="26727" xr:uid="{B7B2198A-F446-4D15-804B-65103C611E4D}"/>
    <cellStyle name="Comma 2 4 5 2 3 4 3" xfId="12317" xr:uid="{00000000-0005-0000-0000-0000AB150000}"/>
    <cellStyle name="Comma 2 4 5 2 3 4 3 2" xfId="31531" xr:uid="{627516D4-80DD-4C34-B9AA-6ECB251A013C}"/>
    <cellStyle name="Comma 2 4 5 2 3 4 4" xfId="21924" xr:uid="{F6B7284D-7625-4436-AA1C-7B72DD36BBAB}"/>
    <cellStyle name="Comma 2 4 5 2 3 5" xfId="5112" xr:uid="{00000000-0005-0000-0000-0000AC150000}"/>
    <cellStyle name="Comma 2 4 5 2 3 5 2" xfId="14719" xr:uid="{00000000-0005-0000-0000-0000AD150000}"/>
    <cellStyle name="Comma 2 4 5 2 3 5 2 2" xfId="33933" xr:uid="{ACBE8F98-C464-4329-9CF2-B94B9826E6F7}"/>
    <cellStyle name="Comma 2 4 5 2 3 5 3" xfId="24326" xr:uid="{C64E39F6-553E-4BA4-9F55-0C8760063C9D}"/>
    <cellStyle name="Comma 2 4 5 2 3 6" xfId="9915" xr:uid="{00000000-0005-0000-0000-0000AE150000}"/>
    <cellStyle name="Comma 2 4 5 2 3 6 2" xfId="29129" xr:uid="{F730EFDA-CFB5-489E-A710-CB1A32623F70}"/>
    <cellStyle name="Comma 2 4 5 2 3 7" xfId="19522" xr:uid="{29F58216-A559-4FDC-ACBB-4E86D6310742}"/>
    <cellStyle name="Comma 2 4 5 2 4" xfId="504" xr:uid="{00000000-0005-0000-0000-0000AF150000}"/>
    <cellStyle name="Comma 2 4 5 2 4 2" xfId="1305" xr:uid="{00000000-0005-0000-0000-0000B0150000}"/>
    <cellStyle name="Comma 2 4 5 2 4 2 2" xfId="3710" xr:uid="{00000000-0005-0000-0000-0000B1150000}"/>
    <cellStyle name="Comma 2 4 5 2 4 2 2 2" xfId="8513" xr:uid="{00000000-0005-0000-0000-0000B2150000}"/>
    <cellStyle name="Comma 2 4 5 2 4 2 2 2 2" xfId="18120" xr:uid="{00000000-0005-0000-0000-0000B3150000}"/>
    <cellStyle name="Comma 2 4 5 2 4 2 2 2 2 2" xfId="37334" xr:uid="{5775F0BF-F64A-473F-9D05-A3FE84293202}"/>
    <cellStyle name="Comma 2 4 5 2 4 2 2 2 3" xfId="27727" xr:uid="{F6FF5D97-3729-457E-A95F-E94B0642B49C}"/>
    <cellStyle name="Comma 2 4 5 2 4 2 2 3" xfId="13317" xr:uid="{00000000-0005-0000-0000-0000B4150000}"/>
    <cellStyle name="Comma 2 4 5 2 4 2 2 3 2" xfId="32531" xr:uid="{E619B6D8-4AE9-46D7-A0C5-05DDD2AE6CB5}"/>
    <cellStyle name="Comma 2 4 5 2 4 2 2 4" xfId="22924" xr:uid="{12A41D15-6514-41DA-A39A-B04D2F9C4643}"/>
    <cellStyle name="Comma 2 4 5 2 4 2 3" xfId="6112" xr:uid="{00000000-0005-0000-0000-0000B5150000}"/>
    <cellStyle name="Comma 2 4 5 2 4 2 3 2" xfId="15719" xr:uid="{00000000-0005-0000-0000-0000B6150000}"/>
    <cellStyle name="Comma 2 4 5 2 4 2 3 2 2" xfId="34933" xr:uid="{6DB9322E-534E-4B09-87CE-0A666B82E66B}"/>
    <cellStyle name="Comma 2 4 5 2 4 2 3 3" xfId="25326" xr:uid="{94C87A96-3B91-4970-98A8-CEE60139A221}"/>
    <cellStyle name="Comma 2 4 5 2 4 2 4" xfId="10915" xr:uid="{00000000-0005-0000-0000-0000B7150000}"/>
    <cellStyle name="Comma 2 4 5 2 4 2 4 2" xfId="30129" xr:uid="{6D8147E1-3082-43EF-BE7E-25BA19F649D6}"/>
    <cellStyle name="Comma 2 4 5 2 4 2 5" xfId="20522" xr:uid="{D21A0754-AFF3-4D79-BD42-A9D7013FDDAD}"/>
    <cellStyle name="Comma 2 4 5 2 4 3" xfId="2105" xr:uid="{00000000-0005-0000-0000-0000B8150000}"/>
    <cellStyle name="Comma 2 4 5 2 4 3 2" xfId="4510" xr:uid="{00000000-0005-0000-0000-0000B9150000}"/>
    <cellStyle name="Comma 2 4 5 2 4 3 2 2" xfId="9313" xr:uid="{00000000-0005-0000-0000-0000BA150000}"/>
    <cellStyle name="Comma 2 4 5 2 4 3 2 2 2" xfId="18920" xr:uid="{00000000-0005-0000-0000-0000BB150000}"/>
    <cellStyle name="Comma 2 4 5 2 4 3 2 2 2 2" xfId="38134" xr:uid="{9B25AF6F-AC60-495D-A3DE-B8ED51CFE178}"/>
    <cellStyle name="Comma 2 4 5 2 4 3 2 2 3" xfId="28527" xr:uid="{27F48050-1EC8-4A95-8D26-711EE91782BE}"/>
    <cellStyle name="Comma 2 4 5 2 4 3 2 3" xfId="14117" xr:uid="{00000000-0005-0000-0000-0000BC150000}"/>
    <cellStyle name="Comma 2 4 5 2 4 3 2 3 2" xfId="33331" xr:uid="{7B5C4A61-8FDE-4905-BF2A-7C2960F86B96}"/>
    <cellStyle name="Comma 2 4 5 2 4 3 2 4" xfId="23724" xr:uid="{404F8A24-1457-4156-8CF7-A0443251B075}"/>
    <cellStyle name="Comma 2 4 5 2 4 3 3" xfId="6912" xr:uid="{00000000-0005-0000-0000-0000BD150000}"/>
    <cellStyle name="Comma 2 4 5 2 4 3 3 2" xfId="16519" xr:uid="{00000000-0005-0000-0000-0000BE150000}"/>
    <cellStyle name="Comma 2 4 5 2 4 3 3 2 2" xfId="35733" xr:uid="{B93D952E-D395-49F7-9ADD-79219D3047E2}"/>
    <cellStyle name="Comma 2 4 5 2 4 3 3 3" xfId="26126" xr:uid="{1EA0EADC-D689-4C6D-B03C-8C1F1FF041BA}"/>
    <cellStyle name="Comma 2 4 5 2 4 3 4" xfId="11715" xr:uid="{00000000-0005-0000-0000-0000BF150000}"/>
    <cellStyle name="Comma 2 4 5 2 4 3 4 2" xfId="30929" xr:uid="{BAB74E84-7844-4903-966C-69246A256263}"/>
    <cellStyle name="Comma 2 4 5 2 4 3 5" xfId="21322" xr:uid="{748C2A68-F64A-49DA-817F-0F3A62804050}"/>
    <cellStyle name="Comma 2 4 5 2 4 4" xfId="2910" xr:uid="{00000000-0005-0000-0000-0000C0150000}"/>
    <cellStyle name="Comma 2 4 5 2 4 4 2" xfId="7713" xr:uid="{00000000-0005-0000-0000-0000C1150000}"/>
    <cellStyle name="Comma 2 4 5 2 4 4 2 2" xfId="17320" xr:uid="{00000000-0005-0000-0000-0000C2150000}"/>
    <cellStyle name="Comma 2 4 5 2 4 4 2 2 2" xfId="36534" xr:uid="{6007E6F5-E011-4395-87A2-62FDC4876CB0}"/>
    <cellStyle name="Comma 2 4 5 2 4 4 2 3" xfId="26927" xr:uid="{25A7DC34-86F9-48E5-83F5-5A9B38A72632}"/>
    <cellStyle name="Comma 2 4 5 2 4 4 3" xfId="12517" xr:uid="{00000000-0005-0000-0000-0000C3150000}"/>
    <cellStyle name="Comma 2 4 5 2 4 4 3 2" xfId="31731" xr:uid="{3FC2CD77-D268-4E12-A786-AC00833CCE00}"/>
    <cellStyle name="Comma 2 4 5 2 4 4 4" xfId="22124" xr:uid="{68EDE51F-BEAC-4D61-AD4C-62B18D671486}"/>
    <cellStyle name="Comma 2 4 5 2 4 5" xfId="5312" xr:uid="{00000000-0005-0000-0000-0000C4150000}"/>
    <cellStyle name="Comma 2 4 5 2 4 5 2" xfId="14919" xr:uid="{00000000-0005-0000-0000-0000C5150000}"/>
    <cellStyle name="Comma 2 4 5 2 4 5 2 2" xfId="34133" xr:uid="{FAFCAF50-821C-4C6B-B26D-B13BB7C90038}"/>
    <cellStyle name="Comma 2 4 5 2 4 5 3" xfId="24526" xr:uid="{A54059F9-3B11-4550-BEC5-942E8901A1CC}"/>
    <cellStyle name="Comma 2 4 5 2 4 6" xfId="10115" xr:uid="{00000000-0005-0000-0000-0000C6150000}"/>
    <cellStyle name="Comma 2 4 5 2 4 6 2" xfId="29329" xr:uid="{EE37FEE2-4464-4FF0-889A-14EB400AEF5B}"/>
    <cellStyle name="Comma 2 4 5 2 4 7" xfId="19722" xr:uid="{132593F4-21AC-4F30-BC26-3C9AE7B0530A}"/>
    <cellStyle name="Comma 2 4 5 2 5" xfId="704" xr:uid="{00000000-0005-0000-0000-0000C7150000}"/>
    <cellStyle name="Comma 2 4 5 2 5 2" xfId="1505" xr:uid="{00000000-0005-0000-0000-0000C8150000}"/>
    <cellStyle name="Comma 2 4 5 2 5 2 2" xfId="3910" xr:uid="{00000000-0005-0000-0000-0000C9150000}"/>
    <cellStyle name="Comma 2 4 5 2 5 2 2 2" xfId="8713" xr:uid="{00000000-0005-0000-0000-0000CA150000}"/>
    <cellStyle name="Comma 2 4 5 2 5 2 2 2 2" xfId="18320" xr:uid="{00000000-0005-0000-0000-0000CB150000}"/>
    <cellStyle name="Comma 2 4 5 2 5 2 2 2 2 2" xfId="37534" xr:uid="{DA68F9E0-1302-4FEF-A8F0-97EA20AAE218}"/>
    <cellStyle name="Comma 2 4 5 2 5 2 2 2 3" xfId="27927" xr:uid="{0BB74708-E0CC-46C2-B05A-ABD6B8E70023}"/>
    <cellStyle name="Comma 2 4 5 2 5 2 2 3" xfId="13517" xr:uid="{00000000-0005-0000-0000-0000CC150000}"/>
    <cellStyle name="Comma 2 4 5 2 5 2 2 3 2" xfId="32731" xr:uid="{5FF7C75F-305F-4D0D-8E38-99A8F2AF3615}"/>
    <cellStyle name="Comma 2 4 5 2 5 2 2 4" xfId="23124" xr:uid="{3F6C2539-190D-41F1-A7E7-062BF9E8A3EF}"/>
    <cellStyle name="Comma 2 4 5 2 5 2 3" xfId="6312" xr:uid="{00000000-0005-0000-0000-0000CD150000}"/>
    <cellStyle name="Comma 2 4 5 2 5 2 3 2" xfId="15919" xr:uid="{00000000-0005-0000-0000-0000CE150000}"/>
    <cellStyle name="Comma 2 4 5 2 5 2 3 2 2" xfId="35133" xr:uid="{13498553-0D10-4008-B68F-DC6800FF1DD4}"/>
    <cellStyle name="Comma 2 4 5 2 5 2 3 3" xfId="25526" xr:uid="{8F5E02B5-4775-4E17-B0B7-46D8BB161E64}"/>
    <cellStyle name="Comma 2 4 5 2 5 2 4" xfId="11115" xr:uid="{00000000-0005-0000-0000-0000CF150000}"/>
    <cellStyle name="Comma 2 4 5 2 5 2 4 2" xfId="30329" xr:uid="{AFF8F47D-F607-4712-9871-B763E0DB9E05}"/>
    <cellStyle name="Comma 2 4 5 2 5 2 5" xfId="20722" xr:uid="{CF73260B-F441-4FAC-BC0F-B2903028E534}"/>
    <cellStyle name="Comma 2 4 5 2 5 3" xfId="2305" xr:uid="{00000000-0005-0000-0000-0000D0150000}"/>
    <cellStyle name="Comma 2 4 5 2 5 3 2" xfId="4710" xr:uid="{00000000-0005-0000-0000-0000D1150000}"/>
    <cellStyle name="Comma 2 4 5 2 5 3 2 2" xfId="9513" xr:uid="{00000000-0005-0000-0000-0000D2150000}"/>
    <cellStyle name="Comma 2 4 5 2 5 3 2 2 2" xfId="19120" xr:uid="{00000000-0005-0000-0000-0000D3150000}"/>
    <cellStyle name="Comma 2 4 5 2 5 3 2 2 2 2" xfId="38334" xr:uid="{089DF641-59BD-4BBE-956B-40613E89B1F9}"/>
    <cellStyle name="Comma 2 4 5 2 5 3 2 2 3" xfId="28727" xr:uid="{37CC6920-5DCC-430A-B885-A8D20B97448A}"/>
    <cellStyle name="Comma 2 4 5 2 5 3 2 3" xfId="14317" xr:uid="{00000000-0005-0000-0000-0000D4150000}"/>
    <cellStyle name="Comma 2 4 5 2 5 3 2 3 2" xfId="33531" xr:uid="{E2E8F811-508E-4511-A859-46AE1165F598}"/>
    <cellStyle name="Comma 2 4 5 2 5 3 2 4" xfId="23924" xr:uid="{FC795034-4947-4B66-994F-7273DCB04ACD}"/>
    <cellStyle name="Comma 2 4 5 2 5 3 3" xfId="7112" xr:uid="{00000000-0005-0000-0000-0000D5150000}"/>
    <cellStyle name="Comma 2 4 5 2 5 3 3 2" xfId="16719" xr:uid="{00000000-0005-0000-0000-0000D6150000}"/>
    <cellStyle name="Comma 2 4 5 2 5 3 3 2 2" xfId="35933" xr:uid="{3E4C3043-313D-4777-8867-1235B9A22C5C}"/>
    <cellStyle name="Comma 2 4 5 2 5 3 3 3" xfId="26326" xr:uid="{59AEB51F-692A-4334-BF74-D97EDFE02ACC}"/>
    <cellStyle name="Comma 2 4 5 2 5 3 4" xfId="11915" xr:uid="{00000000-0005-0000-0000-0000D7150000}"/>
    <cellStyle name="Comma 2 4 5 2 5 3 4 2" xfId="31129" xr:uid="{039E138D-4DCD-46D6-80F5-7E3586AB8D01}"/>
    <cellStyle name="Comma 2 4 5 2 5 3 5" xfId="21522" xr:uid="{24889147-2FF0-4190-A7B6-4742A20E08E8}"/>
    <cellStyle name="Comma 2 4 5 2 5 4" xfId="3110" xr:uid="{00000000-0005-0000-0000-0000D8150000}"/>
    <cellStyle name="Comma 2 4 5 2 5 4 2" xfId="7913" xr:uid="{00000000-0005-0000-0000-0000D9150000}"/>
    <cellStyle name="Comma 2 4 5 2 5 4 2 2" xfId="17520" xr:uid="{00000000-0005-0000-0000-0000DA150000}"/>
    <cellStyle name="Comma 2 4 5 2 5 4 2 2 2" xfId="36734" xr:uid="{743071C4-2833-46B4-A18D-7C0A5AE8332A}"/>
    <cellStyle name="Comma 2 4 5 2 5 4 2 3" xfId="27127" xr:uid="{DD2F307F-6B13-4F94-8141-2FD95FB03EA2}"/>
    <cellStyle name="Comma 2 4 5 2 5 4 3" xfId="12717" xr:uid="{00000000-0005-0000-0000-0000DB150000}"/>
    <cellStyle name="Comma 2 4 5 2 5 4 3 2" xfId="31931" xr:uid="{A59EF61F-A04D-4738-9ABD-71B2DA9DFF05}"/>
    <cellStyle name="Comma 2 4 5 2 5 4 4" xfId="22324" xr:uid="{75F0FCA6-2F55-4396-8F5D-8CADCF585936}"/>
    <cellStyle name="Comma 2 4 5 2 5 5" xfId="5512" xr:uid="{00000000-0005-0000-0000-0000DC150000}"/>
    <cellStyle name="Comma 2 4 5 2 5 5 2" xfId="15119" xr:uid="{00000000-0005-0000-0000-0000DD150000}"/>
    <cellStyle name="Comma 2 4 5 2 5 5 2 2" xfId="34333" xr:uid="{E4D91A01-A6A4-48C1-AB35-E97CDDCC5A31}"/>
    <cellStyle name="Comma 2 4 5 2 5 5 3" xfId="24726" xr:uid="{0FF0746F-5FFE-4276-B25E-AAD0F68E5BE9}"/>
    <cellStyle name="Comma 2 4 5 2 5 6" xfId="10315" xr:uid="{00000000-0005-0000-0000-0000DE150000}"/>
    <cellStyle name="Comma 2 4 5 2 5 6 2" xfId="29529" xr:uid="{519C9274-00AC-4787-8082-6A5034F50002}"/>
    <cellStyle name="Comma 2 4 5 2 5 7" xfId="19922" xr:uid="{A61553BB-601D-44B0-9EB3-219F504C03CC}"/>
    <cellStyle name="Comma 2 4 5 2 6" xfId="905" xr:uid="{00000000-0005-0000-0000-0000DF150000}"/>
    <cellStyle name="Comma 2 4 5 2 6 2" xfId="3310" xr:uid="{00000000-0005-0000-0000-0000E0150000}"/>
    <cellStyle name="Comma 2 4 5 2 6 2 2" xfId="8113" xr:uid="{00000000-0005-0000-0000-0000E1150000}"/>
    <cellStyle name="Comma 2 4 5 2 6 2 2 2" xfId="17720" xr:uid="{00000000-0005-0000-0000-0000E2150000}"/>
    <cellStyle name="Comma 2 4 5 2 6 2 2 2 2" xfId="36934" xr:uid="{CB2859D1-A58E-4428-94C2-80E3F808A1A1}"/>
    <cellStyle name="Comma 2 4 5 2 6 2 2 3" xfId="27327" xr:uid="{4D92AAF5-9D81-4DE8-A183-E10334C610F1}"/>
    <cellStyle name="Comma 2 4 5 2 6 2 3" xfId="12917" xr:uid="{00000000-0005-0000-0000-0000E3150000}"/>
    <cellStyle name="Comma 2 4 5 2 6 2 3 2" xfId="32131" xr:uid="{8D11D4FB-BF98-4FA2-9191-590839A87D36}"/>
    <cellStyle name="Comma 2 4 5 2 6 2 4" xfId="22524" xr:uid="{AF93D060-4975-4FAE-84AC-66BC7A58C935}"/>
    <cellStyle name="Comma 2 4 5 2 6 3" xfId="5712" xr:uid="{00000000-0005-0000-0000-0000E4150000}"/>
    <cellStyle name="Comma 2 4 5 2 6 3 2" xfId="15319" xr:uid="{00000000-0005-0000-0000-0000E5150000}"/>
    <cellStyle name="Comma 2 4 5 2 6 3 2 2" xfId="34533" xr:uid="{5ED67845-9106-49F9-8757-CD4CD40B2A67}"/>
    <cellStyle name="Comma 2 4 5 2 6 3 3" xfId="24926" xr:uid="{8C2817F3-1B0A-464C-A539-B89FCF0FDD10}"/>
    <cellStyle name="Comma 2 4 5 2 6 4" xfId="10515" xr:uid="{00000000-0005-0000-0000-0000E6150000}"/>
    <cellStyle name="Comma 2 4 5 2 6 4 2" xfId="29729" xr:uid="{8EB0E27D-ABD1-4133-A133-456CC36EFF27}"/>
    <cellStyle name="Comma 2 4 5 2 6 5" xfId="20122" xr:uid="{DB9EBFDB-D999-4929-B506-333C4C6A7558}"/>
    <cellStyle name="Comma 2 4 5 2 7" xfId="1705" xr:uid="{00000000-0005-0000-0000-0000E7150000}"/>
    <cellStyle name="Comma 2 4 5 2 7 2" xfId="4110" xr:uid="{00000000-0005-0000-0000-0000E8150000}"/>
    <cellStyle name="Comma 2 4 5 2 7 2 2" xfId="8913" xr:uid="{00000000-0005-0000-0000-0000E9150000}"/>
    <cellStyle name="Comma 2 4 5 2 7 2 2 2" xfId="18520" xr:uid="{00000000-0005-0000-0000-0000EA150000}"/>
    <cellStyle name="Comma 2 4 5 2 7 2 2 2 2" xfId="37734" xr:uid="{3540796B-E287-4919-8DE5-C0FCBEA72C2B}"/>
    <cellStyle name="Comma 2 4 5 2 7 2 2 3" xfId="28127" xr:uid="{FFB204CC-7145-492E-A3AD-111D9C5113D8}"/>
    <cellStyle name="Comma 2 4 5 2 7 2 3" xfId="13717" xr:uid="{00000000-0005-0000-0000-0000EB150000}"/>
    <cellStyle name="Comma 2 4 5 2 7 2 3 2" xfId="32931" xr:uid="{FCDFB5E4-9ED7-4FB5-B0B2-27D6C248CAF6}"/>
    <cellStyle name="Comma 2 4 5 2 7 2 4" xfId="23324" xr:uid="{167BB7C7-31DC-48F2-98F5-8922895A722E}"/>
    <cellStyle name="Comma 2 4 5 2 7 3" xfId="6512" xr:uid="{00000000-0005-0000-0000-0000EC150000}"/>
    <cellStyle name="Comma 2 4 5 2 7 3 2" xfId="16119" xr:uid="{00000000-0005-0000-0000-0000ED150000}"/>
    <cellStyle name="Comma 2 4 5 2 7 3 2 2" xfId="35333" xr:uid="{CE3B4C56-E723-4439-AB4F-558FB29CBAB9}"/>
    <cellStyle name="Comma 2 4 5 2 7 3 3" xfId="25726" xr:uid="{D2020681-2C0E-4175-AB52-B58AEE82440F}"/>
    <cellStyle name="Comma 2 4 5 2 7 4" xfId="11315" xr:uid="{00000000-0005-0000-0000-0000EE150000}"/>
    <cellStyle name="Comma 2 4 5 2 7 4 2" xfId="30529" xr:uid="{94EC022F-A57E-476C-9B8F-6D46069D09AC}"/>
    <cellStyle name="Comma 2 4 5 2 7 5" xfId="20922" xr:uid="{A0BED65D-A9C4-4910-B602-F57E3F061BC5}"/>
    <cellStyle name="Comma 2 4 5 2 8" xfId="2510" xr:uid="{00000000-0005-0000-0000-0000EF150000}"/>
    <cellStyle name="Comma 2 4 5 2 8 2" xfId="7313" xr:uid="{00000000-0005-0000-0000-0000F0150000}"/>
    <cellStyle name="Comma 2 4 5 2 8 2 2" xfId="16920" xr:uid="{00000000-0005-0000-0000-0000F1150000}"/>
    <cellStyle name="Comma 2 4 5 2 8 2 2 2" xfId="36134" xr:uid="{0FD9669A-078E-4A7A-942F-1021303BA825}"/>
    <cellStyle name="Comma 2 4 5 2 8 2 3" xfId="26527" xr:uid="{331FCF43-B738-4FBB-BFD5-D9C427EABCF1}"/>
    <cellStyle name="Comma 2 4 5 2 8 3" xfId="12117" xr:uid="{00000000-0005-0000-0000-0000F2150000}"/>
    <cellStyle name="Comma 2 4 5 2 8 3 2" xfId="31331" xr:uid="{7633F09E-B318-4EC2-8704-988BDE5BAE42}"/>
    <cellStyle name="Comma 2 4 5 2 8 4" xfId="21724" xr:uid="{157376C0-CE68-4093-92FE-C73BDAFD0C8B}"/>
    <cellStyle name="Comma 2 4 5 2 9" xfId="4912" xr:uid="{00000000-0005-0000-0000-0000F3150000}"/>
    <cellStyle name="Comma 2 4 5 2 9 2" xfId="14519" xr:uid="{00000000-0005-0000-0000-0000F4150000}"/>
    <cellStyle name="Comma 2 4 5 2 9 2 2" xfId="33733" xr:uid="{0CD6353D-4B21-4CB3-A59D-6530A30AC354}"/>
    <cellStyle name="Comma 2 4 5 2 9 3" xfId="24126" xr:uid="{13BB37D0-D983-487A-AF47-54C10D2DB756}"/>
    <cellStyle name="Comma 2 4 5 3" xfId="154" xr:uid="{00000000-0005-0000-0000-0000F5150000}"/>
    <cellStyle name="Comma 2 4 5 3 10" xfId="19372" xr:uid="{996742AF-2204-4F28-BB58-F823FE3F4FBE}"/>
    <cellStyle name="Comma 2 4 5 3 2" xfId="354" xr:uid="{00000000-0005-0000-0000-0000F6150000}"/>
    <cellStyle name="Comma 2 4 5 3 2 2" xfId="1155" xr:uid="{00000000-0005-0000-0000-0000F7150000}"/>
    <cellStyle name="Comma 2 4 5 3 2 2 2" xfId="3560" xr:uid="{00000000-0005-0000-0000-0000F8150000}"/>
    <cellStyle name="Comma 2 4 5 3 2 2 2 2" xfId="8363" xr:uid="{00000000-0005-0000-0000-0000F9150000}"/>
    <cellStyle name="Comma 2 4 5 3 2 2 2 2 2" xfId="17970" xr:uid="{00000000-0005-0000-0000-0000FA150000}"/>
    <cellStyle name="Comma 2 4 5 3 2 2 2 2 2 2" xfId="37184" xr:uid="{CB8BFB47-AAB6-4EB0-A307-5A5C20D62ABB}"/>
    <cellStyle name="Comma 2 4 5 3 2 2 2 2 3" xfId="27577" xr:uid="{042F57E3-EEC3-4090-967B-D82261829A55}"/>
    <cellStyle name="Comma 2 4 5 3 2 2 2 3" xfId="13167" xr:uid="{00000000-0005-0000-0000-0000FB150000}"/>
    <cellStyle name="Comma 2 4 5 3 2 2 2 3 2" xfId="32381" xr:uid="{FBF0F366-FAB3-4B01-95B1-17CA0661F132}"/>
    <cellStyle name="Comma 2 4 5 3 2 2 2 4" xfId="22774" xr:uid="{07A57509-4F04-4054-914A-0C92420AB269}"/>
    <cellStyle name="Comma 2 4 5 3 2 2 3" xfId="5962" xr:uid="{00000000-0005-0000-0000-0000FC150000}"/>
    <cellStyle name="Comma 2 4 5 3 2 2 3 2" xfId="15569" xr:uid="{00000000-0005-0000-0000-0000FD150000}"/>
    <cellStyle name="Comma 2 4 5 3 2 2 3 2 2" xfId="34783" xr:uid="{DABCBE13-CC75-4080-9DA1-6C937339FA73}"/>
    <cellStyle name="Comma 2 4 5 3 2 2 3 3" xfId="25176" xr:uid="{FD540312-171E-45CE-9FD0-E85B2D76706E}"/>
    <cellStyle name="Comma 2 4 5 3 2 2 4" xfId="10765" xr:uid="{00000000-0005-0000-0000-0000FE150000}"/>
    <cellStyle name="Comma 2 4 5 3 2 2 4 2" xfId="29979" xr:uid="{23916F00-024F-4DE2-9B52-9C79CE192A18}"/>
    <cellStyle name="Comma 2 4 5 3 2 2 5" xfId="20372" xr:uid="{35548B1F-88AC-4FAC-9AC6-B40FEE01C18A}"/>
    <cellStyle name="Comma 2 4 5 3 2 3" xfId="1955" xr:uid="{00000000-0005-0000-0000-0000FF150000}"/>
    <cellStyle name="Comma 2 4 5 3 2 3 2" xfId="4360" xr:uid="{00000000-0005-0000-0000-000000160000}"/>
    <cellStyle name="Comma 2 4 5 3 2 3 2 2" xfId="9163" xr:uid="{00000000-0005-0000-0000-000001160000}"/>
    <cellStyle name="Comma 2 4 5 3 2 3 2 2 2" xfId="18770" xr:uid="{00000000-0005-0000-0000-000002160000}"/>
    <cellStyle name="Comma 2 4 5 3 2 3 2 2 2 2" xfId="37984" xr:uid="{5162823F-C96B-4C3F-8180-49C0183D5749}"/>
    <cellStyle name="Comma 2 4 5 3 2 3 2 2 3" xfId="28377" xr:uid="{9A069558-7486-4057-B8CA-AA25BD10B5B0}"/>
    <cellStyle name="Comma 2 4 5 3 2 3 2 3" xfId="13967" xr:uid="{00000000-0005-0000-0000-000003160000}"/>
    <cellStyle name="Comma 2 4 5 3 2 3 2 3 2" xfId="33181" xr:uid="{52B99131-5FD4-4765-AC5E-A3665E315C49}"/>
    <cellStyle name="Comma 2 4 5 3 2 3 2 4" xfId="23574" xr:uid="{D8959A40-4B0A-4BD5-B36E-391810F875DD}"/>
    <cellStyle name="Comma 2 4 5 3 2 3 3" xfId="6762" xr:uid="{00000000-0005-0000-0000-000004160000}"/>
    <cellStyle name="Comma 2 4 5 3 2 3 3 2" xfId="16369" xr:uid="{00000000-0005-0000-0000-000005160000}"/>
    <cellStyle name="Comma 2 4 5 3 2 3 3 2 2" xfId="35583" xr:uid="{64369C75-3D65-4739-A315-1809BEC32AA0}"/>
    <cellStyle name="Comma 2 4 5 3 2 3 3 3" xfId="25976" xr:uid="{32DA76FE-3F55-454A-8E7B-47C7D3D65917}"/>
    <cellStyle name="Comma 2 4 5 3 2 3 4" xfId="11565" xr:uid="{00000000-0005-0000-0000-000006160000}"/>
    <cellStyle name="Comma 2 4 5 3 2 3 4 2" xfId="30779" xr:uid="{4D4EAAF7-FFDE-4F78-8EDC-3E69606AA707}"/>
    <cellStyle name="Comma 2 4 5 3 2 3 5" xfId="21172" xr:uid="{E3B9ED1C-DA8F-4BF9-8FDE-C498D6DEEC44}"/>
    <cellStyle name="Comma 2 4 5 3 2 4" xfId="2760" xr:uid="{00000000-0005-0000-0000-000007160000}"/>
    <cellStyle name="Comma 2 4 5 3 2 4 2" xfId="7563" xr:uid="{00000000-0005-0000-0000-000008160000}"/>
    <cellStyle name="Comma 2 4 5 3 2 4 2 2" xfId="17170" xr:uid="{00000000-0005-0000-0000-000009160000}"/>
    <cellStyle name="Comma 2 4 5 3 2 4 2 2 2" xfId="36384" xr:uid="{A73C8A13-A99F-43E1-B952-B47039D8D1B5}"/>
    <cellStyle name="Comma 2 4 5 3 2 4 2 3" xfId="26777" xr:uid="{E99985A4-07AD-49D1-B06B-5FD49CE91A81}"/>
    <cellStyle name="Comma 2 4 5 3 2 4 3" xfId="12367" xr:uid="{00000000-0005-0000-0000-00000A160000}"/>
    <cellStyle name="Comma 2 4 5 3 2 4 3 2" xfId="31581" xr:uid="{39B541DA-98FE-4816-9119-5407A4140122}"/>
    <cellStyle name="Comma 2 4 5 3 2 4 4" xfId="21974" xr:uid="{F82E6681-D14F-40C1-B678-A305576935E6}"/>
    <cellStyle name="Comma 2 4 5 3 2 5" xfId="5162" xr:uid="{00000000-0005-0000-0000-00000B160000}"/>
    <cellStyle name="Comma 2 4 5 3 2 5 2" xfId="14769" xr:uid="{00000000-0005-0000-0000-00000C160000}"/>
    <cellStyle name="Comma 2 4 5 3 2 5 2 2" xfId="33983" xr:uid="{B8D1B037-9C4D-4F24-90F4-A8A87593308B}"/>
    <cellStyle name="Comma 2 4 5 3 2 5 3" xfId="24376" xr:uid="{FCA05693-1522-4EC9-A921-43108FD492D6}"/>
    <cellStyle name="Comma 2 4 5 3 2 6" xfId="9965" xr:uid="{00000000-0005-0000-0000-00000D160000}"/>
    <cellStyle name="Comma 2 4 5 3 2 6 2" xfId="29179" xr:uid="{12425ABC-4681-419B-BEC0-E56F66FF6814}"/>
    <cellStyle name="Comma 2 4 5 3 2 7" xfId="19572" xr:uid="{01E0362C-F0A3-4AF1-94A9-C6E4D89A1B46}"/>
    <cellStyle name="Comma 2 4 5 3 3" xfId="554" xr:uid="{00000000-0005-0000-0000-00000E160000}"/>
    <cellStyle name="Comma 2 4 5 3 3 2" xfId="1355" xr:uid="{00000000-0005-0000-0000-00000F160000}"/>
    <cellStyle name="Comma 2 4 5 3 3 2 2" xfId="3760" xr:uid="{00000000-0005-0000-0000-000010160000}"/>
    <cellStyle name="Comma 2 4 5 3 3 2 2 2" xfId="8563" xr:uid="{00000000-0005-0000-0000-000011160000}"/>
    <cellStyle name="Comma 2 4 5 3 3 2 2 2 2" xfId="18170" xr:uid="{00000000-0005-0000-0000-000012160000}"/>
    <cellStyle name="Comma 2 4 5 3 3 2 2 2 2 2" xfId="37384" xr:uid="{72BE2456-E12C-4A9F-8CF4-C1041438B9EF}"/>
    <cellStyle name="Comma 2 4 5 3 3 2 2 2 3" xfId="27777" xr:uid="{53959209-D124-44CC-9CB9-84DA46177872}"/>
    <cellStyle name="Comma 2 4 5 3 3 2 2 3" xfId="13367" xr:uid="{00000000-0005-0000-0000-000013160000}"/>
    <cellStyle name="Comma 2 4 5 3 3 2 2 3 2" xfId="32581" xr:uid="{2734E047-006C-432C-9406-E6403CC6C3CE}"/>
    <cellStyle name="Comma 2 4 5 3 3 2 2 4" xfId="22974" xr:uid="{2142CD84-983E-4FE8-B2B2-167CA389CD53}"/>
    <cellStyle name="Comma 2 4 5 3 3 2 3" xfId="6162" xr:uid="{00000000-0005-0000-0000-000014160000}"/>
    <cellStyle name="Comma 2 4 5 3 3 2 3 2" xfId="15769" xr:uid="{00000000-0005-0000-0000-000015160000}"/>
    <cellStyle name="Comma 2 4 5 3 3 2 3 2 2" xfId="34983" xr:uid="{891E5579-0E38-47F3-8E08-6D545E3B94B7}"/>
    <cellStyle name="Comma 2 4 5 3 3 2 3 3" xfId="25376" xr:uid="{AC752365-A9DA-408C-94E8-5250E7EBACEF}"/>
    <cellStyle name="Comma 2 4 5 3 3 2 4" xfId="10965" xr:uid="{00000000-0005-0000-0000-000016160000}"/>
    <cellStyle name="Comma 2 4 5 3 3 2 4 2" xfId="30179" xr:uid="{D10B0D87-E46B-4BCC-8EB8-DC5A6B55726E}"/>
    <cellStyle name="Comma 2 4 5 3 3 2 5" xfId="20572" xr:uid="{5A6D7B8D-1F32-4697-B523-056B92784275}"/>
    <cellStyle name="Comma 2 4 5 3 3 3" xfId="2155" xr:uid="{00000000-0005-0000-0000-000017160000}"/>
    <cellStyle name="Comma 2 4 5 3 3 3 2" xfId="4560" xr:uid="{00000000-0005-0000-0000-000018160000}"/>
    <cellStyle name="Comma 2 4 5 3 3 3 2 2" xfId="9363" xr:uid="{00000000-0005-0000-0000-000019160000}"/>
    <cellStyle name="Comma 2 4 5 3 3 3 2 2 2" xfId="18970" xr:uid="{00000000-0005-0000-0000-00001A160000}"/>
    <cellStyle name="Comma 2 4 5 3 3 3 2 2 2 2" xfId="38184" xr:uid="{56EBC538-0D17-40D6-AABC-EEA0E7A63EC6}"/>
    <cellStyle name="Comma 2 4 5 3 3 3 2 2 3" xfId="28577" xr:uid="{3AAE4BB0-4829-4708-AC7C-9E8BCE95EEF9}"/>
    <cellStyle name="Comma 2 4 5 3 3 3 2 3" xfId="14167" xr:uid="{00000000-0005-0000-0000-00001B160000}"/>
    <cellStyle name="Comma 2 4 5 3 3 3 2 3 2" xfId="33381" xr:uid="{00556459-5EB9-4D75-8156-4808FD97CCCB}"/>
    <cellStyle name="Comma 2 4 5 3 3 3 2 4" xfId="23774" xr:uid="{B3DAFF7F-630B-4613-A611-74BE6C6E09BE}"/>
    <cellStyle name="Comma 2 4 5 3 3 3 3" xfId="6962" xr:uid="{00000000-0005-0000-0000-00001C160000}"/>
    <cellStyle name="Comma 2 4 5 3 3 3 3 2" xfId="16569" xr:uid="{00000000-0005-0000-0000-00001D160000}"/>
    <cellStyle name="Comma 2 4 5 3 3 3 3 2 2" xfId="35783" xr:uid="{C8C9D203-4A52-4412-AFFC-985718372F16}"/>
    <cellStyle name="Comma 2 4 5 3 3 3 3 3" xfId="26176" xr:uid="{0E6319C6-7249-4D19-A86C-C3DC096C386F}"/>
    <cellStyle name="Comma 2 4 5 3 3 3 4" xfId="11765" xr:uid="{00000000-0005-0000-0000-00001E160000}"/>
    <cellStyle name="Comma 2 4 5 3 3 3 4 2" xfId="30979" xr:uid="{A546661D-0B44-4CDB-ABD2-B51E8E145CEF}"/>
    <cellStyle name="Comma 2 4 5 3 3 3 5" xfId="21372" xr:uid="{C3C4DEC9-934B-46D9-91F3-4CE89C293554}"/>
    <cellStyle name="Comma 2 4 5 3 3 4" xfId="2960" xr:uid="{00000000-0005-0000-0000-00001F160000}"/>
    <cellStyle name="Comma 2 4 5 3 3 4 2" xfId="7763" xr:uid="{00000000-0005-0000-0000-000020160000}"/>
    <cellStyle name="Comma 2 4 5 3 3 4 2 2" xfId="17370" xr:uid="{00000000-0005-0000-0000-000021160000}"/>
    <cellStyle name="Comma 2 4 5 3 3 4 2 2 2" xfId="36584" xr:uid="{4890ED0A-B780-41FD-BF15-5952A6AD02A1}"/>
    <cellStyle name="Comma 2 4 5 3 3 4 2 3" xfId="26977" xr:uid="{7C62140D-F09A-4E3A-A1FF-6A25BDBEDDD3}"/>
    <cellStyle name="Comma 2 4 5 3 3 4 3" xfId="12567" xr:uid="{00000000-0005-0000-0000-000022160000}"/>
    <cellStyle name="Comma 2 4 5 3 3 4 3 2" xfId="31781" xr:uid="{285702CA-3BCF-450A-8633-276263AB7AB5}"/>
    <cellStyle name="Comma 2 4 5 3 3 4 4" xfId="22174" xr:uid="{F7DFF0EF-42C7-409B-909E-CD339DA74381}"/>
    <cellStyle name="Comma 2 4 5 3 3 5" xfId="5362" xr:uid="{00000000-0005-0000-0000-000023160000}"/>
    <cellStyle name="Comma 2 4 5 3 3 5 2" xfId="14969" xr:uid="{00000000-0005-0000-0000-000024160000}"/>
    <cellStyle name="Comma 2 4 5 3 3 5 2 2" xfId="34183" xr:uid="{F501B3DE-C520-4057-AC0C-F8D46700D5FB}"/>
    <cellStyle name="Comma 2 4 5 3 3 5 3" xfId="24576" xr:uid="{625F4881-374D-4A3E-9400-927854B32885}"/>
    <cellStyle name="Comma 2 4 5 3 3 6" xfId="10165" xr:uid="{00000000-0005-0000-0000-000025160000}"/>
    <cellStyle name="Comma 2 4 5 3 3 6 2" xfId="29379" xr:uid="{C34C43F3-E33E-4229-98CE-EFB45983465B}"/>
    <cellStyle name="Comma 2 4 5 3 3 7" xfId="19772" xr:uid="{B5E30AE5-906F-4120-AD53-D57408870248}"/>
    <cellStyle name="Comma 2 4 5 3 4" xfId="754" xr:uid="{00000000-0005-0000-0000-000026160000}"/>
    <cellStyle name="Comma 2 4 5 3 4 2" xfId="1555" xr:uid="{00000000-0005-0000-0000-000027160000}"/>
    <cellStyle name="Comma 2 4 5 3 4 2 2" xfId="3960" xr:uid="{00000000-0005-0000-0000-000028160000}"/>
    <cellStyle name="Comma 2 4 5 3 4 2 2 2" xfId="8763" xr:uid="{00000000-0005-0000-0000-000029160000}"/>
    <cellStyle name="Comma 2 4 5 3 4 2 2 2 2" xfId="18370" xr:uid="{00000000-0005-0000-0000-00002A160000}"/>
    <cellStyle name="Comma 2 4 5 3 4 2 2 2 2 2" xfId="37584" xr:uid="{7FBE5E4A-C102-4860-9F6E-7A8DED5ADE69}"/>
    <cellStyle name="Comma 2 4 5 3 4 2 2 2 3" xfId="27977" xr:uid="{579DBB72-E832-40AC-89BF-FF0CA37F2E03}"/>
    <cellStyle name="Comma 2 4 5 3 4 2 2 3" xfId="13567" xr:uid="{00000000-0005-0000-0000-00002B160000}"/>
    <cellStyle name="Comma 2 4 5 3 4 2 2 3 2" xfId="32781" xr:uid="{F98E9AA9-4AB0-4CF1-9C05-8B43462A2266}"/>
    <cellStyle name="Comma 2 4 5 3 4 2 2 4" xfId="23174" xr:uid="{E7D6CD1D-310E-40F3-A8EC-923D4930EC16}"/>
    <cellStyle name="Comma 2 4 5 3 4 2 3" xfId="6362" xr:uid="{00000000-0005-0000-0000-00002C160000}"/>
    <cellStyle name="Comma 2 4 5 3 4 2 3 2" xfId="15969" xr:uid="{00000000-0005-0000-0000-00002D160000}"/>
    <cellStyle name="Comma 2 4 5 3 4 2 3 2 2" xfId="35183" xr:uid="{16DA3CBE-7C6C-4DB6-88F0-B924010DA562}"/>
    <cellStyle name="Comma 2 4 5 3 4 2 3 3" xfId="25576" xr:uid="{99880F57-4816-4552-9518-AA3B00955E2A}"/>
    <cellStyle name="Comma 2 4 5 3 4 2 4" xfId="11165" xr:uid="{00000000-0005-0000-0000-00002E160000}"/>
    <cellStyle name="Comma 2 4 5 3 4 2 4 2" xfId="30379" xr:uid="{5F120AB9-DBD5-4E7D-B748-6A1FE93A9631}"/>
    <cellStyle name="Comma 2 4 5 3 4 2 5" xfId="20772" xr:uid="{F9783435-A7D6-4DE5-BC27-87F8712FCBC0}"/>
    <cellStyle name="Comma 2 4 5 3 4 3" xfId="2355" xr:uid="{00000000-0005-0000-0000-00002F160000}"/>
    <cellStyle name="Comma 2 4 5 3 4 3 2" xfId="4760" xr:uid="{00000000-0005-0000-0000-000030160000}"/>
    <cellStyle name="Comma 2 4 5 3 4 3 2 2" xfId="9563" xr:uid="{00000000-0005-0000-0000-000031160000}"/>
    <cellStyle name="Comma 2 4 5 3 4 3 2 2 2" xfId="19170" xr:uid="{00000000-0005-0000-0000-000032160000}"/>
    <cellStyle name="Comma 2 4 5 3 4 3 2 2 2 2" xfId="38384" xr:uid="{50B81E26-8022-408E-AABF-58C052CE7567}"/>
    <cellStyle name="Comma 2 4 5 3 4 3 2 2 3" xfId="28777" xr:uid="{40E48075-DA00-4F3C-BC92-2EF1CEA15F07}"/>
    <cellStyle name="Comma 2 4 5 3 4 3 2 3" xfId="14367" xr:uid="{00000000-0005-0000-0000-000033160000}"/>
    <cellStyle name="Comma 2 4 5 3 4 3 2 3 2" xfId="33581" xr:uid="{71468EE5-4F57-4E9B-BB3C-5BBEC4ED0DE2}"/>
    <cellStyle name="Comma 2 4 5 3 4 3 2 4" xfId="23974" xr:uid="{CE270863-AFBD-47CE-9AA0-FD2F082BA77D}"/>
    <cellStyle name="Comma 2 4 5 3 4 3 3" xfId="7162" xr:uid="{00000000-0005-0000-0000-000034160000}"/>
    <cellStyle name="Comma 2 4 5 3 4 3 3 2" xfId="16769" xr:uid="{00000000-0005-0000-0000-000035160000}"/>
    <cellStyle name="Comma 2 4 5 3 4 3 3 2 2" xfId="35983" xr:uid="{FAF500DF-3F85-4188-87B7-DE5C5FECFCD4}"/>
    <cellStyle name="Comma 2 4 5 3 4 3 3 3" xfId="26376" xr:uid="{C36A72A2-96A5-4B65-AFC0-B20FA3E50796}"/>
    <cellStyle name="Comma 2 4 5 3 4 3 4" xfId="11965" xr:uid="{00000000-0005-0000-0000-000036160000}"/>
    <cellStyle name="Comma 2 4 5 3 4 3 4 2" xfId="31179" xr:uid="{2A3F9EC6-3E01-4146-BCC5-3B7AD5435A0A}"/>
    <cellStyle name="Comma 2 4 5 3 4 3 5" xfId="21572" xr:uid="{9E39BA21-32E1-4AC7-AE2C-A5CEBF605878}"/>
    <cellStyle name="Comma 2 4 5 3 4 4" xfId="3160" xr:uid="{00000000-0005-0000-0000-000037160000}"/>
    <cellStyle name="Comma 2 4 5 3 4 4 2" xfId="7963" xr:uid="{00000000-0005-0000-0000-000038160000}"/>
    <cellStyle name="Comma 2 4 5 3 4 4 2 2" xfId="17570" xr:uid="{00000000-0005-0000-0000-000039160000}"/>
    <cellStyle name="Comma 2 4 5 3 4 4 2 2 2" xfId="36784" xr:uid="{F8D8AF7B-C299-43E1-9ECE-48FE970AA35E}"/>
    <cellStyle name="Comma 2 4 5 3 4 4 2 3" xfId="27177" xr:uid="{6D59B4DF-973A-4F03-A0D8-38309E877035}"/>
    <cellStyle name="Comma 2 4 5 3 4 4 3" xfId="12767" xr:uid="{00000000-0005-0000-0000-00003A160000}"/>
    <cellStyle name="Comma 2 4 5 3 4 4 3 2" xfId="31981" xr:uid="{E1BA3B22-5E83-42F6-A7CE-FBEB246E5B88}"/>
    <cellStyle name="Comma 2 4 5 3 4 4 4" xfId="22374" xr:uid="{1F8D507F-5F81-4945-8944-AB335CB535EE}"/>
    <cellStyle name="Comma 2 4 5 3 4 5" xfId="5562" xr:uid="{00000000-0005-0000-0000-00003B160000}"/>
    <cellStyle name="Comma 2 4 5 3 4 5 2" xfId="15169" xr:uid="{00000000-0005-0000-0000-00003C160000}"/>
    <cellStyle name="Comma 2 4 5 3 4 5 2 2" xfId="34383" xr:uid="{F2824AEC-B555-4FFE-AEF2-4507F9C7B94A}"/>
    <cellStyle name="Comma 2 4 5 3 4 5 3" xfId="24776" xr:uid="{0745C95B-4B22-47EC-BC39-2F61DA0109F7}"/>
    <cellStyle name="Comma 2 4 5 3 4 6" xfId="10365" xr:uid="{00000000-0005-0000-0000-00003D160000}"/>
    <cellStyle name="Comma 2 4 5 3 4 6 2" xfId="29579" xr:uid="{C9E77B50-3F97-4E0D-83EB-2CC56EC14B6D}"/>
    <cellStyle name="Comma 2 4 5 3 4 7" xfId="19972" xr:uid="{32A69602-807E-468E-8908-47C343962466}"/>
    <cellStyle name="Comma 2 4 5 3 5" xfId="955" xr:uid="{00000000-0005-0000-0000-00003E160000}"/>
    <cellStyle name="Comma 2 4 5 3 5 2" xfId="3360" xr:uid="{00000000-0005-0000-0000-00003F160000}"/>
    <cellStyle name="Comma 2 4 5 3 5 2 2" xfId="8163" xr:uid="{00000000-0005-0000-0000-000040160000}"/>
    <cellStyle name="Comma 2 4 5 3 5 2 2 2" xfId="17770" xr:uid="{00000000-0005-0000-0000-000041160000}"/>
    <cellStyle name="Comma 2 4 5 3 5 2 2 2 2" xfId="36984" xr:uid="{F29FF292-7062-438E-A1A0-5D2AB7029C4F}"/>
    <cellStyle name="Comma 2 4 5 3 5 2 2 3" xfId="27377" xr:uid="{51A8D794-38D2-44BD-8006-50EA91A80AED}"/>
    <cellStyle name="Comma 2 4 5 3 5 2 3" xfId="12967" xr:uid="{00000000-0005-0000-0000-000042160000}"/>
    <cellStyle name="Comma 2 4 5 3 5 2 3 2" xfId="32181" xr:uid="{541C7F12-A766-4A92-BA7D-8F8764DFE520}"/>
    <cellStyle name="Comma 2 4 5 3 5 2 4" xfId="22574" xr:uid="{BA346BD9-B695-4FC1-B55E-7A7205588929}"/>
    <cellStyle name="Comma 2 4 5 3 5 3" xfId="5762" xr:uid="{00000000-0005-0000-0000-000043160000}"/>
    <cellStyle name="Comma 2 4 5 3 5 3 2" xfId="15369" xr:uid="{00000000-0005-0000-0000-000044160000}"/>
    <cellStyle name="Comma 2 4 5 3 5 3 2 2" xfId="34583" xr:uid="{C1E0CC9B-3C70-4D69-9ECE-FE9114EAD618}"/>
    <cellStyle name="Comma 2 4 5 3 5 3 3" xfId="24976" xr:uid="{F1B1DE34-A88E-42BF-806D-1D84DD773E78}"/>
    <cellStyle name="Comma 2 4 5 3 5 4" xfId="10565" xr:uid="{00000000-0005-0000-0000-000045160000}"/>
    <cellStyle name="Comma 2 4 5 3 5 4 2" xfId="29779" xr:uid="{C7BC6D8F-59B3-4962-90A5-2FD908F091EF}"/>
    <cellStyle name="Comma 2 4 5 3 5 5" xfId="20172" xr:uid="{DAE41363-9D33-4207-8F2E-3E8A304E4036}"/>
    <cellStyle name="Comma 2 4 5 3 6" xfId="1755" xr:uid="{00000000-0005-0000-0000-000046160000}"/>
    <cellStyle name="Comma 2 4 5 3 6 2" xfId="4160" xr:uid="{00000000-0005-0000-0000-000047160000}"/>
    <cellStyle name="Comma 2 4 5 3 6 2 2" xfId="8963" xr:uid="{00000000-0005-0000-0000-000048160000}"/>
    <cellStyle name="Comma 2 4 5 3 6 2 2 2" xfId="18570" xr:uid="{00000000-0005-0000-0000-000049160000}"/>
    <cellStyle name="Comma 2 4 5 3 6 2 2 2 2" xfId="37784" xr:uid="{4543BB0C-96AA-4C97-AF12-E9E3664A92EB}"/>
    <cellStyle name="Comma 2 4 5 3 6 2 2 3" xfId="28177" xr:uid="{A0608A9D-008D-4557-BB3F-02E17AC42623}"/>
    <cellStyle name="Comma 2 4 5 3 6 2 3" xfId="13767" xr:uid="{00000000-0005-0000-0000-00004A160000}"/>
    <cellStyle name="Comma 2 4 5 3 6 2 3 2" xfId="32981" xr:uid="{A0BB8D57-9DAA-4BA0-925A-73AB0C66E2EA}"/>
    <cellStyle name="Comma 2 4 5 3 6 2 4" xfId="23374" xr:uid="{20395A6D-4773-4899-B8AA-2C68D0E508BC}"/>
    <cellStyle name="Comma 2 4 5 3 6 3" xfId="6562" xr:uid="{00000000-0005-0000-0000-00004B160000}"/>
    <cellStyle name="Comma 2 4 5 3 6 3 2" xfId="16169" xr:uid="{00000000-0005-0000-0000-00004C160000}"/>
    <cellStyle name="Comma 2 4 5 3 6 3 2 2" xfId="35383" xr:uid="{7618EA45-E182-42A8-9D25-38E89B4293E5}"/>
    <cellStyle name="Comma 2 4 5 3 6 3 3" xfId="25776" xr:uid="{042A08BD-9D02-45C1-8318-C870E66BFF61}"/>
    <cellStyle name="Comma 2 4 5 3 6 4" xfId="11365" xr:uid="{00000000-0005-0000-0000-00004D160000}"/>
    <cellStyle name="Comma 2 4 5 3 6 4 2" xfId="30579" xr:uid="{774CC18E-7D5B-45E0-BFC8-BE29BB057488}"/>
    <cellStyle name="Comma 2 4 5 3 6 5" xfId="20972" xr:uid="{49EB6C69-0873-4F26-85A4-612205830E05}"/>
    <cellStyle name="Comma 2 4 5 3 7" xfId="2560" xr:uid="{00000000-0005-0000-0000-00004E160000}"/>
    <cellStyle name="Comma 2 4 5 3 7 2" xfId="7363" xr:uid="{00000000-0005-0000-0000-00004F160000}"/>
    <cellStyle name="Comma 2 4 5 3 7 2 2" xfId="16970" xr:uid="{00000000-0005-0000-0000-000050160000}"/>
    <cellStyle name="Comma 2 4 5 3 7 2 2 2" xfId="36184" xr:uid="{449A1169-D9DD-4E42-91EE-816A1C883B24}"/>
    <cellStyle name="Comma 2 4 5 3 7 2 3" xfId="26577" xr:uid="{6653FE92-9863-4B62-8DC1-A2D21B4F26B8}"/>
    <cellStyle name="Comma 2 4 5 3 7 3" xfId="12167" xr:uid="{00000000-0005-0000-0000-000051160000}"/>
    <cellStyle name="Comma 2 4 5 3 7 3 2" xfId="31381" xr:uid="{38E0D7DD-E98C-451F-8B28-FE0265F682DC}"/>
    <cellStyle name="Comma 2 4 5 3 7 4" xfId="21774" xr:uid="{F75A0538-6756-4C0A-85C8-ED92FA27F049}"/>
    <cellStyle name="Comma 2 4 5 3 8" xfId="4962" xr:uid="{00000000-0005-0000-0000-000052160000}"/>
    <cellStyle name="Comma 2 4 5 3 8 2" xfId="14569" xr:uid="{00000000-0005-0000-0000-000053160000}"/>
    <cellStyle name="Comma 2 4 5 3 8 2 2" xfId="33783" xr:uid="{8D6E46F1-7855-43D5-A44F-FCEFDD9E0CF3}"/>
    <cellStyle name="Comma 2 4 5 3 8 3" xfId="24176" xr:uid="{9D9BDED3-DB01-4F8C-B42D-8AA7DE9DFA3F}"/>
    <cellStyle name="Comma 2 4 5 3 9" xfId="9765" xr:uid="{00000000-0005-0000-0000-000054160000}"/>
    <cellStyle name="Comma 2 4 5 3 9 2" xfId="28979" xr:uid="{9305D063-E672-4789-B3DE-DF888F8305B8}"/>
    <cellStyle name="Comma 2 4 5 4" xfId="254" xr:uid="{00000000-0005-0000-0000-000055160000}"/>
    <cellStyle name="Comma 2 4 5 4 2" xfId="1055" xr:uid="{00000000-0005-0000-0000-000056160000}"/>
    <cellStyle name="Comma 2 4 5 4 2 2" xfId="3460" xr:uid="{00000000-0005-0000-0000-000057160000}"/>
    <cellStyle name="Comma 2 4 5 4 2 2 2" xfId="8263" xr:uid="{00000000-0005-0000-0000-000058160000}"/>
    <cellStyle name="Comma 2 4 5 4 2 2 2 2" xfId="17870" xr:uid="{00000000-0005-0000-0000-000059160000}"/>
    <cellStyle name="Comma 2 4 5 4 2 2 2 2 2" xfId="37084" xr:uid="{976638DA-56E7-49E4-8FC2-7F1361678F67}"/>
    <cellStyle name="Comma 2 4 5 4 2 2 2 3" xfId="27477" xr:uid="{D105DB01-3E2D-41E4-814C-DE523BC71516}"/>
    <cellStyle name="Comma 2 4 5 4 2 2 3" xfId="13067" xr:uid="{00000000-0005-0000-0000-00005A160000}"/>
    <cellStyle name="Comma 2 4 5 4 2 2 3 2" xfId="32281" xr:uid="{574406ED-1B71-49FC-A7FB-2372DF6501E8}"/>
    <cellStyle name="Comma 2 4 5 4 2 2 4" xfId="22674" xr:uid="{2E34F887-EA49-4036-A194-3A8C23EF95D2}"/>
    <cellStyle name="Comma 2 4 5 4 2 3" xfId="5862" xr:uid="{00000000-0005-0000-0000-00005B160000}"/>
    <cellStyle name="Comma 2 4 5 4 2 3 2" xfId="15469" xr:uid="{00000000-0005-0000-0000-00005C160000}"/>
    <cellStyle name="Comma 2 4 5 4 2 3 2 2" xfId="34683" xr:uid="{41BCA0CF-850E-4C60-966E-BFBF6E713DAC}"/>
    <cellStyle name="Comma 2 4 5 4 2 3 3" xfId="25076" xr:uid="{B77647F6-271C-4830-8356-CEE8C33D7314}"/>
    <cellStyle name="Comma 2 4 5 4 2 4" xfId="10665" xr:uid="{00000000-0005-0000-0000-00005D160000}"/>
    <cellStyle name="Comma 2 4 5 4 2 4 2" xfId="29879" xr:uid="{BD4FFC62-D097-4E6A-B26E-5BF8027B0C00}"/>
    <cellStyle name="Comma 2 4 5 4 2 5" xfId="20272" xr:uid="{876B0811-AD2B-41CC-A6FA-0E791E591AF0}"/>
    <cellStyle name="Comma 2 4 5 4 3" xfId="1855" xr:uid="{00000000-0005-0000-0000-00005E160000}"/>
    <cellStyle name="Comma 2 4 5 4 3 2" xfId="4260" xr:uid="{00000000-0005-0000-0000-00005F160000}"/>
    <cellStyle name="Comma 2 4 5 4 3 2 2" xfId="9063" xr:uid="{00000000-0005-0000-0000-000060160000}"/>
    <cellStyle name="Comma 2 4 5 4 3 2 2 2" xfId="18670" xr:uid="{00000000-0005-0000-0000-000061160000}"/>
    <cellStyle name="Comma 2 4 5 4 3 2 2 2 2" xfId="37884" xr:uid="{2F896455-3C70-4652-A8C1-82F533B2E562}"/>
    <cellStyle name="Comma 2 4 5 4 3 2 2 3" xfId="28277" xr:uid="{AA743C19-EA8A-4073-8124-3B1365E00F68}"/>
    <cellStyle name="Comma 2 4 5 4 3 2 3" xfId="13867" xr:uid="{00000000-0005-0000-0000-000062160000}"/>
    <cellStyle name="Comma 2 4 5 4 3 2 3 2" xfId="33081" xr:uid="{88A1BA90-209C-47F9-94AA-12AB1F750324}"/>
    <cellStyle name="Comma 2 4 5 4 3 2 4" xfId="23474" xr:uid="{654139DA-0D50-4B80-8A2E-07539709C814}"/>
    <cellStyle name="Comma 2 4 5 4 3 3" xfId="6662" xr:uid="{00000000-0005-0000-0000-000063160000}"/>
    <cellStyle name="Comma 2 4 5 4 3 3 2" xfId="16269" xr:uid="{00000000-0005-0000-0000-000064160000}"/>
    <cellStyle name="Comma 2 4 5 4 3 3 2 2" xfId="35483" xr:uid="{DA41896B-9EAD-43CB-8020-37300D1F8541}"/>
    <cellStyle name="Comma 2 4 5 4 3 3 3" xfId="25876" xr:uid="{47205F61-6A54-4159-B5FF-FA6C86B31221}"/>
    <cellStyle name="Comma 2 4 5 4 3 4" xfId="11465" xr:uid="{00000000-0005-0000-0000-000065160000}"/>
    <cellStyle name="Comma 2 4 5 4 3 4 2" xfId="30679" xr:uid="{50A35CF5-1BB3-46BB-BCFD-4FC2BFE790F5}"/>
    <cellStyle name="Comma 2 4 5 4 3 5" xfId="21072" xr:uid="{EC81A288-7AFC-4955-A939-9CF463AD43BB}"/>
    <cellStyle name="Comma 2 4 5 4 4" xfId="2660" xr:uid="{00000000-0005-0000-0000-000066160000}"/>
    <cellStyle name="Comma 2 4 5 4 4 2" xfId="7463" xr:uid="{00000000-0005-0000-0000-000067160000}"/>
    <cellStyle name="Comma 2 4 5 4 4 2 2" xfId="17070" xr:uid="{00000000-0005-0000-0000-000068160000}"/>
    <cellStyle name="Comma 2 4 5 4 4 2 2 2" xfId="36284" xr:uid="{184841A4-8D4E-4E79-ADCA-6865B0F3A1A4}"/>
    <cellStyle name="Comma 2 4 5 4 4 2 3" xfId="26677" xr:uid="{9EB25560-2EBA-4F35-B691-192FEAB7F892}"/>
    <cellStyle name="Comma 2 4 5 4 4 3" xfId="12267" xr:uid="{00000000-0005-0000-0000-000069160000}"/>
    <cellStyle name="Comma 2 4 5 4 4 3 2" xfId="31481" xr:uid="{A2FC9CD1-B88E-462C-A632-1366790675B9}"/>
    <cellStyle name="Comma 2 4 5 4 4 4" xfId="21874" xr:uid="{ECA7F0AD-2BAF-4322-B727-AAB6082F1E66}"/>
    <cellStyle name="Comma 2 4 5 4 5" xfId="5062" xr:uid="{00000000-0005-0000-0000-00006A160000}"/>
    <cellStyle name="Comma 2 4 5 4 5 2" xfId="14669" xr:uid="{00000000-0005-0000-0000-00006B160000}"/>
    <cellStyle name="Comma 2 4 5 4 5 2 2" xfId="33883" xr:uid="{DEF6ED66-49D0-47ED-9D07-4F8C825797F1}"/>
    <cellStyle name="Comma 2 4 5 4 5 3" xfId="24276" xr:uid="{E3629D81-EEED-43E0-9F62-35DBC253B9A2}"/>
    <cellStyle name="Comma 2 4 5 4 6" xfId="9865" xr:uid="{00000000-0005-0000-0000-00006C160000}"/>
    <cellStyle name="Comma 2 4 5 4 6 2" xfId="29079" xr:uid="{31325B9B-4EE6-4FF2-AC01-87DFC07BCC79}"/>
    <cellStyle name="Comma 2 4 5 4 7" xfId="19472" xr:uid="{194A4A82-234F-4145-ABA3-8AE8F255C991}"/>
    <cellStyle name="Comma 2 4 5 5" xfId="454" xr:uid="{00000000-0005-0000-0000-00006D160000}"/>
    <cellStyle name="Comma 2 4 5 5 2" xfId="1255" xr:uid="{00000000-0005-0000-0000-00006E160000}"/>
    <cellStyle name="Comma 2 4 5 5 2 2" xfId="3660" xr:uid="{00000000-0005-0000-0000-00006F160000}"/>
    <cellStyle name="Comma 2 4 5 5 2 2 2" xfId="8463" xr:uid="{00000000-0005-0000-0000-000070160000}"/>
    <cellStyle name="Comma 2 4 5 5 2 2 2 2" xfId="18070" xr:uid="{00000000-0005-0000-0000-000071160000}"/>
    <cellStyle name="Comma 2 4 5 5 2 2 2 2 2" xfId="37284" xr:uid="{EBEBCE61-C35E-4F75-A27C-1E4FBE168E6B}"/>
    <cellStyle name="Comma 2 4 5 5 2 2 2 3" xfId="27677" xr:uid="{0CE800A3-0C28-409D-AAF5-1A2204C47676}"/>
    <cellStyle name="Comma 2 4 5 5 2 2 3" xfId="13267" xr:uid="{00000000-0005-0000-0000-000072160000}"/>
    <cellStyle name="Comma 2 4 5 5 2 2 3 2" xfId="32481" xr:uid="{E5EAB6B6-B98E-426A-BFF2-06315879165F}"/>
    <cellStyle name="Comma 2 4 5 5 2 2 4" xfId="22874" xr:uid="{1D347B1C-89E0-46A7-8AC5-F9FFF4433813}"/>
    <cellStyle name="Comma 2 4 5 5 2 3" xfId="6062" xr:uid="{00000000-0005-0000-0000-000073160000}"/>
    <cellStyle name="Comma 2 4 5 5 2 3 2" xfId="15669" xr:uid="{00000000-0005-0000-0000-000074160000}"/>
    <cellStyle name="Comma 2 4 5 5 2 3 2 2" xfId="34883" xr:uid="{C8771E3A-8BB8-42AF-98DC-E059A16A6B12}"/>
    <cellStyle name="Comma 2 4 5 5 2 3 3" xfId="25276" xr:uid="{165534CA-6BF1-4C64-95B1-C41522EA82F9}"/>
    <cellStyle name="Comma 2 4 5 5 2 4" xfId="10865" xr:uid="{00000000-0005-0000-0000-000075160000}"/>
    <cellStyle name="Comma 2 4 5 5 2 4 2" xfId="30079" xr:uid="{AB4AE56F-A1F9-4250-AFF5-E9BAB84947E2}"/>
    <cellStyle name="Comma 2 4 5 5 2 5" xfId="20472" xr:uid="{010634F5-56F4-49E4-BB18-8B3CBAA1C0C1}"/>
    <cellStyle name="Comma 2 4 5 5 3" xfId="2055" xr:uid="{00000000-0005-0000-0000-000076160000}"/>
    <cellStyle name="Comma 2 4 5 5 3 2" xfId="4460" xr:uid="{00000000-0005-0000-0000-000077160000}"/>
    <cellStyle name="Comma 2 4 5 5 3 2 2" xfId="9263" xr:uid="{00000000-0005-0000-0000-000078160000}"/>
    <cellStyle name="Comma 2 4 5 5 3 2 2 2" xfId="18870" xr:uid="{00000000-0005-0000-0000-000079160000}"/>
    <cellStyle name="Comma 2 4 5 5 3 2 2 2 2" xfId="38084" xr:uid="{AE70491C-32BD-486A-B917-1C6628932624}"/>
    <cellStyle name="Comma 2 4 5 5 3 2 2 3" xfId="28477" xr:uid="{BF9F456A-158F-4790-BF5D-80F1ABF5DDE7}"/>
    <cellStyle name="Comma 2 4 5 5 3 2 3" xfId="14067" xr:uid="{00000000-0005-0000-0000-00007A160000}"/>
    <cellStyle name="Comma 2 4 5 5 3 2 3 2" xfId="33281" xr:uid="{BA72BFBC-FA5C-4F5B-8608-0CC308199F6A}"/>
    <cellStyle name="Comma 2 4 5 5 3 2 4" xfId="23674" xr:uid="{5E07E518-2DA6-4D88-8FDC-C4C1F785FCC8}"/>
    <cellStyle name="Comma 2 4 5 5 3 3" xfId="6862" xr:uid="{00000000-0005-0000-0000-00007B160000}"/>
    <cellStyle name="Comma 2 4 5 5 3 3 2" xfId="16469" xr:uid="{00000000-0005-0000-0000-00007C160000}"/>
    <cellStyle name="Comma 2 4 5 5 3 3 2 2" xfId="35683" xr:uid="{8E1E9743-9546-4704-A4CA-AA4E047A1967}"/>
    <cellStyle name="Comma 2 4 5 5 3 3 3" xfId="26076" xr:uid="{7BB8D7B3-E20E-4613-A5B0-26BEFCD9DBB4}"/>
    <cellStyle name="Comma 2 4 5 5 3 4" xfId="11665" xr:uid="{00000000-0005-0000-0000-00007D160000}"/>
    <cellStyle name="Comma 2 4 5 5 3 4 2" xfId="30879" xr:uid="{65880810-140A-4FB6-BA36-114CA6CC0579}"/>
    <cellStyle name="Comma 2 4 5 5 3 5" xfId="21272" xr:uid="{542D9F4B-0DFB-4707-B9BA-F3258464D8A4}"/>
    <cellStyle name="Comma 2 4 5 5 4" xfId="2860" xr:uid="{00000000-0005-0000-0000-00007E160000}"/>
    <cellStyle name="Comma 2 4 5 5 4 2" xfId="7663" xr:uid="{00000000-0005-0000-0000-00007F160000}"/>
    <cellStyle name="Comma 2 4 5 5 4 2 2" xfId="17270" xr:uid="{00000000-0005-0000-0000-000080160000}"/>
    <cellStyle name="Comma 2 4 5 5 4 2 2 2" xfId="36484" xr:uid="{16DBEEA2-A73A-46C0-BAAF-C1E4E142BFF5}"/>
    <cellStyle name="Comma 2 4 5 5 4 2 3" xfId="26877" xr:uid="{EEC8A019-78E1-4946-B295-3A08F20BA0DC}"/>
    <cellStyle name="Comma 2 4 5 5 4 3" xfId="12467" xr:uid="{00000000-0005-0000-0000-000081160000}"/>
    <cellStyle name="Comma 2 4 5 5 4 3 2" xfId="31681" xr:uid="{5BEC6D3D-730B-41E0-9FDC-5244FA68303E}"/>
    <cellStyle name="Comma 2 4 5 5 4 4" xfId="22074" xr:uid="{FF94261F-CF48-4289-9728-A01870EA8943}"/>
    <cellStyle name="Comma 2 4 5 5 5" xfId="5262" xr:uid="{00000000-0005-0000-0000-000082160000}"/>
    <cellStyle name="Comma 2 4 5 5 5 2" xfId="14869" xr:uid="{00000000-0005-0000-0000-000083160000}"/>
    <cellStyle name="Comma 2 4 5 5 5 2 2" xfId="34083" xr:uid="{5062C3DC-E718-46A7-83C3-82AB7D04F34B}"/>
    <cellStyle name="Comma 2 4 5 5 5 3" xfId="24476" xr:uid="{FF67D5FC-A028-4EEC-8787-8281E75719EB}"/>
    <cellStyle name="Comma 2 4 5 5 6" xfId="10065" xr:uid="{00000000-0005-0000-0000-000084160000}"/>
    <cellStyle name="Comma 2 4 5 5 6 2" xfId="29279" xr:uid="{0906BE2D-8B73-4A40-83FB-9D3AC7D891DB}"/>
    <cellStyle name="Comma 2 4 5 5 7" xfId="19672" xr:uid="{CD31B762-2CDC-464B-8DC7-56691348D497}"/>
    <cellStyle name="Comma 2 4 5 6" xfId="654" xr:uid="{00000000-0005-0000-0000-000085160000}"/>
    <cellStyle name="Comma 2 4 5 6 2" xfId="1455" xr:uid="{00000000-0005-0000-0000-000086160000}"/>
    <cellStyle name="Comma 2 4 5 6 2 2" xfId="3860" xr:uid="{00000000-0005-0000-0000-000087160000}"/>
    <cellStyle name="Comma 2 4 5 6 2 2 2" xfId="8663" xr:uid="{00000000-0005-0000-0000-000088160000}"/>
    <cellStyle name="Comma 2 4 5 6 2 2 2 2" xfId="18270" xr:uid="{00000000-0005-0000-0000-000089160000}"/>
    <cellStyle name="Comma 2 4 5 6 2 2 2 2 2" xfId="37484" xr:uid="{00A9CE2D-12AA-4F26-A7A7-2872C39C4D42}"/>
    <cellStyle name="Comma 2 4 5 6 2 2 2 3" xfId="27877" xr:uid="{C135FE09-4B90-4A25-88C5-9295F7BD6C0A}"/>
    <cellStyle name="Comma 2 4 5 6 2 2 3" xfId="13467" xr:uid="{00000000-0005-0000-0000-00008A160000}"/>
    <cellStyle name="Comma 2 4 5 6 2 2 3 2" xfId="32681" xr:uid="{327DD730-5611-4EB4-907A-C9F50F367D55}"/>
    <cellStyle name="Comma 2 4 5 6 2 2 4" xfId="23074" xr:uid="{3EB4593E-08C5-44CB-8D3A-CBBFB049785B}"/>
    <cellStyle name="Comma 2 4 5 6 2 3" xfId="6262" xr:uid="{00000000-0005-0000-0000-00008B160000}"/>
    <cellStyle name="Comma 2 4 5 6 2 3 2" xfId="15869" xr:uid="{00000000-0005-0000-0000-00008C160000}"/>
    <cellStyle name="Comma 2 4 5 6 2 3 2 2" xfId="35083" xr:uid="{F0106E14-0271-436B-99F9-59D1461A5F3C}"/>
    <cellStyle name="Comma 2 4 5 6 2 3 3" xfId="25476" xr:uid="{C76AAA1B-647B-4B2D-8A08-06FF37CE83B8}"/>
    <cellStyle name="Comma 2 4 5 6 2 4" xfId="11065" xr:uid="{00000000-0005-0000-0000-00008D160000}"/>
    <cellStyle name="Comma 2 4 5 6 2 4 2" xfId="30279" xr:uid="{F39ADADF-9793-44BE-AF5E-57719D14758D}"/>
    <cellStyle name="Comma 2 4 5 6 2 5" xfId="20672" xr:uid="{679B298D-D9C3-408C-BCEF-76210672F71C}"/>
    <cellStyle name="Comma 2 4 5 6 3" xfId="2255" xr:uid="{00000000-0005-0000-0000-00008E160000}"/>
    <cellStyle name="Comma 2 4 5 6 3 2" xfId="4660" xr:uid="{00000000-0005-0000-0000-00008F160000}"/>
    <cellStyle name="Comma 2 4 5 6 3 2 2" xfId="9463" xr:uid="{00000000-0005-0000-0000-000090160000}"/>
    <cellStyle name="Comma 2 4 5 6 3 2 2 2" xfId="19070" xr:uid="{00000000-0005-0000-0000-000091160000}"/>
    <cellStyle name="Comma 2 4 5 6 3 2 2 2 2" xfId="38284" xr:uid="{73FD33C3-D9BF-4588-8999-ABD48F182CD7}"/>
    <cellStyle name="Comma 2 4 5 6 3 2 2 3" xfId="28677" xr:uid="{51893332-A90C-45DB-A853-82900C1F884E}"/>
    <cellStyle name="Comma 2 4 5 6 3 2 3" xfId="14267" xr:uid="{00000000-0005-0000-0000-000092160000}"/>
    <cellStyle name="Comma 2 4 5 6 3 2 3 2" xfId="33481" xr:uid="{89CE9CF5-A8A0-4E13-A73B-6EFB5E2A3993}"/>
    <cellStyle name="Comma 2 4 5 6 3 2 4" xfId="23874" xr:uid="{F3BDABA5-3796-4868-A794-309FE5356E4F}"/>
    <cellStyle name="Comma 2 4 5 6 3 3" xfId="7062" xr:uid="{00000000-0005-0000-0000-000093160000}"/>
    <cellStyle name="Comma 2 4 5 6 3 3 2" xfId="16669" xr:uid="{00000000-0005-0000-0000-000094160000}"/>
    <cellStyle name="Comma 2 4 5 6 3 3 2 2" xfId="35883" xr:uid="{6FBFFAEC-52F2-4F61-A9FC-A03DA6A2B3F4}"/>
    <cellStyle name="Comma 2 4 5 6 3 3 3" xfId="26276" xr:uid="{5CC1F7C0-5686-4D1C-947C-3811D9274566}"/>
    <cellStyle name="Comma 2 4 5 6 3 4" xfId="11865" xr:uid="{00000000-0005-0000-0000-000095160000}"/>
    <cellStyle name="Comma 2 4 5 6 3 4 2" xfId="31079" xr:uid="{299BBB4A-7218-4B78-B1C8-A7024AD8F0F3}"/>
    <cellStyle name="Comma 2 4 5 6 3 5" xfId="21472" xr:uid="{1A2857C0-99B4-484B-BBA1-581C9F0F4BFE}"/>
    <cellStyle name="Comma 2 4 5 6 4" xfId="3060" xr:uid="{00000000-0005-0000-0000-000096160000}"/>
    <cellStyle name="Comma 2 4 5 6 4 2" xfId="7863" xr:uid="{00000000-0005-0000-0000-000097160000}"/>
    <cellStyle name="Comma 2 4 5 6 4 2 2" xfId="17470" xr:uid="{00000000-0005-0000-0000-000098160000}"/>
    <cellStyle name="Comma 2 4 5 6 4 2 2 2" xfId="36684" xr:uid="{5C664A2C-1E20-4BDF-A4AF-C3BCAFC1DA85}"/>
    <cellStyle name="Comma 2 4 5 6 4 2 3" xfId="27077" xr:uid="{4AFE7FD2-EFFA-4ED2-AEB6-961A431B17EB}"/>
    <cellStyle name="Comma 2 4 5 6 4 3" xfId="12667" xr:uid="{00000000-0005-0000-0000-000099160000}"/>
    <cellStyle name="Comma 2 4 5 6 4 3 2" xfId="31881" xr:uid="{DE2C1061-82CF-40D3-87EA-D07F0223EB07}"/>
    <cellStyle name="Comma 2 4 5 6 4 4" xfId="22274" xr:uid="{4E34CADE-E3DF-4FAF-A4ED-147DD2428614}"/>
    <cellStyle name="Comma 2 4 5 6 5" xfId="5462" xr:uid="{00000000-0005-0000-0000-00009A160000}"/>
    <cellStyle name="Comma 2 4 5 6 5 2" xfId="15069" xr:uid="{00000000-0005-0000-0000-00009B160000}"/>
    <cellStyle name="Comma 2 4 5 6 5 2 2" xfId="34283" xr:uid="{5A1E22FA-9533-43FD-8A5C-537829C2125D}"/>
    <cellStyle name="Comma 2 4 5 6 5 3" xfId="24676" xr:uid="{87974427-824A-4F81-AE22-30DB29C0E001}"/>
    <cellStyle name="Comma 2 4 5 6 6" xfId="10265" xr:uid="{00000000-0005-0000-0000-00009C160000}"/>
    <cellStyle name="Comma 2 4 5 6 6 2" xfId="29479" xr:uid="{A090EB59-9E29-4E69-9108-CA2BB0EBE0D2}"/>
    <cellStyle name="Comma 2 4 5 6 7" xfId="19872" xr:uid="{37299510-59DD-493F-8CAD-C9004E6337D9}"/>
    <cellStyle name="Comma 2 4 5 7" xfId="855" xr:uid="{00000000-0005-0000-0000-00009D160000}"/>
    <cellStyle name="Comma 2 4 5 7 2" xfId="3260" xr:uid="{00000000-0005-0000-0000-00009E160000}"/>
    <cellStyle name="Comma 2 4 5 7 2 2" xfId="8063" xr:uid="{00000000-0005-0000-0000-00009F160000}"/>
    <cellStyle name="Comma 2 4 5 7 2 2 2" xfId="17670" xr:uid="{00000000-0005-0000-0000-0000A0160000}"/>
    <cellStyle name="Comma 2 4 5 7 2 2 2 2" xfId="36884" xr:uid="{6E89F0A3-07B8-4DB6-96BA-65A3E24A4E2F}"/>
    <cellStyle name="Comma 2 4 5 7 2 2 3" xfId="27277" xr:uid="{7E5B1F59-BEA6-46EB-A1F9-881813AAF54B}"/>
    <cellStyle name="Comma 2 4 5 7 2 3" xfId="12867" xr:uid="{00000000-0005-0000-0000-0000A1160000}"/>
    <cellStyle name="Comma 2 4 5 7 2 3 2" xfId="32081" xr:uid="{7E6FEA7C-EA1F-4C7D-8F3B-CE7418032FA8}"/>
    <cellStyle name="Comma 2 4 5 7 2 4" xfId="22474" xr:uid="{F69BBEA9-36D3-4B70-AB7D-0D0CDC62F5C4}"/>
    <cellStyle name="Comma 2 4 5 7 3" xfId="5662" xr:uid="{00000000-0005-0000-0000-0000A2160000}"/>
    <cellStyle name="Comma 2 4 5 7 3 2" xfId="15269" xr:uid="{00000000-0005-0000-0000-0000A3160000}"/>
    <cellStyle name="Comma 2 4 5 7 3 2 2" xfId="34483" xr:uid="{EA7C3F6B-ECCC-400F-9625-5BE947D592DC}"/>
    <cellStyle name="Comma 2 4 5 7 3 3" xfId="24876" xr:uid="{C1895041-CF0C-4A2B-B8E4-B12D0727D7CD}"/>
    <cellStyle name="Comma 2 4 5 7 4" xfId="10465" xr:uid="{00000000-0005-0000-0000-0000A4160000}"/>
    <cellStyle name="Comma 2 4 5 7 4 2" xfId="29679" xr:uid="{DC9A625B-ED45-416C-97F4-12ABDA89C007}"/>
    <cellStyle name="Comma 2 4 5 7 5" xfId="20072" xr:uid="{BD504BF2-0118-4508-87C6-6A3906A77962}"/>
    <cellStyle name="Comma 2 4 5 8" xfId="1655" xr:uid="{00000000-0005-0000-0000-0000A5160000}"/>
    <cellStyle name="Comma 2 4 5 8 2" xfId="4060" xr:uid="{00000000-0005-0000-0000-0000A6160000}"/>
    <cellStyle name="Comma 2 4 5 8 2 2" xfId="8863" xr:uid="{00000000-0005-0000-0000-0000A7160000}"/>
    <cellStyle name="Comma 2 4 5 8 2 2 2" xfId="18470" xr:uid="{00000000-0005-0000-0000-0000A8160000}"/>
    <cellStyle name="Comma 2 4 5 8 2 2 2 2" xfId="37684" xr:uid="{ADCEB193-3366-4756-B4E5-6F9E6CE2F28F}"/>
    <cellStyle name="Comma 2 4 5 8 2 2 3" xfId="28077" xr:uid="{9AB4C797-72FB-426B-A7F8-D72AE6DFE04C}"/>
    <cellStyle name="Comma 2 4 5 8 2 3" xfId="13667" xr:uid="{00000000-0005-0000-0000-0000A9160000}"/>
    <cellStyle name="Comma 2 4 5 8 2 3 2" xfId="32881" xr:uid="{BBAC5B2D-8A64-4BA6-AAD3-14828BBB05E1}"/>
    <cellStyle name="Comma 2 4 5 8 2 4" xfId="23274" xr:uid="{35321A3C-F91A-4C20-BAB3-CE33A1AB4087}"/>
    <cellStyle name="Comma 2 4 5 8 3" xfId="6462" xr:uid="{00000000-0005-0000-0000-0000AA160000}"/>
    <cellStyle name="Comma 2 4 5 8 3 2" xfId="16069" xr:uid="{00000000-0005-0000-0000-0000AB160000}"/>
    <cellStyle name="Comma 2 4 5 8 3 2 2" xfId="35283" xr:uid="{EEEFBA74-14A3-4DB4-B32F-90AD235D43A5}"/>
    <cellStyle name="Comma 2 4 5 8 3 3" xfId="25676" xr:uid="{A86BD779-D177-46AA-AB15-8B617EFAB4F9}"/>
    <cellStyle name="Comma 2 4 5 8 4" xfId="11265" xr:uid="{00000000-0005-0000-0000-0000AC160000}"/>
    <cellStyle name="Comma 2 4 5 8 4 2" xfId="30479" xr:uid="{EDDC0AC0-FFE8-4236-80DB-B157E8CED6E7}"/>
    <cellStyle name="Comma 2 4 5 8 5" xfId="20872" xr:uid="{560DB2A0-218E-4975-947C-39F35758B1DD}"/>
    <cellStyle name="Comma 2 4 5 9" xfId="2460" xr:uid="{00000000-0005-0000-0000-0000AD160000}"/>
    <cellStyle name="Comma 2 4 5 9 2" xfId="7263" xr:uid="{00000000-0005-0000-0000-0000AE160000}"/>
    <cellStyle name="Comma 2 4 5 9 2 2" xfId="16870" xr:uid="{00000000-0005-0000-0000-0000AF160000}"/>
    <cellStyle name="Comma 2 4 5 9 2 2 2" xfId="36084" xr:uid="{7C86F755-ADCC-424A-B032-850253D5EDAD}"/>
    <cellStyle name="Comma 2 4 5 9 2 3" xfId="26477" xr:uid="{B46E03DF-26E1-48D3-A3EE-2C4162ECA8EE}"/>
    <cellStyle name="Comma 2 4 5 9 3" xfId="12067" xr:uid="{00000000-0005-0000-0000-0000B0160000}"/>
    <cellStyle name="Comma 2 4 5 9 3 2" xfId="31281" xr:uid="{2274F95A-25CB-4C63-B77D-0523F2D6D58D}"/>
    <cellStyle name="Comma 2 4 5 9 4" xfId="21674" xr:uid="{64F8C1F7-2A95-4A65-A066-6527C2D1CBDF}"/>
    <cellStyle name="Comma 2 4 6" xfId="64" xr:uid="{00000000-0005-0000-0000-0000B1160000}"/>
    <cellStyle name="Comma 2 4 6 10" xfId="9675" xr:uid="{00000000-0005-0000-0000-0000B2160000}"/>
    <cellStyle name="Comma 2 4 6 10 2" xfId="28889" xr:uid="{15D38027-F534-4D46-9617-B6828AF157B2}"/>
    <cellStyle name="Comma 2 4 6 11" xfId="19282" xr:uid="{50F7131A-2DF4-4E40-BD43-79F1FD971A40}"/>
    <cellStyle name="Comma 2 4 6 2" xfId="164" xr:uid="{00000000-0005-0000-0000-0000B3160000}"/>
    <cellStyle name="Comma 2 4 6 2 10" xfId="19382" xr:uid="{02AAF014-0CB4-46E6-8622-A4965BB9BD3A}"/>
    <cellStyle name="Comma 2 4 6 2 2" xfId="364" xr:uid="{00000000-0005-0000-0000-0000B4160000}"/>
    <cellStyle name="Comma 2 4 6 2 2 2" xfId="1165" xr:uid="{00000000-0005-0000-0000-0000B5160000}"/>
    <cellStyle name="Comma 2 4 6 2 2 2 2" xfId="3570" xr:uid="{00000000-0005-0000-0000-0000B6160000}"/>
    <cellStyle name="Comma 2 4 6 2 2 2 2 2" xfId="8373" xr:uid="{00000000-0005-0000-0000-0000B7160000}"/>
    <cellStyle name="Comma 2 4 6 2 2 2 2 2 2" xfId="17980" xr:uid="{00000000-0005-0000-0000-0000B8160000}"/>
    <cellStyle name="Comma 2 4 6 2 2 2 2 2 2 2" xfId="37194" xr:uid="{050FFD11-7BFF-46B3-8689-07F9FDDED394}"/>
    <cellStyle name="Comma 2 4 6 2 2 2 2 2 3" xfId="27587" xr:uid="{A531AB42-3CDB-4284-8B25-1EE9657B7898}"/>
    <cellStyle name="Comma 2 4 6 2 2 2 2 3" xfId="13177" xr:uid="{00000000-0005-0000-0000-0000B9160000}"/>
    <cellStyle name="Comma 2 4 6 2 2 2 2 3 2" xfId="32391" xr:uid="{A1AC30EC-4857-4664-A114-245BB6D801F8}"/>
    <cellStyle name="Comma 2 4 6 2 2 2 2 4" xfId="22784" xr:uid="{6CB7ACF6-BAAA-4851-A91B-8DBC45FFA9C9}"/>
    <cellStyle name="Comma 2 4 6 2 2 2 3" xfId="5972" xr:uid="{00000000-0005-0000-0000-0000BA160000}"/>
    <cellStyle name="Comma 2 4 6 2 2 2 3 2" xfId="15579" xr:uid="{00000000-0005-0000-0000-0000BB160000}"/>
    <cellStyle name="Comma 2 4 6 2 2 2 3 2 2" xfId="34793" xr:uid="{83EDBE6F-2877-488F-B08D-B9485FD4A684}"/>
    <cellStyle name="Comma 2 4 6 2 2 2 3 3" xfId="25186" xr:uid="{99B2AF30-D908-4489-8491-108E4FEC7B89}"/>
    <cellStyle name="Comma 2 4 6 2 2 2 4" xfId="10775" xr:uid="{00000000-0005-0000-0000-0000BC160000}"/>
    <cellStyle name="Comma 2 4 6 2 2 2 4 2" xfId="29989" xr:uid="{49750A64-939F-4050-B2EB-F3FDE0CFE396}"/>
    <cellStyle name="Comma 2 4 6 2 2 2 5" xfId="20382" xr:uid="{0B074F9F-6BFB-452A-BF9C-56A28405EE2F}"/>
    <cellStyle name="Comma 2 4 6 2 2 3" xfId="1965" xr:uid="{00000000-0005-0000-0000-0000BD160000}"/>
    <cellStyle name="Comma 2 4 6 2 2 3 2" xfId="4370" xr:uid="{00000000-0005-0000-0000-0000BE160000}"/>
    <cellStyle name="Comma 2 4 6 2 2 3 2 2" xfId="9173" xr:uid="{00000000-0005-0000-0000-0000BF160000}"/>
    <cellStyle name="Comma 2 4 6 2 2 3 2 2 2" xfId="18780" xr:uid="{00000000-0005-0000-0000-0000C0160000}"/>
    <cellStyle name="Comma 2 4 6 2 2 3 2 2 2 2" xfId="37994" xr:uid="{95838F2B-EBC6-4AD3-B54D-EDF3B6552D78}"/>
    <cellStyle name="Comma 2 4 6 2 2 3 2 2 3" xfId="28387" xr:uid="{ACC5F270-5920-48D1-B89B-4F0452919D63}"/>
    <cellStyle name="Comma 2 4 6 2 2 3 2 3" xfId="13977" xr:uid="{00000000-0005-0000-0000-0000C1160000}"/>
    <cellStyle name="Comma 2 4 6 2 2 3 2 3 2" xfId="33191" xr:uid="{8137E715-DB67-4180-9E0E-E4C46126D02E}"/>
    <cellStyle name="Comma 2 4 6 2 2 3 2 4" xfId="23584" xr:uid="{A2DB2DD7-31B8-48C3-9188-FF5C26BA2680}"/>
    <cellStyle name="Comma 2 4 6 2 2 3 3" xfId="6772" xr:uid="{00000000-0005-0000-0000-0000C2160000}"/>
    <cellStyle name="Comma 2 4 6 2 2 3 3 2" xfId="16379" xr:uid="{00000000-0005-0000-0000-0000C3160000}"/>
    <cellStyle name="Comma 2 4 6 2 2 3 3 2 2" xfId="35593" xr:uid="{D4BE819D-A2C1-4BE2-8CE9-04220DDBB38C}"/>
    <cellStyle name="Comma 2 4 6 2 2 3 3 3" xfId="25986" xr:uid="{D747E6A0-FA96-4C93-B59A-B7D71E112AF2}"/>
    <cellStyle name="Comma 2 4 6 2 2 3 4" xfId="11575" xr:uid="{00000000-0005-0000-0000-0000C4160000}"/>
    <cellStyle name="Comma 2 4 6 2 2 3 4 2" xfId="30789" xr:uid="{E30D626F-BFBA-45FD-9D99-FDBC0E1A8C29}"/>
    <cellStyle name="Comma 2 4 6 2 2 3 5" xfId="21182" xr:uid="{045954F2-F12A-4B1C-93FD-C38216B8CC7F}"/>
    <cellStyle name="Comma 2 4 6 2 2 4" xfId="2770" xr:uid="{00000000-0005-0000-0000-0000C5160000}"/>
    <cellStyle name="Comma 2 4 6 2 2 4 2" xfId="7573" xr:uid="{00000000-0005-0000-0000-0000C6160000}"/>
    <cellStyle name="Comma 2 4 6 2 2 4 2 2" xfId="17180" xr:uid="{00000000-0005-0000-0000-0000C7160000}"/>
    <cellStyle name="Comma 2 4 6 2 2 4 2 2 2" xfId="36394" xr:uid="{7E0264FB-E0DD-4507-B454-116842A86F3C}"/>
    <cellStyle name="Comma 2 4 6 2 2 4 2 3" xfId="26787" xr:uid="{B9ADF3C9-4F12-4592-9744-E40966D374F2}"/>
    <cellStyle name="Comma 2 4 6 2 2 4 3" xfId="12377" xr:uid="{00000000-0005-0000-0000-0000C8160000}"/>
    <cellStyle name="Comma 2 4 6 2 2 4 3 2" xfId="31591" xr:uid="{881C42BE-BEB6-4D37-A52C-E63BEB935F86}"/>
    <cellStyle name="Comma 2 4 6 2 2 4 4" xfId="21984" xr:uid="{B2F956CA-E3E8-4180-A384-2A8F18D5F9AF}"/>
    <cellStyle name="Comma 2 4 6 2 2 5" xfId="5172" xr:uid="{00000000-0005-0000-0000-0000C9160000}"/>
    <cellStyle name="Comma 2 4 6 2 2 5 2" xfId="14779" xr:uid="{00000000-0005-0000-0000-0000CA160000}"/>
    <cellStyle name="Comma 2 4 6 2 2 5 2 2" xfId="33993" xr:uid="{0C5A91AF-442D-4087-885D-241058ED644C}"/>
    <cellStyle name="Comma 2 4 6 2 2 5 3" xfId="24386" xr:uid="{1245425C-1A39-4117-9892-C63A80EB9856}"/>
    <cellStyle name="Comma 2 4 6 2 2 6" xfId="9975" xr:uid="{00000000-0005-0000-0000-0000CB160000}"/>
    <cellStyle name="Comma 2 4 6 2 2 6 2" xfId="29189" xr:uid="{0B4A56C8-B009-420F-A02C-98298CE53772}"/>
    <cellStyle name="Comma 2 4 6 2 2 7" xfId="19582" xr:uid="{06AC295F-D677-4A8C-8421-C13A5A085DEE}"/>
    <cellStyle name="Comma 2 4 6 2 3" xfId="564" xr:uid="{00000000-0005-0000-0000-0000CC160000}"/>
    <cellStyle name="Comma 2 4 6 2 3 2" xfId="1365" xr:uid="{00000000-0005-0000-0000-0000CD160000}"/>
    <cellStyle name="Comma 2 4 6 2 3 2 2" xfId="3770" xr:uid="{00000000-0005-0000-0000-0000CE160000}"/>
    <cellStyle name="Comma 2 4 6 2 3 2 2 2" xfId="8573" xr:uid="{00000000-0005-0000-0000-0000CF160000}"/>
    <cellStyle name="Comma 2 4 6 2 3 2 2 2 2" xfId="18180" xr:uid="{00000000-0005-0000-0000-0000D0160000}"/>
    <cellStyle name="Comma 2 4 6 2 3 2 2 2 2 2" xfId="37394" xr:uid="{A5923283-2D50-4219-8821-744DB7AA5AED}"/>
    <cellStyle name="Comma 2 4 6 2 3 2 2 2 3" xfId="27787" xr:uid="{F3BE241D-FB1E-4C17-88B8-07DCA9F10B7B}"/>
    <cellStyle name="Comma 2 4 6 2 3 2 2 3" xfId="13377" xr:uid="{00000000-0005-0000-0000-0000D1160000}"/>
    <cellStyle name="Comma 2 4 6 2 3 2 2 3 2" xfId="32591" xr:uid="{9E961618-505F-4DA1-867E-91A59711BEAA}"/>
    <cellStyle name="Comma 2 4 6 2 3 2 2 4" xfId="22984" xr:uid="{C482D252-D4E2-438D-ADD7-B5F42A1E86DE}"/>
    <cellStyle name="Comma 2 4 6 2 3 2 3" xfId="6172" xr:uid="{00000000-0005-0000-0000-0000D2160000}"/>
    <cellStyle name="Comma 2 4 6 2 3 2 3 2" xfId="15779" xr:uid="{00000000-0005-0000-0000-0000D3160000}"/>
    <cellStyle name="Comma 2 4 6 2 3 2 3 2 2" xfId="34993" xr:uid="{EB14FEBD-DE2B-424F-89C1-94494E98B2DC}"/>
    <cellStyle name="Comma 2 4 6 2 3 2 3 3" xfId="25386" xr:uid="{FA6BE8EC-7062-419F-9A72-9028EFB92676}"/>
    <cellStyle name="Comma 2 4 6 2 3 2 4" xfId="10975" xr:uid="{00000000-0005-0000-0000-0000D4160000}"/>
    <cellStyle name="Comma 2 4 6 2 3 2 4 2" xfId="30189" xr:uid="{3F746E04-4CE7-4D2A-A1D8-4EA4571E5C71}"/>
    <cellStyle name="Comma 2 4 6 2 3 2 5" xfId="20582" xr:uid="{94C6221B-893A-4846-9F5B-0343ADCC88B7}"/>
    <cellStyle name="Comma 2 4 6 2 3 3" xfId="2165" xr:uid="{00000000-0005-0000-0000-0000D5160000}"/>
    <cellStyle name="Comma 2 4 6 2 3 3 2" xfId="4570" xr:uid="{00000000-0005-0000-0000-0000D6160000}"/>
    <cellStyle name="Comma 2 4 6 2 3 3 2 2" xfId="9373" xr:uid="{00000000-0005-0000-0000-0000D7160000}"/>
    <cellStyle name="Comma 2 4 6 2 3 3 2 2 2" xfId="18980" xr:uid="{00000000-0005-0000-0000-0000D8160000}"/>
    <cellStyle name="Comma 2 4 6 2 3 3 2 2 2 2" xfId="38194" xr:uid="{B7BF8CB9-6C38-48B4-8C99-BB4F07C7297C}"/>
    <cellStyle name="Comma 2 4 6 2 3 3 2 2 3" xfId="28587" xr:uid="{472DB1E1-104E-4291-9724-DD9E43A2A724}"/>
    <cellStyle name="Comma 2 4 6 2 3 3 2 3" xfId="14177" xr:uid="{00000000-0005-0000-0000-0000D9160000}"/>
    <cellStyle name="Comma 2 4 6 2 3 3 2 3 2" xfId="33391" xr:uid="{5BE0E3FB-1A1D-44D3-ABC6-A20EECCB9A89}"/>
    <cellStyle name="Comma 2 4 6 2 3 3 2 4" xfId="23784" xr:uid="{CDC58F8D-1485-427F-9A6F-9F0D49B3985C}"/>
    <cellStyle name="Comma 2 4 6 2 3 3 3" xfId="6972" xr:uid="{00000000-0005-0000-0000-0000DA160000}"/>
    <cellStyle name="Comma 2 4 6 2 3 3 3 2" xfId="16579" xr:uid="{00000000-0005-0000-0000-0000DB160000}"/>
    <cellStyle name="Comma 2 4 6 2 3 3 3 2 2" xfId="35793" xr:uid="{2843B3D0-F357-410F-BCB0-3C9EE790EB5B}"/>
    <cellStyle name="Comma 2 4 6 2 3 3 3 3" xfId="26186" xr:uid="{A88DA800-B8FA-43E5-8E3E-18B30B248258}"/>
    <cellStyle name="Comma 2 4 6 2 3 3 4" xfId="11775" xr:uid="{00000000-0005-0000-0000-0000DC160000}"/>
    <cellStyle name="Comma 2 4 6 2 3 3 4 2" xfId="30989" xr:uid="{F8E62CE9-6B0C-4AE8-96FB-1E792DAF6873}"/>
    <cellStyle name="Comma 2 4 6 2 3 3 5" xfId="21382" xr:uid="{B803B196-470F-4B3B-9A24-BA55A65FED14}"/>
    <cellStyle name="Comma 2 4 6 2 3 4" xfId="2970" xr:uid="{00000000-0005-0000-0000-0000DD160000}"/>
    <cellStyle name="Comma 2 4 6 2 3 4 2" xfId="7773" xr:uid="{00000000-0005-0000-0000-0000DE160000}"/>
    <cellStyle name="Comma 2 4 6 2 3 4 2 2" xfId="17380" xr:uid="{00000000-0005-0000-0000-0000DF160000}"/>
    <cellStyle name="Comma 2 4 6 2 3 4 2 2 2" xfId="36594" xr:uid="{5CC2EDE4-802E-4355-8843-BE424053ABA7}"/>
    <cellStyle name="Comma 2 4 6 2 3 4 2 3" xfId="26987" xr:uid="{07BECDF1-ACE2-4E0B-B96E-49D7846125B6}"/>
    <cellStyle name="Comma 2 4 6 2 3 4 3" xfId="12577" xr:uid="{00000000-0005-0000-0000-0000E0160000}"/>
    <cellStyle name="Comma 2 4 6 2 3 4 3 2" xfId="31791" xr:uid="{9E929084-AC6F-48D0-A333-168DCE59C2F0}"/>
    <cellStyle name="Comma 2 4 6 2 3 4 4" xfId="22184" xr:uid="{56A5F9B3-8D31-48FC-BDD5-9A5A54BBBB01}"/>
    <cellStyle name="Comma 2 4 6 2 3 5" xfId="5372" xr:uid="{00000000-0005-0000-0000-0000E1160000}"/>
    <cellStyle name="Comma 2 4 6 2 3 5 2" xfId="14979" xr:uid="{00000000-0005-0000-0000-0000E2160000}"/>
    <cellStyle name="Comma 2 4 6 2 3 5 2 2" xfId="34193" xr:uid="{D4C8EB02-AC5F-40F6-8C1B-98866E3809D7}"/>
    <cellStyle name="Comma 2 4 6 2 3 5 3" xfId="24586" xr:uid="{D48A30D8-1D19-4632-8A55-F78DA7B071AE}"/>
    <cellStyle name="Comma 2 4 6 2 3 6" xfId="10175" xr:uid="{00000000-0005-0000-0000-0000E3160000}"/>
    <cellStyle name="Comma 2 4 6 2 3 6 2" xfId="29389" xr:uid="{EBAAAA34-0B3D-4584-8141-D5B554F7D521}"/>
    <cellStyle name="Comma 2 4 6 2 3 7" xfId="19782" xr:uid="{F32DC1FF-97B9-418F-91AB-E0CD9E70366C}"/>
    <cellStyle name="Comma 2 4 6 2 4" xfId="764" xr:uid="{00000000-0005-0000-0000-0000E4160000}"/>
    <cellStyle name="Comma 2 4 6 2 4 2" xfId="1565" xr:uid="{00000000-0005-0000-0000-0000E5160000}"/>
    <cellStyle name="Comma 2 4 6 2 4 2 2" xfId="3970" xr:uid="{00000000-0005-0000-0000-0000E6160000}"/>
    <cellStyle name="Comma 2 4 6 2 4 2 2 2" xfId="8773" xr:uid="{00000000-0005-0000-0000-0000E7160000}"/>
    <cellStyle name="Comma 2 4 6 2 4 2 2 2 2" xfId="18380" xr:uid="{00000000-0005-0000-0000-0000E8160000}"/>
    <cellStyle name="Comma 2 4 6 2 4 2 2 2 2 2" xfId="37594" xr:uid="{1D84972B-CD2B-43ED-9EBC-83E1EF6D6DA2}"/>
    <cellStyle name="Comma 2 4 6 2 4 2 2 2 3" xfId="27987" xr:uid="{A6189B23-ECC2-4D59-82B0-9FE8FCCB0FBC}"/>
    <cellStyle name="Comma 2 4 6 2 4 2 2 3" xfId="13577" xr:uid="{00000000-0005-0000-0000-0000E9160000}"/>
    <cellStyle name="Comma 2 4 6 2 4 2 2 3 2" xfId="32791" xr:uid="{8690DDB4-0A3D-4D5A-8DAA-78A2CCC48DC4}"/>
    <cellStyle name="Comma 2 4 6 2 4 2 2 4" xfId="23184" xr:uid="{5B598F43-7904-42A1-90EA-34123E0798CE}"/>
    <cellStyle name="Comma 2 4 6 2 4 2 3" xfId="6372" xr:uid="{00000000-0005-0000-0000-0000EA160000}"/>
    <cellStyle name="Comma 2 4 6 2 4 2 3 2" xfId="15979" xr:uid="{00000000-0005-0000-0000-0000EB160000}"/>
    <cellStyle name="Comma 2 4 6 2 4 2 3 2 2" xfId="35193" xr:uid="{1D33ACE7-3BBA-40E0-8EE2-431855966B83}"/>
    <cellStyle name="Comma 2 4 6 2 4 2 3 3" xfId="25586" xr:uid="{A12C2857-0432-44D6-B961-DE997B07634C}"/>
    <cellStyle name="Comma 2 4 6 2 4 2 4" xfId="11175" xr:uid="{00000000-0005-0000-0000-0000EC160000}"/>
    <cellStyle name="Comma 2 4 6 2 4 2 4 2" xfId="30389" xr:uid="{CDE3AFEC-E5A8-4889-A697-D775598B228C}"/>
    <cellStyle name="Comma 2 4 6 2 4 2 5" xfId="20782" xr:uid="{63282B25-D515-44B2-998F-1A8C4E167BAE}"/>
    <cellStyle name="Comma 2 4 6 2 4 3" xfId="2365" xr:uid="{00000000-0005-0000-0000-0000ED160000}"/>
    <cellStyle name="Comma 2 4 6 2 4 3 2" xfId="4770" xr:uid="{00000000-0005-0000-0000-0000EE160000}"/>
    <cellStyle name="Comma 2 4 6 2 4 3 2 2" xfId="9573" xr:uid="{00000000-0005-0000-0000-0000EF160000}"/>
    <cellStyle name="Comma 2 4 6 2 4 3 2 2 2" xfId="19180" xr:uid="{00000000-0005-0000-0000-0000F0160000}"/>
    <cellStyle name="Comma 2 4 6 2 4 3 2 2 2 2" xfId="38394" xr:uid="{C40474E3-22F4-49B5-8E6E-672526989E52}"/>
    <cellStyle name="Comma 2 4 6 2 4 3 2 2 3" xfId="28787" xr:uid="{C683312E-B7D0-49EA-AD62-DE4AF89AC51F}"/>
    <cellStyle name="Comma 2 4 6 2 4 3 2 3" xfId="14377" xr:uid="{00000000-0005-0000-0000-0000F1160000}"/>
    <cellStyle name="Comma 2 4 6 2 4 3 2 3 2" xfId="33591" xr:uid="{12EDEE34-5658-40AE-B10D-A5A45034D790}"/>
    <cellStyle name="Comma 2 4 6 2 4 3 2 4" xfId="23984" xr:uid="{36276EB7-288D-43B6-95DA-710BB244BBC9}"/>
    <cellStyle name="Comma 2 4 6 2 4 3 3" xfId="7172" xr:uid="{00000000-0005-0000-0000-0000F2160000}"/>
    <cellStyle name="Comma 2 4 6 2 4 3 3 2" xfId="16779" xr:uid="{00000000-0005-0000-0000-0000F3160000}"/>
    <cellStyle name="Comma 2 4 6 2 4 3 3 2 2" xfId="35993" xr:uid="{ADAC57C5-3667-4395-B1A8-098B68A1EBF7}"/>
    <cellStyle name="Comma 2 4 6 2 4 3 3 3" xfId="26386" xr:uid="{07B44D00-A4B0-41CC-8445-31B0365E412E}"/>
    <cellStyle name="Comma 2 4 6 2 4 3 4" xfId="11975" xr:uid="{00000000-0005-0000-0000-0000F4160000}"/>
    <cellStyle name="Comma 2 4 6 2 4 3 4 2" xfId="31189" xr:uid="{2CCF9FE5-B74D-4D53-A8D1-5D37116D28B8}"/>
    <cellStyle name="Comma 2 4 6 2 4 3 5" xfId="21582" xr:uid="{AC1BE43A-EFD9-4006-ADB1-F9C0DD4FD2D8}"/>
    <cellStyle name="Comma 2 4 6 2 4 4" xfId="3170" xr:uid="{00000000-0005-0000-0000-0000F5160000}"/>
    <cellStyle name="Comma 2 4 6 2 4 4 2" xfId="7973" xr:uid="{00000000-0005-0000-0000-0000F6160000}"/>
    <cellStyle name="Comma 2 4 6 2 4 4 2 2" xfId="17580" xr:uid="{00000000-0005-0000-0000-0000F7160000}"/>
    <cellStyle name="Comma 2 4 6 2 4 4 2 2 2" xfId="36794" xr:uid="{C0508EF6-A2FD-482E-A650-23A615F43E88}"/>
    <cellStyle name="Comma 2 4 6 2 4 4 2 3" xfId="27187" xr:uid="{E9F18930-942E-4595-98D5-39144C28513C}"/>
    <cellStyle name="Comma 2 4 6 2 4 4 3" xfId="12777" xr:uid="{00000000-0005-0000-0000-0000F8160000}"/>
    <cellStyle name="Comma 2 4 6 2 4 4 3 2" xfId="31991" xr:uid="{A7B93506-B3B4-450B-9A42-03790BB7B0F6}"/>
    <cellStyle name="Comma 2 4 6 2 4 4 4" xfId="22384" xr:uid="{063CE02D-0162-46E9-91D4-181F71207E9C}"/>
    <cellStyle name="Comma 2 4 6 2 4 5" xfId="5572" xr:uid="{00000000-0005-0000-0000-0000F9160000}"/>
    <cellStyle name="Comma 2 4 6 2 4 5 2" xfId="15179" xr:uid="{00000000-0005-0000-0000-0000FA160000}"/>
    <cellStyle name="Comma 2 4 6 2 4 5 2 2" xfId="34393" xr:uid="{F3EFA8D8-A01D-4692-B742-6CF6431F0B41}"/>
    <cellStyle name="Comma 2 4 6 2 4 5 3" xfId="24786" xr:uid="{68CBDC0F-6FC6-46E1-8553-4EE6FF0AA819}"/>
    <cellStyle name="Comma 2 4 6 2 4 6" xfId="10375" xr:uid="{00000000-0005-0000-0000-0000FB160000}"/>
    <cellStyle name="Comma 2 4 6 2 4 6 2" xfId="29589" xr:uid="{EF0C99E1-DE74-4A81-BAE6-EA9B1698E2D5}"/>
    <cellStyle name="Comma 2 4 6 2 4 7" xfId="19982" xr:uid="{6EF1CE9C-2F22-48E2-98EA-C6197B3BC77C}"/>
    <cellStyle name="Comma 2 4 6 2 5" xfId="965" xr:uid="{00000000-0005-0000-0000-0000FC160000}"/>
    <cellStyle name="Comma 2 4 6 2 5 2" xfId="3370" xr:uid="{00000000-0005-0000-0000-0000FD160000}"/>
    <cellStyle name="Comma 2 4 6 2 5 2 2" xfId="8173" xr:uid="{00000000-0005-0000-0000-0000FE160000}"/>
    <cellStyle name="Comma 2 4 6 2 5 2 2 2" xfId="17780" xr:uid="{00000000-0005-0000-0000-0000FF160000}"/>
    <cellStyle name="Comma 2 4 6 2 5 2 2 2 2" xfId="36994" xr:uid="{6CDB26C3-24DC-440F-AB05-8BC3018605B9}"/>
    <cellStyle name="Comma 2 4 6 2 5 2 2 3" xfId="27387" xr:uid="{2346C722-6BD3-42F7-9F74-29DBFA6EE97E}"/>
    <cellStyle name="Comma 2 4 6 2 5 2 3" xfId="12977" xr:uid="{00000000-0005-0000-0000-000000170000}"/>
    <cellStyle name="Comma 2 4 6 2 5 2 3 2" xfId="32191" xr:uid="{E4228992-B3E8-47FA-BD26-57783CEC20F2}"/>
    <cellStyle name="Comma 2 4 6 2 5 2 4" xfId="22584" xr:uid="{21CE8544-4494-4F8B-BC92-6C310F246F78}"/>
    <cellStyle name="Comma 2 4 6 2 5 3" xfId="5772" xr:uid="{00000000-0005-0000-0000-000001170000}"/>
    <cellStyle name="Comma 2 4 6 2 5 3 2" xfId="15379" xr:uid="{00000000-0005-0000-0000-000002170000}"/>
    <cellStyle name="Comma 2 4 6 2 5 3 2 2" xfId="34593" xr:uid="{7330FE4F-10A9-4DD0-A274-1C5D028F5C7B}"/>
    <cellStyle name="Comma 2 4 6 2 5 3 3" xfId="24986" xr:uid="{F72A1FD8-D298-42F1-9C3D-24A6046C19B8}"/>
    <cellStyle name="Comma 2 4 6 2 5 4" xfId="10575" xr:uid="{00000000-0005-0000-0000-000003170000}"/>
    <cellStyle name="Comma 2 4 6 2 5 4 2" xfId="29789" xr:uid="{9DD71F35-4EF6-492F-AC03-36ACD0B7FC9C}"/>
    <cellStyle name="Comma 2 4 6 2 5 5" xfId="20182" xr:uid="{59F801B0-F200-4155-A70E-5D206EB907E3}"/>
    <cellStyle name="Comma 2 4 6 2 6" xfId="1765" xr:uid="{00000000-0005-0000-0000-000004170000}"/>
    <cellStyle name="Comma 2 4 6 2 6 2" xfId="4170" xr:uid="{00000000-0005-0000-0000-000005170000}"/>
    <cellStyle name="Comma 2 4 6 2 6 2 2" xfId="8973" xr:uid="{00000000-0005-0000-0000-000006170000}"/>
    <cellStyle name="Comma 2 4 6 2 6 2 2 2" xfId="18580" xr:uid="{00000000-0005-0000-0000-000007170000}"/>
    <cellStyle name="Comma 2 4 6 2 6 2 2 2 2" xfId="37794" xr:uid="{3D551E62-332D-4AE3-A4E2-87D991DA9C11}"/>
    <cellStyle name="Comma 2 4 6 2 6 2 2 3" xfId="28187" xr:uid="{DD7B4153-CD49-47AF-BE24-54A12561EB4B}"/>
    <cellStyle name="Comma 2 4 6 2 6 2 3" xfId="13777" xr:uid="{00000000-0005-0000-0000-000008170000}"/>
    <cellStyle name="Comma 2 4 6 2 6 2 3 2" xfId="32991" xr:uid="{08B10883-FA01-4F06-8354-6026D03FC8C7}"/>
    <cellStyle name="Comma 2 4 6 2 6 2 4" xfId="23384" xr:uid="{2087AE30-0929-434B-912E-0F9FD6BD8B9B}"/>
    <cellStyle name="Comma 2 4 6 2 6 3" xfId="6572" xr:uid="{00000000-0005-0000-0000-000009170000}"/>
    <cellStyle name="Comma 2 4 6 2 6 3 2" xfId="16179" xr:uid="{00000000-0005-0000-0000-00000A170000}"/>
    <cellStyle name="Comma 2 4 6 2 6 3 2 2" xfId="35393" xr:uid="{69A75F2E-FE5F-4E4F-A402-69B7BE556FAB}"/>
    <cellStyle name="Comma 2 4 6 2 6 3 3" xfId="25786" xr:uid="{4C8670EB-21CD-41A1-AB0D-6635BB5D14F7}"/>
    <cellStyle name="Comma 2 4 6 2 6 4" xfId="11375" xr:uid="{00000000-0005-0000-0000-00000B170000}"/>
    <cellStyle name="Comma 2 4 6 2 6 4 2" xfId="30589" xr:uid="{1F40374C-4F21-4CA2-8F59-3A442872C078}"/>
    <cellStyle name="Comma 2 4 6 2 6 5" xfId="20982" xr:uid="{CDEDB6CB-6DA0-44BF-A0A0-ABCC83180E9C}"/>
    <cellStyle name="Comma 2 4 6 2 7" xfId="2570" xr:uid="{00000000-0005-0000-0000-00000C170000}"/>
    <cellStyle name="Comma 2 4 6 2 7 2" xfId="7373" xr:uid="{00000000-0005-0000-0000-00000D170000}"/>
    <cellStyle name="Comma 2 4 6 2 7 2 2" xfId="16980" xr:uid="{00000000-0005-0000-0000-00000E170000}"/>
    <cellStyle name="Comma 2 4 6 2 7 2 2 2" xfId="36194" xr:uid="{8D528E84-C912-4BAB-ACF4-2209F088E04F}"/>
    <cellStyle name="Comma 2 4 6 2 7 2 3" xfId="26587" xr:uid="{925CE933-A7AA-4F21-A4C6-4C82768339C8}"/>
    <cellStyle name="Comma 2 4 6 2 7 3" xfId="12177" xr:uid="{00000000-0005-0000-0000-00000F170000}"/>
    <cellStyle name="Comma 2 4 6 2 7 3 2" xfId="31391" xr:uid="{E3B470BA-503E-416D-90CF-008F75B8B6D2}"/>
    <cellStyle name="Comma 2 4 6 2 7 4" xfId="21784" xr:uid="{580A3D88-F84E-456A-90B3-DDE210F9320E}"/>
    <cellStyle name="Comma 2 4 6 2 8" xfId="4972" xr:uid="{00000000-0005-0000-0000-000010170000}"/>
    <cellStyle name="Comma 2 4 6 2 8 2" xfId="14579" xr:uid="{00000000-0005-0000-0000-000011170000}"/>
    <cellStyle name="Comma 2 4 6 2 8 2 2" xfId="33793" xr:uid="{8B0DF4B7-A587-461D-9634-9DCC663570F0}"/>
    <cellStyle name="Comma 2 4 6 2 8 3" xfId="24186" xr:uid="{98AC23E7-46A7-4673-882F-C2DCF542B8C6}"/>
    <cellStyle name="Comma 2 4 6 2 9" xfId="9775" xr:uid="{00000000-0005-0000-0000-000012170000}"/>
    <cellStyle name="Comma 2 4 6 2 9 2" xfId="28989" xr:uid="{CA8A0C04-2636-4357-B134-45FC4F74C0FC}"/>
    <cellStyle name="Comma 2 4 6 3" xfId="264" xr:uid="{00000000-0005-0000-0000-000013170000}"/>
    <cellStyle name="Comma 2 4 6 3 2" xfId="1065" xr:uid="{00000000-0005-0000-0000-000014170000}"/>
    <cellStyle name="Comma 2 4 6 3 2 2" xfId="3470" xr:uid="{00000000-0005-0000-0000-000015170000}"/>
    <cellStyle name="Comma 2 4 6 3 2 2 2" xfId="8273" xr:uid="{00000000-0005-0000-0000-000016170000}"/>
    <cellStyle name="Comma 2 4 6 3 2 2 2 2" xfId="17880" xr:uid="{00000000-0005-0000-0000-000017170000}"/>
    <cellStyle name="Comma 2 4 6 3 2 2 2 2 2" xfId="37094" xr:uid="{88C585FD-0C2E-4D62-B091-1E35D508A882}"/>
    <cellStyle name="Comma 2 4 6 3 2 2 2 3" xfId="27487" xr:uid="{0326A939-EDE2-4815-ACFF-FCBEFAF85AEE}"/>
    <cellStyle name="Comma 2 4 6 3 2 2 3" xfId="13077" xr:uid="{00000000-0005-0000-0000-000018170000}"/>
    <cellStyle name="Comma 2 4 6 3 2 2 3 2" xfId="32291" xr:uid="{C5A83248-CAD4-4FD5-8769-208EEE2B5A20}"/>
    <cellStyle name="Comma 2 4 6 3 2 2 4" xfId="22684" xr:uid="{319F7190-D4E3-42BA-B465-62E1A06015EB}"/>
    <cellStyle name="Comma 2 4 6 3 2 3" xfId="5872" xr:uid="{00000000-0005-0000-0000-000019170000}"/>
    <cellStyle name="Comma 2 4 6 3 2 3 2" xfId="15479" xr:uid="{00000000-0005-0000-0000-00001A170000}"/>
    <cellStyle name="Comma 2 4 6 3 2 3 2 2" xfId="34693" xr:uid="{6643E45C-D50C-4645-9262-5C41F005DC34}"/>
    <cellStyle name="Comma 2 4 6 3 2 3 3" xfId="25086" xr:uid="{856556A9-FE03-41EC-9979-4D8DAD38F9EF}"/>
    <cellStyle name="Comma 2 4 6 3 2 4" xfId="10675" xr:uid="{00000000-0005-0000-0000-00001B170000}"/>
    <cellStyle name="Comma 2 4 6 3 2 4 2" xfId="29889" xr:uid="{98EBDA40-DD20-43ED-9EDF-E13134814A6C}"/>
    <cellStyle name="Comma 2 4 6 3 2 5" xfId="20282" xr:uid="{2B6B8331-45B1-4C9F-B9C6-E607186AC76E}"/>
    <cellStyle name="Comma 2 4 6 3 3" xfId="1865" xr:uid="{00000000-0005-0000-0000-00001C170000}"/>
    <cellStyle name="Comma 2 4 6 3 3 2" xfId="4270" xr:uid="{00000000-0005-0000-0000-00001D170000}"/>
    <cellStyle name="Comma 2 4 6 3 3 2 2" xfId="9073" xr:uid="{00000000-0005-0000-0000-00001E170000}"/>
    <cellStyle name="Comma 2 4 6 3 3 2 2 2" xfId="18680" xr:uid="{00000000-0005-0000-0000-00001F170000}"/>
    <cellStyle name="Comma 2 4 6 3 3 2 2 2 2" xfId="37894" xr:uid="{106FAFFE-1509-4DF6-BAE2-FEBE1F4D6BB0}"/>
    <cellStyle name="Comma 2 4 6 3 3 2 2 3" xfId="28287" xr:uid="{6B6AA1A2-45AE-4BF4-BD5E-170CC40282D8}"/>
    <cellStyle name="Comma 2 4 6 3 3 2 3" xfId="13877" xr:uid="{00000000-0005-0000-0000-000020170000}"/>
    <cellStyle name="Comma 2 4 6 3 3 2 3 2" xfId="33091" xr:uid="{2782B7C6-9A9B-4A1C-85D9-A6546C55783B}"/>
    <cellStyle name="Comma 2 4 6 3 3 2 4" xfId="23484" xr:uid="{C07B9062-598A-4915-89FA-C18973230D03}"/>
    <cellStyle name="Comma 2 4 6 3 3 3" xfId="6672" xr:uid="{00000000-0005-0000-0000-000021170000}"/>
    <cellStyle name="Comma 2 4 6 3 3 3 2" xfId="16279" xr:uid="{00000000-0005-0000-0000-000022170000}"/>
    <cellStyle name="Comma 2 4 6 3 3 3 2 2" xfId="35493" xr:uid="{77583352-2C4B-4D23-B684-EF0B4FBC6E86}"/>
    <cellStyle name="Comma 2 4 6 3 3 3 3" xfId="25886" xr:uid="{5BE35B34-EE2A-4A97-89E0-A1CF115ECEB8}"/>
    <cellStyle name="Comma 2 4 6 3 3 4" xfId="11475" xr:uid="{00000000-0005-0000-0000-000023170000}"/>
    <cellStyle name="Comma 2 4 6 3 3 4 2" xfId="30689" xr:uid="{D12B577F-F120-4EA7-B6AF-18FBED077E5D}"/>
    <cellStyle name="Comma 2 4 6 3 3 5" xfId="21082" xr:uid="{745BC3CC-32BA-4DDA-BB85-7A651577CEA4}"/>
    <cellStyle name="Comma 2 4 6 3 4" xfId="2670" xr:uid="{00000000-0005-0000-0000-000024170000}"/>
    <cellStyle name="Comma 2 4 6 3 4 2" xfId="7473" xr:uid="{00000000-0005-0000-0000-000025170000}"/>
    <cellStyle name="Comma 2 4 6 3 4 2 2" xfId="17080" xr:uid="{00000000-0005-0000-0000-000026170000}"/>
    <cellStyle name="Comma 2 4 6 3 4 2 2 2" xfId="36294" xr:uid="{ADA4638F-9B35-4EC4-939B-F4A349E01396}"/>
    <cellStyle name="Comma 2 4 6 3 4 2 3" xfId="26687" xr:uid="{269540E6-603F-4596-B11E-9139A74C73DF}"/>
    <cellStyle name="Comma 2 4 6 3 4 3" xfId="12277" xr:uid="{00000000-0005-0000-0000-000027170000}"/>
    <cellStyle name="Comma 2 4 6 3 4 3 2" xfId="31491" xr:uid="{4FB94A30-B4E2-4848-9DF7-F14C3F16FBEA}"/>
    <cellStyle name="Comma 2 4 6 3 4 4" xfId="21884" xr:uid="{C5025F58-2FF7-474C-9A18-9C643292245C}"/>
    <cellStyle name="Comma 2 4 6 3 5" xfId="5072" xr:uid="{00000000-0005-0000-0000-000028170000}"/>
    <cellStyle name="Comma 2 4 6 3 5 2" xfId="14679" xr:uid="{00000000-0005-0000-0000-000029170000}"/>
    <cellStyle name="Comma 2 4 6 3 5 2 2" xfId="33893" xr:uid="{9070816C-8E49-4166-9A7F-91BAC30A557A}"/>
    <cellStyle name="Comma 2 4 6 3 5 3" xfId="24286" xr:uid="{D2FAD615-F4B1-45B1-B6BF-F16941FD68C7}"/>
    <cellStyle name="Comma 2 4 6 3 6" xfId="9875" xr:uid="{00000000-0005-0000-0000-00002A170000}"/>
    <cellStyle name="Comma 2 4 6 3 6 2" xfId="29089" xr:uid="{17F6233D-40BB-4985-974B-6977010731F9}"/>
    <cellStyle name="Comma 2 4 6 3 7" xfId="19482" xr:uid="{36FCEBC9-4694-4F5D-AFFC-CB9F1574583A}"/>
    <cellStyle name="Comma 2 4 6 4" xfId="464" xr:uid="{00000000-0005-0000-0000-00002B170000}"/>
    <cellStyle name="Comma 2 4 6 4 2" xfId="1265" xr:uid="{00000000-0005-0000-0000-00002C170000}"/>
    <cellStyle name="Comma 2 4 6 4 2 2" xfId="3670" xr:uid="{00000000-0005-0000-0000-00002D170000}"/>
    <cellStyle name="Comma 2 4 6 4 2 2 2" xfId="8473" xr:uid="{00000000-0005-0000-0000-00002E170000}"/>
    <cellStyle name="Comma 2 4 6 4 2 2 2 2" xfId="18080" xr:uid="{00000000-0005-0000-0000-00002F170000}"/>
    <cellStyle name="Comma 2 4 6 4 2 2 2 2 2" xfId="37294" xr:uid="{8EEEC6F2-219E-4105-AA7F-F19ACE837CD5}"/>
    <cellStyle name="Comma 2 4 6 4 2 2 2 3" xfId="27687" xr:uid="{DA9740BC-FD28-46C9-A1C2-9F95908641E5}"/>
    <cellStyle name="Comma 2 4 6 4 2 2 3" xfId="13277" xr:uid="{00000000-0005-0000-0000-000030170000}"/>
    <cellStyle name="Comma 2 4 6 4 2 2 3 2" xfId="32491" xr:uid="{F1A9BD52-6858-4F84-B129-1450FFA9E710}"/>
    <cellStyle name="Comma 2 4 6 4 2 2 4" xfId="22884" xr:uid="{86C36620-DF26-49B0-A9AE-C431C57012AD}"/>
    <cellStyle name="Comma 2 4 6 4 2 3" xfId="6072" xr:uid="{00000000-0005-0000-0000-000031170000}"/>
    <cellStyle name="Comma 2 4 6 4 2 3 2" xfId="15679" xr:uid="{00000000-0005-0000-0000-000032170000}"/>
    <cellStyle name="Comma 2 4 6 4 2 3 2 2" xfId="34893" xr:uid="{F11873BC-459B-4766-A04D-4EC35BF7CB27}"/>
    <cellStyle name="Comma 2 4 6 4 2 3 3" xfId="25286" xr:uid="{DCD271B1-C496-45D2-B7C3-2C3D4BAFFB1A}"/>
    <cellStyle name="Comma 2 4 6 4 2 4" xfId="10875" xr:uid="{00000000-0005-0000-0000-000033170000}"/>
    <cellStyle name="Comma 2 4 6 4 2 4 2" xfId="30089" xr:uid="{8456A562-5C17-4CB4-90F6-FE24696E2B68}"/>
    <cellStyle name="Comma 2 4 6 4 2 5" xfId="20482" xr:uid="{99352EA8-313A-432D-AA3D-AA51C115C1FF}"/>
    <cellStyle name="Comma 2 4 6 4 3" xfId="2065" xr:uid="{00000000-0005-0000-0000-000034170000}"/>
    <cellStyle name="Comma 2 4 6 4 3 2" xfId="4470" xr:uid="{00000000-0005-0000-0000-000035170000}"/>
    <cellStyle name="Comma 2 4 6 4 3 2 2" xfId="9273" xr:uid="{00000000-0005-0000-0000-000036170000}"/>
    <cellStyle name="Comma 2 4 6 4 3 2 2 2" xfId="18880" xr:uid="{00000000-0005-0000-0000-000037170000}"/>
    <cellStyle name="Comma 2 4 6 4 3 2 2 2 2" xfId="38094" xr:uid="{B19BA539-01A2-4705-8FA1-4FC53D23D21F}"/>
    <cellStyle name="Comma 2 4 6 4 3 2 2 3" xfId="28487" xr:uid="{97109A2A-26D3-487B-988B-E8EA4CC6630C}"/>
    <cellStyle name="Comma 2 4 6 4 3 2 3" xfId="14077" xr:uid="{00000000-0005-0000-0000-000038170000}"/>
    <cellStyle name="Comma 2 4 6 4 3 2 3 2" xfId="33291" xr:uid="{2D79DB3F-9825-431B-AA7B-0551A2762AF0}"/>
    <cellStyle name="Comma 2 4 6 4 3 2 4" xfId="23684" xr:uid="{E856C183-9FA3-4A69-A7A9-79AEA2A56830}"/>
    <cellStyle name="Comma 2 4 6 4 3 3" xfId="6872" xr:uid="{00000000-0005-0000-0000-000039170000}"/>
    <cellStyle name="Comma 2 4 6 4 3 3 2" xfId="16479" xr:uid="{00000000-0005-0000-0000-00003A170000}"/>
    <cellStyle name="Comma 2 4 6 4 3 3 2 2" xfId="35693" xr:uid="{322FDCB3-2371-4BF1-82B8-D23040604BCB}"/>
    <cellStyle name="Comma 2 4 6 4 3 3 3" xfId="26086" xr:uid="{A729979A-C106-4A6D-950F-F8075C056936}"/>
    <cellStyle name="Comma 2 4 6 4 3 4" xfId="11675" xr:uid="{00000000-0005-0000-0000-00003B170000}"/>
    <cellStyle name="Comma 2 4 6 4 3 4 2" xfId="30889" xr:uid="{BA34A952-7920-4E5C-AD78-C266855BF6C9}"/>
    <cellStyle name="Comma 2 4 6 4 3 5" xfId="21282" xr:uid="{8C911804-C12F-4F1C-AF1D-C5666BC588C8}"/>
    <cellStyle name="Comma 2 4 6 4 4" xfId="2870" xr:uid="{00000000-0005-0000-0000-00003C170000}"/>
    <cellStyle name="Comma 2 4 6 4 4 2" xfId="7673" xr:uid="{00000000-0005-0000-0000-00003D170000}"/>
    <cellStyle name="Comma 2 4 6 4 4 2 2" xfId="17280" xr:uid="{00000000-0005-0000-0000-00003E170000}"/>
    <cellStyle name="Comma 2 4 6 4 4 2 2 2" xfId="36494" xr:uid="{24B06693-C6C0-4FA9-A713-FE71B0969A9C}"/>
    <cellStyle name="Comma 2 4 6 4 4 2 3" xfId="26887" xr:uid="{BB7F9473-7F15-4B9E-B788-A79142BA72EA}"/>
    <cellStyle name="Comma 2 4 6 4 4 3" xfId="12477" xr:uid="{00000000-0005-0000-0000-00003F170000}"/>
    <cellStyle name="Comma 2 4 6 4 4 3 2" xfId="31691" xr:uid="{7987D221-0DB9-49D5-A567-5D73B09B03D0}"/>
    <cellStyle name="Comma 2 4 6 4 4 4" xfId="22084" xr:uid="{6DE3510B-1873-42DB-B91E-96C8210D04D5}"/>
    <cellStyle name="Comma 2 4 6 4 5" xfId="5272" xr:uid="{00000000-0005-0000-0000-000040170000}"/>
    <cellStyle name="Comma 2 4 6 4 5 2" xfId="14879" xr:uid="{00000000-0005-0000-0000-000041170000}"/>
    <cellStyle name="Comma 2 4 6 4 5 2 2" xfId="34093" xr:uid="{DAC44DDD-3757-4620-A6B1-CC273DE1A40C}"/>
    <cellStyle name="Comma 2 4 6 4 5 3" xfId="24486" xr:uid="{3DC1CA86-D265-4CF7-97B7-70E58CDEF175}"/>
    <cellStyle name="Comma 2 4 6 4 6" xfId="10075" xr:uid="{00000000-0005-0000-0000-000042170000}"/>
    <cellStyle name="Comma 2 4 6 4 6 2" xfId="29289" xr:uid="{E1CC90B7-4CA4-44EA-8E51-C0AD793359A0}"/>
    <cellStyle name="Comma 2 4 6 4 7" xfId="19682" xr:uid="{1F9F4AA8-0593-4636-9B71-EE45EAB978A1}"/>
    <cellStyle name="Comma 2 4 6 5" xfId="664" xr:uid="{00000000-0005-0000-0000-000043170000}"/>
    <cellStyle name="Comma 2 4 6 5 2" xfId="1465" xr:uid="{00000000-0005-0000-0000-000044170000}"/>
    <cellStyle name="Comma 2 4 6 5 2 2" xfId="3870" xr:uid="{00000000-0005-0000-0000-000045170000}"/>
    <cellStyle name="Comma 2 4 6 5 2 2 2" xfId="8673" xr:uid="{00000000-0005-0000-0000-000046170000}"/>
    <cellStyle name="Comma 2 4 6 5 2 2 2 2" xfId="18280" xr:uid="{00000000-0005-0000-0000-000047170000}"/>
    <cellStyle name="Comma 2 4 6 5 2 2 2 2 2" xfId="37494" xr:uid="{07F71297-CA01-44AF-99E0-E633D39171E2}"/>
    <cellStyle name="Comma 2 4 6 5 2 2 2 3" xfId="27887" xr:uid="{453C6799-F9F0-4F96-A7AE-0FA64F47217B}"/>
    <cellStyle name="Comma 2 4 6 5 2 2 3" xfId="13477" xr:uid="{00000000-0005-0000-0000-000048170000}"/>
    <cellStyle name="Comma 2 4 6 5 2 2 3 2" xfId="32691" xr:uid="{7D2A95B3-08E1-43A7-85E8-CAA36E9C7CD6}"/>
    <cellStyle name="Comma 2 4 6 5 2 2 4" xfId="23084" xr:uid="{1FD3204C-A306-49C8-811E-2418DCA89412}"/>
    <cellStyle name="Comma 2 4 6 5 2 3" xfId="6272" xr:uid="{00000000-0005-0000-0000-000049170000}"/>
    <cellStyle name="Comma 2 4 6 5 2 3 2" xfId="15879" xr:uid="{00000000-0005-0000-0000-00004A170000}"/>
    <cellStyle name="Comma 2 4 6 5 2 3 2 2" xfId="35093" xr:uid="{B54F1714-E227-4CE6-A137-ED56682B5EDD}"/>
    <cellStyle name="Comma 2 4 6 5 2 3 3" xfId="25486" xr:uid="{036B92F0-FB53-4981-9B43-C84FACEA04BD}"/>
    <cellStyle name="Comma 2 4 6 5 2 4" xfId="11075" xr:uid="{00000000-0005-0000-0000-00004B170000}"/>
    <cellStyle name="Comma 2 4 6 5 2 4 2" xfId="30289" xr:uid="{60B63A81-16DB-4F77-8478-B204EBD1C87D}"/>
    <cellStyle name="Comma 2 4 6 5 2 5" xfId="20682" xr:uid="{2259D382-D7D6-4378-8D46-D221CA2E0660}"/>
    <cellStyle name="Comma 2 4 6 5 3" xfId="2265" xr:uid="{00000000-0005-0000-0000-00004C170000}"/>
    <cellStyle name="Comma 2 4 6 5 3 2" xfId="4670" xr:uid="{00000000-0005-0000-0000-00004D170000}"/>
    <cellStyle name="Comma 2 4 6 5 3 2 2" xfId="9473" xr:uid="{00000000-0005-0000-0000-00004E170000}"/>
    <cellStyle name="Comma 2 4 6 5 3 2 2 2" xfId="19080" xr:uid="{00000000-0005-0000-0000-00004F170000}"/>
    <cellStyle name="Comma 2 4 6 5 3 2 2 2 2" xfId="38294" xr:uid="{456AC0B4-66E3-484C-BD29-BE769D004A35}"/>
    <cellStyle name="Comma 2 4 6 5 3 2 2 3" xfId="28687" xr:uid="{89C50B4E-8784-48EF-8869-30591FBA0F03}"/>
    <cellStyle name="Comma 2 4 6 5 3 2 3" xfId="14277" xr:uid="{00000000-0005-0000-0000-000050170000}"/>
    <cellStyle name="Comma 2 4 6 5 3 2 3 2" xfId="33491" xr:uid="{E0E1713A-E7C0-4956-A1A0-AD2D0198341E}"/>
    <cellStyle name="Comma 2 4 6 5 3 2 4" xfId="23884" xr:uid="{AD429725-DAB2-4C6F-86B3-0833463A0182}"/>
    <cellStyle name="Comma 2 4 6 5 3 3" xfId="7072" xr:uid="{00000000-0005-0000-0000-000051170000}"/>
    <cellStyle name="Comma 2 4 6 5 3 3 2" xfId="16679" xr:uid="{00000000-0005-0000-0000-000052170000}"/>
    <cellStyle name="Comma 2 4 6 5 3 3 2 2" xfId="35893" xr:uid="{664AF6E6-FABE-40EC-ABAE-98647FBBB2C2}"/>
    <cellStyle name="Comma 2 4 6 5 3 3 3" xfId="26286" xr:uid="{38DD6382-1443-4847-9DB7-424743C8BF3D}"/>
    <cellStyle name="Comma 2 4 6 5 3 4" xfId="11875" xr:uid="{00000000-0005-0000-0000-000053170000}"/>
    <cellStyle name="Comma 2 4 6 5 3 4 2" xfId="31089" xr:uid="{9DA7A37D-5868-48F3-8271-851E1FE196E8}"/>
    <cellStyle name="Comma 2 4 6 5 3 5" xfId="21482" xr:uid="{DA4CF48D-10F1-494B-9C1C-B2B43E93DB53}"/>
    <cellStyle name="Comma 2 4 6 5 4" xfId="3070" xr:uid="{00000000-0005-0000-0000-000054170000}"/>
    <cellStyle name="Comma 2 4 6 5 4 2" xfId="7873" xr:uid="{00000000-0005-0000-0000-000055170000}"/>
    <cellStyle name="Comma 2 4 6 5 4 2 2" xfId="17480" xr:uid="{00000000-0005-0000-0000-000056170000}"/>
    <cellStyle name="Comma 2 4 6 5 4 2 2 2" xfId="36694" xr:uid="{C2F7C659-65BC-475A-A09A-64893B39037D}"/>
    <cellStyle name="Comma 2 4 6 5 4 2 3" xfId="27087" xr:uid="{BF793A60-866E-417F-86EA-AE66B6C79B23}"/>
    <cellStyle name="Comma 2 4 6 5 4 3" xfId="12677" xr:uid="{00000000-0005-0000-0000-000057170000}"/>
    <cellStyle name="Comma 2 4 6 5 4 3 2" xfId="31891" xr:uid="{B1563B67-BF56-43B3-9A9A-EDFCF42808AD}"/>
    <cellStyle name="Comma 2 4 6 5 4 4" xfId="22284" xr:uid="{29C4EC26-0BDE-4777-9EA7-36D3476EB94A}"/>
    <cellStyle name="Comma 2 4 6 5 5" xfId="5472" xr:uid="{00000000-0005-0000-0000-000058170000}"/>
    <cellStyle name="Comma 2 4 6 5 5 2" xfId="15079" xr:uid="{00000000-0005-0000-0000-000059170000}"/>
    <cellStyle name="Comma 2 4 6 5 5 2 2" xfId="34293" xr:uid="{DCE375BF-6C50-49D8-85EF-CCDDE3452C02}"/>
    <cellStyle name="Comma 2 4 6 5 5 3" xfId="24686" xr:uid="{1C724EE5-A9DF-4B42-98EC-9E617A0B8D14}"/>
    <cellStyle name="Comma 2 4 6 5 6" xfId="10275" xr:uid="{00000000-0005-0000-0000-00005A170000}"/>
    <cellStyle name="Comma 2 4 6 5 6 2" xfId="29489" xr:uid="{615390FD-2EFF-4E0A-8CF3-79802B0E821F}"/>
    <cellStyle name="Comma 2 4 6 5 7" xfId="19882" xr:uid="{8EC5390C-7011-4765-9E57-E3F5EAD0643F}"/>
    <cellStyle name="Comma 2 4 6 6" xfId="865" xr:uid="{00000000-0005-0000-0000-00005B170000}"/>
    <cellStyle name="Comma 2 4 6 6 2" xfId="3270" xr:uid="{00000000-0005-0000-0000-00005C170000}"/>
    <cellStyle name="Comma 2 4 6 6 2 2" xfId="8073" xr:uid="{00000000-0005-0000-0000-00005D170000}"/>
    <cellStyle name="Comma 2 4 6 6 2 2 2" xfId="17680" xr:uid="{00000000-0005-0000-0000-00005E170000}"/>
    <cellStyle name="Comma 2 4 6 6 2 2 2 2" xfId="36894" xr:uid="{46585DF9-8A00-42AF-A9B1-D0AF80D52BAA}"/>
    <cellStyle name="Comma 2 4 6 6 2 2 3" xfId="27287" xr:uid="{53C41927-74E4-4C89-B8EF-A813DA9BA295}"/>
    <cellStyle name="Comma 2 4 6 6 2 3" xfId="12877" xr:uid="{00000000-0005-0000-0000-00005F170000}"/>
    <cellStyle name="Comma 2 4 6 6 2 3 2" xfId="32091" xr:uid="{935873DC-B116-4973-83CE-6C0A6E49FA88}"/>
    <cellStyle name="Comma 2 4 6 6 2 4" xfId="22484" xr:uid="{D3DA8A6D-9589-4692-9041-CCEA4F9D5F56}"/>
    <cellStyle name="Comma 2 4 6 6 3" xfId="5672" xr:uid="{00000000-0005-0000-0000-000060170000}"/>
    <cellStyle name="Comma 2 4 6 6 3 2" xfId="15279" xr:uid="{00000000-0005-0000-0000-000061170000}"/>
    <cellStyle name="Comma 2 4 6 6 3 2 2" xfId="34493" xr:uid="{FB5DD486-CD33-46F2-9394-196AE3D4596F}"/>
    <cellStyle name="Comma 2 4 6 6 3 3" xfId="24886" xr:uid="{31BB3024-6A5C-48B8-8932-D6D184F58006}"/>
    <cellStyle name="Comma 2 4 6 6 4" xfId="10475" xr:uid="{00000000-0005-0000-0000-000062170000}"/>
    <cellStyle name="Comma 2 4 6 6 4 2" xfId="29689" xr:uid="{87FB6B13-6DF0-4C54-8D4B-FF95F9A8D51A}"/>
    <cellStyle name="Comma 2 4 6 6 5" xfId="20082" xr:uid="{52B525F9-E2C7-4726-9D0A-AD791D0A9DA5}"/>
    <cellStyle name="Comma 2 4 6 7" xfId="1665" xr:uid="{00000000-0005-0000-0000-000063170000}"/>
    <cellStyle name="Comma 2 4 6 7 2" xfId="4070" xr:uid="{00000000-0005-0000-0000-000064170000}"/>
    <cellStyle name="Comma 2 4 6 7 2 2" xfId="8873" xr:uid="{00000000-0005-0000-0000-000065170000}"/>
    <cellStyle name="Comma 2 4 6 7 2 2 2" xfId="18480" xr:uid="{00000000-0005-0000-0000-000066170000}"/>
    <cellStyle name="Comma 2 4 6 7 2 2 2 2" xfId="37694" xr:uid="{19B78F47-5EEE-47FE-B69E-478C4E86DBAB}"/>
    <cellStyle name="Comma 2 4 6 7 2 2 3" xfId="28087" xr:uid="{A345BD78-03E3-4A7E-BA36-CF36FC545AB4}"/>
    <cellStyle name="Comma 2 4 6 7 2 3" xfId="13677" xr:uid="{00000000-0005-0000-0000-000067170000}"/>
    <cellStyle name="Comma 2 4 6 7 2 3 2" xfId="32891" xr:uid="{AE746F29-7774-4F5C-A08D-9B30D54062D5}"/>
    <cellStyle name="Comma 2 4 6 7 2 4" xfId="23284" xr:uid="{CD66EB3E-CFF3-42D7-AD2F-5EB1AB316994}"/>
    <cellStyle name="Comma 2 4 6 7 3" xfId="6472" xr:uid="{00000000-0005-0000-0000-000068170000}"/>
    <cellStyle name="Comma 2 4 6 7 3 2" xfId="16079" xr:uid="{00000000-0005-0000-0000-000069170000}"/>
    <cellStyle name="Comma 2 4 6 7 3 2 2" xfId="35293" xr:uid="{94A95B19-C1B7-4E22-ACCD-51CC19E9A09E}"/>
    <cellStyle name="Comma 2 4 6 7 3 3" xfId="25686" xr:uid="{DC14B67D-6360-40BC-B324-5B495A29676C}"/>
    <cellStyle name="Comma 2 4 6 7 4" xfId="11275" xr:uid="{00000000-0005-0000-0000-00006A170000}"/>
    <cellStyle name="Comma 2 4 6 7 4 2" xfId="30489" xr:uid="{595C5E77-4BEA-4FAA-AEFC-79192C192DCB}"/>
    <cellStyle name="Comma 2 4 6 7 5" xfId="20882" xr:uid="{9DFC90B0-3386-4A4C-9009-F7FBD7CB6430}"/>
    <cellStyle name="Comma 2 4 6 8" xfId="2470" xr:uid="{00000000-0005-0000-0000-00006B170000}"/>
    <cellStyle name="Comma 2 4 6 8 2" xfId="7273" xr:uid="{00000000-0005-0000-0000-00006C170000}"/>
    <cellStyle name="Comma 2 4 6 8 2 2" xfId="16880" xr:uid="{00000000-0005-0000-0000-00006D170000}"/>
    <cellStyle name="Comma 2 4 6 8 2 2 2" xfId="36094" xr:uid="{DE2E7EEE-EB69-4191-83EF-D4BDEA69E4E4}"/>
    <cellStyle name="Comma 2 4 6 8 2 3" xfId="26487" xr:uid="{78C409D3-1086-42CA-99A8-539F1D39E3F2}"/>
    <cellStyle name="Comma 2 4 6 8 3" xfId="12077" xr:uid="{00000000-0005-0000-0000-00006E170000}"/>
    <cellStyle name="Comma 2 4 6 8 3 2" xfId="31291" xr:uid="{4FE70C15-9607-4BA5-869D-837CBB6D7B32}"/>
    <cellStyle name="Comma 2 4 6 8 4" xfId="21684" xr:uid="{3AB46478-FFC7-4580-A69D-975F58E99E5A}"/>
    <cellStyle name="Comma 2 4 6 9" xfId="4872" xr:uid="{00000000-0005-0000-0000-00006F170000}"/>
    <cellStyle name="Comma 2 4 6 9 2" xfId="14479" xr:uid="{00000000-0005-0000-0000-000070170000}"/>
    <cellStyle name="Comma 2 4 6 9 2 2" xfId="33693" xr:uid="{73C72944-5E80-4663-AFB2-24A69D62E9CB}"/>
    <cellStyle name="Comma 2 4 6 9 3" xfId="24086" xr:uid="{4BF27E44-3521-402B-8CB9-1B0D5A83E36E}"/>
    <cellStyle name="Comma 2 4 7" xfId="114" xr:uid="{00000000-0005-0000-0000-000071170000}"/>
    <cellStyle name="Comma 2 4 7 10" xfId="19332" xr:uid="{D847047D-E5FE-467D-8298-E3FF96F480F6}"/>
    <cellStyle name="Comma 2 4 7 2" xfId="314" xr:uid="{00000000-0005-0000-0000-000072170000}"/>
    <cellStyle name="Comma 2 4 7 2 2" xfId="1115" xr:uid="{00000000-0005-0000-0000-000073170000}"/>
    <cellStyle name="Comma 2 4 7 2 2 2" xfId="3520" xr:uid="{00000000-0005-0000-0000-000074170000}"/>
    <cellStyle name="Comma 2 4 7 2 2 2 2" xfId="8323" xr:uid="{00000000-0005-0000-0000-000075170000}"/>
    <cellStyle name="Comma 2 4 7 2 2 2 2 2" xfId="17930" xr:uid="{00000000-0005-0000-0000-000076170000}"/>
    <cellStyle name="Comma 2 4 7 2 2 2 2 2 2" xfId="37144" xr:uid="{3CD4516A-8D31-4544-A7F5-9EB5DECA181B}"/>
    <cellStyle name="Comma 2 4 7 2 2 2 2 3" xfId="27537" xr:uid="{04808868-29C1-4BAB-96E5-568679F2D7D1}"/>
    <cellStyle name="Comma 2 4 7 2 2 2 3" xfId="13127" xr:uid="{00000000-0005-0000-0000-000077170000}"/>
    <cellStyle name="Comma 2 4 7 2 2 2 3 2" xfId="32341" xr:uid="{680BEEA2-B41F-433C-894E-96081515EE01}"/>
    <cellStyle name="Comma 2 4 7 2 2 2 4" xfId="22734" xr:uid="{60CF97BB-59FC-4FD2-AE0E-695455DA6091}"/>
    <cellStyle name="Comma 2 4 7 2 2 3" xfId="5922" xr:uid="{00000000-0005-0000-0000-000078170000}"/>
    <cellStyle name="Comma 2 4 7 2 2 3 2" xfId="15529" xr:uid="{00000000-0005-0000-0000-000079170000}"/>
    <cellStyle name="Comma 2 4 7 2 2 3 2 2" xfId="34743" xr:uid="{145A6689-DBF6-49B0-94C6-1B43A0518A23}"/>
    <cellStyle name="Comma 2 4 7 2 2 3 3" xfId="25136" xr:uid="{43DB5DF7-1A27-4479-9154-9504FDFE8A96}"/>
    <cellStyle name="Comma 2 4 7 2 2 4" xfId="10725" xr:uid="{00000000-0005-0000-0000-00007A170000}"/>
    <cellStyle name="Comma 2 4 7 2 2 4 2" xfId="29939" xr:uid="{A43F066C-B26A-4F4E-A9A7-961E0F6D0336}"/>
    <cellStyle name="Comma 2 4 7 2 2 5" xfId="20332" xr:uid="{EF843098-CA5D-4094-8756-E5EB4263D4E3}"/>
    <cellStyle name="Comma 2 4 7 2 3" xfId="1915" xr:uid="{00000000-0005-0000-0000-00007B170000}"/>
    <cellStyle name="Comma 2 4 7 2 3 2" xfId="4320" xr:uid="{00000000-0005-0000-0000-00007C170000}"/>
    <cellStyle name="Comma 2 4 7 2 3 2 2" xfId="9123" xr:uid="{00000000-0005-0000-0000-00007D170000}"/>
    <cellStyle name="Comma 2 4 7 2 3 2 2 2" xfId="18730" xr:uid="{00000000-0005-0000-0000-00007E170000}"/>
    <cellStyle name="Comma 2 4 7 2 3 2 2 2 2" xfId="37944" xr:uid="{2AB4F6D1-4EAA-469C-8430-9A0334C1C2EB}"/>
    <cellStyle name="Comma 2 4 7 2 3 2 2 3" xfId="28337" xr:uid="{2CBBDD3A-E9FE-4A72-AD9A-5C1D0972D293}"/>
    <cellStyle name="Comma 2 4 7 2 3 2 3" xfId="13927" xr:uid="{00000000-0005-0000-0000-00007F170000}"/>
    <cellStyle name="Comma 2 4 7 2 3 2 3 2" xfId="33141" xr:uid="{DE262504-E65E-4B31-B944-5D06370310F5}"/>
    <cellStyle name="Comma 2 4 7 2 3 2 4" xfId="23534" xr:uid="{C33F6C44-9204-41EA-9DD5-267DB97AD7A1}"/>
    <cellStyle name="Comma 2 4 7 2 3 3" xfId="6722" xr:uid="{00000000-0005-0000-0000-000080170000}"/>
    <cellStyle name="Comma 2 4 7 2 3 3 2" xfId="16329" xr:uid="{00000000-0005-0000-0000-000081170000}"/>
    <cellStyle name="Comma 2 4 7 2 3 3 2 2" xfId="35543" xr:uid="{5ED5ACCF-C341-4F21-A562-D1C307190087}"/>
    <cellStyle name="Comma 2 4 7 2 3 3 3" xfId="25936" xr:uid="{BECA471A-7C9C-401E-9B0C-DD41CE86C3BE}"/>
    <cellStyle name="Comma 2 4 7 2 3 4" xfId="11525" xr:uid="{00000000-0005-0000-0000-000082170000}"/>
    <cellStyle name="Comma 2 4 7 2 3 4 2" xfId="30739" xr:uid="{4AA61E26-46C5-4E47-972A-BE8A2EF0655E}"/>
    <cellStyle name="Comma 2 4 7 2 3 5" xfId="21132" xr:uid="{351D0345-3DF2-444E-8601-74377838447F}"/>
    <cellStyle name="Comma 2 4 7 2 4" xfId="2720" xr:uid="{00000000-0005-0000-0000-000083170000}"/>
    <cellStyle name="Comma 2 4 7 2 4 2" xfId="7523" xr:uid="{00000000-0005-0000-0000-000084170000}"/>
    <cellStyle name="Comma 2 4 7 2 4 2 2" xfId="17130" xr:uid="{00000000-0005-0000-0000-000085170000}"/>
    <cellStyle name="Comma 2 4 7 2 4 2 2 2" xfId="36344" xr:uid="{2553230B-27F3-46DA-9E46-4D0534FB9B95}"/>
    <cellStyle name="Comma 2 4 7 2 4 2 3" xfId="26737" xr:uid="{E98EB837-1178-47A5-9466-61F8D7F319DA}"/>
    <cellStyle name="Comma 2 4 7 2 4 3" xfId="12327" xr:uid="{00000000-0005-0000-0000-000086170000}"/>
    <cellStyle name="Comma 2 4 7 2 4 3 2" xfId="31541" xr:uid="{107A7F65-7A99-432C-8A87-EB40BCAB9475}"/>
    <cellStyle name="Comma 2 4 7 2 4 4" xfId="21934" xr:uid="{7949B699-B44D-4B4D-98D4-39EAAD300290}"/>
    <cellStyle name="Comma 2 4 7 2 5" xfId="5122" xr:uid="{00000000-0005-0000-0000-000087170000}"/>
    <cellStyle name="Comma 2 4 7 2 5 2" xfId="14729" xr:uid="{00000000-0005-0000-0000-000088170000}"/>
    <cellStyle name="Comma 2 4 7 2 5 2 2" xfId="33943" xr:uid="{C31D6B77-2B3D-4238-AD4F-186D500EA2BD}"/>
    <cellStyle name="Comma 2 4 7 2 5 3" xfId="24336" xr:uid="{F3733235-3013-488D-A71B-2EA898AFA953}"/>
    <cellStyle name="Comma 2 4 7 2 6" xfId="9925" xr:uid="{00000000-0005-0000-0000-000089170000}"/>
    <cellStyle name="Comma 2 4 7 2 6 2" xfId="29139" xr:uid="{13FB7731-F77A-4AA4-83ED-2A3667859263}"/>
    <cellStyle name="Comma 2 4 7 2 7" xfId="19532" xr:uid="{2257F7C4-6A99-4802-B09F-38386A414917}"/>
    <cellStyle name="Comma 2 4 7 3" xfId="514" xr:uid="{00000000-0005-0000-0000-00008A170000}"/>
    <cellStyle name="Comma 2 4 7 3 2" xfId="1315" xr:uid="{00000000-0005-0000-0000-00008B170000}"/>
    <cellStyle name="Comma 2 4 7 3 2 2" xfId="3720" xr:uid="{00000000-0005-0000-0000-00008C170000}"/>
    <cellStyle name="Comma 2 4 7 3 2 2 2" xfId="8523" xr:uid="{00000000-0005-0000-0000-00008D170000}"/>
    <cellStyle name="Comma 2 4 7 3 2 2 2 2" xfId="18130" xr:uid="{00000000-0005-0000-0000-00008E170000}"/>
    <cellStyle name="Comma 2 4 7 3 2 2 2 2 2" xfId="37344" xr:uid="{6E3EA768-71B4-4011-885E-D29A0FD5ADB8}"/>
    <cellStyle name="Comma 2 4 7 3 2 2 2 3" xfId="27737" xr:uid="{6824F870-B111-4F69-B35A-DAEC22D40C6D}"/>
    <cellStyle name="Comma 2 4 7 3 2 2 3" xfId="13327" xr:uid="{00000000-0005-0000-0000-00008F170000}"/>
    <cellStyle name="Comma 2 4 7 3 2 2 3 2" xfId="32541" xr:uid="{241348E4-AC72-4117-BD10-F95600C8A77E}"/>
    <cellStyle name="Comma 2 4 7 3 2 2 4" xfId="22934" xr:uid="{2CAD7D05-D25C-4F72-843C-4D3297D7D2BF}"/>
    <cellStyle name="Comma 2 4 7 3 2 3" xfId="6122" xr:uid="{00000000-0005-0000-0000-000090170000}"/>
    <cellStyle name="Comma 2 4 7 3 2 3 2" xfId="15729" xr:uid="{00000000-0005-0000-0000-000091170000}"/>
    <cellStyle name="Comma 2 4 7 3 2 3 2 2" xfId="34943" xr:uid="{336DB559-3D07-45E1-B713-369B482A678D}"/>
    <cellStyle name="Comma 2 4 7 3 2 3 3" xfId="25336" xr:uid="{CE33ADF2-A371-4CD5-A09A-F6ED308C7076}"/>
    <cellStyle name="Comma 2 4 7 3 2 4" xfId="10925" xr:uid="{00000000-0005-0000-0000-000092170000}"/>
    <cellStyle name="Comma 2 4 7 3 2 4 2" xfId="30139" xr:uid="{752BDAF2-633C-4413-9649-22CEE861350C}"/>
    <cellStyle name="Comma 2 4 7 3 2 5" xfId="20532" xr:uid="{AE28BC77-8502-4036-91C0-0E515CB15F7C}"/>
    <cellStyle name="Comma 2 4 7 3 3" xfId="2115" xr:uid="{00000000-0005-0000-0000-000093170000}"/>
    <cellStyle name="Comma 2 4 7 3 3 2" xfId="4520" xr:uid="{00000000-0005-0000-0000-000094170000}"/>
    <cellStyle name="Comma 2 4 7 3 3 2 2" xfId="9323" xr:uid="{00000000-0005-0000-0000-000095170000}"/>
    <cellStyle name="Comma 2 4 7 3 3 2 2 2" xfId="18930" xr:uid="{00000000-0005-0000-0000-000096170000}"/>
    <cellStyle name="Comma 2 4 7 3 3 2 2 2 2" xfId="38144" xr:uid="{14BA8109-2F23-4D77-8B36-C9562E3C06EA}"/>
    <cellStyle name="Comma 2 4 7 3 3 2 2 3" xfId="28537" xr:uid="{D15CB9EF-D01C-4984-A382-4F30DBC314D0}"/>
    <cellStyle name="Comma 2 4 7 3 3 2 3" xfId="14127" xr:uid="{00000000-0005-0000-0000-000097170000}"/>
    <cellStyle name="Comma 2 4 7 3 3 2 3 2" xfId="33341" xr:uid="{1B420640-5BF4-46ED-AB16-F2EA7B707CDC}"/>
    <cellStyle name="Comma 2 4 7 3 3 2 4" xfId="23734" xr:uid="{512FD947-AC38-422B-BC81-18348037F48F}"/>
    <cellStyle name="Comma 2 4 7 3 3 3" xfId="6922" xr:uid="{00000000-0005-0000-0000-000098170000}"/>
    <cellStyle name="Comma 2 4 7 3 3 3 2" xfId="16529" xr:uid="{00000000-0005-0000-0000-000099170000}"/>
    <cellStyle name="Comma 2 4 7 3 3 3 2 2" xfId="35743" xr:uid="{36848C8E-910B-4756-BA76-5455852AE126}"/>
    <cellStyle name="Comma 2 4 7 3 3 3 3" xfId="26136" xr:uid="{DD3717FA-48EF-4737-9CF8-7B2D375D0C13}"/>
    <cellStyle name="Comma 2 4 7 3 3 4" xfId="11725" xr:uid="{00000000-0005-0000-0000-00009A170000}"/>
    <cellStyle name="Comma 2 4 7 3 3 4 2" xfId="30939" xr:uid="{921F8DD9-4259-4124-AA9D-FC656CE03E30}"/>
    <cellStyle name="Comma 2 4 7 3 3 5" xfId="21332" xr:uid="{015B31B8-28D2-4D82-9FBB-216A6C42D592}"/>
    <cellStyle name="Comma 2 4 7 3 4" xfId="2920" xr:uid="{00000000-0005-0000-0000-00009B170000}"/>
    <cellStyle name="Comma 2 4 7 3 4 2" xfId="7723" xr:uid="{00000000-0005-0000-0000-00009C170000}"/>
    <cellStyle name="Comma 2 4 7 3 4 2 2" xfId="17330" xr:uid="{00000000-0005-0000-0000-00009D170000}"/>
    <cellStyle name="Comma 2 4 7 3 4 2 2 2" xfId="36544" xr:uid="{F5C3B4D3-4B2D-4B11-A7DB-86CA67F63627}"/>
    <cellStyle name="Comma 2 4 7 3 4 2 3" xfId="26937" xr:uid="{913CDDEB-A840-4F4A-9BC8-70858F6D9E58}"/>
    <cellStyle name="Comma 2 4 7 3 4 3" xfId="12527" xr:uid="{00000000-0005-0000-0000-00009E170000}"/>
    <cellStyle name="Comma 2 4 7 3 4 3 2" xfId="31741" xr:uid="{4A155DFA-0D9D-485F-9DA0-CA91D82925CD}"/>
    <cellStyle name="Comma 2 4 7 3 4 4" xfId="22134" xr:uid="{B67D4433-1C1A-4105-B302-6F4742BC02F2}"/>
    <cellStyle name="Comma 2 4 7 3 5" xfId="5322" xr:uid="{00000000-0005-0000-0000-00009F170000}"/>
    <cellStyle name="Comma 2 4 7 3 5 2" xfId="14929" xr:uid="{00000000-0005-0000-0000-0000A0170000}"/>
    <cellStyle name="Comma 2 4 7 3 5 2 2" xfId="34143" xr:uid="{95A7CE99-4F3D-4AB2-9890-5936323662B6}"/>
    <cellStyle name="Comma 2 4 7 3 5 3" xfId="24536" xr:uid="{EBF90EAC-CE3F-44AA-9488-2542D038E754}"/>
    <cellStyle name="Comma 2 4 7 3 6" xfId="10125" xr:uid="{00000000-0005-0000-0000-0000A1170000}"/>
    <cellStyle name="Comma 2 4 7 3 6 2" xfId="29339" xr:uid="{78AB198E-B1A7-430C-A924-15E36C4EE3EE}"/>
    <cellStyle name="Comma 2 4 7 3 7" xfId="19732" xr:uid="{28539762-73EA-450A-84B0-C4FEED9F796B}"/>
    <cellStyle name="Comma 2 4 7 4" xfId="714" xr:uid="{00000000-0005-0000-0000-0000A2170000}"/>
    <cellStyle name="Comma 2 4 7 4 2" xfId="1515" xr:uid="{00000000-0005-0000-0000-0000A3170000}"/>
    <cellStyle name="Comma 2 4 7 4 2 2" xfId="3920" xr:uid="{00000000-0005-0000-0000-0000A4170000}"/>
    <cellStyle name="Comma 2 4 7 4 2 2 2" xfId="8723" xr:uid="{00000000-0005-0000-0000-0000A5170000}"/>
    <cellStyle name="Comma 2 4 7 4 2 2 2 2" xfId="18330" xr:uid="{00000000-0005-0000-0000-0000A6170000}"/>
    <cellStyle name="Comma 2 4 7 4 2 2 2 2 2" xfId="37544" xr:uid="{2C9106C8-0B37-4928-8C35-851FBFE7F15C}"/>
    <cellStyle name="Comma 2 4 7 4 2 2 2 3" xfId="27937" xr:uid="{8A15F7D5-AE3D-4C2E-B6F0-17AA7FD761EA}"/>
    <cellStyle name="Comma 2 4 7 4 2 2 3" xfId="13527" xr:uid="{00000000-0005-0000-0000-0000A7170000}"/>
    <cellStyle name="Comma 2 4 7 4 2 2 3 2" xfId="32741" xr:uid="{EAB9C78E-347D-408B-9EBF-ABEF5FD023EB}"/>
    <cellStyle name="Comma 2 4 7 4 2 2 4" xfId="23134" xr:uid="{B0061AF4-CE52-492C-88AA-23A6438DFA2A}"/>
    <cellStyle name="Comma 2 4 7 4 2 3" xfId="6322" xr:uid="{00000000-0005-0000-0000-0000A8170000}"/>
    <cellStyle name="Comma 2 4 7 4 2 3 2" xfId="15929" xr:uid="{00000000-0005-0000-0000-0000A9170000}"/>
    <cellStyle name="Comma 2 4 7 4 2 3 2 2" xfId="35143" xr:uid="{682E842A-4D27-4319-A162-D2849A64F2A6}"/>
    <cellStyle name="Comma 2 4 7 4 2 3 3" xfId="25536" xr:uid="{47F27671-D3BE-44E1-BE86-6EAD267E148A}"/>
    <cellStyle name="Comma 2 4 7 4 2 4" xfId="11125" xr:uid="{00000000-0005-0000-0000-0000AA170000}"/>
    <cellStyle name="Comma 2 4 7 4 2 4 2" xfId="30339" xr:uid="{5C1F1E62-CA5B-4C18-9F54-B55541B86214}"/>
    <cellStyle name="Comma 2 4 7 4 2 5" xfId="20732" xr:uid="{C9AED296-CED1-44ED-BF22-A3C2E6552099}"/>
    <cellStyle name="Comma 2 4 7 4 3" xfId="2315" xr:uid="{00000000-0005-0000-0000-0000AB170000}"/>
    <cellStyle name="Comma 2 4 7 4 3 2" xfId="4720" xr:uid="{00000000-0005-0000-0000-0000AC170000}"/>
    <cellStyle name="Comma 2 4 7 4 3 2 2" xfId="9523" xr:uid="{00000000-0005-0000-0000-0000AD170000}"/>
    <cellStyle name="Comma 2 4 7 4 3 2 2 2" xfId="19130" xr:uid="{00000000-0005-0000-0000-0000AE170000}"/>
    <cellStyle name="Comma 2 4 7 4 3 2 2 2 2" xfId="38344" xr:uid="{7E0529E7-2933-400B-86E3-D8FA4F14DDAB}"/>
    <cellStyle name="Comma 2 4 7 4 3 2 2 3" xfId="28737" xr:uid="{7679DB77-944D-48A8-8AB8-3EF70DC0FC8B}"/>
    <cellStyle name="Comma 2 4 7 4 3 2 3" xfId="14327" xr:uid="{00000000-0005-0000-0000-0000AF170000}"/>
    <cellStyle name="Comma 2 4 7 4 3 2 3 2" xfId="33541" xr:uid="{AA57F979-6B49-48D1-8226-F9792CD3721B}"/>
    <cellStyle name="Comma 2 4 7 4 3 2 4" xfId="23934" xr:uid="{968763BA-4C18-4C26-B6AB-E01D892B5645}"/>
    <cellStyle name="Comma 2 4 7 4 3 3" xfId="7122" xr:uid="{00000000-0005-0000-0000-0000B0170000}"/>
    <cellStyle name="Comma 2 4 7 4 3 3 2" xfId="16729" xr:uid="{00000000-0005-0000-0000-0000B1170000}"/>
    <cellStyle name="Comma 2 4 7 4 3 3 2 2" xfId="35943" xr:uid="{BE4A0B17-93E0-4BD1-80D1-58DF843464F6}"/>
    <cellStyle name="Comma 2 4 7 4 3 3 3" xfId="26336" xr:uid="{836872EF-720F-4385-A98A-B381C483CA73}"/>
    <cellStyle name="Comma 2 4 7 4 3 4" xfId="11925" xr:uid="{00000000-0005-0000-0000-0000B2170000}"/>
    <cellStyle name="Comma 2 4 7 4 3 4 2" xfId="31139" xr:uid="{E7158EE4-847D-42FB-8567-F22E60E02708}"/>
    <cellStyle name="Comma 2 4 7 4 3 5" xfId="21532" xr:uid="{D56D6FD1-EE61-4503-BD5D-173DE04A11D4}"/>
    <cellStyle name="Comma 2 4 7 4 4" xfId="3120" xr:uid="{00000000-0005-0000-0000-0000B3170000}"/>
    <cellStyle name="Comma 2 4 7 4 4 2" xfId="7923" xr:uid="{00000000-0005-0000-0000-0000B4170000}"/>
    <cellStyle name="Comma 2 4 7 4 4 2 2" xfId="17530" xr:uid="{00000000-0005-0000-0000-0000B5170000}"/>
    <cellStyle name="Comma 2 4 7 4 4 2 2 2" xfId="36744" xr:uid="{0796CBEC-0827-496A-A94B-1A79F7800C95}"/>
    <cellStyle name="Comma 2 4 7 4 4 2 3" xfId="27137" xr:uid="{337F0F0E-C70B-477C-91E0-01658E0E8B64}"/>
    <cellStyle name="Comma 2 4 7 4 4 3" xfId="12727" xr:uid="{00000000-0005-0000-0000-0000B6170000}"/>
    <cellStyle name="Comma 2 4 7 4 4 3 2" xfId="31941" xr:uid="{1B76F97B-4AB9-4480-9EBD-1EFC502C6EFA}"/>
    <cellStyle name="Comma 2 4 7 4 4 4" xfId="22334" xr:uid="{58CDB7E7-A920-480B-9E28-823A40098754}"/>
    <cellStyle name="Comma 2 4 7 4 5" xfId="5522" xr:uid="{00000000-0005-0000-0000-0000B7170000}"/>
    <cellStyle name="Comma 2 4 7 4 5 2" xfId="15129" xr:uid="{00000000-0005-0000-0000-0000B8170000}"/>
    <cellStyle name="Comma 2 4 7 4 5 2 2" xfId="34343" xr:uid="{7C6CC23C-4962-4D10-AA3D-8C05C12A6BFC}"/>
    <cellStyle name="Comma 2 4 7 4 5 3" xfId="24736" xr:uid="{555396BF-92BE-41FE-A3B9-F5342305DDD4}"/>
    <cellStyle name="Comma 2 4 7 4 6" xfId="10325" xr:uid="{00000000-0005-0000-0000-0000B9170000}"/>
    <cellStyle name="Comma 2 4 7 4 6 2" xfId="29539" xr:uid="{8ED1F8A2-3D39-4931-AED1-DC19B3C6B4F7}"/>
    <cellStyle name="Comma 2 4 7 4 7" xfId="19932" xr:uid="{DF4212DD-5FA7-47BB-BB01-8941DE3997F1}"/>
    <cellStyle name="Comma 2 4 7 5" xfId="915" xr:uid="{00000000-0005-0000-0000-0000BA170000}"/>
    <cellStyle name="Comma 2 4 7 5 2" xfId="3320" xr:uid="{00000000-0005-0000-0000-0000BB170000}"/>
    <cellStyle name="Comma 2 4 7 5 2 2" xfId="8123" xr:uid="{00000000-0005-0000-0000-0000BC170000}"/>
    <cellStyle name="Comma 2 4 7 5 2 2 2" xfId="17730" xr:uid="{00000000-0005-0000-0000-0000BD170000}"/>
    <cellStyle name="Comma 2 4 7 5 2 2 2 2" xfId="36944" xr:uid="{97EF74B3-D248-4164-A01F-58637AD3DE6B}"/>
    <cellStyle name="Comma 2 4 7 5 2 2 3" xfId="27337" xr:uid="{52803840-3998-4145-ADC4-9EDFEC1F6AC1}"/>
    <cellStyle name="Comma 2 4 7 5 2 3" xfId="12927" xr:uid="{00000000-0005-0000-0000-0000BE170000}"/>
    <cellStyle name="Comma 2 4 7 5 2 3 2" xfId="32141" xr:uid="{E4F94C7C-76EF-43BE-9BEB-A9BDA6881C9E}"/>
    <cellStyle name="Comma 2 4 7 5 2 4" xfId="22534" xr:uid="{8B9C9DB1-8C74-40C1-9D97-58DF82300AA1}"/>
    <cellStyle name="Comma 2 4 7 5 3" xfId="5722" xr:uid="{00000000-0005-0000-0000-0000BF170000}"/>
    <cellStyle name="Comma 2 4 7 5 3 2" xfId="15329" xr:uid="{00000000-0005-0000-0000-0000C0170000}"/>
    <cellStyle name="Comma 2 4 7 5 3 2 2" xfId="34543" xr:uid="{729F01F8-233E-4C23-BEC4-709C474B02E0}"/>
    <cellStyle name="Comma 2 4 7 5 3 3" xfId="24936" xr:uid="{790D85BB-8697-4C06-B416-49F2ECF33D26}"/>
    <cellStyle name="Comma 2 4 7 5 4" xfId="10525" xr:uid="{00000000-0005-0000-0000-0000C1170000}"/>
    <cellStyle name="Comma 2 4 7 5 4 2" xfId="29739" xr:uid="{FBAFABD7-5F4C-4CAD-BB85-122FDF1B5495}"/>
    <cellStyle name="Comma 2 4 7 5 5" xfId="20132" xr:uid="{602969F4-B298-41D5-B9EB-181A05768E0C}"/>
    <cellStyle name="Comma 2 4 7 6" xfId="1715" xr:uid="{00000000-0005-0000-0000-0000C2170000}"/>
    <cellStyle name="Comma 2 4 7 6 2" xfId="4120" xr:uid="{00000000-0005-0000-0000-0000C3170000}"/>
    <cellStyle name="Comma 2 4 7 6 2 2" xfId="8923" xr:uid="{00000000-0005-0000-0000-0000C4170000}"/>
    <cellStyle name="Comma 2 4 7 6 2 2 2" xfId="18530" xr:uid="{00000000-0005-0000-0000-0000C5170000}"/>
    <cellStyle name="Comma 2 4 7 6 2 2 2 2" xfId="37744" xr:uid="{0639EC37-BD87-4C63-9ECD-021A81AD4804}"/>
    <cellStyle name="Comma 2 4 7 6 2 2 3" xfId="28137" xr:uid="{FEBFF866-ECD2-42CA-91E4-C0C24A60ACD2}"/>
    <cellStyle name="Comma 2 4 7 6 2 3" xfId="13727" xr:uid="{00000000-0005-0000-0000-0000C6170000}"/>
    <cellStyle name="Comma 2 4 7 6 2 3 2" xfId="32941" xr:uid="{91FB9A6F-A993-4D25-81C6-908E271F1EED}"/>
    <cellStyle name="Comma 2 4 7 6 2 4" xfId="23334" xr:uid="{829DC3E8-779C-4925-8676-02BAD7B8289D}"/>
    <cellStyle name="Comma 2 4 7 6 3" xfId="6522" xr:uid="{00000000-0005-0000-0000-0000C7170000}"/>
    <cellStyle name="Comma 2 4 7 6 3 2" xfId="16129" xr:uid="{00000000-0005-0000-0000-0000C8170000}"/>
    <cellStyle name="Comma 2 4 7 6 3 2 2" xfId="35343" xr:uid="{42279C02-94A8-40EB-A831-671B75A86C9E}"/>
    <cellStyle name="Comma 2 4 7 6 3 3" xfId="25736" xr:uid="{6DBF6387-822A-471A-8D84-B7B8CB6CD1A8}"/>
    <cellStyle name="Comma 2 4 7 6 4" xfId="11325" xr:uid="{00000000-0005-0000-0000-0000C9170000}"/>
    <cellStyle name="Comma 2 4 7 6 4 2" xfId="30539" xr:uid="{1DCA0E7D-452B-4874-942A-8A7E7936EE86}"/>
    <cellStyle name="Comma 2 4 7 6 5" xfId="20932" xr:uid="{7BFE9D24-F2E6-4CD6-9360-A12CF1DCB54C}"/>
    <cellStyle name="Comma 2 4 7 7" xfId="2520" xr:uid="{00000000-0005-0000-0000-0000CA170000}"/>
    <cellStyle name="Comma 2 4 7 7 2" xfId="7323" xr:uid="{00000000-0005-0000-0000-0000CB170000}"/>
    <cellStyle name="Comma 2 4 7 7 2 2" xfId="16930" xr:uid="{00000000-0005-0000-0000-0000CC170000}"/>
    <cellStyle name="Comma 2 4 7 7 2 2 2" xfId="36144" xr:uid="{EAD75E19-F402-418B-9CFB-B0B716607F39}"/>
    <cellStyle name="Comma 2 4 7 7 2 3" xfId="26537" xr:uid="{B722DC01-B76E-4C35-9BFE-2F7D9FD26154}"/>
    <cellStyle name="Comma 2 4 7 7 3" xfId="12127" xr:uid="{00000000-0005-0000-0000-0000CD170000}"/>
    <cellStyle name="Comma 2 4 7 7 3 2" xfId="31341" xr:uid="{FDF1F6CC-FABA-47EA-A066-8150F2540BA3}"/>
    <cellStyle name="Comma 2 4 7 7 4" xfId="21734" xr:uid="{1F10A7BB-3507-4690-ACE9-5ED4858DE917}"/>
    <cellStyle name="Comma 2 4 7 8" xfId="4922" xr:uid="{00000000-0005-0000-0000-0000CE170000}"/>
    <cellStyle name="Comma 2 4 7 8 2" xfId="14529" xr:uid="{00000000-0005-0000-0000-0000CF170000}"/>
    <cellStyle name="Comma 2 4 7 8 2 2" xfId="33743" xr:uid="{A26EBF9C-6C94-4C04-A321-5E09B6E50FB1}"/>
    <cellStyle name="Comma 2 4 7 8 3" xfId="24136" xr:uid="{D0B6425A-B182-443C-9C81-22E8A045BE4E}"/>
    <cellStyle name="Comma 2 4 7 9" xfId="9725" xr:uid="{00000000-0005-0000-0000-0000D0170000}"/>
    <cellStyle name="Comma 2 4 7 9 2" xfId="28939" xr:uid="{D47E1091-892F-45C1-B729-1134792E85FF}"/>
    <cellStyle name="Comma 2 4 8" xfId="214" xr:uid="{00000000-0005-0000-0000-0000D1170000}"/>
    <cellStyle name="Comma 2 4 8 2" xfId="1015" xr:uid="{00000000-0005-0000-0000-0000D2170000}"/>
    <cellStyle name="Comma 2 4 8 2 2" xfId="3420" xr:uid="{00000000-0005-0000-0000-0000D3170000}"/>
    <cellStyle name="Comma 2 4 8 2 2 2" xfId="8223" xr:uid="{00000000-0005-0000-0000-0000D4170000}"/>
    <cellStyle name="Comma 2 4 8 2 2 2 2" xfId="17830" xr:uid="{00000000-0005-0000-0000-0000D5170000}"/>
    <cellStyle name="Comma 2 4 8 2 2 2 2 2" xfId="37044" xr:uid="{3EF847C0-43C1-4AB7-A4ED-B7ADEE44B5F9}"/>
    <cellStyle name="Comma 2 4 8 2 2 2 3" xfId="27437" xr:uid="{61596252-5784-4DBD-9C76-9A91BDE2B237}"/>
    <cellStyle name="Comma 2 4 8 2 2 3" xfId="13027" xr:uid="{00000000-0005-0000-0000-0000D6170000}"/>
    <cellStyle name="Comma 2 4 8 2 2 3 2" xfId="32241" xr:uid="{42B493A5-8C4C-4833-96D3-AEDA4B3246B0}"/>
    <cellStyle name="Comma 2 4 8 2 2 4" xfId="22634" xr:uid="{938E6206-B752-42D9-BB62-702E008EEB40}"/>
    <cellStyle name="Comma 2 4 8 2 3" xfId="5822" xr:uid="{00000000-0005-0000-0000-0000D7170000}"/>
    <cellStyle name="Comma 2 4 8 2 3 2" xfId="15429" xr:uid="{00000000-0005-0000-0000-0000D8170000}"/>
    <cellStyle name="Comma 2 4 8 2 3 2 2" xfId="34643" xr:uid="{ACBE0E15-FD81-4A3A-A58A-2688CD1D260A}"/>
    <cellStyle name="Comma 2 4 8 2 3 3" xfId="25036" xr:uid="{D22D8A0B-DAF2-440B-AE2F-A2869C600738}"/>
    <cellStyle name="Comma 2 4 8 2 4" xfId="10625" xr:uid="{00000000-0005-0000-0000-0000D9170000}"/>
    <cellStyle name="Comma 2 4 8 2 4 2" xfId="29839" xr:uid="{DB31B682-654A-4B67-90C1-0E355C5B5DEA}"/>
    <cellStyle name="Comma 2 4 8 2 5" xfId="20232" xr:uid="{585CB71B-D6C9-4577-A9D5-494E7799AF53}"/>
    <cellStyle name="Comma 2 4 8 3" xfId="1815" xr:uid="{00000000-0005-0000-0000-0000DA170000}"/>
    <cellStyle name="Comma 2 4 8 3 2" xfId="4220" xr:uid="{00000000-0005-0000-0000-0000DB170000}"/>
    <cellStyle name="Comma 2 4 8 3 2 2" xfId="9023" xr:uid="{00000000-0005-0000-0000-0000DC170000}"/>
    <cellStyle name="Comma 2 4 8 3 2 2 2" xfId="18630" xr:uid="{00000000-0005-0000-0000-0000DD170000}"/>
    <cellStyle name="Comma 2 4 8 3 2 2 2 2" xfId="37844" xr:uid="{9E9DAF66-B765-4070-84F2-B752D9864CA3}"/>
    <cellStyle name="Comma 2 4 8 3 2 2 3" xfId="28237" xr:uid="{AB026184-0DCD-4ACE-8CB5-1943D264A747}"/>
    <cellStyle name="Comma 2 4 8 3 2 3" xfId="13827" xr:uid="{00000000-0005-0000-0000-0000DE170000}"/>
    <cellStyle name="Comma 2 4 8 3 2 3 2" xfId="33041" xr:uid="{B6BFAD2D-DDDD-495E-8F90-A92BCF9B3EBA}"/>
    <cellStyle name="Comma 2 4 8 3 2 4" xfId="23434" xr:uid="{B5BB4934-0E57-49F9-B29A-41C74443C0DF}"/>
    <cellStyle name="Comma 2 4 8 3 3" xfId="6622" xr:uid="{00000000-0005-0000-0000-0000DF170000}"/>
    <cellStyle name="Comma 2 4 8 3 3 2" xfId="16229" xr:uid="{00000000-0005-0000-0000-0000E0170000}"/>
    <cellStyle name="Comma 2 4 8 3 3 2 2" xfId="35443" xr:uid="{F790413B-453E-4271-A2C5-D7B606C560DD}"/>
    <cellStyle name="Comma 2 4 8 3 3 3" xfId="25836" xr:uid="{6F33077A-E7C5-422E-B981-083B8158F5A0}"/>
    <cellStyle name="Comma 2 4 8 3 4" xfId="11425" xr:uid="{00000000-0005-0000-0000-0000E1170000}"/>
    <cellStyle name="Comma 2 4 8 3 4 2" xfId="30639" xr:uid="{49C87682-2730-492D-A56E-F066AE484B31}"/>
    <cellStyle name="Comma 2 4 8 3 5" xfId="21032" xr:uid="{82F65E35-0EEB-4E09-AE69-3DDBEF51B6CA}"/>
    <cellStyle name="Comma 2 4 8 4" xfId="2620" xr:uid="{00000000-0005-0000-0000-0000E2170000}"/>
    <cellStyle name="Comma 2 4 8 4 2" xfId="7423" xr:uid="{00000000-0005-0000-0000-0000E3170000}"/>
    <cellStyle name="Comma 2 4 8 4 2 2" xfId="17030" xr:uid="{00000000-0005-0000-0000-0000E4170000}"/>
    <cellStyle name="Comma 2 4 8 4 2 2 2" xfId="36244" xr:uid="{853D5C00-208C-497C-8462-2EA9DBF3495E}"/>
    <cellStyle name="Comma 2 4 8 4 2 3" xfId="26637" xr:uid="{FA8ACDA2-ABEB-4A20-9E07-EB5FEE428B1E}"/>
    <cellStyle name="Comma 2 4 8 4 3" xfId="12227" xr:uid="{00000000-0005-0000-0000-0000E5170000}"/>
    <cellStyle name="Comma 2 4 8 4 3 2" xfId="31441" xr:uid="{2CE891CA-09E5-4443-A24F-897ED0599FAE}"/>
    <cellStyle name="Comma 2 4 8 4 4" xfId="21834" xr:uid="{E7CBB5CC-382D-4ACA-BAF2-5F83FE38B661}"/>
    <cellStyle name="Comma 2 4 8 5" xfId="5022" xr:uid="{00000000-0005-0000-0000-0000E6170000}"/>
    <cellStyle name="Comma 2 4 8 5 2" xfId="14629" xr:uid="{00000000-0005-0000-0000-0000E7170000}"/>
    <cellStyle name="Comma 2 4 8 5 2 2" xfId="33843" xr:uid="{8D090949-E79B-42FE-8143-EF948CBDFEB7}"/>
    <cellStyle name="Comma 2 4 8 5 3" xfId="24236" xr:uid="{1B448A59-A732-4EE8-B534-5CC02B0013E5}"/>
    <cellStyle name="Comma 2 4 8 6" xfId="9825" xr:uid="{00000000-0005-0000-0000-0000E8170000}"/>
    <cellStyle name="Comma 2 4 8 6 2" xfId="29039" xr:uid="{3977DC00-F3EE-4C97-97A8-AC4795287ABD}"/>
    <cellStyle name="Comma 2 4 8 7" xfId="19432" xr:uid="{048CE43E-EAFA-42E0-834A-C7CEC4E0E753}"/>
    <cellStyle name="Comma 2 4 9" xfId="414" xr:uid="{00000000-0005-0000-0000-0000E9170000}"/>
    <cellStyle name="Comma 2 4 9 2" xfId="1215" xr:uid="{00000000-0005-0000-0000-0000EA170000}"/>
    <cellStyle name="Comma 2 4 9 2 2" xfId="3620" xr:uid="{00000000-0005-0000-0000-0000EB170000}"/>
    <cellStyle name="Comma 2 4 9 2 2 2" xfId="8423" xr:uid="{00000000-0005-0000-0000-0000EC170000}"/>
    <cellStyle name="Comma 2 4 9 2 2 2 2" xfId="18030" xr:uid="{00000000-0005-0000-0000-0000ED170000}"/>
    <cellStyle name="Comma 2 4 9 2 2 2 2 2" xfId="37244" xr:uid="{565E60D2-7CEC-44B5-BEDA-D2B6EF3515D8}"/>
    <cellStyle name="Comma 2 4 9 2 2 2 3" xfId="27637" xr:uid="{7772F60B-E93C-4C76-ADA8-CDDB5241E9D4}"/>
    <cellStyle name="Comma 2 4 9 2 2 3" xfId="13227" xr:uid="{00000000-0005-0000-0000-0000EE170000}"/>
    <cellStyle name="Comma 2 4 9 2 2 3 2" xfId="32441" xr:uid="{F7550A18-36BB-4A17-9A07-01D3046BE5C6}"/>
    <cellStyle name="Comma 2 4 9 2 2 4" xfId="22834" xr:uid="{76DA1207-2563-4075-A6D9-A37A68D65723}"/>
    <cellStyle name="Comma 2 4 9 2 3" xfId="6022" xr:uid="{00000000-0005-0000-0000-0000EF170000}"/>
    <cellStyle name="Comma 2 4 9 2 3 2" xfId="15629" xr:uid="{00000000-0005-0000-0000-0000F0170000}"/>
    <cellStyle name="Comma 2 4 9 2 3 2 2" xfId="34843" xr:uid="{389F1D48-735E-49D8-9FB1-916AFA0B4FB0}"/>
    <cellStyle name="Comma 2 4 9 2 3 3" xfId="25236" xr:uid="{81ADBB4A-70D3-40AF-8018-7D411CFBF681}"/>
    <cellStyle name="Comma 2 4 9 2 4" xfId="10825" xr:uid="{00000000-0005-0000-0000-0000F1170000}"/>
    <cellStyle name="Comma 2 4 9 2 4 2" xfId="30039" xr:uid="{A51D216F-D82F-4D37-819C-EB92506E3BCB}"/>
    <cellStyle name="Comma 2 4 9 2 5" xfId="20432" xr:uid="{6DBB9048-F2FD-4AB2-B244-45312CB0745A}"/>
    <cellStyle name="Comma 2 4 9 3" xfId="2015" xr:uid="{00000000-0005-0000-0000-0000F2170000}"/>
    <cellStyle name="Comma 2 4 9 3 2" xfId="4420" xr:uid="{00000000-0005-0000-0000-0000F3170000}"/>
    <cellStyle name="Comma 2 4 9 3 2 2" xfId="9223" xr:uid="{00000000-0005-0000-0000-0000F4170000}"/>
    <cellStyle name="Comma 2 4 9 3 2 2 2" xfId="18830" xr:uid="{00000000-0005-0000-0000-0000F5170000}"/>
    <cellStyle name="Comma 2 4 9 3 2 2 2 2" xfId="38044" xr:uid="{E01F17F7-9CAA-4131-914B-3A82226C1C17}"/>
    <cellStyle name="Comma 2 4 9 3 2 2 3" xfId="28437" xr:uid="{BE7EAC99-9A95-48C6-8CC8-950B49E431C7}"/>
    <cellStyle name="Comma 2 4 9 3 2 3" xfId="14027" xr:uid="{00000000-0005-0000-0000-0000F6170000}"/>
    <cellStyle name="Comma 2 4 9 3 2 3 2" xfId="33241" xr:uid="{581D114F-8D97-433C-92BC-48625D4222F8}"/>
    <cellStyle name="Comma 2 4 9 3 2 4" xfId="23634" xr:uid="{7DFDEC99-034E-431E-93C0-CB9EB4F6B4B9}"/>
    <cellStyle name="Comma 2 4 9 3 3" xfId="6822" xr:uid="{00000000-0005-0000-0000-0000F7170000}"/>
    <cellStyle name="Comma 2 4 9 3 3 2" xfId="16429" xr:uid="{00000000-0005-0000-0000-0000F8170000}"/>
    <cellStyle name="Comma 2 4 9 3 3 2 2" xfId="35643" xr:uid="{0B09FF19-7977-4DD1-9884-3DD2FAFED02D}"/>
    <cellStyle name="Comma 2 4 9 3 3 3" xfId="26036" xr:uid="{E49242DA-9EB0-47F8-93A8-959B7CAB7D69}"/>
    <cellStyle name="Comma 2 4 9 3 4" xfId="11625" xr:uid="{00000000-0005-0000-0000-0000F9170000}"/>
    <cellStyle name="Comma 2 4 9 3 4 2" xfId="30839" xr:uid="{4DB9D696-18CE-41BC-9AF5-13700F162798}"/>
    <cellStyle name="Comma 2 4 9 3 5" xfId="21232" xr:uid="{79F7FDEA-41EF-4E92-B3F8-6B53797743F7}"/>
    <cellStyle name="Comma 2 4 9 4" xfId="2820" xr:uid="{00000000-0005-0000-0000-0000FA170000}"/>
    <cellStyle name="Comma 2 4 9 4 2" xfId="7623" xr:uid="{00000000-0005-0000-0000-0000FB170000}"/>
    <cellStyle name="Comma 2 4 9 4 2 2" xfId="17230" xr:uid="{00000000-0005-0000-0000-0000FC170000}"/>
    <cellStyle name="Comma 2 4 9 4 2 2 2" xfId="36444" xr:uid="{69E34158-B48E-4C2C-A637-EC5ADF892343}"/>
    <cellStyle name="Comma 2 4 9 4 2 3" xfId="26837" xr:uid="{A80098BA-70B3-41DF-86C7-62992A882EFC}"/>
    <cellStyle name="Comma 2 4 9 4 3" xfId="12427" xr:uid="{00000000-0005-0000-0000-0000FD170000}"/>
    <cellStyle name="Comma 2 4 9 4 3 2" xfId="31641" xr:uid="{6A2BA4A0-6749-4A91-9DB8-FE7CDB8D7BE9}"/>
    <cellStyle name="Comma 2 4 9 4 4" xfId="22034" xr:uid="{DF6A65DC-E988-487A-B42B-5D8DD3289E9E}"/>
    <cellStyle name="Comma 2 4 9 5" xfId="5222" xr:uid="{00000000-0005-0000-0000-0000FE170000}"/>
    <cellStyle name="Comma 2 4 9 5 2" xfId="14829" xr:uid="{00000000-0005-0000-0000-0000FF170000}"/>
    <cellStyle name="Comma 2 4 9 5 2 2" xfId="34043" xr:uid="{F95CBFE5-3C52-4280-A4A7-4265E403CDA8}"/>
    <cellStyle name="Comma 2 4 9 5 3" xfId="24436" xr:uid="{F0AEF317-56CE-4564-B45C-B20EEEF5652D}"/>
    <cellStyle name="Comma 2 4 9 6" xfId="10025" xr:uid="{00000000-0005-0000-0000-000000180000}"/>
    <cellStyle name="Comma 2 4 9 6 2" xfId="29239" xr:uid="{523EA803-37ED-4C7B-918F-BEFCA8B3FCE4}"/>
    <cellStyle name="Comma 2 4 9 7" xfId="19632" xr:uid="{81FE2756-ADCA-4CC2-B94B-189D5EE912AB}"/>
    <cellStyle name="Comma 2 5" xfId="15" xr:uid="{00000000-0005-0000-0000-000001180000}"/>
    <cellStyle name="Comma 2 5 10" xfId="616" xr:uid="{00000000-0005-0000-0000-000002180000}"/>
    <cellStyle name="Comma 2 5 10 2" xfId="1417" xr:uid="{00000000-0005-0000-0000-000003180000}"/>
    <cellStyle name="Comma 2 5 10 2 2" xfId="3822" xr:uid="{00000000-0005-0000-0000-000004180000}"/>
    <cellStyle name="Comma 2 5 10 2 2 2" xfId="8625" xr:uid="{00000000-0005-0000-0000-000005180000}"/>
    <cellStyle name="Comma 2 5 10 2 2 2 2" xfId="18232" xr:uid="{00000000-0005-0000-0000-000006180000}"/>
    <cellStyle name="Comma 2 5 10 2 2 2 2 2" xfId="37446" xr:uid="{FE50B016-33C1-4887-9992-80B937A1875B}"/>
    <cellStyle name="Comma 2 5 10 2 2 2 3" xfId="27839" xr:uid="{6A6FA964-2411-4A27-9262-ABF97924F318}"/>
    <cellStyle name="Comma 2 5 10 2 2 3" xfId="13429" xr:uid="{00000000-0005-0000-0000-000007180000}"/>
    <cellStyle name="Comma 2 5 10 2 2 3 2" xfId="32643" xr:uid="{564BD2F7-1429-4B57-9D44-360DF5E786DE}"/>
    <cellStyle name="Comma 2 5 10 2 2 4" xfId="23036" xr:uid="{1D89D159-5D41-4A7B-82F0-F98C2C3B33AD}"/>
    <cellStyle name="Comma 2 5 10 2 3" xfId="6224" xr:uid="{00000000-0005-0000-0000-000008180000}"/>
    <cellStyle name="Comma 2 5 10 2 3 2" xfId="15831" xr:uid="{00000000-0005-0000-0000-000009180000}"/>
    <cellStyle name="Comma 2 5 10 2 3 2 2" xfId="35045" xr:uid="{AD94891C-D4D0-492A-9FE2-2F2CFEE6CAA6}"/>
    <cellStyle name="Comma 2 5 10 2 3 3" xfId="25438" xr:uid="{79943532-17B4-462B-AF91-1BD76C3C2A69}"/>
    <cellStyle name="Comma 2 5 10 2 4" xfId="11027" xr:uid="{00000000-0005-0000-0000-00000A180000}"/>
    <cellStyle name="Comma 2 5 10 2 4 2" xfId="30241" xr:uid="{D4E5213B-3A78-4442-A15C-24D51879E578}"/>
    <cellStyle name="Comma 2 5 10 2 5" xfId="20634" xr:uid="{74CC81D6-6303-4F68-B4FA-3F5510C9B651}"/>
    <cellStyle name="Comma 2 5 10 3" xfId="2217" xr:uid="{00000000-0005-0000-0000-00000B180000}"/>
    <cellStyle name="Comma 2 5 10 3 2" xfId="4622" xr:uid="{00000000-0005-0000-0000-00000C180000}"/>
    <cellStyle name="Comma 2 5 10 3 2 2" xfId="9425" xr:uid="{00000000-0005-0000-0000-00000D180000}"/>
    <cellStyle name="Comma 2 5 10 3 2 2 2" xfId="19032" xr:uid="{00000000-0005-0000-0000-00000E180000}"/>
    <cellStyle name="Comma 2 5 10 3 2 2 2 2" xfId="38246" xr:uid="{8303626B-0DC1-4300-A76A-2A8771A54FC2}"/>
    <cellStyle name="Comma 2 5 10 3 2 2 3" xfId="28639" xr:uid="{49C0CB88-D892-4EF3-B057-B40830751529}"/>
    <cellStyle name="Comma 2 5 10 3 2 3" xfId="14229" xr:uid="{00000000-0005-0000-0000-00000F180000}"/>
    <cellStyle name="Comma 2 5 10 3 2 3 2" xfId="33443" xr:uid="{F0977CE3-AE25-404B-9EB5-ADB39CA6DF93}"/>
    <cellStyle name="Comma 2 5 10 3 2 4" xfId="23836" xr:uid="{522609F0-E570-4898-987D-6E7B1551489E}"/>
    <cellStyle name="Comma 2 5 10 3 3" xfId="7024" xr:uid="{00000000-0005-0000-0000-000010180000}"/>
    <cellStyle name="Comma 2 5 10 3 3 2" xfId="16631" xr:uid="{00000000-0005-0000-0000-000011180000}"/>
    <cellStyle name="Comma 2 5 10 3 3 2 2" xfId="35845" xr:uid="{57D76179-2FB3-4CD0-B91A-6F517A5A6FC6}"/>
    <cellStyle name="Comma 2 5 10 3 3 3" xfId="26238" xr:uid="{290E6FDE-24C9-4161-86B3-6A2D2938750D}"/>
    <cellStyle name="Comma 2 5 10 3 4" xfId="11827" xr:uid="{00000000-0005-0000-0000-000012180000}"/>
    <cellStyle name="Comma 2 5 10 3 4 2" xfId="31041" xr:uid="{F9F70DEA-ECF0-499C-97C6-FD26908CC3EC}"/>
    <cellStyle name="Comma 2 5 10 3 5" xfId="21434" xr:uid="{25A9DC5E-3828-4A8E-BA20-04F150D5D4BB}"/>
    <cellStyle name="Comma 2 5 10 4" xfId="3022" xr:uid="{00000000-0005-0000-0000-000013180000}"/>
    <cellStyle name="Comma 2 5 10 4 2" xfId="7825" xr:uid="{00000000-0005-0000-0000-000014180000}"/>
    <cellStyle name="Comma 2 5 10 4 2 2" xfId="17432" xr:uid="{00000000-0005-0000-0000-000015180000}"/>
    <cellStyle name="Comma 2 5 10 4 2 2 2" xfId="36646" xr:uid="{93D85D3F-FC49-4AD0-9A92-7557D89F27C4}"/>
    <cellStyle name="Comma 2 5 10 4 2 3" xfId="27039" xr:uid="{66F5493F-7326-4CD5-B64C-CAC75983B4F4}"/>
    <cellStyle name="Comma 2 5 10 4 3" xfId="12629" xr:uid="{00000000-0005-0000-0000-000016180000}"/>
    <cellStyle name="Comma 2 5 10 4 3 2" xfId="31843" xr:uid="{DF96F61B-734D-411D-9C6A-F9088827002A}"/>
    <cellStyle name="Comma 2 5 10 4 4" xfId="22236" xr:uid="{65363F8D-2F7F-4BA2-81D1-EC91DAB6A02F}"/>
    <cellStyle name="Comma 2 5 10 5" xfId="5424" xr:uid="{00000000-0005-0000-0000-000017180000}"/>
    <cellStyle name="Comma 2 5 10 5 2" xfId="15031" xr:uid="{00000000-0005-0000-0000-000018180000}"/>
    <cellStyle name="Comma 2 5 10 5 2 2" xfId="34245" xr:uid="{7BF42F09-EFF8-44F2-A6D2-99885ECAF446}"/>
    <cellStyle name="Comma 2 5 10 5 3" xfId="24638" xr:uid="{FAB77CF2-7A58-4390-84AD-5B2D50B2377E}"/>
    <cellStyle name="Comma 2 5 10 6" xfId="10227" xr:uid="{00000000-0005-0000-0000-000019180000}"/>
    <cellStyle name="Comma 2 5 10 6 2" xfId="29441" xr:uid="{695E8C02-F742-4312-888B-04F62F66E840}"/>
    <cellStyle name="Comma 2 5 10 7" xfId="19834" xr:uid="{5D2D88C4-EDB7-4F50-9C3A-FCE5A91C9429}"/>
    <cellStyle name="Comma 2 5 11" xfId="817" xr:uid="{00000000-0005-0000-0000-00001A180000}"/>
    <cellStyle name="Comma 2 5 11 2" xfId="3222" xr:uid="{00000000-0005-0000-0000-00001B180000}"/>
    <cellStyle name="Comma 2 5 11 2 2" xfId="8025" xr:uid="{00000000-0005-0000-0000-00001C180000}"/>
    <cellStyle name="Comma 2 5 11 2 2 2" xfId="17632" xr:uid="{00000000-0005-0000-0000-00001D180000}"/>
    <cellStyle name="Comma 2 5 11 2 2 2 2" xfId="36846" xr:uid="{84E44FBC-2A99-4CB7-9D94-CA09CF16B3B2}"/>
    <cellStyle name="Comma 2 5 11 2 2 3" xfId="27239" xr:uid="{4F3DD426-D0CF-412B-8C68-951ED9C22BDF}"/>
    <cellStyle name="Comma 2 5 11 2 3" xfId="12829" xr:uid="{00000000-0005-0000-0000-00001E180000}"/>
    <cellStyle name="Comma 2 5 11 2 3 2" xfId="32043" xr:uid="{D104AC8F-D34C-40DC-9F7E-6DA2EF0958A3}"/>
    <cellStyle name="Comma 2 5 11 2 4" xfId="22436" xr:uid="{206DE297-392C-4301-9691-0F1C1F2FE181}"/>
    <cellStyle name="Comma 2 5 11 3" xfId="5624" xr:uid="{00000000-0005-0000-0000-00001F180000}"/>
    <cellStyle name="Comma 2 5 11 3 2" xfId="15231" xr:uid="{00000000-0005-0000-0000-000020180000}"/>
    <cellStyle name="Comma 2 5 11 3 2 2" xfId="34445" xr:uid="{D97411EA-FB37-4C78-A977-035860D3C59E}"/>
    <cellStyle name="Comma 2 5 11 3 3" xfId="24838" xr:uid="{3080A868-A8B1-47BA-8891-FCD2CA41F8F1}"/>
    <cellStyle name="Comma 2 5 11 4" xfId="10427" xr:uid="{00000000-0005-0000-0000-000021180000}"/>
    <cellStyle name="Comma 2 5 11 4 2" xfId="29641" xr:uid="{7D1B272C-2953-4A40-8B90-01C8EC218F9E}"/>
    <cellStyle name="Comma 2 5 11 5" xfId="20034" xr:uid="{27CC392F-D471-4EB0-9FCA-9045A9395B66}"/>
    <cellStyle name="Comma 2 5 12" xfId="1617" xr:uid="{00000000-0005-0000-0000-000022180000}"/>
    <cellStyle name="Comma 2 5 12 2" xfId="4022" xr:uid="{00000000-0005-0000-0000-000023180000}"/>
    <cellStyle name="Comma 2 5 12 2 2" xfId="8825" xr:uid="{00000000-0005-0000-0000-000024180000}"/>
    <cellStyle name="Comma 2 5 12 2 2 2" xfId="18432" xr:uid="{00000000-0005-0000-0000-000025180000}"/>
    <cellStyle name="Comma 2 5 12 2 2 2 2" xfId="37646" xr:uid="{BAB7A98E-E2DA-499E-B6BD-0DB9AA107068}"/>
    <cellStyle name="Comma 2 5 12 2 2 3" xfId="28039" xr:uid="{1E7DAF3C-F829-4050-B782-4F157AFF4706}"/>
    <cellStyle name="Comma 2 5 12 2 3" xfId="13629" xr:uid="{00000000-0005-0000-0000-000026180000}"/>
    <cellStyle name="Comma 2 5 12 2 3 2" xfId="32843" xr:uid="{E53138FC-2704-4316-B18E-0C073D897F5F}"/>
    <cellStyle name="Comma 2 5 12 2 4" xfId="23236" xr:uid="{B9E267FA-ED10-4641-98EB-A1963D192C01}"/>
    <cellStyle name="Comma 2 5 12 3" xfId="6424" xr:uid="{00000000-0005-0000-0000-000027180000}"/>
    <cellStyle name="Comma 2 5 12 3 2" xfId="16031" xr:uid="{00000000-0005-0000-0000-000028180000}"/>
    <cellStyle name="Comma 2 5 12 3 2 2" xfId="35245" xr:uid="{E8F45323-EAA0-4FF1-A638-2637F5E3CA18}"/>
    <cellStyle name="Comma 2 5 12 3 3" xfId="25638" xr:uid="{69B012C5-D67E-4E84-B811-46CE7FFC5917}"/>
    <cellStyle name="Comma 2 5 12 4" xfId="11227" xr:uid="{00000000-0005-0000-0000-000029180000}"/>
    <cellStyle name="Comma 2 5 12 4 2" xfId="30441" xr:uid="{D6725E0D-5B2B-450B-ABAE-3ED0E6543BDC}"/>
    <cellStyle name="Comma 2 5 12 5" xfId="20834" xr:uid="{2319DAD2-D5B7-4F7D-826C-512D8B3BD258}"/>
    <cellStyle name="Comma 2 5 13" xfId="2422" xr:uid="{00000000-0005-0000-0000-00002A180000}"/>
    <cellStyle name="Comma 2 5 13 2" xfId="7225" xr:uid="{00000000-0005-0000-0000-00002B180000}"/>
    <cellStyle name="Comma 2 5 13 2 2" xfId="16832" xr:uid="{00000000-0005-0000-0000-00002C180000}"/>
    <cellStyle name="Comma 2 5 13 2 2 2" xfId="36046" xr:uid="{ED5F9A00-A027-4368-8384-D929E2A6389D}"/>
    <cellStyle name="Comma 2 5 13 2 3" xfId="26439" xr:uid="{3BA1EF39-C0D3-4994-B169-71D1556A6EBB}"/>
    <cellStyle name="Comma 2 5 13 3" xfId="12029" xr:uid="{00000000-0005-0000-0000-00002D180000}"/>
    <cellStyle name="Comma 2 5 13 3 2" xfId="31243" xr:uid="{C8E76720-73A1-4406-9C8D-9000536DD9CD}"/>
    <cellStyle name="Comma 2 5 13 4" xfId="21636" xr:uid="{52B07E36-0D4F-4406-99E9-EEB2BB7B7795}"/>
    <cellStyle name="Comma 2 5 14" xfId="4824" xr:uid="{00000000-0005-0000-0000-00002E180000}"/>
    <cellStyle name="Comma 2 5 14 2" xfId="14431" xr:uid="{00000000-0005-0000-0000-00002F180000}"/>
    <cellStyle name="Comma 2 5 14 2 2" xfId="33645" xr:uid="{CA8C76EE-EF4F-4140-841D-3E850F53A67F}"/>
    <cellStyle name="Comma 2 5 14 3" xfId="24038" xr:uid="{CE623955-5C29-4196-AE1A-E18113CF6F12}"/>
    <cellStyle name="Comma 2 5 15" xfId="9627" xr:uid="{00000000-0005-0000-0000-000030180000}"/>
    <cellStyle name="Comma 2 5 15 2" xfId="28841" xr:uid="{A25C7215-4C0D-413A-97C8-2815547CF1E8}"/>
    <cellStyle name="Comma 2 5 16" xfId="19234" xr:uid="{3AA47259-BAA9-443C-B5D9-E9F5A16E4A5E}"/>
    <cellStyle name="Comma 2 5 2" xfId="25" xr:uid="{00000000-0005-0000-0000-000031180000}"/>
    <cellStyle name="Comma 2 5 2 10" xfId="4834" xr:uid="{00000000-0005-0000-0000-000032180000}"/>
    <cellStyle name="Comma 2 5 2 10 2" xfId="14441" xr:uid="{00000000-0005-0000-0000-000033180000}"/>
    <cellStyle name="Comma 2 5 2 10 2 2" xfId="33655" xr:uid="{304205ED-747F-42E4-B416-ADF9B3F278E4}"/>
    <cellStyle name="Comma 2 5 2 10 3" xfId="24048" xr:uid="{395AD9DF-11D5-4901-A972-46EACA931488}"/>
    <cellStyle name="Comma 2 5 2 11" xfId="9637" xr:uid="{00000000-0005-0000-0000-000034180000}"/>
    <cellStyle name="Comma 2 5 2 11 2" xfId="28851" xr:uid="{F0C462C1-1D35-4101-89AE-28C287356EC3}"/>
    <cellStyle name="Comma 2 5 2 12" xfId="19244" xr:uid="{A4A0E124-1EB0-46AF-8B01-E0F7F0DF32EF}"/>
    <cellStyle name="Comma 2 5 2 2" xfId="76" xr:uid="{00000000-0005-0000-0000-000035180000}"/>
    <cellStyle name="Comma 2 5 2 2 10" xfId="9687" xr:uid="{00000000-0005-0000-0000-000036180000}"/>
    <cellStyle name="Comma 2 5 2 2 10 2" xfId="28901" xr:uid="{F8C2C148-FD5E-45D1-AD8B-042BAA601C23}"/>
    <cellStyle name="Comma 2 5 2 2 11" xfId="19294" xr:uid="{E3131765-9525-42CC-A277-3D0B675139EC}"/>
    <cellStyle name="Comma 2 5 2 2 2" xfId="176" xr:uid="{00000000-0005-0000-0000-000037180000}"/>
    <cellStyle name="Comma 2 5 2 2 2 10" xfId="19394" xr:uid="{5192DC67-C065-4360-97BE-D00C17D57E7D}"/>
    <cellStyle name="Comma 2 5 2 2 2 2" xfId="376" xr:uid="{00000000-0005-0000-0000-000038180000}"/>
    <cellStyle name="Comma 2 5 2 2 2 2 2" xfId="1177" xr:uid="{00000000-0005-0000-0000-000039180000}"/>
    <cellStyle name="Comma 2 5 2 2 2 2 2 2" xfId="3582" xr:uid="{00000000-0005-0000-0000-00003A180000}"/>
    <cellStyle name="Comma 2 5 2 2 2 2 2 2 2" xfId="8385" xr:uid="{00000000-0005-0000-0000-00003B180000}"/>
    <cellStyle name="Comma 2 5 2 2 2 2 2 2 2 2" xfId="17992" xr:uid="{00000000-0005-0000-0000-00003C180000}"/>
    <cellStyle name="Comma 2 5 2 2 2 2 2 2 2 2 2" xfId="37206" xr:uid="{F03D16B7-E2D7-44AB-A4CA-FC2454FD8422}"/>
    <cellStyle name="Comma 2 5 2 2 2 2 2 2 2 3" xfId="27599" xr:uid="{9F266FA1-0AB8-48C4-92F9-D848BCCAE48E}"/>
    <cellStyle name="Comma 2 5 2 2 2 2 2 2 3" xfId="13189" xr:uid="{00000000-0005-0000-0000-00003D180000}"/>
    <cellStyle name="Comma 2 5 2 2 2 2 2 2 3 2" xfId="32403" xr:uid="{FA7FE716-8E7D-46FA-BDA4-03CC5415C828}"/>
    <cellStyle name="Comma 2 5 2 2 2 2 2 2 4" xfId="22796" xr:uid="{2B9CFA30-3484-4218-B2ED-29A9C3DF7FFD}"/>
    <cellStyle name="Comma 2 5 2 2 2 2 2 3" xfId="5984" xr:uid="{00000000-0005-0000-0000-00003E180000}"/>
    <cellStyle name="Comma 2 5 2 2 2 2 2 3 2" xfId="15591" xr:uid="{00000000-0005-0000-0000-00003F180000}"/>
    <cellStyle name="Comma 2 5 2 2 2 2 2 3 2 2" xfId="34805" xr:uid="{179C20FF-59B6-41B9-98B8-F7DE401FDE53}"/>
    <cellStyle name="Comma 2 5 2 2 2 2 2 3 3" xfId="25198" xr:uid="{8ADBC353-E209-45D1-A870-681AABEB5B79}"/>
    <cellStyle name="Comma 2 5 2 2 2 2 2 4" xfId="10787" xr:uid="{00000000-0005-0000-0000-000040180000}"/>
    <cellStyle name="Comma 2 5 2 2 2 2 2 4 2" xfId="30001" xr:uid="{067F32AC-C5D4-4BE3-9C33-8820D7351973}"/>
    <cellStyle name="Comma 2 5 2 2 2 2 2 5" xfId="20394" xr:uid="{02CF90B3-7579-4B7A-9566-67848AE83116}"/>
    <cellStyle name="Comma 2 5 2 2 2 2 3" xfId="1977" xr:uid="{00000000-0005-0000-0000-000041180000}"/>
    <cellStyle name="Comma 2 5 2 2 2 2 3 2" xfId="4382" xr:uid="{00000000-0005-0000-0000-000042180000}"/>
    <cellStyle name="Comma 2 5 2 2 2 2 3 2 2" xfId="9185" xr:uid="{00000000-0005-0000-0000-000043180000}"/>
    <cellStyle name="Comma 2 5 2 2 2 2 3 2 2 2" xfId="18792" xr:uid="{00000000-0005-0000-0000-000044180000}"/>
    <cellStyle name="Comma 2 5 2 2 2 2 3 2 2 2 2" xfId="38006" xr:uid="{E9E00BD8-8882-4565-8B49-BEB3588DC949}"/>
    <cellStyle name="Comma 2 5 2 2 2 2 3 2 2 3" xfId="28399" xr:uid="{BDE6E05F-6A46-4190-9813-B04D0181543C}"/>
    <cellStyle name="Comma 2 5 2 2 2 2 3 2 3" xfId="13989" xr:uid="{00000000-0005-0000-0000-000045180000}"/>
    <cellStyle name="Comma 2 5 2 2 2 2 3 2 3 2" xfId="33203" xr:uid="{626AA204-6039-41F7-B6F2-3F243A8F3BB1}"/>
    <cellStyle name="Comma 2 5 2 2 2 2 3 2 4" xfId="23596" xr:uid="{0CE6395E-0AD9-40B3-96F1-FED98253ADAF}"/>
    <cellStyle name="Comma 2 5 2 2 2 2 3 3" xfId="6784" xr:uid="{00000000-0005-0000-0000-000046180000}"/>
    <cellStyle name="Comma 2 5 2 2 2 2 3 3 2" xfId="16391" xr:uid="{00000000-0005-0000-0000-000047180000}"/>
    <cellStyle name="Comma 2 5 2 2 2 2 3 3 2 2" xfId="35605" xr:uid="{B7BF43D3-2CB9-4BEC-9704-D4B000F42D1C}"/>
    <cellStyle name="Comma 2 5 2 2 2 2 3 3 3" xfId="25998" xr:uid="{0C7F4D15-643D-4859-9D44-FA02FDB5BEE2}"/>
    <cellStyle name="Comma 2 5 2 2 2 2 3 4" xfId="11587" xr:uid="{00000000-0005-0000-0000-000048180000}"/>
    <cellStyle name="Comma 2 5 2 2 2 2 3 4 2" xfId="30801" xr:uid="{27A3087B-78F1-4729-AEEF-329116AA0D28}"/>
    <cellStyle name="Comma 2 5 2 2 2 2 3 5" xfId="21194" xr:uid="{E0CE181E-C27D-460A-962A-BA2CDAAE0ABB}"/>
    <cellStyle name="Comma 2 5 2 2 2 2 4" xfId="2782" xr:uid="{00000000-0005-0000-0000-000049180000}"/>
    <cellStyle name="Comma 2 5 2 2 2 2 4 2" xfId="7585" xr:uid="{00000000-0005-0000-0000-00004A180000}"/>
    <cellStyle name="Comma 2 5 2 2 2 2 4 2 2" xfId="17192" xr:uid="{00000000-0005-0000-0000-00004B180000}"/>
    <cellStyle name="Comma 2 5 2 2 2 2 4 2 2 2" xfId="36406" xr:uid="{070CCA70-E37B-4331-A2C9-82E8186F7DBD}"/>
    <cellStyle name="Comma 2 5 2 2 2 2 4 2 3" xfId="26799" xr:uid="{8A41A754-C97B-4B6C-BA05-D7A011365A0A}"/>
    <cellStyle name="Comma 2 5 2 2 2 2 4 3" xfId="12389" xr:uid="{00000000-0005-0000-0000-00004C180000}"/>
    <cellStyle name="Comma 2 5 2 2 2 2 4 3 2" xfId="31603" xr:uid="{767B5054-67FC-4F21-B51D-57AF76EF84F4}"/>
    <cellStyle name="Comma 2 5 2 2 2 2 4 4" xfId="21996" xr:uid="{945BA01B-B654-478F-91FB-802F124C75BA}"/>
    <cellStyle name="Comma 2 5 2 2 2 2 5" xfId="5184" xr:uid="{00000000-0005-0000-0000-00004D180000}"/>
    <cellStyle name="Comma 2 5 2 2 2 2 5 2" xfId="14791" xr:uid="{00000000-0005-0000-0000-00004E180000}"/>
    <cellStyle name="Comma 2 5 2 2 2 2 5 2 2" xfId="34005" xr:uid="{F086267A-4CCE-4F3C-919C-133A85FA2015}"/>
    <cellStyle name="Comma 2 5 2 2 2 2 5 3" xfId="24398" xr:uid="{185E6B1F-7FCA-4E64-A61B-DAB5B5F1924A}"/>
    <cellStyle name="Comma 2 5 2 2 2 2 6" xfId="9987" xr:uid="{00000000-0005-0000-0000-00004F180000}"/>
    <cellStyle name="Comma 2 5 2 2 2 2 6 2" xfId="29201" xr:uid="{5FFD54B0-C666-4C10-AF9E-B40C497B2B8A}"/>
    <cellStyle name="Comma 2 5 2 2 2 2 7" xfId="19594" xr:uid="{61676343-B294-46E6-B3E5-294653FEC6BF}"/>
    <cellStyle name="Comma 2 5 2 2 2 3" xfId="576" xr:uid="{00000000-0005-0000-0000-000050180000}"/>
    <cellStyle name="Comma 2 5 2 2 2 3 2" xfId="1377" xr:uid="{00000000-0005-0000-0000-000051180000}"/>
    <cellStyle name="Comma 2 5 2 2 2 3 2 2" xfId="3782" xr:uid="{00000000-0005-0000-0000-000052180000}"/>
    <cellStyle name="Comma 2 5 2 2 2 3 2 2 2" xfId="8585" xr:uid="{00000000-0005-0000-0000-000053180000}"/>
    <cellStyle name="Comma 2 5 2 2 2 3 2 2 2 2" xfId="18192" xr:uid="{00000000-0005-0000-0000-000054180000}"/>
    <cellStyle name="Comma 2 5 2 2 2 3 2 2 2 2 2" xfId="37406" xr:uid="{19610639-34F0-4974-A090-12E10CD08282}"/>
    <cellStyle name="Comma 2 5 2 2 2 3 2 2 2 3" xfId="27799" xr:uid="{D651FACC-DB6F-4657-8A5D-8A9C01C269D8}"/>
    <cellStyle name="Comma 2 5 2 2 2 3 2 2 3" xfId="13389" xr:uid="{00000000-0005-0000-0000-000055180000}"/>
    <cellStyle name="Comma 2 5 2 2 2 3 2 2 3 2" xfId="32603" xr:uid="{ADC70152-3949-4FAC-BB6E-0BE25F0F9E84}"/>
    <cellStyle name="Comma 2 5 2 2 2 3 2 2 4" xfId="22996" xr:uid="{41DC2B31-0D5A-45F4-AD25-3EF1E5F20BBC}"/>
    <cellStyle name="Comma 2 5 2 2 2 3 2 3" xfId="6184" xr:uid="{00000000-0005-0000-0000-000056180000}"/>
    <cellStyle name="Comma 2 5 2 2 2 3 2 3 2" xfId="15791" xr:uid="{00000000-0005-0000-0000-000057180000}"/>
    <cellStyle name="Comma 2 5 2 2 2 3 2 3 2 2" xfId="35005" xr:uid="{DAD890CF-8580-4B7C-A44C-FA6E09751B96}"/>
    <cellStyle name="Comma 2 5 2 2 2 3 2 3 3" xfId="25398" xr:uid="{227834EB-5B98-4B88-8D11-1990E950F51E}"/>
    <cellStyle name="Comma 2 5 2 2 2 3 2 4" xfId="10987" xr:uid="{00000000-0005-0000-0000-000058180000}"/>
    <cellStyle name="Comma 2 5 2 2 2 3 2 4 2" xfId="30201" xr:uid="{C3FD95E6-0DC3-4785-9CB0-48C09AB372F5}"/>
    <cellStyle name="Comma 2 5 2 2 2 3 2 5" xfId="20594" xr:uid="{61DAF0E3-1BF6-4885-A4CD-F514B4E9D5FB}"/>
    <cellStyle name="Comma 2 5 2 2 2 3 3" xfId="2177" xr:uid="{00000000-0005-0000-0000-000059180000}"/>
    <cellStyle name="Comma 2 5 2 2 2 3 3 2" xfId="4582" xr:uid="{00000000-0005-0000-0000-00005A180000}"/>
    <cellStyle name="Comma 2 5 2 2 2 3 3 2 2" xfId="9385" xr:uid="{00000000-0005-0000-0000-00005B180000}"/>
    <cellStyle name="Comma 2 5 2 2 2 3 3 2 2 2" xfId="18992" xr:uid="{00000000-0005-0000-0000-00005C180000}"/>
    <cellStyle name="Comma 2 5 2 2 2 3 3 2 2 2 2" xfId="38206" xr:uid="{1048EB09-D08E-4B3C-A48D-539373269E4E}"/>
    <cellStyle name="Comma 2 5 2 2 2 3 3 2 2 3" xfId="28599" xr:uid="{E5198085-DA52-4E7A-8718-4782DD70B5F2}"/>
    <cellStyle name="Comma 2 5 2 2 2 3 3 2 3" xfId="14189" xr:uid="{00000000-0005-0000-0000-00005D180000}"/>
    <cellStyle name="Comma 2 5 2 2 2 3 3 2 3 2" xfId="33403" xr:uid="{1672D1DF-2268-4693-9059-8BD800CCA6D9}"/>
    <cellStyle name="Comma 2 5 2 2 2 3 3 2 4" xfId="23796" xr:uid="{730315FD-BF41-4E06-8DED-AA16F9C2C7EE}"/>
    <cellStyle name="Comma 2 5 2 2 2 3 3 3" xfId="6984" xr:uid="{00000000-0005-0000-0000-00005E180000}"/>
    <cellStyle name="Comma 2 5 2 2 2 3 3 3 2" xfId="16591" xr:uid="{00000000-0005-0000-0000-00005F180000}"/>
    <cellStyle name="Comma 2 5 2 2 2 3 3 3 2 2" xfId="35805" xr:uid="{A4FDAF57-B58E-4853-B41B-799402EEFE41}"/>
    <cellStyle name="Comma 2 5 2 2 2 3 3 3 3" xfId="26198" xr:uid="{D584CD91-5672-427C-AF67-CBA183E9613F}"/>
    <cellStyle name="Comma 2 5 2 2 2 3 3 4" xfId="11787" xr:uid="{00000000-0005-0000-0000-000060180000}"/>
    <cellStyle name="Comma 2 5 2 2 2 3 3 4 2" xfId="31001" xr:uid="{D9F78EBC-67E8-4D3E-84F8-C91DE74E21E3}"/>
    <cellStyle name="Comma 2 5 2 2 2 3 3 5" xfId="21394" xr:uid="{E2E0CC12-F778-4629-8D4E-EAED2E9FA763}"/>
    <cellStyle name="Comma 2 5 2 2 2 3 4" xfId="2982" xr:uid="{00000000-0005-0000-0000-000061180000}"/>
    <cellStyle name="Comma 2 5 2 2 2 3 4 2" xfId="7785" xr:uid="{00000000-0005-0000-0000-000062180000}"/>
    <cellStyle name="Comma 2 5 2 2 2 3 4 2 2" xfId="17392" xr:uid="{00000000-0005-0000-0000-000063180000}"/>
    <cellStyle name="Comma 2 5 2 2 2 3 4 2 2 2" xfId="36606" xr:uid="{973F5CE6-1CD9-429A-BFC1-51F3BA52737B}"/>
    <cellStyle name="Comma 2 5 2 2 2 3 4 2 3" xfId="26999" xr:uid="{B7F8801C-503F-49B0-8AD0-105F0F40802B}"/>
    <cellStyle name="Comma 2 5 2 2 2 3 4 3" xfId="12589" xr:uid="{00000000-0005-0000-0000-000064180000}"/>
    <cellStyle name="Comma 2 5 2 2 2 3 4 3 2" xfId="31803" xr:uid="{DF9893D6-5B08-43AD-AA02-CB08012F983D}"/>
    <cellStyle name="Comma 2 5 2 2 2 3 4 4" xfId="22196" xr:uid="{AD8D6AD1-DC2E-4BC4-BD06-94B1A0541D80}"/>
    <cellStyle name="Comma 2 5 2 2 2 3 5" xfId="5384" xr:uid="{00000000-0005-0000-0000-000065180000}"/>
    <cellStyle name="Comma 2 5 2 2 2 3 5 2" xfId="14991" xr:uid="{00000000-0005-0000-0000-000066180000}"/>
    <cellStyle name="Comma 2 5 2 2 2 3 5 2 2" xfId="34205" xr:uid="{87EE6E34-AE83-4DD5-AA20-BB49D57FC95B}"/>
    <cellStyle name="Comma 2 5 2 2 2 3 5 3" xfId="24598" xr:uid="{441D4C32-C736-4DAE-AC71-DC542A329B4C}"/>
    <cellStyle name="Comma 2 5 2 2 2 3 6" xfId="10187" xr:uid="{00000000-0005-0000-0000-000067180000}"/>
    <cellStyle name="Comma 2 5 2 2 2 3 6 2" xfId="29401" xr:uid="{3BCCA0BB-3E33-481F-A0C9-E06CF5563D84}"/>
    <cellStyle name="Comma 2 5 2 2 2 3 7" xfId="19794" xr:uid="{F089BC99-2D20-458E-BB72-16E776426059}"/>
    <cellStyle name="Comma 2 5 2 2 2 4" xfId="776" xr:uid="{00000000-0005-0000-0000-000068180000}"/>
    <cellStyle name="Comma 2 5 2 2 2 4 2" xfId="1577" xr:uid="{00000000-0005-0000-0000-000069180000}"/>
    <cellStyle name="Comma 2 5 2 2 2 4 2 2" xfId="3982" xr:uid="{00000000-0005-0000-0000-00006A180000}"/>
    <cellStyle name="Comma 2 5 2 2 2 4 2 2 2" xfId="8785" xr:uid="{00000000-0005-0000-0000-00006B180000}"/>
    <cellStyle name="Comma 2 5 2 2 2 4 2 2 2 2" xfId="18392" xr:uid="{00000000-0005-0000-0000-00006C180000}"/>
    <cellStyle name="Comma 2 5 2 2 2 4 2 2 2 2 2" xfId="37606" xr:uid="{43DCE2D5-840A-45CB-9E10-AD6A01848FAB}"/>
    <cellStyle name="Comma 2 5 2 2 2 4 2 2 2 3" xfId="27999" xr:uid="{35E6B9F3-77D7-4124-ACEB-D521134B5585}"/>
    <cellStyle name="Comma 2 5 2 2 2 4 2 2 3" xfId="13589" xr:uid="{00000000-0005-0000-0000-00006D180000}"/>
    <cellStyle name="Comma 2 5 2 2 2 4 2 2 3 2" xfId="32803" xr:uid="{87D0F801-9675-4548-868B-963B65EAF450}"/>
    <cellStyle name="Comma 2 5 2 2 2 4 2 2 4" xfId="23196" xr:uid="{1FAF3E7C-5574-400E-AA2F-888B3CF7AF0E}"/>
    <cellStyle name="Comma 2 5 2 2 2 4 2 3" xfId="6384" xr:uid="{00000000-0005-0000-0000-00006E180000}"/>
    <cellStyle name="Comma 2 5 2 2 2 4 2 3 2" xfId="15991" xr:uid="{00000000-0005-0000-0000-00006F180000}"/>
    <cellStyle name="Comma 2 5 2 2 2 4 2 3 2 2" xfId="35205" xr:uid="{B6565B18-F83D-4ADA-8467-1E3004EF683D}"/>
    <cellStyle name="Comma 2 5 2 2 2 4 2 3 3" xfId="25598" xr:uid="{58B6EF22-01B0-4805-9759-49E6EA2CE09D}"/>
    <cellStyle name="Comma 2 5 2 2 2 4 2 4" xfId="11187" xr:uid="{00000000-0005-0000-0000-000070180000}"/>
    <cellStyle name="Comma 2 5 2 2 2 4 2 4 2" xfId="30401" xr:uid="{CD03FD08-F948-4139-84E4-177C84EC47EE}"/>
    <cellStyle name="Comma 2 5 2 2 2 4 2 5" xfId="20794" xr:uid="{29773DB2-E102-4322-8480-7CFE559F1166}"/>
    <cellStyle name="Comma 2 5 2 2 2 4 3" xfId="2377" xr:uid="{00000000-0005-0000-0000-000071180000}"/>
    <cellStyle name="Comma 2 5 2 2 2 4 3 2" xfId="4782" xr:uid="{00000000-0005-0000-0000-000072180000}"/>
    <cellStyle name="Comma 2 5 2 2 2 4 3 2 2" xfId="9585" xr:uid="{00000000-0005-0000-0000-000073180000}"/>
    <cellStyle name="Comma 2 5 2 2 2 4 3 2 2 2" xfId="19192" xr:uid="{00000000-0005-0000-0000-000074180000}"/>
    <cellStyle name="Comma 2 5 2 2 2 4 3 2 2 2 2" xfId="38406" xr:uid="{D591333A-F1B4-4E48-A534-A5AEDB0B1158}"/>
    <cellStyle name="Comma 2 5 2 2 2 4 3 2 2 3" xfId="28799" xr:uid="{AC3A3126-F24C-4A17-BD39-835BA0B94533}"/>
    <cellStyle name="Comma 2 5 2 2 2 4 3 2 3" xfId="14389" xr:uid="{00000000-0005-0000-0000-000075180000}"/>
    <cellStyle name="Comma 2 5 2 2 2 4 3 2 3 2" xfId="33603" xr:uid="{7BFF0152-A2E9-409A-8B7E-82038D1514C2}"/>
    <cellStyle name="Comma 2 5 2 2 2 4 3 2 4" xfId="23996" xr:uid="{6DD8F5C5-C86F-4CE5-B0CF-48C8BF24C2FD}"/>
    <cellStyle name="Comma 2 5 2 2 2 4 3 3" xfId="7184" xr:uid="{00000000-0005-0000-0000-000076180000}"/>
    <cellStyle name="Comma 2 5 2 2 2 4 3 3 2" xfId="16791" xr:uid="{00000000-0005-0000-0000-000077180000}"/>
    <cellStyle name="Comma 2 5 2 2 2 4 3 3 2 2" xfId="36005" xr:uid="{464A7266-BBD9-4333-93EC-9AFF3A2E9322}"/>
    <cellStyle name="Comma 2 5 2 2 2 4 3 3 3" xfId="26398" xr:uid="{CA5B10EB-3631-4A5B-9EC7-45E2F41CA60F}"/>
    <cellStyle name="Comma 2 5 2 2 2 4 3 4" xfId="11987" xr:uid="{00000000-0005-0000-0000-000078180000}"/>
    <cellStyle name="Comma 2 5 2 2 2 4 3 4 2" xfId="31201" xr:uid="{A81EA3EC-5DA8-4A7B-8551-05E01D003C64}"/>
    <cellStyle name="Comma 2 5 2 2 2 4 3 5" xfId="21594" xr:uid="{FAB8CA6D-AB5B-4DF1-AE96-628DA730D46D}"/>
    <cellStyle name="Comma 2 5 2 2 2 4 4" xfId="3182" xr:uid="{00000000-0005-0000-0000-000079180000}"/>
    <cellStyle name="Comma 2 5 2 2 2 4 4 2" xfId="7985" xr:uid="{00000000-0005-0000-0000-00007A180000}"/>
    <cellStyle name="Comma 2 5 2 2 2 4 4 2 2" xfId="17592" xr:uid="{00000000-0005-0000-0000-00007B180000}"/>
    <cellStyle name="Comma 2 5 2 2 2 4 4 2 2 2" xfId="36806" xr:uid="{8E5F39CA-28B2-4078-B3A3-E15116DAE3DB}"/>
    <cellStyle name="Comma 2 5 2 2 2 4 4 2 3" xfId="27199" xr:uid="{0C27010A-D558-4319-8BB2-13BFF3499917}"/>
    <cellStyle name="Comma 2 5 2 2 2 4 4 3" xfId="12789" xr:uid="{00000000-0005-0000-0000-00007C180000}"/>
    <cellStyle name="Comma 2 5 2 2 2 4 4 3 2" xfId="32003" xr:uid="{5DAC8DAC-4707-4A32-BD63-E82830E3D311}"/>
    <cellStyle name="Comma 2 5 2 2 2 4 4 4" xfId="22396" xr:uid="{B39858C4-D082-430B-BA68-7ADD639C9E79}"/>
    <cellStyle name="Comma 2 5 2 2 2 4 5" xfId="5584" xr:uid="{00000000-0005-0000-0000-00007D180000}"/>
    <cellStyle name="Comma 2 5 2 2 2 4 5 2" xfId="15191" xr:uid="{00000000-0005-0000-0000-00007E180000}"/>
    <cellStyle name="Comma 2 5 2 2 2 4 5 2 2" xfId="34405" xr:uid="{7B65367B-C1E5-405A-A882-5978877B2A40}"/>
    <cellStyle name="Comma 2 5 2 2 2 4 5 3" xfId="24798" xr:uid="{A32361A1-E2BD-45D5-A1BA-DA78B9F21087}"/>
    <cellStyle name="Comma 2 5 2 2 2 4 6" xfId="10387" xr:uid="{00000000-0005-0000-0000-00007F180000}"/>
    <cellStyle name="Comma 2 5 2 2 2 4 6 2" xfId="29601" xr:uid="{883F9151-3BEA-423A-A39C-670A82C92E09}"/>
    <cellStyle name="Comma 2 5 2 2 2 4 7" xfId="19994" xr:uid="{81105D66-52F3-48EA-BEDD-237148D23BC4}"/>
    <cellStyle name="Comma 2 5 2 2 2 5" xfId="977" xr:uid="{00000000-0005-0000-0000-000080180000}"/>
    <cellStyle name="Comma 2 5 2 2 2 5 2" xfId="3382" xr:uid="{00000000-0005-0000-0000-000081180000}"/>
    <cellStyle name="Comma 2 5 2 2 2 5 2 2" xfId="8185" xr:uid="{00000000-0005-0000-0000-000082180000}"/>
    <cellStyle name="Comma 2 5 2 2 2 5 2 2 2" xfId="17792" xr:uid="{00000000-0005-0000-0000-000083180000}"/>
    <cellStyle name="Comma 2 5 2 2 2 5 2 2 2 2" xfId="37006" xr:uid="{2293F05C-E15C-49E5-A613-D589DE9B9618}"/>
    <cellStyle name="Comma 2 5 2 2 2 5 2 2 3" xfId="27399" xr:uid="{06C5602C-CC42-4187-B5B1-87892225DA90}"/>
    <cellStyle name="Comma 2 5 2 2 2 5 2 3" xfId="12989" xr:uid="{00000000-0005-0000-0000-000084180000}"/>
    <cellStyle name="Comma 2 5 2 2 2 5 2 3 2" xfId="32203" xr:uid="{E60DF824-B757-4522-BF8B-0A0CCFDD1FA6}"/>
    <cellStyle name="Comma 2 5 2 2 2 5 2 4" xfId="22596" xr:uid="{E685E9E8-DE85-45B3-9863-B941888302B1}"/>
    <cellStyle name="Comma 2 5 2 2 2 5 3" xfId="5784" xr:uid="{00000000-0005-0000-0000-000085180000}"/>
    <cellStyle name="Comma 2 5 2 2 2 5 3 2" xfId="15391" xr:uid="{00000000-0005-0000-0000-000086180000}"/>
    <cellStyle name="Comma 2 5 2 2 2 5 3 2 2" xfId="34605" xr:uid="{72278DC4-84F3-42EA-8FD2-3BC535174F94}"/>
    <cellStyle name="Comma 2 5 2 2 2 5 3 3" xfId="24998" xr:uid="{A3F22746-7013-49D8-B619-ED54EE10F0CA}"/>
    <cellStyle name="Comma 2 5 2 2 2 5 4" xfId="10587" xr:uid="{00000000-0005-0000-0000-000087180000}"/>
    <cellStyle name="Comma 2 5 2 2 2 5 4 2" xfId="29801" xr:uid="{E66448BD-E05B-482F-BF4D-C8FEF340B6A4}"/>
    <cellStyle name="Comma 2 5 2 2 2 5 5" xfId="20194" xr:uid="{6F14F2FB-46F7-4754-8E4B-6C1F45B296B6}"/>
    <cellStyle name="Comma 2 5 2 2 2 6" xfId="1777" xr:uid="{00000000-0005-0000-0000-000088180000}"/>
    <cellStyle name="Comma 2 5 2 2 2 6 2" xfId="4182" xr:uid="{00000000-0005-0000-0000-000089180000}"/>
    <cellStyle name="Comma 2 5 2 2 2 6 2 2" xfId="8985" xr:uid="{00000000-0005-0000-0000-00008A180000}"/>
    <cellStyle name="Comma 2 5 2 2 2 6 2 2 2" xfId="18592" xr:uid="{00000000-0005-0000-0000-00008B180000}"/>
    <cellStyle name="Comma 2 5 2 2 2 6 2 2 2 2" xfId="37806" xr:uid="{FDE4BCC2-1DA6-4B1D-8F64-0E7AAFAB310D}"/>
    <cellStyle name="Comma 2 5 2 2 2 6 2 2 3" xfId="28199" xr:uid="{0CB1A651-4D55-489E-9E5F-83E90E54E8F6}"/>
    <cellStyle name="Comma 2 5 2 2 2 6 2 3" xfId="13789" xr:uid="{00000000-0005-0000-0000-00008C180000}"/>
    <cellStyle name="Comma 2 5 2 2 2 6 2 3 2" xfId="33003" xr:uid="{EEE32426-69F5-4D01-BF31-E956E5BAF1D9}"/>
    <cellStyle name="Comma 2 5 2 2 2 6 2 4" xfId="23396" xr:uid="{6463708F-CC41-4AC3-A5B4-26367C0372D0}"/>
    <cellStyle name="Comma 2 5 2 2 2 6 3" xfId="6584" xr:uid="{00000000-0005-0000-0000-00008D180000}"/>
    <cellStyle name="Comma 2 5 2 2 2 6 3 2" xfId="16191" xr:uid="{00000000-0005-0000-0000-00008E180000}"/>
    <cellStyle name="Comma 2 5 2 2 2 6 3 2 2" xfId="35405" xr:uid="{97EB6B0A-426D-40AA-9948-C6595090E86C}"/>
    <cellStyle name="Comma 2 5 2 2 2 6 3 3" xfId="25798" xr:uid="{D72F840D-8933-469D-8047-E726A457359E}"/>
    <cellStyle name="Comma 2 5 2 2 2 6 4" xfId="11387" xr:uid="{00000000-0005-0000-0000-00008F180000}"/>
    <cellStyle name="Comma 2 5 2 2 2 6 4 2" xfId="30601" xr:uid="{6DBEAF69-EE47-45FB-AD5C-2602DBAB9883}"/>
    <cellStyle name="Comma 2 5 2 2 2 6 5" xfId="20994" xr:uid="{5B668D1F-D66D-4A75-AB22-75C487F76B1C}"/>
    <cellStyle name="Comma 2 5 2 2 2 7" xfId="2582" xr:uid="{00000000-0005-0000-0000-000090180000}"/>
    <cellStyle name="Comma 2 5 2 2 2 7 2" xfId="7385" xr:uid="{00000000-0005-0000-0000-000091180000}"/>
    <cellStyle name="Comma 2 5 2 2 2 7 2 2" xfId="16992" xr:uid="{00000000-0005-0000-0000-000092180000}"/>
    <cellStyle name="Comma 2 5 2 2 2 7 2 2 2" xfId="36206" xr:uid="{E08812BD-AF37-444D-87C0-FE6AB9B4A767}"/>
    <cellStyle name="Comma 2 5 2 2 2 7 2 3" xfId="26599" xr:uid="{6769A436-BF28-42FC-A8D3-F6B765BD95A8}"/>
    <cellStyle name="Comma 2 5 2 2 2 7 3" xfId="12189" xr:uid="{00000000-0005-0000-0000-000093180000}"/>
    <cellStyle name="Comma 2 5 2 2 2 7 3 2" xfId="31403" xr:uid="{108052FE-6806-4BE3-A86F-9728767503C1}"/>
    <cellStyle name="Comma 2 5 2 2 2 7 4" xfId="21796" xr:uid="{B77461EA-31EB-4A43-9C69-3460622D3C6F}"/>
    <cellStyle name="Comma 2 5 2 2 2 8" xfId="4984" xr:uid="{00000000-0005-0000-0000-000094180000}"/>
    <cellStyle name="Comma 2 5 2 2 2 8 2" xfId="14591" xr:uid="{00000000-0005-0000-0000-000095180000}"/>
    <cellStyle name="Comma 2 5 2 2 2 8 2 2" xfId="33805" xr:uid="{8A464D2C-6973-456C-90B6-F37E0E7BDEBC}"/>
    <cellStyle name="Comma 2 5 2 2 2 8 3" xfId="24198" xr:uid="{2385B524-7E31-4EA2-A4BD-F2553AA1F537}"/>
    <cellStyle name="Comma 2 5 2 2 2 9" xfId="9787" xr:uid="{00000000-0005-0000-0000-000096180000}"/>
    <cellStyle name="Comma 2 5 2 2 2 9 2" xfId="29001" xr:uid="{F1070D8D-27F5-4252-87E7-2DDEF4F1C7C2}"/>
    <cellStyle name="Comma 2 5 2 2 3" xfId="276" xr:uid="{00000000-0005-0000-0000-000097180000}"/>
    <cellStyle name="Comma 2 5 2 2 3 2" xfId="1077" xr:uid="{00000000-0005-0000-0000-000098180000}"/>
    <cellStyle name="Comma 2 5 2 2 3 2 2" xfId="3482" xr:uid="{00000000-0005-0000-0000-000099180000}"/>
    <cellStyle name="Comma 2 5 2 2 3 2 2 2" xfId="8285" xr:uid="{00000000-0005-0000-0000-00009A180000}"/>
    <cellStyle name="Comma 2 5 2 2 3 2 2 2 2" xfId="17892" xr:uid="{00000000-0005-0000-0000-00009B180000}"/>
    <cellStyle name="Comma 2 5 2 2 3 2 2 2 2 2" xfId="37106" xr:uid="{B5756DE8-373E-4C46-8401-88643578B043}"/>
    <cellStyle name="Comma 2 5 2 2 3 2 2 2 3" xfId="27499" xr:uid="{F84D1E9A-7AA3-4157-B30E-FEDC5E692B39}"/>
    <cellStyle name="Comma 2 5 2 2 3 2 2 3" xfId="13089" xr:uid="{00000000-0005-0000-0000-00009C180000}"/>
    <cellStyle name="Comma 2 5 2 2 3 2 2 3 2" xfId="32303" xr:uid="{108ABBE7-AD9C-4ACE-9A61-6983349E927D}"/>
    <cellStyle name="Comma 2 5 2 2 3 2 2 4" xfId="22696" xr:uid="{D426192B-70BA-446A-BE6A-70EC5DF71B67}"/>
    <cellStyle name="Comma 2 5 2 2 3 2 3" xfId="5884" xr:uid="{00000000-0005-0000-0000-00009D180000}"/>
    <cellStyle name="Comma 2 5 2 2 3 2 3 2" xfId="15491" xr:uid="{00000000-0005-0000-0000-00009E180000}"/>
    <cellStyle name="Comma 2 5 2 2 3 2 3 2 2" xfId="34705" xr:uid="{3AA1BE8B-D717-4CD1-8C47-E6D4991C2933}"/>
    <cellStyle name="Comma 2 5 2 2 3 2 3 3" xfId="25098" xr:uid="{86CE5C5E-693F-40EE-AB30-67555D49FB55}"/>
    <cellStyle name="Comma 2 5 2 2 3 2 4" xfId="10687" xr:uid="{00000000-0005-0000-0000-00009F180000}"/>
    <cellStyle name="Comma 2 5 2 2 3 2 4 2" xfId="29901" xr:uid="{8FF026BC-02C3-4DE8-BE6B-65DA4DB78476}"/>
    <cellStyle name="Comma 2 5 2 2 3 2 5" xfId="20294" xr:uid="{07178317-3930-489B-B8E3-491AA4DA9306}"/>
    <cellStyle name="Comma 2 5 2 2 3 3" xfId="1877" xr:uid="{00000000-0005-0000-0000-0000A0180000}"/>
    <cellStyle name="Comma 2 5 2 2 3 3 2" xfId="4282" xr:uid="{00000000-0005-0000-0000-0000A1180000}"/>
    <cellStyle name="Comma 2 5 2 2 3 3 2 2" xfId="9085" xr:uid="{00000000-0005-0000-0000-0000A2180000}"/>
    <cellStyle name="Comma 2 5 2 2 3 3 2 2 2" xfId="18692" xr:uid="{00000000-0005-0000-0000-0000A3180000}"/>
    <cellStyle name="Comma 2 5 2 2 3 3 2 2 2 2" xfId="37906" xr:uid="{7C0B2AB0-C698-41DF-8686-96C31C909864}"/>
    <cellStyle name="Comma 2 5 2 2 3 3 2 2 3" xfId="28299" xr:uid="{26620ED2-53DD-4970-A487-B1F646072DF7}"/>
    <cellStyle name="Comma 2 5 2 2 3 3 2 3" xfId="13889" xr:uid="{00000000-0005-0000-0000-0000A4180000}"/>
    <cellStyle name="Comma 2 5 2 2 3 3 2 3 2" xfId="33103" xr:uid="{31EAC34F-D1EE-4D6F-9404-16251E7BBBA7}"/>
    <cellStyle name="Comma 2 5 2 2 3 3 2 4" xfId="23496" xr:uid="{4F8BCC89-A725-42A2-AC5C-3522DDE5248A}"/>
    <cellStyle name="Comma 2 5 2 2 3 3 3" xfId="6684" xr:uid="{00000000-0005-0000-0000-0000A5180000}"/>
    <cellStyle name="Comma 2 5 2 2 3 3 3 2" xfId="16291" xr:uid="{00000000-0005-0000-0000-0000A6180000}"/>
    <cellStyle name="Comma 2 5 2 2 3 3 3 2 2" xfId="35505" xr:uid="{AAD0E519-E7FC-47C1-BFDE-A46DD84D4024}"/>
    <cellStyle name="Comma 2 5 2 2 3 3 3 3" xfId="25898" xr:uid="{9371DEB0-91B8-4DF2-A30B-E8FD7819F9EE}"/>
    <cellStyle name="Comma 2 5 2 2 3 3 4" xfId="11487" xr:uid="{00000000-0005-0000-0000-0000A7180000}"/>
    <cellStyle name="Comma 2 5 2 2 3 3 4 2" xfId="30701" xr:uid="{4DA10F49-E43C-45B6-96C9-9E92DDCD4EB4}"/>
    <cellStyle name="Comma 2 5 2 2 3 3 5" xfId="21094" xr:uid="{A48004CB-A6EC-4462-AE9E-2C5FABF87722}"/>
    <cellStyle name="Comma 2 5 2 2 3 4" xfId="2682" xr:uid="{00000000-0005-0000-0000-0000A8180000}"/>
    <cellStyle name="Comma 2 5 2 2 3 4 2" xfId="7485" xr:uid="{00000000-0005-0000-0000-0000A9180000}"/>
    <cellStyle name="Comma 2 5 2 2 3 4 2 2" xfId="17092" xr:uid="{00000000-0005-0000-0000-0000AA180000}"/>
    <cellStyle name="Comma 2 5 2 2 3 4 2 2 2" xfId="36306" xr:uid="{F43F16F9-3BED-4482-A2B9-6BAA84B5D35A}"/>
    <cellStyle name="Comma 2 5 2 2 3 4 2 3" xfId="26699" xr:uid="{95E73273-1942-4A07-B70B-77953E365C36}"/>
    <cellStyle name="Comma 2 5 2 2 3 4 3" xfId="12289" xr:uid="{00000000-0005-0000-0000-0000AB180000}"/>
    <cellStyle name="Comma 2 5 2 2 3 4 3 2" xfId="31503" xr:uid="{A04E96D9-1EDB-49CB-9662-CDF8C54B24A4}"/>
    <cellStyle name="Comma 2 5 2 2 3 4 4" xfId="21896" xr:uid="{FBCFF070-0E1F-4FA8-9711-3995CAD23D8A}"/>
    <cellStyle name="Comma 2 5 2 2 3 5" xfId="5084" xr:uid="{00000000-0005-0000-0000-0000AC180000}"/>
    <cellStyle name="Comma 2 5 2 2 3 5 2" xfId="14691" xr:uid="{00000000-0005-0000-0000-0000AD180000}"/>
    <cellStyle name="Comma 2 5 2 2 3 5 2 2" xfId="33905" xr:uid="{EC0BBCBA-CDA4-4F17-B3BD-3C917D779D65}"/>
    <cellStyle name="Comma 2 5 2 2 3 5 3" xfId="24298" xr:uid="{38BF9AE6-5645-4B31-959F-F2DE27C541A5}"/>
    <cellStyle name="Comma 2 5 2 2 3 6" xfId="9887" xr:uid="{00000000-0005-0000-0000-0000AE180000}"/>
    <cellStyle name="Comma 2 5 2 2 3 6 2" xfId="29101" xr:uid="{CA30B9A5-74A1-4EA0-B09F-AC001655BA68}"/>
    <cellStyle name="Comma 2 5 2 2 3 7" xfId="19494" xr:uid="{7E8FEF57-728C-4CBC-821D-478B6A389A57}"/>
    <cellStyle name="Comma 2 5 2 2 4" xfId="476" xr:uid="{00000000-0005-0000-0000-0000AF180000}"/>
    <cellStyle name="Comma 2 5 2 2 4 2" xfId="1277" xr:uid="{00000000-0005-0000-0000-0000B0180000}"/>
    <cellStyle name="Comma 2 5 2 2 4 2 2" xfId="3682" xr:uid="{00000000-0005-0000-0000-0000B1180000}"/>
    <cellStyle name="Comma 2 5 2 2 4 2 2 2" xfId="8485" xr:uid="{00000000-0005-0000-0000-0000B2180000}"/>
    <cellStyle name="Comma 2 5 2 2 4 2 2 2 2" xfId="18092" xr:uid="{00000000-0005-0000-0000-0000B3180000}"/>
    <cellStyle name="Comma 2 5 2 2 4 2 2 2 2 2" xfId="37306" xr:uid="{01B397DD-17BB-450B-B265-8CCED0B7B44C}"/>
    <cellStyle name="Comma 2 5 2 2 4 2 2 2 3" xfId="27699" xr:uid="{8127BAE1-40C5-47B0-9B56-5BFD0702D534}"/>
    <cellStyle name="Comma 2 5 2 2 4 2 2 3" xfId="13289" xr:uid="{00000000-0005-0000-0000-0000B4180000}"/>
    <cellStyle name="Comma 2 5 2 2 4 2 2 3 2" xfId="32503" xr:uid="{C9839DA8-6A0A-428A-86B9-64616152BDC4}"/>
    <cellStyle name="Comma 2 5 2 2 4 2 2 4" xfId="22896" xr:uid="{A745464F-CA5C-4A7F-BF06-5B3176A4F96E}"/>
    <cellStyle name="Comma 2 5 2 2 4 2 3" xfId="6084" xr:uid="{00000000-0005-0000-0000-0000B5180000}"/>
    <cellStyle name="Comma 2 5 2 2 4 2 3 2" xfId="15691" xr:uid="{00000000-0005-0000-0000-0000B6180000}"/>
    <cellStyle name="Comma 2 5 2 2 4 2 3 2 2" xfId="34905" xr:uid="{CC6EF355-8C76-4397-B38A-0F9F294FCB4B}"/>
    <cellStyle name="Comma 2 5 2 2 4 2 3 3" xfId="25298" xr:uid="{20E63C30-286C-48E1-BF9B-132165EC68AA}"/>
    <cellStyle name="Comma 2 5 2 2 4 2 4" xfId="10887" xr:uid="{00000000-0005-0000-0000-0000B7180000}"/>
    <cellStyle name="Comma 2 5 2 2 4 2 4 2" xfId="30101" xr:uid="{7BD85095-0820-484A-B8BE-A161B7605C81}"/>
    <cellStyle name="Comma 2 5 2 2 4 2 5" xfId="20494" xr:uid="{30DD1F4B-07AD-4FAF-A2B5-1DA6D6198A29}"/>
    <cellStyle name="Comma 2 5 2 2 4 3" xfId="2077" xr:uid="{00000000-0005-0000-0000-0000B8180000}"/>
    <cellStyle name="Comma 2 5 2 2 4 3 2" xfId="4482" xr:uid="{00000000-0005-0000-0000-0000B9180000}"/>
    <cellStyle name="Comma 2 5 2 2 4 3 2 2" xfId="9285" xr:uid="{00000000-0005-0000-0000-0000BA180000}"/>
    <cellStyle name="Comma 2 5 2 2 4 3 2 2 2" xfId="18892" xr:uid="{00000000-0005-0000-0000-0000BB180000}"/>
    <cellStyle name="Comma 2 5 2 2 4 3 2 2 2 2" xfId="38106" xr:uid="{D771A152-45BA-4F9E-8DA2-09CD064E8082}"/>
    <cellStyle name="Comma 2 5 2 2 4 3 2 2 3" xfId="28499" xr:uid="{F15173DE-6D41-47FE-8421-AC78E0E94B40}"/>
    <cellStyle name="Comma 2 5 2 2 4 3 2 3" xfId="14089" xr:uid="{00000000-0005-0000-0000-0000BC180000}"/>
    <cellStyle name="Comma 2 5 2 2 4 3 2 3 2" xfId="33303" xr:uid="{C3A6F3F1-1CE7-4841-ADD3-6A7E20E01215}"/>
    <cellStyle name="Comma 2 5 2 2 4 3 2 4" xfId="23696" xr:uid="{1580B1F4-391D-4C31-B21D-E29A4A4BFFC8}"/>
    <cellStyle name="Comma 2 5 2 2 4 3 3" xfId="6884" xr:uid="{00000000-0005-0000-0000-0000BD180000}"/>
    <cellStyle name="Comma 2 5 2 2 4 3 3 2" xfId="16491" xr:uid="{00000000-0005-0000-0000-0000BE180000}"/>
    <cellStyle name="Comma 2 5 2 2 4 3 3 2 2" xfId="35705" xr:uid="{25D9472B-319D-4DF2-9AAF-6C65DDA02D81}"/>
    <cellStyle name="Comma 2 5 2 2 4 3 3 3" xfId="26098" xr:uid="{E2563F94-97C2-48B0-A9D0-1DC09700D7DA}"/>
    <cellStyle name="Comma 2 5 2 2 4 3 4" xfId="11687" xr:uid="{00000000-0005-0000-0000-0000BF180000}"/>
    <cellStyle name="Comma 2 5 2 2 4 3 4 2" xfId="30901" xr:uid="{D6F61152-C0B7-4938-A7AE-BBE442C3F6DE}"/>
    <cellStyle name="Comma 2 5 2 2 4 3 5" xfId="21294" xr:uid="{446B7A63-2146-45D0-99B7-33D3E8308F39}"/>
    <cellStyle name="Comma 2 5 2 2 4 4" xfId="2882" xr:uid="{00000000-0005-0000-0000-0000C0180000}"/>
    <cellStyle name="Comma 2 5 2 2 4 4 2" xfId="7685" xr:uid="{00000000-0005-0000-0000-0000C1180000}"/>
    <cellStyle name="Comma 2 5 2 2 4 4 2 2" xfId="17292" xr:uid="{00000000-0005-0000-0000-0000C2180000}"/>
    <cellStyle name="Comma 2 5 2 2 4 4 2 2 2" xfId="36506" xr:uid="{5F8BEA8F-0B82-4A95-A8E7-006FA95C3C96}"/>
    <cellStyle name="Comma 2 5 2 2 4 4 2 3" xfId="26899" xr:uid="{07D2D7B4-4690-4844-8718-5A1DDCB89E65}"/>
    <cellStyle name="Comma 2 5 2 2 4 4 3" xfId="12489" xr:uid="{00000000-0005-0000-0000-0000C3180000}"/>
    <cellStyle name="Comma 2 5 2 2 4 4 3 2" xfId="31703" xr:uid="{CD8E072E-14DA-4D61-B0B6-14873912D9D5}"/>
    <cellStyle name="Comma 2 5 2 2 4 4 4" xfId="22096" xr:uid="{22A46A29-D169-4828-821C-D52A0E117E2E}"/>
    <cellStyle name="Comma 2 5 2 2 4 5" xfId="5284" xr:uid="{00000000-0005-0000-0000-0000C4180000}"/>
    <cellStyle name="Comma 2 5 2 2 4 5 2" xfId="14891" xr:uid="{00000000-0005-0000-0000-0000C5180000}"/>
    <cellStyle name="Comma 2 5 2 2 4 5 2 2" xfId="34105" xr:uid="{F7A5CAE9-E16E-41C2-90CA-0C6634251FAA}"/>
    <cellStyle name="Comma 2 5 2 2 4 5 3" xfId="24498" xr:uid="{37F106B0-0B20-4E32-823A-1538D18D0F22}"/>
    <cellStyle name="Comma 2 5 2 2 4 6" xfId="10087" xr:uid="{00000000-0005-0000-0000-0000C6180000}"/>
    <cellStyle name="Comma 2 5 2 2 4 6 2" xfId="29301" xr:uid="{9A835C5B-6435-4CBF-B298-1E2474ECA482}"/>
    <cellStyle name="Comma 2 5 2 2 4 7" xfId="19694" xr:uid="{EC9F90E3-4AD4-44BA-9B4D-AAFD39CBBB75}"/>
    <cellStyle name="Comma 2 5 2 2 5" xfId="676" xr:uid="{00000000-0005-0000-0000-0000C7180000}"/>
    <cellStyle name="Comma 2 5 2 2 5 2" xfId="1477" xr:uid="{00000000-0005-0000-0000-0000C8180000}"/>
    <cellStyle name="Comma 2 5 2 2 5 2 2" xfId="3882" xr:uid="{00000000-0005-0000-0000-0000C9180000}"/>
    <cellStyle name="Comma 2 5 2 2 5 2 2 2" xfId="8685" xr:uid="{00000000-0005-0000-0000-0000CA180000}"/>
    <cellStyle name="Comma 2 5 2 2 5 2 2 2 2" xfId="18292" xr:uid="{00000000-0005-0000-0000-0000CB180000}"/>
    <cellStyle name="Comma 2 5 2 2 5 2 2 2 2 2" xfId="37506" xr:uid="{0CA8BEC4-4B52-483A-9DBF-95C7D5C59492}"/>
    <cellStyle name="Comma 2 5 2 2 5 2 2 2 3" xfId="27899" xr:uid="{E236C95C-9FB9-4F4A-BE79-5E5D844B0FF4}"/>
    <cellStyle name="Comma 2 5 2 2 5 2 2 3" xfId="13489" xr:uid="{00000000-0005-0000-0000-0000CC180000}"/>
    <cellStyle name="Comma 2 5 2 2 5 2 2 3 2" xfId="32703" xr:uid="{2C93172D-AC47-4CC6-9406-CDE748321937}"/>
    <cellStyle name="Comma 2 5 2 2 5 2 2 4" xfId="23096" xr:uid="{3291D11A-5A0B-494B-8F77-185DBE8BB9CA}"/>
    <cellStyle name="Comma 2 5 2 2 5 2 3" xfId="6284" xr:uid="{00000000-0005-0000-0000-0000CD180000}"/>
    <cellStyle name="Comma 2 5 2 2 5 2 3 2" xfId="15891" xr:uid="{00000000-0005-0000-0000-0000CE180000}"/>
    <cellStyle name="Comma 2 5 2 2 5 2 3 2 2" xfId="35105" xr:uid="{87E9CC21-8019-41DE-8F26-4C50443877CC}"/>
    <cellStyle name="Comma 2 5 2 2 5 2 3 3" xfId="25498" xr:uid="{563133AF-7CB2-4C82-A872-7C60CE4393D1}"/>
    <cellStyle name="Comma 2 5 2 2 5 2 4" xfId="11087" xr:uid="{00000000-0005-0000-0000-0000CF180000}"/>
    <cellStyle name="Comma 2 5 2 2 5 2 4 2" xfId="30301" xr:uid="{1D5EFBC7-076D-4DEF-9F49-CFA81A6F8CF8}"/>
    <cellStyle name="Comma 2 5 2 2 5 2 5" xfId="20694" xr:uid="{4A9854FE-718E-4FE5-AD23-EC86422DC15C}"/>
    <cellStyle name="Comma 2 5 2 2 5 3" xfId="2277" xr:uid="{00000000-0005-0000-0000-0000D0180000}"/>
    <cellStyle name="Comma 2 5 2 2 5 3 2" xfId="4682" xr:uid="{00000000-0005-0000-0000-0000D1180000}"/>
    <cellStyle name="Comma 2 5 2 2 5 3 2 2" xfId="9485" xr:uid="{00000000-0005-0000-0000-0000D2180000}"/>
    <cellStyle name="Comma 2 5 2 2 5 3 2 2 2" xfId="19092" xr:uid="{00000000-0005-0000-0000-0000D3180000}"/>
    <cellStyle name="Comma 2 5 2 2 5 3 2 2 2 2" xfId="38306" xr:uid="{6A7B7791-ACCC-45B2-8209-CAED6D91761A}"/>
    <cellStyle name="Comma 2 5 2 2 5 3 2 2 3" xfId="28699" xr:uid="{CAA72B0B-8D9B-4B45-AA84-F76DA2215FE3}"/>
    <cellStyle name="Comma 2 5 2 2 5 3 2 3" xfId="14289" xr:uid="{00000000-0005-0000-0000-0000D4180000}"/>
    <cellStyle name="Comma 2 5 2 2 5 3 2 3 2" xfId="33503" xr:uid="{F74ABB88-E50F-4FC5-8FBD-B5B6BA5BAAE7}"/>
    <cellStyle name="Comma 2 5 2 2 5 3 2 4" xfId="23896" xr:uid="{7C590292-7E9D-42F8-8CB9-C46FEFF43355}"/>
    <cellStyle name="Comma 2 5 2 2 5 3 3" xfId="7084" xr:uid="{00000000-0005-0000-0000-0000D5180000}"/>
    <cellStyle name="Comma 2 5 2 2 5 3 3 2" xfId="16691" xr:uid="{00000000-0005-0000-0000-0000D6180000}"/>
    <cellStyle name="Comma 2 5 2 2 5 3 3 2 2" xfId="35905" xr:uid="{1F62CCA7-7E8C-4FFE-9997-4E35178E45E7}"/>
    <cellStyle name="Comma 2 5 2 2 5 3 3 3" xfId="26298" xr:uid="{C5BA9268-2490-48CA-8B65-B8B6049ADE9D}"/>
    <cellStyle name="Comma 2 5 2 2 5 3 4" xfId="11887" xr:uid="{00000000-0005-0000-0000-0000D7180000}"/>
    <cellStyle name="Comma 2 5 2 2 5 3 4 2" xfId="31101" xr:uid="{DB6871CD-1967-4735-846C-0C56AA3EC872}"/>
    <cellStyle name="Comma 2 5 2 2 5 3 5" xfId="21494" xr:uid="{4565E7F0-E5AC-4DEF-AE6A-D3366F1E4ACC}"/>
    <cellStyle name="Comma 2 5 2 2 5 4" xfId="3082" xr:uid="{00000000-0005-0000-0000-0000D8180000}"/>
    <cellStyle name="Comma 2 5 2 2 5 4 2" xfId="7885" xr:uid="{00000000-0005-0000-0000-0000D9180000}"/>
    <cellStyle name="Comma 2 5 2 2 5 4 2 2" xfId="17492" xr:uid="{00000000-0005-0000-0000-0000DA180000}"/>
    <cellStyle name="Comma 2 5 2 2 5 4 2 2 2" xfId="36706" xr:uid="{C2B3E217-6F71-45FF-A991-73D1EAD6E68E}"/>
    <cellStyle name="Comma 2 5 2 2 5 4 2 3" xfId="27099" xr:uid="{69DFC4DA-2F0B-4FEF-B6A9-12949D60A6AA}"/>
    <cellStyle name="Comma 2 5 2 2 5 4 3" xfId="12689" xr:uid="{00000000-0005-0000-0000-0000DB180000}"/>
    <cellStyle name="Comma 2 5 2 2 5 4 3 2" xfId="31903" xr:uid="{6FB0F32C-B5A5-44A3-A546-1712B9C27699}"/>
    <cellStyle name="Comma 2 5 2 2 5 4 4" xfId="22296" xr:uid="{42ABB56B-1B8D-447B-AE2B-8ACEE845CE1F}"/>
    <cellStyle name="Comma 2 5 2 2 5 5" xfId="5484" xr:uid="{00000000-0005-0000-0000-0000DC180000}"/>
    <cellStyle name="Comma 2 5 2 2 5 5 2" xfId="15091" xr:uid="{00000000-0005-0000-0000-0000DD180000}"/>
    <cellStyle name="Comma 2 5 2 2 5 5 2 2" xfId="34305" xr:uid="{016FE2BF-DA50-4930-9474-8C23BE3A5D2D}"/>
    <cellStyle name="Comma 2 5 2 2 5 5 3" xfId="24698" xr:uid="{3C69BD16-D300-4851-BA4D-E3C931BB284B}"/>
    <cellStyle name="Comma 2 5 2 2 5 6" xfId="10287" xr:uid="{00000000-0005-0000-0000-0000DE180000}"/>
    <cellStyle name="Comma 2 5 2 2 5 6 2" xfId="29501" xr:uid="{FB485987-96C0-4E59-9B02-FCE0A5ACA4A0}"/>
    <cellStyle name="Comma 2 5 2 2 5 7" xfId="19894" xr:uid="{E2E5B5CF-161D-4300-B960-C3C72FE62BCA}"/>
    <cellStyle name="Comma 2 5 2 2 6" xfId="877" xr:uid="{00000000-0005-0000-0000-0000DF180000}"/>
    <cellStyle name="Comma 2 5 2 2 6 2" xfId="3282" xr:uid="{00000000-0005-0000-0000-0000E0180000}"/>
    <cellStyle name="Comma 2 5 2 2 6 2 2" xfId="8085" xr:uid="{00000000-0005-0000-0000-0000E1180000}"/>
    <cellStyle name="Comma 2 5 2 2 6 2 2 2" xfId="17692" xr:uid="{00000000-0005-0000-0000-0000E2180000}"/>
    <cellStyle name="Comma 2 5 2 2 6 2 2 2 2" xfId="36906" xr:uid="{09B0CA75-5DCC-40C2-A95C-4F5D315B2730}"/>
    <cellStyle name="Comma 2 5 2 2 6 2 2 3" xfId="27299" xr:uid="{6E3496EE-1A04-4FDB-94F3-2D732C4B100D}"/>
    <cellStyle name="Comma 2 5 2 2 6 2 3" xfId="12889" xr:uid="{00000000-0005-0000-0000-0000E3180000}"/>
    <cellStyle name="Comma 2 5 2 2 6 2 3 2" xfId="32103" xr:uid="{3F651BFF-4812-4D59-B337-477BFB31374D}"/>
    <cellStyle name="Comma 2 5 2 2 6 2 4" xfId="22496" xr:uid="{742752D0-9F58-44E3-ADED-FE66CD25DBBE}"/>
    <cellStyle name="Comma 2 5 2 2 6 3" xfId="5684" xr:uid="{00000000-0005-0000-0000-0000E4180000}"/>
    <cellStyle name="Comma 2 5 2 2 6 3 2" xfId="15291" xr:uid="{00000000-0005-0000-0000-0000E5180000}"/>
    <cellStyle name="Comma 2 5 2 2 6 3 2 2" xfId="34505" xr:uid="{A90EF562-4F6C-4D28-877C-EAA8C4BA422C}"/>
    <cellStyle name="Comma 2 5 2 2 6 3 3" xfId="24898" xr:uid="{B149C70A-2147-4FC2-9592-059F4C1C6F4E}"/>
    <cellStyle name="Comma 2 5 2 2 6 4" xfId="10487" xr:uid="{00000000-0005-0000-0000-0000E6180000}"/>
    <cellStyle name="Comma 2 5 2 2 6 4 2" xfId="29701" xr:uid="{0284191C-E628-4CDD-9575-F9BF4441AC09}"/>
    <cellStyle name="Comma 2 5 2 2 6 5" xfId="20094" xr:uid="{826BBD93-CA5F-43A6-AC72-35885035ABB4}"/>
    <cellStyle name="Comma 2 5 2 2 7" xfId="1677" xr:uid="{00000000-0005-0000-0000-0000E7180000}"/>
    <cellStyle name="Comma 2 5 2 2 7 2" xfId="4082" xr:uid="{00000000-0005-0000-0000-0000E8180000}"/>
    <cellStyle name="Comma 2 5 2 2 7 2 2" xfId="8885" xr:uid="{00000000-0005-0000-0000-0000E9180000}"/>
    <cellStyle name="Comma 2 5 2 2 7 2 2 2" xfId="18492" xr:uid="{00000000-0005-0000-0000-0000EA180000}"/>
    <cellStyle name="Comma 2 5 2 2 7 2 2 2 2" xfId="37706" xr:uid="{A05CCD04-2CC6-4209-8A8E-353A9769E38B}"/>
    <cellStyle name="Comma 2 5 2 2 7 2 2 3" xfId="28099" xr:uid="{F22E0540-DBB4-4BA0-BB95-28966FB965D7}"/>
    <cellStyle name="Comma 2 5 2 2 7 2 3" xfId="13689" xr:uid="{00000000-0005-0000-0000-0000EB180000}"/>
    <cellStyle name="Comma 2 5 2 2 7 2 3 2" xfId="32903" xr:uid="{06F3BBDB-FE13-474B-9053-2A1C7F76DD4E}"/>
    <cellStyle name="Comma 2 5 2 2 7 2 4" xfId="23296" xr:uid="{BE102E59-A6B7-4EAF-BA06-64F6D94DC4E7}"/>
    <cellStyle name="Comma 2 5 2 2 7 3" xfId="6484" xr:uid="{00000000-0005-0000-0000-0000EC180000}"/>
    <cellStyle name="Comma 2 5 2 2 7 3 2" xfId="16091" xr:uid="{00000000-0005-0000-0000-0000ED180000}"/>
    <cellStyle name="Comma 2 5 2 2 7 3 2 2" xfId="35305" xr:uid="{12A78D14-E253-40C5-B8C4-74ABA1B1DC46}"/>
    <cellStyle name="Comma 2 5 2 2 7 3 3" xfId="25698" xr:uid="{798624A1-AF10-48E3-B7F2-5D254796545B}"/>
    <cellStyle name="Comma 2 5 2 2 7 4" xfId="11287" xr:uid="{00000000-0005-0000-0000-0000EE180000}"/>
    <cellStyle name="Comma 2 5 2 2 7 4 2" xfId="30501" xr:uid="{0342E0BA-4721-45E8-AE02-BB6E37976B4B}"/>
    <cellStyle name="Comma 2 5 2 2 7 5" xfId="20894" xr:uid="{EB123320-0A5A-43F2-B9D5-28DE2C47B008}"/>
    <cellStyle name="Comma 2 5 2 2 8" xfId="2482" xr:uid="{00000000-0005-0000-0000-0000EF180000}"/>
    <cellStyle name="Comma 2 5 2 2 8 2" xfId="7285" xr:uid="{00000000-0005-0000-0000-0000F0180000}"/>
    <cellStyle name="Comma 2 5 2 2 8 2 2" xfId="16892" xr:uid="{00000000-0005-0000-0000-0000F1180000}"/>
    <cellStyle name="Comma 2 5 2 2 8 2 2 2" xfId="36106" xr:uid="{3B4895DC-9C3B-4202-8BD8-4322BCE1BF62}"/>
    <cellStyle name="Comma 2 5 2 2 8 2 3" xfId="26499" xr:uid="{C7D89C64-00CB-43B7-A145-55EA78C33D7F}"/>
    <cellStyle name="Comma 2 5 2 2 8 3" xfId="12089" xr:uid="{00000000-0005-0000-0000-0000F2180000}"/>
    <cellStyle name="Comma 2 5 2 2 8 3 2" xfId="31303" xr:uid="{BB8EB837-CC25-4C2C-9F70-9E85D8224431}"/>
    <cellStyle name="Comma 2 5 2 2 8 4" xfId="21696" xr:uid="{195FE84F-196A-4B67-834E-3BDF235E6E0B}"/>
    <cellStyle name="Comma 2 5 2 2 9" xfId="4884" xr:uid="{00000000-0005-0000-0000-0000F3180000}"/>
    <cellStyle name="Comma 2 5 2 2 9 2" xfId="14491" xr:uid="{00000000-0005-0000-0000-0000F4180000}"/>
    <cellStyle name="Comma 2 5 2 2 9 2 2" xfId="33705" xr:uid="{DEF20EFC-90D3-4D5B-AC92-D257E8CF54B3}"/>
    <cellStyle name="Comma 2 5 2 2 9 3" xfId="24098" xr:uid="{D2313798-427A-4B22-A817-6C1B9050C277}"/>
    <cellStyle name="Comma 2 5 2 3" xfId="126" xr:uid="{00000000-0005-0000-0000-0000F5180000}"/>
    <cellStyle name="Comma 2 5 2 3 10" xfId="19344" xr:uid="{C7968C66-76C2-45FF-81C8-919255346A90}"/>
    <cellStyle name="Comma 2 5 2 3 2" xfId="326" xr:uid="{00000000-0005-0000-0000-0000F6180000}"/>
    <cellStyle name="Comma 2 5 2 3 2 2" xfId="1127" xr:uid="{00000000-0005-0000-0000-0000F7180000}"/>
    <cellStyle name="Comma 2 5 2 3 2 2 2" xfId="3532" xr:uid="{00000000-0005-0000-0000-0000F8180000}"/>
    <cellStyle name="Comma 2 5 2 3 2 2 2 2" xfId="8335" xr:uid="{00000000-0005-0000-0000-0000F9180000}"/>
    <cellStyle name="Comma 2 5 2 3 2 2 2 2 2" xfId="17942" xr:uid="{00000000-0005-0000-0000-0000FA180000}"/>
    <cellStyle name="Comma 2 5 2 3 2 2 2 2 2 2" xfId="37156" xr:uid="{CE22C6A8-5783-4B84-8D1F-22324C31C99D}"/>
    <cellStyle name="Comma 2 5 2 3 2 2 2 2 3" xfId="27549" xr:uid="{4C91848F-6490-4142-8B2F-72589668FA2E}"/>
    <cellStyle name="Comma 2 5 2 3 2 2 2 3" xfId="13139" xr:uid="{00000000-0005-0000-0000-0000FB180000}"/>
    <cellStyle name="Comma 2 5 2 3 2 2 2 3 2" xfId="32353" xr:uid="{FC4D7F46-0E12-4AC2-B444-CEE4F5C42EA6}"/>
    <cellStyle name="Comma 2 5 2 3 2 2 2 4" xfId="22746" xr:uid="{302134DB-6531-4083-A1F7-BDAC12D290AF}"/>
    <cellStyle name="Comma 2 5 2 3 2 2 3" xfId="5934" xr:uid="{00000000-0005-0000-0000-0000FC180000}"/>
    <cellStyle name="Comma 2 5 2 3 2 2 3 2" xfId="15541" xr:uid="{00000000-0005-0000-0000-0000FD180000}"/>
    <cellStyle name="Comma 2 5 2 3 2 2 3 2 2" xfId="34755" xr:uid="{BA613652-7DE2-4003-85BE-D19FC7D5F6E2}"/>
    <cellStyle name="Comma 2 5 2 3 2 2 3 3" xfId="25148" xr:uid="{9FC65796-2180-4683-BA69-612D362E43C8}"/>
    <cellStyle name="Comma 2 5 2 3 2 2 4" xfId="10737" xr:uid="{00000000-0005-0000-0000-0000FE180000}"/>
    <cellStyle name="Comma 2 5 2 3 2 2 4 2" xfId="29951" xr:uid="{456E49DC-3132-4A57-B845-7B8D7280AED3}"/>
    <cellStyle name="Comma 2 5 2 3 2 2 5" xfId="20344" xr:uid="{1784ED99-FA47-412B-B03F-B03504DBAA9D}"/>
    <cellStyle name="Comma 2 5 2 3 2 3" xfId="1927" xr:uid="{00000000-0005-0000-0000-0000FF180000}"/>
    <cellStyle name="Comma 2 5 2 3 2 3 2" xfId="4332" xr:uid="{00000000-0005-0000-0000-000000190000}"/>
    <cellStyle name="Comma 2 5 2 3 2 3 2 2" xfId="9135" xr:uid="{00000000-0005-0000-0000-000001190000}"/>
    <cellStyle name="Comma 2 5 2 3 2 3 2 2 2" xfId="18742" xr:uid="{00000000-0005-0000-0000-000002190000}"/>
    <cellStyle name="Comma 2 5 2 3 2 3 2 2 2 2" xfId="37956" xr:uid="{A560AE7D-83C3-4B88-91EE-1FC10ECADCE9}"/>
    <cellStyle name="Comma 2 5 2 3 2 3 2 2 3" xfId="28349" xr:uid="{B4D63DB3-9B81-4EB0-B4AD-3367652C0CA8}"/>
    <cellStyle name="Comma 2 5 2 3 2 3 2 3" xfId="13939" xr:uid="{00000000-0005-0000-0000-000003190000}"/>
    <cellStyle name="Comma 2 5 2 3 2 3 2 3 2" xfId="33153" xr:uid="{C99F8B0D-1A89-4DD1-B142-2EF050E21551}"/>
    <cellStyle name="Comma 2 5 2 3 2 3 2 4" xfId="23546" xr:uid="{54B62194-03DF-494B-91AE-B9AA58BA9204}"/>
    <cellStyle name="Comma 2 5 2 3 2 3 3" xfId="6734" xr:uid="{00000000-0005-0000-0000-000004190000}"/>
    <cellStyle name="Comma 2 5 2 3 2 3 3 2" xfId="16341" xr:uid="{00000000-0005-0000-0000-000005190000}"/>
    <cellStyle name="Comma 2 5 2 3 2 3 3 2 2" xfId="35555" xr:uid="{A0D9B599-D12D-4959-8C27-E038ACE68C06}"/>
    <cellStyle name="Comma 2 5 2 3 2 3 3 3" xfId="25948" xr:uid="{2351B6C3-B48A-4DBD-9F8F-40A543253FEA}"/>
    <cellStyle name="Comma 2 5 2 3 2 3 4" xfId="11537" xr:uid="{00000000-0005-0000-0000-000006190000}"/>
    <cellStyle name="Comma 2 5 2 3 2 3 4 2" xfId="30751" xr:uid="{31A82292-0CE4-490E-AA7E-039FF48AE92B}"/>
    <cellStyle name="Comma 2 5 2 3 2 3 5" xfId="21144" xr:uid="{53F63858-2C3B-465C-AA35-5EE7619DDA2D}"/>
    <cellStyle name="Comma 2 5 2 3 2 4" xfId="2732" xr:uid="{00000000-0005-0000-0000-000007190000}"/>
    <cellStyle name="Comma 2 5 2 3 2 4 2" xfId="7535" xr:uid="{00000000-0005-0000-0000-000008190000}"/>
    <cellStyle name="Comma 2 5 2 3 2 4 2 2" xfId="17142" xr:uid="{00000000-0005-0000-0000-000009190000}"/>
    <cellStyle name="Comma 2 5 2 3 2 4 2 2 2" xfId="36356" xr:uid="{CE270ABC-A9B0-4887-9D06-A13804589112}"/>
    <cellStyle name="Comma 2 5 2 3 2 4 2 3" xfId="26749" xr:uid="{7ECE632B-0F44-483C-8818-7620A9F78B25}"/>
    <cellStyle name="Comma 2 5 2 3 2 4 3" xfId="12339" xr:uid="{00000000-0005-0000-0000-00000A190000}"/>
    <cellStyle name="Comma 2 5 2 3 2 4 3 2" xfId="31553" xr:uid="{3DCA051C-D977-4F71-A89F-BA5C7E1760EE}"/>
    <cellStyle name="Comma 2 5 2 3 2 4 4" xfId="21946" xr:uid="{8ED04BC0-31D1-4021-B783-0467D9C02760}"/>
    <cellStyle name="Comma 2 5 2 3 2 5" xfId="5134" xr:uid="{00000000-0005-0000-0000-00000B190000}"/>
    <cellStyle name="Comma 2 5 2 3 2 5 2" xfId="14741" xr:uid="{00000000-0005-0000-0000-00000C190000}"/>
    <cellStyle name="Comma 2 5 2 3 2 5 2 2" xfId="33955" xr:uid="{297BC561-36A1-4BE1-84EA-278798373BF9}"/>
    <cellStyle name="Comma 2 5 2 3 2 5 3" xfId="24348" xr:uid="{09CEFC34-CD95-45CE-B381-80EB8EB0429C}"/>
    <cellStyle name="Comma 2 5 2 3 2 6" xfId="9937" xr:uid="{00000000-0005-0000-0000-00000D190000}"/>
    <cellStyle name="Comma 2 5 2 3 2 6 2" xfId="29151" xr:uid="{FA008E17-3B45-442F-A4CA-11E3016082BC}"/>
    <cellStyle name="Comma 2 5 2 3 2 7" xfId="19544" xr:uid="{05F0A0CF-5503-46A7-A146-432004D1D1B9}"/>
    <cellStyle name="Comma 2 5 2 3 3" xfId="526" xr:uid="{00000000-0005-0000-0000-00000E190000}"/>
    <cellStyle name="Comma 2 5 2 3 3 2" xfId="1327" xr:uid="{00000000-0005-0000-0000-00000F190000}"/>
    <cellStyle name="Comma 2 5 2 3 3 2 2" xfId="3732" xr:uid="{00000000-0005-0000-0000-000010190000}"/>
    <cellStyle name="Comma 2 5 2 3 3 2 2 2" xfId="8535" xr:uid="{00000000-0005-0000-0000-000011190000}"/>
    <cellStyle name="Comma 2 5 2 3 3 2 2 2 2" xfId="18142" xr:uid="{00000000-0005-0000-0000-000012190000}"/>
    <cellStyle name="Comma 2 5 2 3 3 2 2 2 2 2" xfId="37356" xr:uid="{00FDAD59-C29D-4A82-A838-A1040BA92B38}"/>
    <cellStyle name="Comma 2 5 2 3 3 2 2 2 3" xfId="27749" xr:uid="{F4575C12-B5FC-47D9-8BF2-3CEFDDF150E0}"/>
    <cellStyle name="Comma 2 5 2 3 3 2 2 3" xfId="13339" xr:uid="{00000000-0005-0000-0000-000013190000}"/>
    <cellStyle name="Comma 2 5 2 3 3 2 2 3 2" xfId="32553" xr:uid="{170B5DE8-403E-48F3-9223-C09ED9FFF509}"/>
    <cellStyle name="Comma 2 5 2 3 3 2 2 4" xfId="22946" xr:uid="{6EFA529D-B82E-451A-9FDC-553E6E6DCC75}"/>
    <cellStyle name="Comma 2 5 2 3 3 2 3" xfId="6134" xr:uid="{00000000-0005-0000-0000-000014190000}"/>
    <cellStyle name="Comma 2 5 2 3 3 2 3 2" xfId="15741" xr:uid="{00000000-0005-0000-0000-000015190000}"/>
    <cellStyle name="Comma 2 5 2 3 3 2 3 2 2" xfId="34955" xr:uid="{4B45C644-2795-4C7D-A4C7-7B014B712C0C}"/>
    <cellStyle name="Comma 2 5 2 3 3 2 3 3" xfId="25348" xr:uid="{78E2DE42-AAC0-4F12-9FD2-0F5C80F109E2}"/>
    <cellStyle name="Comma 2 5 2 3 3 2 4" xfId="10937" xr:uid="{00000000-0005-0000-0000-000016190000}"/>
    <cellStyle name="Comma 2 5 2 3 3 2 4 2" xfId="30151" xr:uid="{FE8B7BFB-B5DB-4092-BFF6-6C66F69A3FCD}"/>
    <cellStyle name="Comma 2 5 2 3 3 2 5" xfId="20544" xr:uid="{59273528-1B03-49DC-AFCA-8EB7C9776F7C}"/>
    <cellStyle name="Comma 2 5 2 3 3 3" xfId="2127" xr:uid="{00000000-0005-0000-0000-000017190000}"/>
    <cellStyle name="Comma 2 5 2 3 3 3 2" xfId="4532" xr:uid="{00000000-0005-0000-0000-000018190000}"/>
    <cellStyle name="Comma 2 5 2 3 3 3 2 2" xfId="9335" xr:uid="{00000000-0005-0000-0000-000019190000}"/>
    <cellStyle name="Comma 2 5 2 3 3 3 2 2 2" xfId="18942" xr:uid="{00000000-0005-0000-0000-00001A190000}"/>
    <cellStyle name="Comma 2 5 2 3 3 3 2 2 2 2" xfId="38156" xr:uid="{C626CC73-EFB9-4075-9483-82F5A751CA9C}"/>
    <cellStyle name="Comma 2 5 2 3 3 3 2 2 3" xfId="28549" xr:uid="{15165F80-EBA8-478C-8E79-3E195FF38D59}"/>
    <cellStyle name="Comma 2 5 2 3 3 3 2 3" xfId="14139" xr:uid="{00000000-0005-0000-0000-00001B190000}"/>
    <cellStyle name="Comma 2 5 2 3 3 3 2 3 2" xfId="33353" xr:uid="{6F265910-2920-4297-8B7B-8A46E4C30562}"/>
    <cellStyle name="Comma 2 5 2 3 3 3 2 4" xfId="23746" xr:uid="{E3EE86A3-C1EB-4EB5-8BE3-9C68D5751A21}"/>
    <cellStyle name="Comma 2 5 2 3 3 3 3" xfId="6934" xr:uid="{00000000-0005-0000-0000-00001C190000}"/>
    <cellStyle name="Comma 2 5 2 3 3 3 3 2" xfId="16541" xr:uid="{00000000-0005-0000-0000-00001D190000}"/>
    <cellStyle name="Comma 2 5 2 3 3 3 3 2 2" xfId="35755" xr:uid="{DA0D52F3-F3B9-4D9A-89D9-BB7D1966FFC3}"/>
    <cellStyle name="Comma 2 5 2 3 3 3 3 3" xfId="26148" xr:uid="{348DD90E-F658-4689-A1A7-A19215101BD2}"/>
    <cellStyle name="Comma 2 5 2 3 3 3 4" xfId="11737" xr:uid="{00000000-0005-0000-0000-00001E190000}"/>
    <cellStyle name="Comma 2 5 2 3 3 3 4 2" xfId="30951" xr:uid="{83A0673C-583B-44FA-9F50-0F15B58126AD}"/>
    <cellStyle name="Comma 2 5 2 3 3 3 5" xfId="21344" xr:uid="{C18E2E9E-AF0E-4440-965D-2531FAAF629B}"/>
    <cellStyle name="Comma 2 5 2 3 3 4" xfId="2932" xr:uid="{00000000-0005-0000-0000-00001F190000}"/>
    <cellStyle name="Comma 2 5 2 3 3 4 2" xfId="7735" xr:uid="{00000000-0005-0000-0000-000020190000}"/>
    <cellStyle name="Comma 2 5 2 3 3 4 2 2" xfId="17342" xr:uid="{00000000-0005-0000-0000-000021190000}"/>
    <cellStyle name="Comma 2 5 2 3 3 4 2 2 2" xfId="36556" xr:uid="{BEC07379-DF24-40FB-921D-7109C51E65A2}"/>
    <cellStyle name="Comma 2 5 2 3 3 4 2 3" xfId="26949" xr:uid="{63210F27-53CC-41B9-97F4-54806ACAA9FC}"/>
    <cellStyle name="Comma 2 5 2 3 3 4 3" xfId="12539" xr:uid="{00000000-0005-0000-0000-000022190000}"/>
    <cellStyle name="Comma 2 5 2 3 3 4 3 2" xfId="31753" xr:uid="{29D51C9F-C669-42E6-A689-FF78368C3DA2}"/>
    <cellStyle name="Comma 2 5 2 3 3 4 4" xfId="22146" xr:uid="{97173304-46DF-4518-8FD5-0FB89CE3385B}"/>
    <cellStyle name="Comma 2 5 2 3 3 5" xfId="5334" xr:uid="{00000000-0005-0000-0000-000023190000}"/>
    <cellStyle name="Comma 2 5 2 3 3 5 2" xfId="14941" xr:uid="{00000000-0005-0000-0000-000024190000}"/>
    <cellStyle name="Comma 2 5 2 3 3 5 2 2" xfId="34155" xr:uid="{9A5AD76C-106B-4144-8B3A-82C25EAB9AB1}"/>
    <cellStyle name="Comma 2 5 2 3 3 5 3" xfId="24548" xr:uid="{E1B35338-E80A-4EEC-926F-2467368C3046}"/>
    <cellStyle name="Comma 2 5 2 3 3 6" xfId="10137" xr:uid="{00000000-0005-0000-0000-000025190000}"/>
    <cellStyle name="Comma 2 5 2 3 3 6 2" xfId="29351" xr:uid="{CDC8FD9D-8B7D-4CEC-A57F-55F85FD30431}"/>
    <cellStyle name="Comma 2 5 2 3 3 7" xfId="19744" xr:uid="{097AD9CC-5E0E-49B6-B1D9-3E7AABE4929B}"/>
    <cellStyle name="Comma 2 5 2 3 4" xfId="726" xr:uid="{00000000-0005-0000-0000-000026190000}"/>
    <cellStyle name="Comma 2 5 2 3 4 2" xfId="1527" xr:uid="{00000000-0005-0000-0000-000027190000}"/>
    <cellStyle name="Comma 2 5 2 3 4 2 2" xfId="3932" xr:uid="{00000000-0005-0000-0000-000028190000}"/>
    <cellStyle name="Comma 2 5 2 3 4 2 2 2" xfId="8735" xr:uid="{00000000-0005-0000-0000-000029190000}"/>
    <cellStyle name="Comma 2 5 2 3 4 2 2 2 2" xfId="18342" xr:uid="{00000000-0005-0000-0000-00002A190000}"/>
    <cellStyle name="Comma 2 5 2 3 4 2 2 2 2 2" xfId="37556" xr:uid="{CEACE52C-76E3-475F-A01A-8190D4AD20E8}"/>
    <cellStyle name="Comma 2 5 2 3 4 2 2 2 3" xfId="27949" xr:uid="{FE0D6E36-1E35-4783-843D-9A028DB06798}"/>
    <cellStyle name="Comma 2 5 2 3 4 2 2 3" xfId="13539" xr:uid="{00000000-0005-0000-0000-00002B190000}"/>
    <cellStyle name="Comma 2 5 2 3 4 2 2 3 2" xfId="32753" xr:uid="{EF64B467-4F16-4B65-A7D6-B833527D7C86}"/>
    <cellStyle name="Comma 2 5 2 3 4 2 2 4" xfId="23146" xr:uid="{9F689B56-02C4-446C-BD0A-8473B2407779}"/>
    <cellStyle name="Comma 2 5 2 3 4 2 3" xfId="6334" xr:uid="{00000000-0005-0000-0000-00002C190000}"/>
    <cellStyle name="Comma 2 5 2 3 4 2 3 2" xfId="15941" xr:uid="{00000000-0005-0000-0000-00002D190000}"/>
    <cellStyle name="Comma 2 5 2 3 4 2 3 2 2" xfId="35155" xr:uid="{055D930B-0CA9-4CC9-AB9B-7398B7DD3C94}"/>
    <cellStyle name="Comma 2 5 2 3 4 2 3 3" xfId="25548" xr:uid="{04DB933C-99E7-4CCB-AE1D-D42F04312C87}"/>
    <cellStyle name="Comma 2 5 2 3 4 2 4" xfId="11137" xr:uid="{00000000-0005-0000-0000-00002E190000}"/>
    <cellStyle name="Comma 2 5 2 3 4 2 4 2" xfId="30351" xr:uid="{451CCB5A-B907-49F2-98DD-A4D24CA62577}"/>
    <cellStyle name="Comma 2 5 2 3 4 2 5" xfId="20744" xr:uid="{97D84DB0-68FF-45F1-90BD-C815536CCF4A}"/>
    <cellStyle name="Comma 2 5 2 3 4 3" xfId="2327" xr:uid="{00000000-0005-0000-0000-00002F190000}"/>
    <cellStyle name="Comma 2 5 2 3 4 3 2" xfId="4732" xr:uid="{00000000-0005-0000-0000-000030190000}"/>
    <cellStyle name="Comma 2 5 2 3 4 3 2 2" xfId="9535" xr:uid="{00000000-0005-0000-0000-000031190000}"/>
    <cellStyle name="Comma 2 5 2 3 4 3 2 2 2" xfId="19142" xr:uid="{00000000-0005-0000-0000-000032190000}"/>
    <cellStyle name="Comma 2 5 2 3 4 3 2 2 2 2" xfId="38356" xr:uid="{06D318A1-A84E-4E2F-932A-3A2855E8E4C8}"/>
    <cellStyle name="Comma 2 5 2 3 4 3 2 2 3" xfId="28749" xr:uid="{0BCEF3C3-2D54-43A1-AC79-2E557B77D7B7}"/>
    <cellStyle name="Comma 2 5 2 3 4 3 2 3" xfId="14339" xr:uid="{00000000-0005-0000-0000-000033190000}"/>
    <cellStyle name="Comma 2 5 2 3 4 3 2 3 2" xfId="33553" xr:uid="{AB6F01C9-08D2-428C-902B-F9AA7198CCBE}"/>
    <cellStyle name="Comma 2 5 2 3 4 3 2 4" xfId="23946" xr:uid="{BF9DF1AA-6211-462F-AE23-67DB0EEE3F60}"/>
    <cellStyle name="Comma 2 5 2 3 4 3 3" xfId="7134" xr:uid="{00000000-0005-0000-0000-000034190000}"/>
    <cellStyle name="Comma 2 5 2 3 4 3 3 2" xfId="16741" xr:uid="{00000000-0005-0000-0000-000035190000}"/>
    <cellStyle name="Comma 2 5 2 3 4 3 3 2 2" xfId="35955" xr:uid="{3885CB55-6BC8-438C-AFB4-F3A8C97DF8FE}"/>
    <cellStyle name="Comma 2 5 2 3 4 3 3 3" xfId="26348" xr:uid="{C24AE1D7-A638-4437-B1C2-B65B53058344}"/>
    <cellStyle name="Comma 2 5 2 3 4 3 4" xfId="11937" xr:uid="{00000000-0005-0000-0000-000036190000}"/>
    <cellStyle name="Comma 2 5 2 3 4 3 4 2" xfId="31151" xr:uid="{62A17309-69FE-461B-A88E-AB8A91A884B5}"/>
    <cellStyle name="Comma 2 5 2 3 4 3 5" xfId="21544" xr:uid="{D241BEF5-32D6-48A1-9B6E-803EAEE245AA}"/>
    <cellStyle name="Comma 2 5 2 3 4 4" xfId="3132" xr:uid="{00000000-0005-0000-0000-000037190000}"/>
    <cellStyle name="Comma 2 5 2 3 4 4 2" xfId="7935" xr:uid="{00000000-0005-0000-0000-000038190000}"/>
    <cellStyle name="Comma 2 5 2 3 4 4 2 2" xfId="17542" xr:uid="{00000000-0005-0000-0000-000039190000}"/>
    <cellStyle name="Comma 2 5 2 3 4 4 2 2 2" xfId="36756" xr:uid="{E94AE5D6-FD5A-40E4-8D43-B906E0367349}"/>
    <cellStyle name="Comma 2 5 2 3 4 4 2 3" xfId="27149" xr:uid="{66530FEB-0A94-458B-A14C-F13AFFC946D3}"/>
    <cellStyle name="Comma 2 5 2 3 4 4 3" xfId="12739" xr:uid="{00000000-0005-0000-0000-00003A190000}"/>
    <cellStyle name="Comma 2 5 2 3 4 4 3 2" xfId="31953" xr:uid="{5ED3C886-5D7B-4A1E-805A-7D2828E8DFDB}"/>
    <cellStyle name="Comma 2 5 2 3 4 4 4" xfId="22346" xr:uid="{658DC310-EC8D-42C5-B78F-69A7FFB4294B}"/>
    <cellStyle name="Comma 2 5 2 3 4 5" xfId="5534" xr:uid="{00000000-0005-0000-0000-00003B190000}"/>
    <cellStyle name="Comma 2 5 2 3 4 5 2" xfId="15141" xr:uid="{00000000-0005-0000-0000-00003C190000}"/>
    <cellStyle name="Comma 2 5 2 3 4 5 2 2" xfId="34355" xr:uid="{0E3231C3-5770-435A-BDB8-9B7355C062EB}"/>
    <cellStyle name="Comma 2 5 2 3 4 5 3" xfId="24748" xr:uid="{01F7219B-1AB5-4ABC-A606-2CC77D8B8335}"/>
    <cellStyle name="Comma 2 5 2 3 4 6" xfId="10337" xr:uid="{00000000-0005-0000-0000-00003D190000}"/>
    <cellStyle name="Comma 2 5 2 3 4 6 2" xfId="29551" xr:uid="{B9AAAB61-D69E-4131-8BD5-25DE6442115E}"/>
    <cellStyle name="Comma 2 5 2 3 4 7" xfId="19944" xr:uid="{4249FFB1-7036-43EB-B9CA-92E449D6E9B9}"/>
    <cellStyle name="Comma 2 5 2 3 5" xfId="927" xr:uid="{00000000-0005-0000-0000-00003E190000}"/>
    <cellStyle name="Comma 2 5 2 3 5 2" xfId="3332" xr:uid="{00000000-0005-0000-0000-00003F190000}"/>
    <cellStyle name="Comma 2 5 2 3 5 2 2" xfId="8135" xr:uid="{00000000-0005-0000-0000-000040190000}"/>
    <cellStyle name="Comma 2 5 2 3 5 2 2 2" xfId="17742" xr:uid="{00000000-0005-0000-0000-000041190000}"/>
    <cellStyle name="Comma 2 5 2 3 5 2 2 2 2" xfId="36956" xr:uid="{BDD84A2A-9B2B-4D5A-852F-B658A9D9BE01}"/>
    <cellStyle name="Comma 2 5 2 3 5 2 2 3" xfId="27349" xr:uid="{0A945455-A0D6-4EEA-BF00-DF4684D6EE05}"/>
    <cellStyle name="Comma 2 5 2 3 5 2 3" xfId="12939" xr:uid="{00000000-0005-0000-0000-000042190000}"/>
    <cellStyle name="Comma 2 5 2 3 5 2 3 2" xfId="32153" xr:uid="{72EFFA7F-30D6-4DDA-81B6-158079F50D31}"/>
    <cellStyle name="Comma 2 5 2 3 5 2 4" xfId="22546" xr:uid="{7FCAAFF2-8C8F-4A25-A18F-CE500A90284D}"/>
    <cellStyle name="Comma 2 5 2 3 5 3" xfId="5734" xr:uid="{00000000-0005-0000-0000-000043190000}"/>
    <cellStyle name="Comma 2 5 2 3 5 3 2" xfId="15341" xr:uid="{00000000-0005-0000-0000-000044190000}"/>
    <cellStyle name="Comma 2 5 2 3 5 3 2 2" xfId="34555" xr:uid="{0F0CB9F0-7AC7-47C9-A4F8-F901114E2271}"/>
    <cellStyle name="Comma 2 5 2 3 5 3 3" xfId="24948" xr:uid="{4887E846-B7B8-45E8-BEEB-91D0B0097C24}"/>
    <cellStyle name="Comma 2 5 2 3 5 4" xfId="10537" xr:uid="{00000000-0005-0000-0000-000045190000}"/>
    <cellStyle name="Comma 2 5 2 3 5 4 2" xfId="29751" xr:uid="{072B32CD-1593-4048-AE86-9F992AEE30A9}"/>
    <cellStyle name="Comma 2 5 2 3 5 5" xfId="20144" xr:uid="{5BFA6649-0C93-41AF-AD53-BC8446E4652E}"/>
    <cellStyle name="Comma 2 5 2 3 6" xfId="1727" xr:uid="{00000000-0005-0000-0000-000046190000}"/>
    <cellStyle name="Comma 2 5 2 3 6 2" xfId="4132" xr:uid="{00000000-0005-0000-0000-000047190000}"/>
    <cellStyle name="Comma 2 5 2 3 6 2 2" xfId="8935" xr:uid="{00000000-0005-0000-0000-000048190000}"/>
    <cellStyle name="Comma 2 5 2 3 6 2 2 2" xfId="18542" xr:uid="{00000000-0005-0000-0000-000049190000}"/>
    <cellStyle name="Comma 2 5 2 3 6 2 2 2 2" xfId="37756" xr:uid="{915B6659-931E-4FDD-B796-8407FA398CC5}"/>
    <cellStyle name="Comma 2 5 2 3 6 2 2 3" xfId="28149" xr:uid="{FAB6686C-39F8-49D8-A7BA-5A9091347379}"/>
    <cellStyle name="Comma 2 5 2 3 6 2 3" xfId="13739" xr:uid="{00000000-0005-0000-0000-00004A190000}"/>
    <cellStyle name="Comma 2 5 2 3 6 2 3 2" xfId="32953" xr:uid="{1E817733-8038-4AA0-9230-4652F7800C74}"/>
    <cellStyle name="Comma 2 5 2 3 6 2 4" xfId="23346" xr:uid="{07EB821F-91AE-4B93-BF51-29A3A35EE5C7}"/>
    <cellStyle name="Comma 2 5 2 3 6 3" xfId="6534" xr:uid="{00000000-0005-0000-0000-00004B190000}"/>
    <cellStyle name="Comma 2 5 2 3 6 3 2" xfId="16141" xr:uid="{00000000-0005-0000-0000-00004C190000}"/>
    <cellStyle name="Comma 2 5 2 3 6 3 2 2" xfId="35355" xr:uid="{40CCA938-DDA3-4DE3-BF4F-420BEA866D00}"/>
    <cellStyle name="Comma 2 5 2 3 6 3 3" xfId="25748" xr:uid="{1D85DB81-4DDB-4EAE-AC96-44D152AB1988}"/>
    <cellStyle name="Comma 2 5 2 3 6 4" xfId="11337" xr:uid="{00000000-0005-0000-0000-00004D190000}"/>
    <cellStyle name="Comma 2 5 2 3 6 4 2" xfId="30551" xr:uid="{DA331F16-7E1B-4F41-8338-CB6B7202AA04}"/>
    <cellStyle name="Comma 2 5 2 3 6 5" xfId="20944" xr:uid="{368183E1-384F-4103-8C72-77E13BCB5B0F}"/>
    <cellStyle name="Comma 2 5 2 3 7" xfId="2532" xr:uid="{00000000-0005-0000-0000-00004E190000}"/>
    <cellStyle name="Comma 2 5 2 3 7 2" xfId="7335" xr:uid="{00000000-0005-0000-0000-00004F190000}"/>
    <cellStyle name="Comma 2 5 2 3 7 2 2" xfId="16942" xr:uid="{00000000-0005-0000-0000-000050190000}"/>
    <cellStyle name="Comma 2 5 2 3 7 2 2 2" xfId="36156" xr:uid="{59DB730C-6A35-455C-9191-04CADE98DB41}"/>
    <cellStyle name="Comma 2 5 2 3 7 2 3" xfId="26549" xr:uid="{7E6480F1-F731-4ABB-8034-ADD82AA24571}"/>
    <cellStyle name="Comma 2 5 2 3 7 3" xfId="12139" xr:uid="{00000000-0005-0000-0000-000051190000}"/>
    <cellStyle name="Comma 2 5 2 3 7 3 2" xfId="31353" xr:uid="{F4AAE152-C57B-4517-A9F9-835036EF4E3B}"/>
    <cellStyle name="Comma 2 5 2 3 7 4" xfId="21746" xr:uid="{35C8F5B3-4847-4BA4-BFBC-D4EBEF64DF6E}"/>
    <cellStyle name="Comma 2 5 2 3 8" xfId="4934" xr:uid="{00000000-0005-0000-0000-000052190000}"/>
    <cellStyle name="Comma 2 5 2 3 8 2" xfId="14541" xr:uid="{00000000-0005-0000-0000-000053190000}"/>
    <cellStyle name="Comma 2 5 2 3 8 2 2" xfId="33755" xr:uid="{4277A0B9-BE1B-4FD0-8DCD-ECD62BC182EF}"/>
    <cellStyle name="Comma 2 5 2 3 8 3" xfId="24148" xr:uid="{8C249CBD-086C-4D14-B487-F31CF4CF022A}"/>
    <cellStyle name="Comma 2 5 2 3 9" xfId="9737" xr:uid="{00000000-0005-0000-0000-000054190000}"/>
    <cellStyle name="Comma 2 5 2 3 9 2" xfId="28951" xr:uid="{F9C189C2-C5D0-4757-99E7-A96DA918D1AC}"/>
    <cellStyle name="Comma 2 5 2 4" xfId="226" xr:uid="{00000000-0005-0000-0000-000055190000}"/>
    <cellStyle name="Comma 2 5 2 4 2" xfId="1027" xr:uid="{00000000-0005-0000-0000-000056190000}"/>
    <cellStyle name="Comma 2 5 2 4 2 2" xfId="3432" xr:uid="{00000000-0005-0000-0000-000057190000}"/>
    <cellStyle name="Comma 2 5 2 4 2 2 2" xfId="8235" xr:uid="{00000000-0005-0000-0000-000058190000}"/>
    <cellStyle name="Comma 2 5 2 4 2 2 2 2" xfId="17842" xr:uid="{00000000-0005-0000-0000-000059190000}"/>
    <cellStyle name="Comma 2 5 2 4 2 2 2 2 2" xfId="37056" xr:uid="{11604781-AF27-40CB-A056-B6F5AD3A3BCF}"/>
    <cellStyle name="Comma 2 5 2 4 2 2 2 3" xfId="27449" xr:uid="{1F563CBA-A77F-441A-B1B1-24DEB7C1BBFB}"/>
    <cellStyle name="Comma 2 5 2 4 2 2 3" xfId="13039" xr:uid="{00000000-0005-0000-0000-00005A190000}"/>
    <cellStyle name="Comma 2 5 2 4 2 2 3 2" xfId="32253" xr:uid="{21F56215-DF80-43E8-9C46-5F2CE082C8DF}"/>
    <cellStyle name="Comma 2 5 2 4 2 2 4" xfId="22646" xr:uid="{CB0221F8-2789-4811-B25C-65D8E8345DF5}"/>
    <cellStyle name="Comma 2 5 2 4 2 3" xfId="5834" xr:uid="{00000000-0005-0000-0000-00005B190000}"/>
    <cellStyle name="Comma 2 5 2 4 2 3 2" xfId="15441" xr:uid="{00000000-0005-0000-0000-00005C190000}"/>
    <cellStyle name="Comma 2 5 2 4 2 3 2 2" xfId="34655" xr:uid="{B34CDFE0-111B-42DB-9CA7-17D2C8FAF47C}"/>
    <cellStyle name="Comma 2 5 2 4 2 3 3" xfId="25048" xr:uid="{FAF60EE7-5A15-4D5D-89F0-25AE9D1568E6}"/>
    <cellStyle name="Comma 2 5 2 4 2 4" xfId="10637" xr:uid="{00000000-0005-0000-0000-00005D190000}"/>
    <cellStyle name="Comma 2 5 2 4 2 4 2" xfId="29851" xr:uid="{91CDFB07-3B75-466F-A00A-8A73AD8FBDC9}"/>
    <cellStyle name="Comma 2 5 2 4 2 5" xfId="20244" xr:uid="{71677684-8301-4E96-A02D-3D7815A676F0}"/>
    <cellStyle name="Comma 2 5 2 4 3" xfId="1827" xr:uid="{00000000-0005-0000-0000-00005E190000}"/>
    <cellStyle name="Comma 2 5 2 4 3 2" xfId="4232" xr:uid="{00000000-0005-0000-0000-00005F190000}"/>
    <cellStyle name="Comma 2 5 2 4 3 2 2" xfId="9035" xr:uid="{00000000-0005-0000-0000-000060190000}"/>
    <cellStyle name="Comma 2 5 2 4 3 2 2 2" xfId="18642" xr:uid="{00000000-0005-0000-0000-000061190000}"/>
    <cellStyle name="Comma 2 5 2 4 3 2 2 2 2" xfId="37856" xr:uid="{22A60AA0-DCAA-4ABA-AFAE-BA00E3EE32FF}"/>
    <cellStyle name="Comma 2 5 2 4 3 2 2 3" xfId="28249" xr:uid="{BBD7F013-8402-49F3-937B-B7AECEE0B996}"/>
    <cellStyle name="Comma 2 5 2 4 3 2 3" xfId="13839" xr:uid="{00000000-0005-0000-0000-000062190000}"/>
    <cellStyle name="Comma 2 5 2 4 3 2 3 2" xfId="33053" xr:uid="{137E21C9-D772-4D60-BCEB-CCE1E388C8AF}"/>
    <cellStyle name="Comma 2 5 2 4 3 2 4" xfId="23446" xr:uid="{970A99BA-2D87-4CA6-890F-C91EEE12F015}"/>
    <cellStyle name="Comma 2 5 2 4 3 3" xfId="6634" xr:uid="{00000000-0005-0000-0000-000063190000}"/>
    <cellStyle name="Comma 2 5 2 4 3 3 2" xfId="16241" xr:uid="{00000000-0005-0000-0000-000064190000}"/>
    <cellStyle name="Comma 2 5 2 4 3 3 2 2" xfId="35455" xr:uid="{D66FA7C9-24CF-4D2D-AAE9-838C143F7DE1}"/>
    <cellStyle name="Comma 2 5 2 4 3 3 3" xfId="25848" xr:uid="{709FE5B2-4687-4096-9237-04A8F8D725F5}"/>
    <cellStyle name="Comma 2 5 2 4 3 4" xfId="11437" xr:uid="{00000000-0005-0000-0000-000065190000}"/>
    <cellStyle name="Comma 2 5 2 4 3 4 2" xfId="30651" xr:uid="{B9879706-EC9D-4806-A536-4E839DF8ABC8}"/>
    <cellStyle name="Comma 2 5 2 4 3 5" xfId="21044" xr:uid="{4817BD9E-3F3C-4342-8AF7-0F92C1FB1AFE}"/>
    <cellStyle name="Comma 2 5 2 4 4" xfId="2632" xr:uid="{00000000-0005-0000-0000-000066190000}"/>
    <cellStyle name="Comma 2 5 2 4 4 2" xfId="7435" xr:uid="{00000000-0005-0000-0000-000067190000}"/>
    <cellStyle name="Comma 2 5 2 4 4 2 2" xfId="17042" xr:uid="{00000000-0005-0000-0000-000068190000}"/>
    <cellStyle name="Comma 2 5 2 4 4 2 2 2" xfId="36256" xr:uid="{67B1DC6F-FC45-4AE9-A2A4-FC8FF6AFFD1C}"/>
    <cellStyle name="Comma 2 5 2 4 4 2 3" xfId="26649" xr:uid="{3898179A-A96C-4B35-93FB-7E8B4B242CB5}"/>
    <cellStyle name="Comma 2 5 2 4 4 3" xfId="12239" xr:uid="{00000000-0005-0000-0000-000069190000}"/>
    <cellStyle name="Comma 2 5 2 4 4 3 2" xfId="31453" xr:uid="{524D35AD-8177-49F4-915E-45EA6CC1044A}"/>
    <cellStyle name="Comma 2 5 2 4 4 4" xfId="21846" xr:uid="{4883BA7A-BF34-46E0-90B0-CD455EA18E43}"/>
    <cellStyle name="Comma 2 5 2 4 5" xfId="5034" xr:uid="{00000000-0005-0000-0000-00006A190000}"/>
    <cellStyle name="Comma 2 5 2 4 5 2" xfId="14641" xr:uid="{00000000-0005-0000-0000-00006B190000}"/>
    <cellStyle name="Comma 2 5 2 4 5 2 2" xfId="33855" xr:uid="{D4673A99-580E-45C6-A134-E0DDB1562109}"/>
    <cellStyle name="Comma 2 5 2 4 5 3" xfId="24248" xr:uid="{EB023BEE-E256-4B57-AF98-9398709727B7}"/>
    <cellStyle name="Comma 2 5 2 4 6" xfId="9837" xr:uid="{00000000-0005-0000-0000-00006C190000}"/>
    <cellStyle name="Comma 2 5 2 4 6 2" xfId="29051" xr:uid="{FFECD1C7-C6B6-415B-9B66-A37CAFD6F0BA}"/>
    <cellStyle name="Comma 2 5 2 4 7" xfId="19444" xr:uid="{88BAA1CD-8B22-4FD6-9637-61887E110CF6}"/>
    <cellStyle name="Comma 2 5 2 5" xfId="426" xr:uid="{00000000-0005-0000-0000-00006D190000}"/>
    <cellStyle name="Comma 2 5 2 5 2" xfId="1227" xr:uid="{00000000-0005-0000-0000-00006E190000}"/>
    <cellStyle name="Comma 2 5 2 5 2 2" xfId="3632" xr:uid="{00000000-0005-0000-0000-00006F190000}"/>
    <cellStyle name="Comma 2 5 2 5 2 2 2" xfId="8435" xr:uid="{00000000-0005-0000-0000-000070190000}"/>
    <cellStyle name="Comma 2 5 2 5 2 2 2 2" xfId="18042" xr:uid="{00000000-0005-0000-0000-000071190000}"/>
    <cellStyle name="Comma 2 5 2 5 2 2 2 2 2" xfId="37256" xr:uid="{B2D21E40-EF31-417B-A688-22A019B56F4C}"/>
    <cellStyle name="Comma 2 5 2 5 2 2 2 3" xfId="27649" xr:uid="{3E32B13F-143E-455C-9985-E65FF13C1C26}"/>
    <cellStyle name="Comma 2 5 2 5 2 2 3" xfId="13239" xr:uid="{00000000-0005-0000-0000-000072190000}"/>
    <cellStyle name="Comma 2 5 2 5 2 2 3 2" xfId="32453" xr:uid="{B016D3B5-4BD9-4219-A7D9-94FFD3C84138}"/>
    <cellStyle name="Comma 2 5 2 5 2 2 4" xfId="22846" xr:uid="{D40A4019-602F-4609-8F82-72DA113D1FCD}"/>
    <cellStyle name="Comma 2 5 2 5 2 3" xfId="6034" xr:uid="{00000000-0005-0000-0000-000073190000}"/>
    <cellStyle name="Comma 2 5 2 5 2 3 2" xfId="15641" xr:uid="{00000000-0005-0000-0000-000074190000}"/>
    <cellStyle name="Comma 2 5 2 5 2 3 2 2" xfId="34855" xr:uid="{5C5E5E61-2924-45B8-B917-336A34E909B9}"/>
    <cellStyle name="Comma 2 5 2 5 2 3 3" xfId="25248" xr:uid="{DD1A9DD9-5E3F-43A3-8FA3-941015871111}"/>
    <cellStyle name="Comma 2 5 2 5 2 4" xfId="10837" xr:uid="{00000000-0005-0000-0000-000075190000}"/>
    <cellStyle name="Comma 2 5 2 5 2 4 2" xfId="30051" xr:uid="{172C3E99-0006-48BF-B077-E461A27F0A55}"/>
    <cellStyle name="Comma 2 5 2 5 2 5" xfId="20444" xr:uid="{862C84BF-021B-4D4B-9BE3-6A64EE6447D1}"/>
    <cellStyle name="Comma 2 5 2 5 3" xfId="2027" xr:uid="{00000000-0005-0000-0000-000076190000}"/>
    <cellStyle name="Comma 2 5 2 5 3 2" xfId="4432" xr:uid="{00000000-0005-0000-0000-000077190000}"/>
    <cellStyle name="Comma 2 5 2 5 3 2 2" xfId="9235" xr:uid="{00000000-0005-0000-0000-000078190000}"/>
    <cellStyle name="Comma 2 5 2 5 3 2 2 2" xfId="18842" xr:uid="{00000000-0005-0000-0000-000079190000}"/>
    <cellStyle name="Comma 2 5 2 5 3 2 2 2 2" xfId="38056" xr:uid="{4D86FDEF-BAED-4F21-8F38-F04F307ABE99}"/>
    <cellStyle name="Comma 2 5 2 5 3 2 2 3" xfId="28449" xr:uid="{4DF8160B-88C4-41F0-BC15-C8BEDA4A10CF}"/>
    <cellStyle name="Comma 2 5 2 5 3 2 3" xfId="14039" xr:uid="{00000000-0005-0000-0000-00007A190000}"/>
    <cellStyle name="Comma 2 5 2 5 3 2 3 2" xfId="33253" xr:uid="{94D20471-E21B-4A65-B149-C885171AB92C}"/>
    <cellStyle name="Comma 2 5 2 5 3 2 4" xfId="23646" xr:uid="{54BB4743-5AD0-4801-A4D5-A7A59A164FB9}"/>
    <cellStyle name="Comma 2 5 2 5 3 3" xfId="6834" xr:uid="{00000000-0005-0000-0000-00007B190000}"/>
    <cellStyle name="Comma 2 5 2 5 3 3 2" xfId="16441" xr:uid="{00000000-0005-0000-0000-00007C190000}"/>
    <cellStyle name="Comma 2 5 2 5 3 3 2 2" xfId="35655" xr:uid="{7A04EE6F-5B11-4C5D-BC16-8B6189D9A9A7}"/>
    <cellStyle name="Comma 2 5 2 5 3 3 3" xfId="26048" xr:uid="{0816EC0E-5B2D-4EE2-A4D1-783E339CDDA3}"/>
    <cellStyle name="Comma 2 5 2 5 3 4" xfId="11637" xr:uid="{00000000-0005-0000-0000-00007D190000}"/>
    <cellStyle name="Comma 2 5 2 5 3 4 2" xfId="30851" xr:uid="{ADDB7745-F197-472B-9F1F-6EDB5E7DAD36}"/>
    <cellStyle name="Comma 2 5 2 5 3 5" xfId="21244" xr:uid="{4820F3D2-9163-4A0C-A5E6-134C0D2071AD}"/>
    <cellStyle name="Comma 2 5 2 5 4" xfId="2832" xr:uid="{00000000-0005-0000-0000-00007E190000}"/>
    <cellStyle name="Comma 2 5 2 5 4 2" xfId="7635" xr:uid="{00000000-0005-0000-0000-00007F190000}"/>
    <cellStyle name="Comma 2 5 2 5 4 2 2" xfId="17242" xr:uid="{00000000-0005-0000-0000-000080190000}"/>
    <cellStyle name="Comma 2 5 2 5 4 2 2 2" xfId="36456" xr:uid="{4228B5CB-C16E-4CE1-B168-19C5975E7DD5}"/>
    <cellStyle name="Comma 2 5 2 5 4 2 3" xfId="26849" xr:uid="{A8FCE95B-841B-42E5-85B6-6A6D81B3D356}"/>
    <cellStyle name="Comma 2 5 2 5 4 3" xfId="12439" xr:uid="{00000000-0005-0000-0000-000081190000}"/>
    <cellStyle name="Comma 2 5 2 5 4 3 2" xfId="31653" xr:uid="{A9F9B482-326E-4602-8E45-9DB896F15F57}"/>
    <cellStyle name="Comma 2 5 2 5 4 4" xfId="22046" xr:uid="{171557A1-7C94-48C8-AA50-2B160903B920}"/>
    <cellStyle name="Comma 2 5 2 5 5" xfId="5234" xr:uid="{00000000-0005-0000-0000-000082190000}"/>
    <cellStyle name="Comma 2 5 2 5 5 2" xfId="14841" xr:uid="{00000000-0005-0000-0000-000083190000}"/>
    <cellStyle name="Comma 2 5 2 5 5 2 2" xfId="34055" xr:uid="{AD05433A-E749-43ED-9C5E-ACEB7A7B1EF0}"/>
    <cellStyle name="Comma 2 5 2 5 5 3" xfId="24448" xr:uid="{EFEA0671-1ECB-4B5A-9176-576F1D536DC3}"/>
    <cellStyle name="Comma 2 5 2 5 6" xfId="10037" xr:uid="{00000000-0005-0000-0000-000084190000}"/>
    <cellStyle name="Comma 2 5 2 5 6 2" xfId="29251" xr:uid="{76C6356C-53AF-45D4-9998-E352B32D286F}"/>
    <cellStyle name="Comma 2 5 2 5 7" xfId="19644" xr:uid="{131EDF97-CFB1-42F3-81B9-F43CCA8272C4}"/>
    <cellStyle name="Comma 2 5 2 6" xfId="626" xr:uid="{00000000-0005-0000-0000-000085190000}"/>
    <cellStyle name="Comma 2 5 2 6 2" xfId="1427" xr:uid="{00000000-0005-0000-0000-000086190000}"/>
    <cellStyle name="Comma 2 5 2 6 2 2" xfId="3832" xr:uid="{00000000-0005-0000-0000-000087190000}"/>
    <cellStyle name="Comma 2 5 2 6 2 2 2" xfId="8635" xr:uid="{00000000-0005-0000-0000-000088190000}"/>
    <cellStyle name="Comma 2 5 2 6 2 2 2 2" xfId="18242" xr:uid="{00000000-0005-0000-0000-000089190000}"/>
    <cellStyle name="Comma 2 5 2 6 2 2 2 2 2" xfId="37456" xr:uid="{18E1D3EC-33A4-404A-8C1D-0530A5CCDC25}"/>
    <cellStyle name="Comma 2 5 2 6 2 2 2 3" xfId="27849" xr:uid="{F670D8C5-29CE-4B38-BF0B-5AABC2A01E11}"/>
    <cellStyle name="Comma 2 5 2 6 2 2 3" xfId="13439" xr:uid="{00000000-0005-0000-0000-00008A190000}"/>
    <cellStyle name="Comma 2 5 2 6 2 2 3 2" xfId="32653" xr:uid="{36F876F6-51D1-47A9-89DD-AD340CFAA917}"/>
    <cellStyle name="Comma 2 5 2 6 2 2 4" xfId="23046" xr:uid="{2EB8EA18-21C8-4CF2-8E0E-76E68E676CE9}"/>
    <cellStyle name="Comma 2 5 2 6 2 3" xfId="6234" xr:uid="{00000000-0005-0000-0000-00008B190000}"/>
    <cellStyle name="Comma 2 5 2 6 2 3 2" xfId="15841" xr:uid="{00000000-0005-0000-0000-00008C190000}"/>
    <cellStyle name="Comma 2 5 2 6 2 3 2 2" xfId="35055" xr:uid="{338C1C0F-7F74-4A00-9F2A-42B75865C7C3}"/>
    <cellStyle name="Comma 2 5 2 6 2 3 3" xfId="25448" xr:uid="{6354ACB6-61C0-4851-95BE-D4CF63099A49}"/>
    <cellStyle name="Comma 2 5 2 6 2 4" xfId="11037" xr:uid="{00000000-0005-0000-0000-00008D190000}"/>
    <cellStyle name="Comma 2 5 2 6 2 4 2" xfId="30251" xr:uid="{6C24BDA8-7E8C-4E3D-A8F4-A930C2F53F68}"/>
    <cellStyle name="Comma 2 5 2 6 2 5" xfId="20644" xr:uid="{244334DC-EA79-4991-AFFD-6CDB46D5F7B9}"/>
    <cellStyle name="Comma 2 5 2 6 3" xfId="2227" xr:uid="{00000000-0005-0000-0000-00008E190000}"/>
    <cellStyle name="Comma 2 5 2 6 3 2" xfId="4632" xr:uid="{00000000-0005-0000-0000-00008F190000}"/>
    <cellStyle name="Comma 2 5 2 6 3 2 2" xfId="9435" xr:uid="{00000000-0005-0000-0000-000090190000}"/>
    <cellStyle name="Comma 2 5 2 6 3 2 2 2" xfId="19042" xr:uid="{00000000-0005-0000-0000-000091190000}"/>
    <cellStyle name="Comma 2 5 2 6 3 2 2 2 2" xfId="38256" xr:uid="{ACBB748B-7B28-401A-AC83-04C5F1DBECC8}"/>
    <cellStyle name="Comma 2 5 2 6 3 2 2 3" xfId="28649" xr:uid="{F20D1E85-498A-4519-A68C-490997C89681}"/>
    <cellStyle name="Comma 2 5 2 6 3 2 3" xfId="14239" xr:uid="{00000000-0005-0000-0000-000092190000}"/>
    <cellStyle name="Comma 2 5 2 6 3 2 3 2" xfId="33453" xr:uid="{E6AEB5AE-F44C-44AC-9309-11042863D215}"/>
    <cellStyle name="Comma 2 5 2 6 3 2 4" xfId="23846" xr:uid="{185954B7-A8FC-4F35-B379-59AE26A6B43C}"/>
    <cellStyle name="Comma 2 5 2 6 3 3" xfId="7034" xr:uid="{00000000-0005-0000-0000-000093190000}"/>
    <cellStyle name="Comma 2 5 2 6 3 3 2" xfId="16641" xr:uid="{00000000-0005-0000-0000-000094190000}"/>
    <cellStyle name="Comma 2 5 2 6 3 3 2 2" xfId="35855" xr:uid="{85C76F95-CDE8-4169-9ADD-01FB876321B0}"/>
    <cellStyle name="Comma 2 5 2 6 3 3 3" xfId="26248" xr:uid="{B0C7E9E1-14FB-4CAB-8892-1AEDED9E95CB}"/>
    <cellStyle name="Comma 2 5 2 6 3 4" xfId="11837" xr:uid="{00000000-0005-0000-0000-000095190000}"/>
    <cellStyle name="Comma 2 5 2 6 3 4 2" xfId="31051" xr:uid="{B44DBA4A-B25A-4705-A86F-89DF09C16001}"/>
    <cellStyle name="Comma 2 5 2 6 3 5" xfId="21444" xr:uid="{87502591-9721-4D2E-9071-42A9416BA1D8}"/>
    <cellStyle name="Comma 2 5 2 6 4" xfId="3032" xr:uid="{00000000-0005-0000-0000-000096190000}"/>
    <cellStyle name="Comma 2 5 2 6 4 2" xfId="7835" xr:uid="{00000000-0005-0000-0000-000097190000}"/>
    <cellStyle name="Comma 2 5 2 6 4 2 2" xfId="17442" xr:uid="{00000000-0005-0000-0000-000098190000}"/>
    <cellStyle name="Comma 2 5 2 6 4 2 2 2" xfId="36656" xr:uid="{5E695A6D-EB45-43D2-92D2-620B028BAF12}"/>
    <cellStyle name="Comma 2 5 2 6 4 2 3" xfId="27049" xr:uid="{C7EFD451-3BEE-447B-9236-2F4BE67070BF}"/>
    <cellStyle name="Comma 2 5 2 6 4 3" xfId="12639" xr:uid="{00000000-0005-0000-0000-000099190000}"/>
    <cellStyle name="Comma 2 5 2 6 4 3 2" xfId="31853" xr:uid="{F23EA80D-F60E-476B-8856-BD3A5A3B77CD}"/>
    <cellStyle name="Comma 2 5 2 6 4 4" xfId="22246" xr:uid="{FFBA7D33-9DB3-4F28-BBAE-12BBAA2F9793}"/>
    <cellStyle name="Comma 2 5 2 6 5" xfId="5434" xr:uid="{00000000-0005-0000-0000-00009A190000}"/>
    <cellStyle name="Comma 2 5 2 6 5 2" xfId="15041" xr:uid="{00000000-0005-0000-0000-00009B190000}"/>
    <cellStyle name="Comma 2 5 2 6 5 2 2" xfId="34255" xr:uid="{0E60CA3F-D226-42F8-8B49-DDB812DDA120}"/>
    <cellStyle name="Comma 2 5 2 6 5 3" xfId="24648" xr:uid="{8BB95B3F-9E61-4879-A9D8-D199B06B16DC}"/>
    <cellStyle name="Comma 2 5 2 6 6" xfId="10237" xr:uid="{00000000-0005-0000-0000-00009C190000}"/>
    <cellStyle name="Comma 2 5 2 6 6 2" xfId="29451" xr:uid="{06A5107E-B557-4A59-B116-9C5D5EAF4CCC}"/>
    <cellStyle name="Comma 2 5 2 6 7" xfId="19844" xr:uid="{0323E257-4F85-4407-A5D5-1A02979FCF29}"/>
    <cellStyle name="Comma 2 5 2 7" xfId="827" xr:uid="{00000000-0005-0000-0000-00009D190000}"/>
    <cellStyle name="Comma 2 5 2 7 2" xfId="3232" xr:uid="{00000000-0005-0000-0000-00009E190000}"/>
    <cellStyle name="Comma 2 5 2 7 2 2" xfId="8035" xr:uid="{00000000-0005-0000-0000-00009F190000}"/>
    <cellStyle name="Comma 2 5 2 7 2 2 2" xfId="17642" xr:uid="{00000000-0005-0000-0000-0000A0190000}"/>
    <cellStyle name="Comma 2 5 2 7 2 2 2 2" xfId="36856" xr:uid="{7C830A2B-A3DD-429B-9F6E-6218AA5A1DFE}"/>
    <cellStyle name="Comma 2 5 2 7 2 2 3" xfId="27249" xr:uid="{E405936A-295E-456B-A4E3-DC1E6BF4BA79}"/>
    <cellStyle name="Comma 2 5 2 7 2 3" xfId="12839" xr:uid="{00000000-0005-0000-0000-0000A1190000}"/>
    <cellStyle name="Comma 2 5 2 7 2 3 2" xfId="32053" xr:uid="{7D53BC69-3A7F-461E-A175-2FD7BA9FA8F2}"/>
    <cellStyle name="Comma 2 5 2 7 2 4" xfId="22446" xr:uid="{1BEC6FFB-8A11-4472-A070-01D89ECACD70}"/>
    <cellStyle name="Comma 2 5 2 7 3" xfId="5634" xr:uid="{00000000-0005-0000-0000-0000A2190000}"/>
    <cellStyle name="Comma 2 5 2 7 3 2" xfId="15241" xr:uid="{00000000-0005-0000-0000-0000A3190000}"/>
    <cellStyle name="Comma 2 5 2 7 3 2 2" xfId="34455" xr:uid="{260042E8-E6A6-4F71-96F2-1E918320B6E0}"/>
    <cellStyle name="Comma 2 5 2 7 3 3" xfId="24848" xr:uid="{1D8D7D77-8197-4CC6-B3CA-89F0C63ABD1D}"/>
    <cellStyle name="Comma 2 5 2 7 4" xfId="10437" xr:uid="{00000000-0005-0000-0000-0000A4190000}"/>
    <cellStyle name="Comma 2 5 2 7 4 2" xfId="29651" xr:uid="{95E06506-569E-4007-9303-ABAA8EEFACCE}"/>
    <cellStyle name="Comma 2 5 2 7 5" xfId="20044" xr:uid="{C94AE549-776E-4D00-ABD8-DEC5DDF2F37A}"/>
    <cellStyle name="Comma 2 5 2 8" xfId="1627" xr:uid="{00000000-0005-0000-0000-0000A5190000}"/>
    <cellStyle name="Comma 2 5 2 8 2" xfId="4032" xr:uid="{00000000-0005-0000-0000-0000A6190000}"/>
    <cellStyle name="Comma 2 5 2 8 2 2" xfId="8835" xr:uid="{00000000-0005-0000-0000-0000A7190000}"/>
    <cellStyle name="Comma 2 5 2 8 2 2 2" xfId="18442" xr:uid="{00000000-0005-0000-0000-0000A8190000}"/>
    <cellStyle name="Comma 2 5 2 8 2 2 2 2" xfId="37656" xr:uid="{974F257A-0FD4-4787-BC6C-A7F9B0046C12}"/>
    <cellStyle name="Comma 2 5 2 8 2 2 3" xfId="28049" xr:uid="{9844B48B-5E89-4811-A4E9-24162C63449E}"/>
    <cellStyle name="Comma 2 5 2 8 2 3" xfId="13639" xr:uid="{00000000-0005-0000-0000-0000A9190000}"/>
    <cellStyle name="Comma 2 5 2 8 2 3 2" xfId="32853" xr:uid="{0D007AAD-33C6-4405-9A00-29EEE214C365}"/>
    <cellStyle name="Comma 2 5 2 8 2 4" xfId="23246" xr:uid="{70B94E45-C351-4313-9BE3-C36B2796D57A}"/>
    <cellStyle name="Comma 2 5 2 8 3" xfId="6434" xr:uid="{00000000-0005-0000-0000-0000AA190000}"/>
    <cellStyle name="Comma 2 5 2 8 3 2" xfId="16041" xr:uid="{00000000-0005-0000-0000-0000AB190000}"/>
    <cellStyle name="Comma 2 5 2 8 3 2 2" xfId="35255" xr:uid="{129FA35B-79E3-4387-AEB3-95ACCD51A62E}"/>
    <cellStyle name="Comma 2 5 2 8 3 3" xfId="25648" xr:uid="{19537668-CC3B-4819-BFDF-B7938A756C44}"/>
    <cellStyle name="Comma 2 5 2 8 4" xfId="11237" xr:uid="{00000000-0005-0000-0000-0000AC190000}"/>
    <cellStyle name="Comma 2 5 2 8 4 2" xfId="30451" xr:uid="{EF844023-E580-4243-90CE-332CDA654895}"/>
    <cellStyle name="Comma 2 5 2 8 5" xfId="20844" xr:uid="{D95624B6-D638-4BAC-BB8C-111A743AB53D}"/>
    <cellStyle name="Comma 2 5 2 9" xfId="2432" xr:uid="{00000000-0005-0000-0000-0000AD190000}"/>
    <cellStyle name="Comma 2 5 2 9 2" xfId="7235" xr:uid="{00000000-0005-0000-0000-0000AE190000}"/>
    <cellStyle name="Comma 2 5 2 9 2 2" xfId="16842" xr:uid="{00000000-0005-0000-0000-0000AF190000}"/>
    <cellStyle name="Comma 2 5 2 9 2 2 2" xfId="36056" xr:uid="{C493E68C-C2C3-455A-B9F9-0EBF8873993C}"/>
    <cellStyle name="Comma 2 5 2 9 2 3" xfId="26449" xr:uid="{3F826139-45A0-4A89-B166-351C8CAEE999}"/>
    <cellStyle name="Comma 2 5 2 9 3" xfId="12039" xr:uid="{00000000-0005-0000-0000-0000B0190000}"/>
    <cellStyle name="Comma 2 5 2 9 3 2" xfId="31253" xr:uid="{BC9115CC-77B2-4844-81E7-EEA38030B405}"/>
    <cellStyle name="Comma 2 5 2 9 4" xfId="21646" xr:uid="{9FFF5AD8-3C13-4623-867A-937550534D9C}"/>
    <cellStyle name="Comma 2 5 3" xfId="35" xr:uid="{00000000-0005-0000-0000-0000B1190000}"/>
    <cellStyle name="Comma 2 5 3 10" xfId="4844" xr:uid="{00000000-0005-0000-0000-0000B2190000}"/>
    <cellStyle name="Comma 2 5 3 10 2" xfId="14451" xr:uid="{00000000-0005-0000-0000-0000B3190000}"/>
    <cellStyle name="Comma 2 5 3 10 2 2" xfId="33665" xr:uid="{AF279C2C-B41B-4B7A-BC37-B957A67AA41B}"/>
    <cellStyle name="Comma 2 5 3 10 3" xfId="24058" xr:uid="{0787017F-262D-445F-BA7C-27FF06471944}"/>
    <cellStyle name="Comma 2 5 3 11" xfId="9647" xr:uid="{00000000-0005-0000-0000-0000B4190000}"/>
    <cellStyle name="Comma 2 5 3 11 2" xfId="28861" xr:uid="{310F787C-A378-4245-A33B-8EEA29332E2A}"/>
    <cellStyle name="Comma 2 5 3 12" xfId="19254" xr:uid="{9F5ACE36-7F06-474F-B2A3-66122DC937D2}"/>
    <cellStyle name="Comma 2 5 3 2" xfId="86" xr:uid="{00000000-0005-0000-0000-0000B5190000}"/>
    <cellStyle name="Comma 2 5 3 2 10" xfId="9697" xr:uid="{00000000-0005-0000-0000-0000B6190000}"/>
    <cellStyle name="Comma 2 5 3 2 10 2" xfId="28911" xr:uid="{82D57569-1B3F-4BF6-BFC5-18B7D2892BAD}"/>
    <cellStyle name="Comma 2 5 3 2 11" xfId="19304" xr:uid="{54B8CE40-5527-4725-ACCD-632333E74FB8}"/>
    <cellStyle name="Comma 2 5 3 2 2" xfId="186" xr:uid="{00000000-0005-0000-0000-0000B7190000}"/>
    <cellStyle name="Comma 2 5 3 2 2 10" xfId="19404" xr:uid="{B2352E96-4295-4327-97A0-A68E2D292870}"/>
    <cellStyle name="Comma 2 5 3 2 2 2" xfId="386" xr:uid="{00000000-0005-0000-0000-0000B8190000}"/>
    <cellStyle name="Comma 2 5 3 2 2 2 2" xfId="1187" xr:uid="{00000000-0005-0000-0000-0000B9190000}"/>
    <cellStyle name="Comma 2 5 3 2 2 2 2 2" xfId="3592" xr:uid="{00000000-0005-0000-0000-0000BA190000}"/>
    <cellStyle name="Comma 2 5 3 2 2 2 2 2 2" xfId="8395" xr:uid="{00000000-0005-0000-0000-0000BB190000}"/>
    <cellStyle name="Comma 2 5 3 2 2 2 2 2 2 2" xfId="18002" xr:uid="{00000000-0005-0000-0000-0000BC190000}"/>
    <cellStyle name="Comma 2 5 3 2 2 2 2 2 2 2 2" xfId="37216" xr:uid="{0186A341-321D-4B77-85E9-84F6550FF633}"/>
    <cellStyle name="Comma 2 5 3 2 2 2 2 2 2 3" xfId="27609" xr:uid="{CFB00C77-2207-47CD-A15F-53DDD1B55EC5}"/>
    <cellStyle name="Comma 2 5 3 2 2 2 2 2 3" xfId="13199" xr:uid="{00000000-0005-0000-0000-0000BD190000}"/>
    <cellStyle name="Comma 2 5 3 2 2 2 2 2 3 2" xfId="32413" xr:uid="{FC7EC3E0-D2AC-462C-B637-2B11582CC00B}"/>
    <cellStyle name="Comma 2 5 3 2 2 2 2 2 4" xfId="22806" xr:uid="{2162D558-1C10-4F1A-B550-A6CD24D59EED}"/>
    <cellStyle name="Comma 2 5 3 2 2 2 2 3" xfId="5994" xr:uid="{00000000-0005-0000-0000-0000BE190000}"/>
    <cellStyle name="Comma 2 5 3 2 2 2 2 3 2" xfId="15601" xr:uid="{00000000-0005-0000-0000-0000BF190000}"/>
    <cellStyle name="Comma 2 5 3 2 2 2 2 3 2 2" xfId="34815" xr:uid="{1CDA5ED1-C7EB-440E-B806-6AD23DDD081A}"/>
    <cellStyle name="Comma 2 5 3 2 2 2 2 3 3" xfId="25208" xr:uid="{99E8186B-4D71-478A-B4DD-2C33C50D93BC}"/>
    <cellStyle name="Comma 2 5 3 2 2 2 2 4" xfId="10797" xr:uid="{00000000-0005-0000-0000-0000C0190000}"/>
    <cellStyle name="Comma 2 5 3 2 2 2 2 4 2" xfId="30011" xr:uid="{D50873E8-B4A8-4054-AD5B-640542297815}"/>
    <cellStyle name="Comma 2 5 3 2 2 2 2 5" xfId="20404" xr:uid="{DA739F2A-1B7E-4B8A-BB8D-191ED85C2C6B}"/>
    <cellStyle name="Comma 2 5 3 2 2 2 3" xfId="1987" xr:uid="{00000000-0005-0000-0000-0000C1190000}"/>
    <cellStyle name="Comma 2 5 3 2 2 2 3 2" xfId="4392" xr:uid="{00000000-0005-0000-0000-0000C2190000}"/>
    <cellStyle name="Comma 2 5 3 2 2 2 3 2 2" xfId="9195" xr:uid="{00000000-0005-0000-0000-0000C3190000}"/>
    <cellStyle name="Comma 2 5 3 2 2 2 3 2 2 2" xfId="18802" xr:uid="{00000000-0005-0000-0000-0000C4190000}"/>
    <cellStyle name="Comma 2 5 3 2 2 2 3 2 2 2 2" xfId="38016" xr:uid="{07ECDAC9-58C8-482C-9796-FBAED84B6781}"/>
    <cellStyle name="Comma 2 5 3 2 2 2 3 2 2 3" xfId="28409" xr:uid="{71B5A520-C88C-4F21-9FA5-7374253E41DE}"/>
    <cellStyle name="Comma 2 5 3 2 2 2 3 2 3" xfId="13999" xr:uid="{00000000-0005-0000-0000-0000C5190000}"/>
    <cellStyle name="Comma 2 5 3 2 2 2 3 2 3 2" xfId="33213" xr:uid="{3227E35F-43D6-4EA2-94ED-3F4356490970}"/>
    <cellStyle name="Comma 2 5 3 2 2 2 3 2 4" xfId="23606" xr:uid="{EF93E467-358D-49B8-A7C2-B402159113B1}"/>
    <cellStyle name="Comma 2 5 3 2 2 2 3 3" xfId="6794" xr:uid="{00000000-0005-0000-0000-0000C6190000}"/>
    <cellStyle name="Comma 2 5 3 2 2 2 3 3 2" xfId="16401" xr:uid="{00000000-0005-0000-0000-0000C7190000}"/>
    <cellStyle name="Comma 2 5 3 2 2 2 3 3 2 2" xfId="35615" xr:uid="{B8B9958E-D27E-4A44-B06C-C77538805EE7}"/>
    <cellStyle name="Comma 2 5 3 2 2 2 3 3 3" xfId="26008" xr:uid="{CDBE650B-40ED-4CCA-A3AB-B51D013CB722}"/>
    <cellStyle name="Comma 2 5 3 2 2 2 3 4" xfId="11597" xr:uid="{00000000-0005-0000-0000-0000C8190000}"/>
    <cellStyle name="Comma 2 5 3 2 2 2 3 4 2" xfId="30811" xr:uid="{7BF52687-C80D-47AE-80DF-0AFDA2BA218E}"/>
    <cellStyle name="Comma 2 5 3 2 2 2 3 5" xfId="21204" xr:uid="{6826A742-D1E5-402A-9EBD-9FDC027503DA}"/>
    <cellStyle name="Comma 2 5 3 2 2 2 4" xfId="2792" xr:uid="{00000000-0005-0000-0000-0000C9190000}"/>
    <cellStyle name="Comma 2 5 3 2 2 2 4 2" xfId="7595" xr:uid="{00000000-0005-0000-0000-0000CA190000}"/>
    <cellStyle name="Comma 2 5 3 2 2 2 4 2 2" xfId="17202" xr:uid="{00000000-0005-0000-0000-0000CB190000}"/>
    <cellStyle name="Comma 2 5 3 2 2 2 4 2 2 2" xfId="36416" xr:uid="{4E8DA8D0-E427-46FA-B759-8207A0EDEC96}"/>
    <cellStyle name="Comma 2 5 3 2 2 2 4 2 3" xfId="26809" xr:uid="{5B55943D-3714-456F-986B-90C731DDBE1A}"/>
    <cellStyle name="Comma 2 5 3 2 2 2 4 3" xfId="12399" xr:uid="{00000000-0005-0000-0000-0000CC190000}"/>
    <cellStyle name="Comma 2 5 3 2 2 2 4 3 2" xfId="31613" xr:uid="{68411BC7-D054-4A1C-A072-73C7DB28514B}"/>
    <cellStyle name="Comma 2 5 3 2 2 2 4 4" xfId="22006" xr:uid="{186F7335-BF98-4C2D-BB3C-DAF9908F9BF9}"/>
    <cellStyle name="Comma 2 5 3 2 2 2 5" xfId="5194" xr:uid="{00000000-0005-0000-0000-0000CD190000}"/>
    <cellStyle name="Comma 2 5 3 2 2 2 5 2" xfId="14801" xr:uid="{00000000-0005-0000-0000-0000CE190000}"/>
    <cellStyle name="Comma 2 5 3 2 2 2 5 2 2" xfId="34015" xr:uid="{A99E85B2-E2BD-4855-ACEA-225DAF48A69E}"/>
    <cellStyle name="Comma 2 5 3 2 2 2 5 3" xfId="24408" xr:uid="{72E0BD43-874D-44E0-A633-EEA31CD01207}"/>
    <cellStyle name="Comma 2 5 3 2 2 2 6" xfId="9997" xr:uid="{00000000-0005-0000-0000-0000CF190000}"/>
    <cellStyle name="Comma 2 5 3 2 2 2 6 2" xfId="29211" xr:uid="{A7940FFC-0F78-474C-BFAA-8BA3EFED5166}"/>
    <cellStyle name="Comma 2 5 3 2 2 2 7" xfId="19604" xr:uid="{A9BF3D80-B4AA-4A9C-A4C5-EBC545C26E1E}"/>
    <cellStyle name="Comma 2 5 3 2 2 3" xfId="586" xr:uid="{00000000-0005-0000-0000-0000D0190000}"/>
    <cellStyle name="Comma 2 5 3 2 2 3 2" xfId="1387" xr:uid="{00000000-0005-0000-0000-0000D1190000}"/>
    <cellStyle name="Comma 2 5 3 2 2 3 2 2" xfId="3792" xr:uid="{00000000-0005-0000-0000-0000D2190000}"/>
    <cellStyle name="Comma 2 5 3 2 2 3 2 2 2" xfId="8595" xr:uid="{00000000-0005-0000-0000-0000D3190000}"/>
    <cellStyle name="Comma 2 5 3 2 2 3 2 2 2 2" xfId="18202" xr:uid="{00000000-0005-0000-0000-0000D4190000}"/>
    <cellStyle name="Comma 2 5 3 2 2 3 2 2 2 2 2" xfId="37416" xr:uid="{C4D5C3E1-284B-4A8D-ADBF-E87FF2840368}"/>
    <cellStyle name="Comma 2 5 3 2 2 3 2 2 2 3" xfId="27809" xr:uid="{C2FF5B6B-DD16-4164-B170-7196B3E2C283}"/>
    <cellStyle name="Comma 2 5 3 2 2 3 2 2 3" xfId="13399" xr:uid="{00000000-0005-0000-0000-0000D5190000}"/>
    <cellStyle name="Comma 2 5 3 2 2 3 2 2 3 2" xfId="32613" xr:uid="{91F0EB87-0715-4B95-A4C4-91CB36D0648C}"/>
    <cellStyle name="Comma 2 5 3 2 2 3 2 2 4" xfId="23006" xr:uid="{0E9D23EC-856E-43FA-87A9-EFD7DABF1F5F}"/>
    <cellStyle name="Comma 2 5 3 2 2 3 2 3" xfId="6194" xr:uid="{00000000-0005-0000-0000-0000D6190000}"/>
    <cellStyle name="Comma 2 5 3 2 2 3 2 3 2" xfId="15801" xr:uid="{00000000-0005-0000-0000-0000D7190000}"/>
    <cellStyle name="Comma 2 5 3 2 2 3 2 3 2 2" xfId="35015" xr:uid="{B096A257-22B3-4E5C-ABF9-86B0791A6C8A}"/>
    <cellStyle name="Comma 2 5 3 2 2 3 2 3 3" xfId="25408" xr:uid="{55BC7444-70AE-4F23-883E-849ED9ACA1C8}"/>
    <cellStyle name="Comma 2 5 3 2 2 3 2 4" xfId="10997" xr:uid="{00000000-0005-0000-0000-0000D8190000}"/>
    <cellStyle name="Comma 2 5 3 2 2 3 2 4 2" xfId="30211" xr:uid="{4A7A2AD5-CDBF-4855-8E1A-3440CC40B917}"/>
    <cellStyle name="Comma 2 5 3 2 2 3 2 5" xfId="20604" xr:uid="{E25D9674-84A6-43F6-AE0B-CF0F5F170D53}"/>
    <cellStyle name="Comma 2 5 3 2 2 3 3" xfId="2187" xr:uid="{00000000-0005-0000-0000-0000D9190000}"/>
    <cellStyle name="Comma 2 5 3 2 2 3 3 2" xfId="4592" xr:uid="{00000000-0005-0000-0000-0000DA190000}"/>
    <cellStyle name="Comma 2 5 3 2 2 3 3 2 2" xfId="9395" xr:uid="{00000000-0005-0000-0000-0000DB190000}"/>
    <cellStyle name="Comma 2 5 3 2 2 3 3 2 2 2" xfId="19002" xr:uid="{00000000-0005-0000-0000-0000DC190000}"/>
    <cellStyle name="Comma 2 5 3 2 2 3 3 2 2 2 2" xfId="38216" xr:uid="{A54237BD-63AE-46AE-87E1-3A32D536A18C}"/>
    <cellStyle name="Comma 2 5 3 2 2 3 3 2 2 3" xfId="28609" xr:uid="{E8A193D3-E093-4465-ABFA-236459977C53}"/>
    <cellStyle name="Comma 2 5 3 2 2 3 3 2 3" xfId="14199" xr:uid="{00000000-0005-0000-0000-0000DD190000}"/>
    <cellStyle name="Comma 2 5 3 2 2 3 3 2 3 2" xfId="33413" xr:uid="{FB0BED7C-B792-43B6-8680-5387B48C0767}"/>
    <cellStyle name="Comma 2 5 3 2 2 3 3 2 4" xfId="23806" xr:uid="{FCE77DD4-ADC7-4713-A09F-55BB0DD1AAB7}"/>
    <cellStyle name="Comma 2 5 3 2 2 3 3 3" xfId="6994" xr:uid="{00000000-0005-0000-0000-0000DE190000}"/>
    <cellStyle name="Comma 2 5 3 2 2 3 3 3 2" xfId="16601" xr:uid="{00000000-0005-0000-0000-0000DF190000}"/>
    <cellStyle name="Comma 2 5 3 2 2 3 3 3 2 2" xfId="35815" xr:uid="{5C13B846-241C-493B-AACF-E32F20285D44}"/>
    <cellStyle name="Comma 2 5 3 2 2 3 3 3 3" xfId="26208" xr:uid="{8EBBC493-6F6F-468F-BE98-2C947EC18372}"/>
    <cellStyle name="Comma 2 5 3 2 2 3 3 4" xfId="11797" xr:uid="{00000000-0005-0000-0000-0000E0190000}"/>
    <cellStyle name="Comma 2 5 3 2 2 3 3 4 2" xfId="31011" xr:uid="{485862D6-236A-4DF7-923F-1C27209FB2D8}"/>
    <cellStyle name="Comma 2 5 3 2 2 3 3 5" xfId="21404" xr:uid="{074254FC-DEA6-4A24-A56A-7D1964857DF7}"/>
    <cellStyle name="Comma 2 5 3 2 2 3 4" xfId="2992" xr:uid="{00000000-0005-0000-0000-0000E1190000}"/>
    <cellStyle name="Comma 2 5 3 2 2 3 4 2" xfId="7795" xr:uid="{00000000-0005-0000-0000-0000E2190000}"/>
    <cellStyle name="Comma 2 5 3 2 2 3 4 2 2" xfId="17402" xr:uid="{00000000-0005-0000-0000-0000E3190000}"/>
    <cellStyle name="Comma 2 5 3 2 2 3 4 2 2 2" xfId="36616" xr:uid="{9311A13C-42F0-4F42-95B8-02729AA10E75}"/>
    <cellStyle name="Comma 2 5 3 2 2 3 4 2 3" xfId="27009" xr:uid="{B25291C1-99A6-4DF0-AC9A-B2AC1311CE60}"/>
    <cellStyle name="Comma 2 5 3 2 2 3 4 3" xfId="12599" xr:uid="{00000000-0005-0000-0000-0000E4190000}"/>
    <cellStyle name="Comma 2 5 3 2 2 3 4 3 2" xfId="31813" xr:uid="{1E6C3E44-957D-4907-94E2-B21BE2EC536C}"/>
    <cellStyle name="Comma 2 5 3 2 2 3 4 4" xfId="22206" xr:uid="{F647E46F-9C67-4CC8-9756-2BC5CBB4890D}"/>
    <cellStyle name="Comma 2 5 3 2 2 3 5" xfId="5394" xr:uid="{00000000-0005-0000-0000-0000E5190000}"/>
    <cellStyle name="Comma 2 5 3 2 2 3 5 2" xfId="15001" xr:uid="{00000000-0005-0000-0000-0000E6190000}"/>
    <cellStyle name="Comma 2 5 3 2 2 3 5 2 2" xfId="34215" xr:uid="{A2A9D409-EABA-4A65-9DCB-ADB86456A621}"/>
    <cellStyle name="Comma 2 5 3 2 2 3 5 3" xfId="24608" xr:uid="{2C36DF8F-DC95-4914-A697-3310318FF7B4}"/>
    <cellStyle name="Comma 2 5 3 2 2 3 6" xfId="10197" xr:uid="{00000000-0005-0000-0000-0000E7190000}"/>
    <cellStyle name="Comma 2 5 3 2 2 3 6 2" xfId="29411" xr:uid="{CFE7A65F-FAAB-4BB3-A226-308DDCFF6175}"/>
    <cellStyle name="Comma 2 5 3 2 2 3 7" xfId="19804" xr:uid="{452C7160-95F8-41A4-8E34-7AE6F7870F82}"/>
    <cellStyle name="Comma 2 5 3 2 2 4" xfId="786" xr:uid="{00000000-0005-0000-0000-0000E8190000}"/>
    <cellStyle name="Comma 2 5 3 2 2 4 2" xfId="1587" xr:uid="{00000000-0005-0000-0000-0000E9190000}"/>
    <cellStyle name="Comma 2 5 3 2 2 4 2 2" xfId="3992" xr:uid="{00000000-0005-0000-0000-0000EA190000}"/>
    <cellStyle name="Comma 2 5 3 2 2 4 2 2 2" xfId="8795" xr:uid="{00000000-0005-0000-0000-0000EB190000}"/>
    <cellStyle name="Comma 2 5 3 2 2 4 2 2 2 2" xfId="18402" xr:uid="{00000000-0005-0000-0000-0000EC190000}"/>
    <cellStyle name="Comma 2 5 3 2 2 4 2 2 2 2 2" xfId="37616" xr:uid="{E3EDED9C-B5B4-4408-A177-F4602792498D}"/>
    <cellStyle name="Comma 2 5 3 2 2 4 2 2 2 3" xfId="28009" xr:uid="{3A8FFC93-C81A-4067-B346-652E36135242}"/>
    <cellStyle name="Comma 2 5 3 2 2 4 2 2 3" xfId="13599" xr:uid="{00000000-0005-0000-0000-0000ED190000}"/>
    <cellStyle name="Comma 2 5 3 2 2 4 2 2 3 2" xfId="32813" xr:uid="{A7BAD11C-A103-4325-B377-5EA924DC78B5}"/>
    <cellStyle name="Comma 2 5 3 2 2 4 2 2 4" xfId="23206" xr:uid="{FBEFC49F-2CEA-48EC-847E-EFCB88180107}"/>
    <cellStyle name="Comma 2 5 3 2 2 4 2 3" xfId="6394" xr:uid="{00000000-0005-0000-0000-0000EE190000}"/>
    <cellStyle name="Comma 2 5 3 2 2 4 2 3 2" xfId="16001" xr:uid="{00000000-0005-0000-0000-0000EF190000}"/>
    <cellStyle name="Comma 2 5 3 2 2 4 2 3 2 2" xfId="35215" xr:uid="{52BDDBEB-DFA2-4C17-98B4-C34B35A26047}"/>
    <cellStyle name="Comma 2 5 3 2 2 4 2 3 3" xfId="25608" xr:uid="{0706CC90-CAFF-4CE5-9115-0F2B3C208307}"/>
    <cellStyle name="Comma 2 5 3 2 2 4 2 4" xfId="11197" xr:uid="{00000000-0005-0000-0000-0000F0190000}"/>
    <cellStyle name="Comma 2 5 3 2 2 4 2 4 2" xfId="30411" xr:uid="{038E768A-7F60-4C55-A1C5-F6A39459CE38}"/>
    <cellStyle name="Comma 2 5 3 2 2 4 2 5" xfId="20804" xr:uid="{77658A9E-2431-4CFF-9CA1-2298281D6F5D}"/>
    <cellStyle name="Comma 2 5 3 2 2 4 3" xfId="2387" xr:uid="{00000000-0005-0000-0000-0000F1190000}"/>
    <cellStyle name="Comma 2 5 3 2 2 4 3 2" xfId="4792" xr:uid="{00000000-0005-0000-0000-0000F2190000}"/>
    <cellStyle name="Comma 2 5 3 2 2 4 3 2 2" xfId="9595" xr:uid="{00000000-0005-0000-0000-0000F3190000}"/>
    <cellStyle name="Comma 2 5 3 2 2 4 3 2 2 2" xfId="19202" xr:uid="{00000000-0005-0000-0000-0000F4190000}"/>
    <cellStyle name="Comma 2 5 3 2 2 4 3 2 2 2 2" xfId="38416" xr:uid="{B14C570A-F0C4-4335-9FAA-3BB5484272F1}"/>
    <cellStyle name="Comma 2 5 3 2 2 4 3 2 2 3" xfId="28809" xr:uid="{CF643DE6-C8A4-464F-BB82-D3C31ADE83CA}"/>
    <cellStyle name="Comma 2 5 3 2 2 4 3 2 3" xfId="14399" xr:uid="{00000000-0005-0000-0000-0000F5190000}"/>
    <cellStyle name="Comma 2 5 3 2 2 4 3 2 3 2" xfId="33613" xr:uid="{374AD8C9-02F1-4190-A8D8-AB0562BCED37}"/>
    <cellStyle name="Comma 2 5 3 2 2 4 3 2 4" xfId="24006" xr:uid="{E3509E3A-C0E3-4DDC-B59B-F56B00AB8E08}"/>
    <cellStyle name="Comma 2 5 3 2 2 4 3 3" xfId="7194" xr:uid="{00000000-0005-0000-0000-0000F6190000}"/>
    <cellStyle name="Comma 2 5 3 2 2 4 3 3 2" xfId="16801" xr:uid="{00000000-0005-0000-0000-0000F7190000}"/>
    <cellStyle name="Comma 2 5 3 2 2 4 3 3 2 2" xfId="36015" xr:uid="{27D1F66C-1807-4221-B748-1691A7713DE3}"/>
    <cellStyle name="Comma 2 5 3 2 2 4 3 3 3" xfId="26408" xr:uid="{602AFE12-CA3D-4AD8-8716-47E91B72B610}"/>
    <cellStyle name="Comma 2 5 3 2 2 4 3 4" xfId="11997" xr:uid="{00000000-0005-0000-0000-0000F8190000}"/>
    <cellStyle name="Comma 2 5 3 2 2 4 3 4 2" xfId="31211" xr:uid="{9489AEF5-6DEB-46E2-BB23-432ED04B0996}"/>
    <cellStyle name="Comma 2 5 3 2 2 4 3 5" xfId="21604" xr:uid="{C8111242-62D7-4FD8-871F-5F83A8AD6036}"/>
    <cellStyle name="Comma 2 5 3 2 2 4 4" xfId="3192" xr:uid="{00000000-0005-0000-0000-0000F9190000}"/>
    <cellStyle name="Comma 2 5 3 2 2 4 4 2" xfId="7995" xr:uid="{00000000-0005-0000-0000-0000FA190000}"/>
    <cellStyle name="Comma 2 5 3 2 2 4 4 2 2" xfId="17602" xr:uid="{00000000-0005-0000-0000-0000FB190000}"/>
    <cellStyle name="Comma 2 5 3 2 2 4 4 2 2 2" xfId="36816" xr:uid="{951FCC7E-E56D-417C-B3BA-BEB837CD1686}"/>
    <cellStyle name="Comma 2 5 3 2 2 4 4 2 3" xfId="27209" xr:uid="{51C0CBB9-0052-4668-882F-DEBEF1F1AF5B}"/>
    <cellStyle name="Comma 2 5 3 2 2 4 4 3" xfId="12799" xr:uid="{00000000-0005-0000-0000-0000FC190000}"/>
    <cellStyle name="Comma 2 5 3 2 2 4 4 3 2" xfId="32013" xr:uid="{81F7BA26-F029-4564-9935-4AEF63F09692}"/>
    <cellStyle name="Comma 2 5 3 2 2 4 4 4" xfId="22406" xr:uid="{F3A3C69E-27B8-4255-8D3E-39C5444282B2}"/>
    <cellStyle name="Comma 2 5 3 2 2 4 5" xfId="5594" xr:uid="{00000000-0005-0000-0000-0000FD190000}"/>
    <cellStyle name="Comma 2 5 3 2 2 4 5 2" xfId="15201" xr:uid="{00000000-0005-0000-0000-0000FE190000}"/>
    <cellStyle name="Comma 2 5 3 2 2 4 5 2 2" xfId="34415" xr:uid="{573EB107-1B87-44A2-89D4-AA685F1D5AA9}"/>
    <cellStyle name="Comma 2 5 3 2 2 4 5 3" xfId="24808" xr:uid="{DA3B0C28-C277-4DCC-AB84-BB92011E64AD}"/>
    <cellStyle name="Comma 2 5 3 2 2 4 6" xfId="10397" xr:uid="{00000000-0005-0000-0000-0000FF190000}"/>
    <cellStyle name="Comma 2 5 3 2 2 4 6 2" xfId="29611" xr:uid="{8DAF26A2-E6C6-4C70-B403-269B076C6987}"/>
    <cellStyle name="Comma 2 5 3 2 2 4 7" xfId="20004" xr:uid="{E93A69A3-4CE5-4716-A03C-B8E159F859A1}"/>
    <cellStyle name="Comma 2 5 3 2 2 5" xfId="987" xr:uid="{00000000-0005-0000-0000-0000001A0000}"/>
    <cellStyle name="Comma 2 5 3 2 2 5 2" xfId="3392" xr:uid="{00000000-0005-0000-0000-0000011A0000}"/>
    <cellStyle name="Comma 2 5 3 2 2 5 2 2" xfId="8195" xr:uid="{00000000-0005-0000-0000-0000021A0000}"/>
    <cellStyle name="Comma 2 5 3 2 2 5 2 2 2" xfId="17802" xr:uid="{00000000-0005-0000-0000-0000031A0000}"/>
    <cellStyle name="Comma 2 5 3 2 2 5 2 2 2 2" xfId="37016" xr:uid="{7F1FB934-801F-4209-B540-B6E8BAF58F3C}"/>
    <cellStyle name="Comma 2 5 3 2 2 5 2 2 3" xfId="27409" xr:uid="{1452AB1C-D107-47FF-8D4E-01613CB3AD1A}"/>
    <cellStyle name="Comma 2 5 3 2 2 5 2 3" xfId="12999" xr:uid="{00000000-0005-0000-0000-0000041A0000}"/>
    <cellStyle name="Comma 2 5 3 2 2 5 2 3 2" xfId="32213" xr:uid="{342CA447-95B9-4138-A6D3-3119F7D0BD12}"/>
    <cellStyle name="Comma 2 5 3 2 2 5 2 4" xfId="22606" xr:uid="{E5DC723B-CEFB-48E9-B4A3-B57818075F5A}"/>
    <cellStyle name="Comma 2 5 3 2 2 5 3" xfId="5794" xr:uid="{00000000-0005-0000-0000-0000051A0000}"/>
    <cellStyle name="Comma 2 5 3 2 2 5 3 2" xfId="15401" xr:uid="{00000000-0005-0000-0000-0000061A0000}"/>
    <cellStyle name="Comma 2 5 3 2 2 5 3 2 2" xfId="34615" xr:uid="{F882A555-8B00-46E1-8367-90AD9CE66F8C}"/>
    <cellStyle name="Comma 2 5 3 2 2 5 3 3" xfId="25008" xr:uid="{98AAD88E-3624-418B-B00D-27CC6B584115}"/>
    <cellStyle name="Comma 2 5 3 2 2 5 4" xfId="10597" xr:uid="{00000000-0005-0000-0000-0000071A0000}"/>
    <cellStyle name="Comma 2 5 3 2 2 5 4 2" xfId="29811" xr:uid="{B96964AE-FF74-4532-80AE-45798EB439A5}"/>
    <cellStyle name="Comma 2 5 3 2 2 5 5" xfId="20204" xr:uid="{2374788F-F388-4549-9149-D559D3D17E60}"/>
    <cellStyle name="Comma 2 5 3 2 2 6" xfId="1787" xr:uid="{00000000-0005-0000-0000-0000081A0000}"/>
    <cellStyle name="Comma 2 5 3 2 2 6 2" xfId="4192" xr:uid="{00000000-0005-0000-0000-0000091A0000}"/>
    <cellStyle name="Comma 2 5 3 2 2 6 2 2" xfId="8995" xr:uid="{00000000-0005-0000-0000-00000A1A0000}"/>
    <cellStyle name="Comma 2 5 3 2 2 6 2 2 2" xfId="18602" xr:uid="{00000000-0005-0000-0000-00000B1A0000}"/>
    <cellStyle name="Comma 2 5 3 2 2 6 2 2 2 2" xfId="37816" xr:uid="{B325A2F5-D241-4C12-A5CC-49EEB0F06C8B}"/>
    <cellStyle name="Comma 2 5 3 2 2 6 2 2 3" xfId="28209" xr:uid="{2431E613-5FE2-47D5-AC8C-00C49FA9A526}"/>
    <cellStyle name="Comma 2 5 3 2 2 6 2 3" xfId="13799" xr:uid="{00000000-0005-0000-0000-00000C1A0000}"/>
    <cellStyle name="Comma 2 5 3 2 2 6 2 3 2" xfId="33013" xr:uid="{B3829534-9AFE-492A-9EF6-B27A090727FC}"/>
    <cellStyle name="Comma 2 5 3 2 2 6 2 4" xfId="23406" xr:uid="{9C7C61CF-A59C-40C6-8628-5C6554941497}"/>
    <cellStyle name="Comma 2 5 3 2 2 6 3" xfId="6594" xr:uid="{00000000-0005-0000-0000-00000D1A0000}"/>
    <cellStyle name="Comma 2 5 3 2 2 6 3 2" xfId="16201" xr:uid="{00000000-0005-0000-0000-00000E1A0000}"/>
    <cellStyle name="Comma 2 5 3 2 2 6 3 2 2" xfId="35415" xr:uid="{BC8694E3-DD71-4AA2-8E11-384FC06FA99E}"/>
    <cellStyle name="Comma 2 5 3 2 2 6 3 3" xfId="25808" xr:uid="{5C7C8A9C-8441-4CF2-A80E-C853E26C81B9}"/>
    <cellStyle name="Comma 2 5 3 2 2 6 4" xfId="11397" xr:uid="{00000000-0005-0000-0000-00000F1A0000}"/>
    <cellStyle name="Comma 2 5 3 2 2 6 4 2" xfId="30611" xr:uid="{39A7C894-8D6E-4178-980D-B91844655BCA}"/>
    <cellStyle name="Comma 2 5 3 2 2 6 5" xfId="21004" xr:uid="{2BBB51E0-CD97-4210-BE9D-8637E6A23871}"/>
    <cellStyle name="Comma 2 5 3 2 2 7" xfId="2592" xr:uid="{00000000-0005-0000-0000-0000101A0000}"/>
    <cellStyle name="Comma 2 5 3 2 2 7 2" xfId="7395" xr:uid="{00000000-0005-0000-0000-0000111A0000}"/>
    <cellStyle name="Comma 2 5 3 2 2 7 2 2" xfId="17002" xr:uid="{00000000-0005-0000-0000-0000121A0000}"/>
    <cellStyle name="Comma 2 5 3 2 2 7 2 2 2" xfId="36216" xr:uid="{C8F4BA1E-EF53-44C2-8C9E-255E1C55CD96}"/>
    <cellStyle name="Comma 2 5 3 2 2 7 2 3" xfId="26609" xr:uid="{70E9C9C6-58F0-4DD3-94BE-2A507C7EBE86}"/>
    <cellStyle name="Comma 2 5 3 2 2 7 3" xfId="12199" xr:uid="{00000000-0005-0000-0000-0000131A0000}"/>
    <cellStyle name="Comma 2 5 3 2 2 7 3 2" xfId="31413" xr:uid="{ACBD3B61-C892-43EC-B3A5-9C075FF495D3}"/>
    <cellStyle name="Comma 2 5 3 2 2 7 4" xfId="21806" xr:uid="{C43444F1-3786-48BB-B1A3-C6AB5A43A128}"/>
    <cellStyle name="Comma 2 5 3 2 2 8" xfId="4994" xr:uid="{00000000-0005-0000-0000-0000141A0000}"/>
    <cellStyle name="Comma 2 5 3 2 2 8 2" xfId="14601" xr:uid="{00000000-0005-0000-0000-0000151A0000}"/>
    <cellStyle name="Comma 2 5 3 2 2 8 2 2" xfId="33815" xr:uid="{64E6B4C9-5471-44AC-AC64-31B5F0225708}"/>
    <cellStyle name="Comma 2 5 3 2 2 8 3" xfId="24208" xr:uid="{744FC18D-F4E4-4559-99BD-5BB842FA8E23}"/>
    <cellStyle name="Comma 2 5 3 2 2 9" xfId="9797" xr:uid="{00000000-0005-0000-0000-0000161A0000}"/>
    <cellStyle name="Comma 2 5 3 2 2 9 2" xfId="29011" xr:uid="{FEAA19BF-FCB1-4D1A-A951-082A33BE45FA}"/>
    <cellStyle name="Comma 2 5 3 2 3" xfId="286" xr:uid="{00000000-0005-0000-0000-0000171A0000}"/>
    <cellStyle name="Comma 2 5 3 2 3 2" xfId="1087" xr:uid="{00000000-0005-0000-0000-0000181A0000}"/>
    <cellStyle name="Comma 2 5 3 2 3 2 2" xfId="3492" xr:uid="{00000000-0005-0000-0000-0000191A0000}"/>
    <cellStyle name="Comma 2 5 3 2 3 2 2 2" xfId="8295" xr:uid="{00000000-0005-0000-0000-00001A1A0000}"/>
    <cellStyle name="Comma 2 5 3 2 3 2 2 2 2" xfId="17902" xr:uid="{00000000-0005-0000-0000-00001B1A0000}"/>
    <cellStyle name="Comma 2 5 3 2 3 2 2 2 2 2" xfId="37116" xr:uid="{D667EB58-D35F-42BC-971A-7752BA9394B1}"/>
    <cellStyle name="Comma 2 5 3 2 3 2 2 2 3" xfId="27509" xr:uid="{C1F7558D-7189-4E93-8EDF-01A36133C402}"/>
    <cellStyle name="Comma 2 5 3 2 3 2 2 3" xfId="13099" xr:uid="{00000000-0005-0000-0000-00001C1A0000}"/>
    <cellStyle name="Comma 2 5 3 2 3 2 2 3 2" xfId="32313" xr:uid="{5971586E-B39F-49FE-8E5E-487E21BA7A24}"/>
    <cellStyle name="Comma 2 5 3 2 3 2 2 4" xfId="22706" xr:uid="{107EA5C6-7D33-46CD-A8D4-0CB22A6CAD62}"/>
    <cellStyle name="Comma 2 5 3 2 3 2 3" xfId="5894" xr:uid="{00000000-0005-0000-0000-00001D1A0000}"/>
    <cellStyle name="Comma 2 5 3 2 3 2 3 2" xfId="15501" xr:uid="{00000000-0005-0000-0000-00001E1A0000}"/>
    <cellStyle name="Comma 2 5 3 2 3 2 3 2 2" xfId="34715" xr:uid="{D95F4196-05AC-4033-B139-183817C870FE}"/>
    <cellStyle name="Comma 2 5 3 2 3 2 3 3" xfId="25108" xr:uid="{A83FCDD5-F2AE-4373-8878-8208EAFFA4F8}"/>
    <cellStyle name="Comma 2 5 3 2 3 2 4" xfId="10697" xr:uid="{00000000-0005-0000-0000-00001F1A0000}"/>
    <cellStyle name="Comma 2 5 3 2 3 2 4 2" xfId="29911" xr:uid="{1D239B79-1813-4738-9AFB-D39AC45FDC0D}"/>
    <cellStyle name="Comma 2 5 3 2 3 2 5" xfId="20304" xr:uid="{273C7DF2-2461-4FE4-B607-178CC03B14F3}"/>
    <cellStyle name="Comma 2 5 3 2 3 3" xfId="1887" xr:uid="{00000000-0005-0000-0000-0000201A0000}"/>
    <cellStyle name="Comma 2 5 3 2 3 3 2" xfId="4292" xr:uid="{00000000-0005-0000-0000-0000211A0000}"/>
    <cellStyle name="Comma 2 5 3 2 3 3 2 2" xfId="9095" xr:uid="{00000000-0005-0000-0000-0000221A0000}"/>
    <cellStyle name="Comma 2 5 3 2 3 3 2 2 2" xfId="18702" xr:uid="{00000000-0005-0000-0000-0000231A0000}"/>
    <cellStyle name="Comma 2 5 3 2 3 3 2 2 2 2" xfId="37916" xr:uid="{01187AE0-E84F-4AB2-9285-6EFB14C6CA0A}"/>
    <cellStyle name="Comma 2 5 3 2 3 3 2 2 3" xfId="28309" xr:uid="{11DDE4CF-526A-4753-99A2-5CA16845CDF7}"/>
    <cellStyle name="Comma 2 5 3 2 3 3 2 3" xfId="13899" xr:uid="{00000000-0005-0000-0000-0000241A0000}"/>
    <cellStyle name="Comma 2 5 3 2 3 3 2 3 2" xfId="33113" xr:uid="{1C4C61EB-C5EF-4A56-819F-36E2CDEFEF65}"/>
    <cellStyle name="Comma 2 5 3 2 3 3 2 4" xfId="23506" xr:uid="{DA481AC9-89A4-4B68-806E-6A36596FFA43}"/>
    <cellStyle name="Comma 2 5 3 2 3 3 3" xfId="6694" xr:uid="{00000000-0005-0000-0000-0000251A0000}"/>
    <cellStyle name="Comma 2 5 3 2 3 3 3 2" xfId="16301" xr:uid="{00000000-0005-0000-0000-0000261A0000}"/>
    <cellStyle name="Comma 2 5 3 2 3 3 3 2 2" xfId="35515" xr:uid="{AA387AD1-CAE7-42A4-ACCA-43592C027BA7}"/>
    <cellStyle name="Comma 2 5 3 2 3 3 3 3" xfId="25908" xr:uid="{803876A7-0F7E-4777-9769-6262E98E3E3C}"/>
    <cellStyle name="Comma 2 5 3 2 3 3 4" xfId="11497" xr:uid="{00000000-0005-0000-0000-0000271A0000}"/>
    <cellStyle name="Comma 2 5 3 2 3 3 4 2" xfId="30711" xr:uid="{13A21A16-FED5-40E0-A1E4-FEA43E76470F}"/>
    <cellStyle name="Comma 2 5 3 2 3 3 5" xfId="21104" xr:uid="{7CACBE5F-A138-4F6C-A9D5-7F95AC969ED4}"/>
    <cellStyle name="Comma 2 5 3 2 3 4" xfId="2692" xr:uid="{00000000-0005-0000-0000-0000281A0000}"/>
    <cellStyle name="Comma 2 5 3 2 3 4 2" xfId="7495" xr:uid="{00000000-0005-0000-0000-0000291A0000}"/>
    <cellStyle name="Comma 2 5 3 2 3 4 2 2" xfId="17102" xr:uid="{00000000-0005-0000-0000-00002A1A0000}"/>
    <cellStyle name="Comma 2 5 3 2 3 4 2 2 2" xfId="36316" xr:uid="{6FB625A8-4A38-4174-9F48-C70DBC190FE9}"/>
    <cellStyle name="Comma 2 5 3 2 3 4 2 3" xfId="26709" xr:uid="{95AE2AC2-9BDB-4410-8103-598849A2AFF7}"/>
    <cellStyle name="Comma 2 5 3 2 3 4 3" xfId="12299" xr:uid="{00000000-0005-0000-0000-00002B1A0000}"/>
    <cellStyle name="Comma 2 5 3 2 3 4 3 2" xfId="31513" xr:uid="{54709426-F133-4965-A480-CB183D1A0BC2}"/>
    <cellStyle name="Comma 2 5 3 2 3 4 4" xfId="21906" xr:uid="{66ECC0EF-DAF2-4B59-A09D-43DF5EC45E99}"/>
    <cellStyle name="Comma 2 5 3 2 3 5" xfId="5094" xr:uid="{00000000-0005-0000-0000-00002C1A0000}"/>
    <cellStyle name="Comma 2 5 3 2 3 5 2" xfId="14701" xr:uid="{00000000-0005-0000-0000-00002D1A0000}"/>
    <cellStyle name="Comma 2 5 3 2 3 5 2 2" xfId="33915" xr:uid="{BF349D87-21DB-42E3-99C1-D2EB47FCB7F9}"/>
    <cellStyle name="Comma 2 5 3 2 3 5 3" xfId="24308" xr:uid="{DB867A30-7D3B-456A-9402-13A35FFE665E}"/>
    <cellStyle name="Comma 2 5 3 2 3 6" xfId="9897" xr:uid="{00000000-0005-0000-0000-00002E1A0000}"/>
    <cellStyle name="Comma 2 5 3 2 3 6 2" xfId="29111" xr:uid="{EC7AFF3D-32A4-41B1-89C5-96A3738AC463}"/>
    <cellStyle name="Comma 2 5 3 2 3 7" xfId="19504" xr:uid="{22151C52-0D18-412E-A76A-D74D7223DD0C}"/>
    <cellStyle name="Comma 2 5 3 2 4" xfId="486" xr:uid="{00000000-0005-0000-0000-00002F1A0000}"/>
    <cellStyle name="Comma 2 5 3 2 4 2" xfId="1287" xr:uid="{00000000-0005-0000-0000-0000301A0000}"/>
    <cellStyle name="Comma 2 5 3 2 4 2 2" xfId="3692" xr:uid="{00000000-0005-0000-0000-0000311A0000}"/>
    <cellStyle name="Comma 2 5 3 2 4 2 2 2" xfId="8495" xr:uid="{00000000-0005-0000-0000-0000321A0000}"/>
    <cellStyle name="Comma 2 5 3 2 4 2 2 2 2" xfId="18102" xr:uid="{00000000-0005-0000-0000-0000331A0000}"/>
    <cellStyle name="Comma 2 5 3 2 4 2 2 2 2 2" xfId="37316" xr:uid="{50D0AE8D-F76D-4A58-AE3C-EB6772BE786C}"/>
    <cellStyle name="Comma 2 5 3 2 4 2 2 2 3" xfId="27709" xr:uid="{EA7460A7-1980-4B9E-BEBF-9FA68E864A5B}"/>
    <cellStyle name="Comma 2 5 3 2 4 2 2 3" xfId="13299" xr:uid="{00000000-0005-0000-0000-0000341A0000}"/>
    <cellStyle name="Comma 2 5 3 2 4 2 2 3 2" xfId="32513" xr:uid="{A65102A5-3155-48C3-AE55-E3675CE468E0}"/>
    <cellStyle name="Comma 2 5 3 2 4 2 2 4" xfId="22906" xr:uid="{7D0E0587-E54D-4E5E-B8DD-820CEF0A4C74}"/>
    <cellStyle name="Comma 2 5 3 2 4 2 3" xfId="6094" xr:uid="{00000000-0005-0000-0000-0000351A0000}"/>
    <cellStyle name="Comma 2 5 3 2 4 2 3 2" xfId="15701" xr:uid="{00000000-0005-0000-0000-0000361A0000}"/>
    <cellStyle name="Comma 2 5 3 2 4 2 3 2 2" xfId="34915" xr:uid="{1CDD8BB1-C627-4719-9AE8-504C70FE0680}"/>
    <cellStyle name="Comma 2 5 3 2 4 2 3 3" xfId="25308" xr:uid="{C2E72679-F291-410E-B802-5000FB4FF9D9}"/>
    <cellStyle name="Comma 2 5 3 2 4 2 4" xfId="10897" xr:uid="{00000000-0005-0000-0000-0000371A0000}"/>
    <cellStyle name="Comma 2 5 3 2 4 2 4 2" xfId="30111" xr:uid="{38A1217D-D522-49B4-865E-7A2B2FC88D22}"/>
    <cellStyle name="Comma 2 5 3 2 4 2 5" xfId="20504" xr:uid="{49177325-FC9C-4E9F-B50B-6BD6EB9A6147}"/>
    <cellStyle name="Comma 2 5 3 2 4 3" xfId="2087" xr:uid="{00000000-0005-0000-0000-0000381A0000}"/>
    <cellStyle name="Comma 2 5 3 2 4 3 2" xfId="4492" xr:uid="{00000000-0005-0000-0000-0000391A0000}"/>
    <cellStyle name="Comma 2 5 3 2 4 3 2 2" xfId="9295" xr:uid="{00000000-0005-0000-0000-00003A1A0000}"/>
    <cellStyle name="Comma 2 5 3 2 4 3 2 2 2" xfId="18902" xr:uid="{00000000-0005-0000-0000-00003B1A0000}"/>
    <cellStyle name="Comma 2 5 3 2 4 3 2 2 2 2" xfId="38116" xr:uid="{E30C6EE5-1CE6-46CE-900C-38A5961E1AB7}"/>
    <cellStyle name="Comma 2 5 3 2 4 3 2 2 3" xfId="28509" xr:uid="{AFE99BE3-298E-4CEE-87AA-E10D6FDB3262}"/>
    <cellStyle name="Comma 2 5 3 2 4 3 2 3" xfId="14099" xr:uid="{00000000-0005-0000-0000-00003C1A0000}"/>
    <cellStyle name="Comma 2 5 3 2 4 3 2 3 2" xfId="33313" xr:uid="{5C0B5248-A8FB-467E-A593-0A44A4718F5C}"/>
    <cellStyle name="Comma 2 5 3 2 4 3 2 4" xfId="23706" xr:uid="{FAE53679-618B-4E9A-A832-DC92B9BAACC3}"/>
    <cellStyle name="Comma 2 5 3 2 4 3 3" xfId="6894" xr:uid="{00000000-0005-0000-0000-00003D1A0000}"/>
    <cellStyle name="Comma 2 5 3 2 4 3 3 2" xfId="16501" xr:uid="{00000000-0005-0000-0000-00003E1A0000}"/>
    <cellStyle name="Comma 2 5 3 2 4 3 3 2 2" xfId="35715" xr:uid="{69B9F95C-E1FA-4919-8ED9-829E52A90A80}"/>
    <cellStyle name="Comma 2 5 3 2 4 3 3 3" xfId="26108" xr:uid="{E923EBE0-AC2B-43D1-A15B-4BE75C29CB71}"/>
    <cellStyle name="Comma 2 5 3 2 4 3 4" xfId="11697" xr:uid="{00000000-0005-0000-0000-00003F1A0000}"/>
    <cellStyle name="Comma 2 5 3 2 4 3 4 2" xfId="30911" xr:uid="{6E1BC383-FE4F-474E-98B0-094F050B1BAF}"/>
    <cellStyle name="Comma 2 5 3 2 4 3 5" xfId="21304" xr:uid="{A27A7538-E927-497B-9B3F-C4EB3D6BD4F9}"/>
    <cellStyle name="Comma 2 5 3 2 4 4" xfId="2892" xr:uid="{00000000-0005-0000-0000-0000401A0000}"/>
    <cellStyle name="Comma 2 5 3 2 4 4 2" xfId="7695" xr:uid="{00000000-0005-0000-0000-0000411A0000}"/>
    <cellStyle name="Comma 2 5 3 2 4 4 2 2" xfId="17302" xr:uid="{00000000-0005-0000-0000-0000421A0000}"/>
    <cellStyle name="Comma 2 5 3 2 4 4 2 2 2" xfId="36516" xr:uid="{66F055B9-3F68-495F-8888-4B9FEF533215}"/>
    <cellStyle name="Comma 2 5 3 2 4 4 2 3" xfId="26909" xr:uid="{BF7A365A-D2D4-4BA0-9386-77D82A9CEB5B}"/>
    <cellStyle name="Comma 2 5 3 2 4 4 3" xfId="12499" xr:uid="{00000000-0005-0000-0000-0000431A0000}"/>
    <cellStyle name="Comma 2 5 3 2 4 4 3 2" xfId="31713" xr:uid="{74231F54-87C5-4F41-98D3-EB65EAF370F1}"/>
    <cellStyle name="Comma 2 5 3 2 4 4 4" xfId="22106" xr:uid="{C302277E-2F5D-4EFC-A4D6-7B641E8328E1}"/>
    <cellStyle name="Comma 2 5 3 2 4 5" xfId="5294" xr:uid="{00000000-0005-0000-0000-0000441A0000}"/>
    <cellStyle name="Comma 2 5 3 2 4 5 2" xfId="14901" xr:uid="{00000000-0005-0000-0000-0000451A0000}"/>
    <cellStyle name="Comma 2 5 3 2 4 5 2 2" xfId="34115" xr:uid="{DDB3AC66-1525-4FB9-8D64-528DE5DF912E}"/>
    <cellStyle name="Comma 2 5 3 2 4 5 3" xfId="24508" xr:uid="{F871C4BC-C390-4C04-9EDE-CAE9E7C607EC}"/>
    <cellStyle name="Comma 2 5 3 2 4 6" xfId="10097" xr:uid="{00000000-0005-0000-0000-0000461A0000}"/>
    <cellStyle name="Comma 2 5 3 2 4 6 2" xfId="29311" xr:uid="{03A9C15B-1F5B-47C5-A338-1EDC26DC0D9D}"/>
    <cellStyle name="Comma 2 5 3 2 4 7" xfId="19704" xr:uid="{B9F3FDD6-E30C-427B-BEA8-B82DFA74FDF0}"/>
    <cellStyle name="Comma 2 5 3 2 5" xfId="686" xr:uid="{00000000-0005-0000-0000-0000471A0000}"/>
    <cellStyle name="Comma 2 5 3 2 5 2" xfId="1487" xr:uid="{00000000-0005-0000-0000-0000481A0000}"/>
    <cellStyle name="Comma 2 5 3 2 5 2 2" xfId="3892" xr:uid="{00000000-0005-0000-0000-0000491A0000}"/>
    <cellStyle name="Comma 2 5 3 2 5 2 2 2" xfId="8695" xr:uid="{00000000-0005-0000-0000-00004A1A0000}"/>
    <cellStyle name="Comma 2 5 3 2 5 2 2 2 2" xfId="18302" xr:uid="{00000000-0005-0000-0000-00004B1A0000}"/>
    <cellStyle name="Comma 2 5 3 2 5 2 2 2 2 2" xfId="37516" xr:uid="{65FB8233-11A4-409F-AA2E-9F4225A43D40}"/>
    <cellStyle name="Comma 2 5 3 2 5 2 2 2 3" xfId="27909" xr:uid="{4AF30091-3BED-4FDB-96FF-88D52D6FEDCA}"/>
    <cellStyle name="Comma 2 5 3 2 5 2 2 3" xfId="13499" xr:uid="{00000000-0005-0000-0000-00004C1A0000}"/>
    <cellStyle name="Comma 2 5 3 2 5 2 2 3 2" xfId="32713" xr:uid="{CAE6675C-430F-4C5B-BE5C-27145B3B2840}"/>
    <cellStyle name="Comma 2 5 3 2 5 2 2 4" xfId="23106" xr:uid="{3B74E711-9962-4473-935B-853E4D0D01D1}"/>
    <cellStyle name="Comma 2 5 3 2 5 2 3" xfId="6294" xr:uid="{00000000-0005-0000-0000-00004D1A0000}"/>
    <cellStyle name="Comma 2 5 3 2 5 2 3 2" xfId="15901" xr:uid="{00000000-0005-0000-0000-00004E1A0000}"/>
    <cellStyle name="Comma 2 5 3 2 5 2 3 2 2" xfId="35115" xr:uid="{67CA66CA-5C5F-4B9D-861D-55CAAE3F1079}"/>
    <cellStyle name="Comma 2 5 3 2 5 2 3 3" xfId="25508" xr:uid="{81E2F2E5-0960-4554-AC37-9C95F60D9964}"/>
    <cellStyle name="Comma 2 5 3 2 5 2 4" xfId="11097" xr:uid="{00000000-0005-0000-0000-00004F1A0000}"/>
    <cellStyle name="Comma 2 5 3 2 5 2 4 2" xfId="30311" xr:uid="{BD69CAAC-41E1-403F-8C9D-4613DBA10E37}"/>
    <cellStyle name="Comma 2 5 3 2 5 2 5" xfId="20704" xr:uid="{4DE93F53-8420-4106-AD39-81332471429C}"/>
    <cellStyle name="Comma 2 5 3 2 5 3" xfId="2287" xr:uid="{00000000-0005-0000-0000-0000501A0000}"/>
    <cellStyle name="Comma 2 5 3 2 5 3 2" xfId="4692" xr:uid="{00000000-0005-0000-0000-0000511A0000}"/>
    <cellStyle name="Comma 2 5 3 2 5 3 2 2" xfId="9495" xr:uid="{00000000-0005-0000-0000-0000521A0000}"/>
    <cellStyle name="Comma 2 5 3 2 5 3 2 2 2" xfId="19102" xr:uid="{00000000-0005-0000-0000-0000531A0000}"/>
    <cellStyle name="Comma 2 5 3 2 5 3 2 2 2 2" xfId="38316" xr:uid="{5A40D336-3178-4C09-B012-A9DECA3D790D}"/>
    <cellStyle name="Comma 2 5 3 2 5 3 2 2 3" xfId="28709" xr:uid="{41D38053-ECB1-4C69-A4FF-767A943E04A0}"/>
    <cellStyle name="Comma 2 5 3 2 5 3 2 3" xfId="14299" xr:uid="{00000000-0005-0000-0000-0000541A0000}"/>
    <cellStyle name="Comma 2 5 3 2 5 3 2 3 2" xfId="33513" xr:uid="{B3CFCC95-0750-437F-A829-F15CFA51A9A8}"/>
    <cellStyle name="Comma 2 5 3 2 5 3 2 4" xfId="23906" xr:uid="{E01C00C1-AAC4-442A-8161-D3CDF0C94413}"/>
    <cellStyle name="Comma 2 5 3 2 5 3 3" xfId="7094" xr:uid="{00000000-0005-0000-0000-0000551A0000}"/>
    <cellStyle name="Comma 2 5 3 2 5 3 3 2" xfId="16701" xr:uid="{00000000-0005-0000-0000-0000561A0000}"/>
    <cellStyle name="Comma 2 5 3 2 5 3 3 2 2" xfId="35915" xr:uid="{B20EA3B1-F68E-44E3-AD48-497B4E584668}"/>
    <cellStyle name="Comma 2 5 3 2 5 3 3 3" xfId="26308" xr:uid="{491E1DDD-E68B-43A0-A954-693EA7059B46}"/>
    <cellStyle name="Comma 2 5 3 2 5 3 4" xfId="11897" xr:uid="{00000000-0005-0000-0000-0000571A0000}"/>
    <cellStyle name="Comma 2 5 3 2 5 3 4 2" xfId="31111" xr:uid="{690495B4-FC90-4062-9AC3-0D9E1A61CA6A}"/>
    <cellStyle name="Comma 2 5 3 2 5 3 5" xfId="21504" xr:uid="{9A9C45F6-7018-42A5-B42B-034072DDDE12}"/>
    <cellStyle name="Comma 2 5 3 2 5 4" xfId="3092" xr:uid="{00000000-0005-0000-0000-0000581A0000}"/>
    <cellStyle name="Comma 2 5 3 2 5 4 2" xfId="7895" xr:uid="{00000000-0005-0000-0000-0000591A0000}"/>
    <cellStyle name="Comma 2 5 3 2 5 4 2 2" xfId="17502" xr:uid="{00000000-0005-0000-0000-00005A1A0000}"/>
    <cellStyle name="Comma 2 5 3 2 5 4 2 2 2" xfId="36716" xr:uid="{3EEE0159-3ABB-454E-A344-872F350C19D8}"/>
    <cellStyle name="Comma 2 5 3 2 5 4 2 3" xfId="27109" xr:uid="{173939DC-1C1A-4FBF-9660-0376BA90EDB1}"/>
    <cellStyle name="Comma 2 5 3 2 5 4 3" xfId="12699" xr:uid="{00000000-0005-0000-0000-00005B1A0000}"/>
    <cellStyle name="Comma 2 5 3 2 5 4 3 2" xfId="31913" xr:uid="{98A22CF7-D36D-45AD-9747-D94A6348923E}"/>
    <cellStyle name="Comma 2 5 3 2 5 4 4" xfId="22306" xr:uid="{47EFFBC5-74D7-4980-86C7-F334ED5844A8}"/>
    <cellStyle name="Comma 2 5 3 2 5 5" xfId="5494" xr:uid="{00000000-0005-0000-0000-00005C1A0000}"/>
    <cellStyle name="Comma 2 5 3 2 5 5 2" xfId="15101" xr:uid="{00000000-0005-0000-0000-00005D1A0000}"/>
    <cellStyle name="Comma 2 5 3 2 5 5 2 2" xfId="34315" xr:uid="{8CAEDDD5-1677-470F-A8D8-E421515DA917}"/>
    <cellStyle name="Comma 2 5 3 2 5 5 3" xfId="24708" xr:uid="{3387FF51-23DA-4103-ACE5-4257DF01C8C8}"/>
    <cellStyle name="Comma 2 5 3 2 5 6" xfId="10297" xr:uid="{00000000-0005-0000-0000-00005E1A0000}"/>
    <cellStyle name="Comma 2 5 3 2 5 6 2" xfId="29511" xr:uid="{2D61A2EB-2FA4-4CCF-9005-67F6F4823230}"/>
    <cellStyle name="Comma 2 5 3 2 5 7" xfId="19904" xr:uid="{ADE8795D-1ED7-49B6-B439-61199812C575}"/>
    <cellStyle name="Comma 2 5 3 2 6" xfId="887" xr:uid="{00000000-0005-0000-0000-00005F1A0000}"/>
    <cellStyle name="Comma 2 5 3 2 6 2" xfId="3292" xr:uid="{00000000-0005-0000-0000-0000601A0000}"/>
    <cellStyle name="Comma 2 5 3 2 6 2 2" xfId="8095" xr:uid="{00000000-0005-0000-0000-0000611A0000}"/>
    <cellStyle name="Comma 2 5 3 2 6 2 2 2" xfId="17702" xr:uid="{00000000-0005-0000-0000-0000621A0000}"/>
    <cellStyle name="Comma 2 5 3 2 6 2 2 2 2" xfId="36916" xr:uid="{2D2A3853-158A-43EC-A874-BAB6DC9100C9}"/>
    <cellStyle name="Comma 2 5 3 2 6 2 2 3" xfId="27309" xr:uid="{851617DC-A6BF-4E64-B6D1-CAD366EB29CC}"/>
    <cellStyle name="Comma 2 5 3 2 6 2 3" xfId="12899" xr:uid="{00000000-0005-0000-0000-0000631A0000}"/>
    <cellStyle name="Comma 2 5 3 2 6 2 3 2" xfId="32113" xr:uid="{0F60BD54-E441-41E9-8F1E-6A507AC91774}"/>
    <cellStyle name="Comma 2 5 3 2 6 2 4" xfId="22506" xr:uid="{3A8DE520-7533-4BE9-9742-49B3152A55E0}"/>
    <cellStyle name="Comma 2 5 3 2 6 3" xfId="5694" xr:uid="{00000000-0005-0000-0000-0000641A0000}"/>
    <cellStyle name="Comma 2 5 3 2 6 3 2" xfId="15301" xr:uid="{00000000-0005-0000-0000-0000651A0000}"/>
    <cellStyle name="Comma 2 5 3 2 6 3 2 2" xfId="34515" xr:uid="{9B768222-2824-4FC4-AD46-D93002FC1AD8}"/>
    <cellStyle name="Comma 2 5 3 2 6 3 3" xfId="24908" xr:uid="{32C6BA17-15BA-4090-82D8-E330B262ABE4}"/>
    <cellStyle name="Comma 2 5 3 2 6 4" xfId="10497" xr:uid="{00000000-0005-0000-0000-0000661A0000}"/>
    <cellStyle name="Comma 2 5 3 2 6 4 2" xfId="29711" xr:uid="{FC473956-0C9E-4D9A-A402-72BF01362309}"/>
    <cellStyle name="Comma 2 5 3 2 6 5" xfId="20104" xr:uid="{D7CBD898-A776-4E54-A391-5794DFAD55F5}"/>
    <cellStyle name="Comma 2 5 3 2 7" xfId="1687" xr:uid="{00000000-0005-0000-0000-0000671A0000}"/>
    <cellStyle name="Comma 2 5 3 2 7 2" xfId="4092" xr:uid="{00000000-0005-0000-0000-0000681A0000}"/>
    <cellStyle name="Comma 2 5 3 2 7 2 2" xfId="8895" xr:uid="{00000000-0005-0000-0000-0000691A0000}"/>
    <cellStyle name="Comma 2 5 3 2 7 2 2 2" xfId="18502" xr:uid="{00000000-0005-0000-0000-00006A1A0000}"/>
    <cellStyle name="Comma 2 5 3 2 7 2 2 2 2" xfId="37716" xr:uid="{399EF81F-CD5C-46DC-B340-8303A043E3A9}"/>
    <cellStyle name="Comma 2 5 3 2 7 2 2 3" xfId="28109" xr:uid="{AAF08837-597E-461D-BC62-37D4B0F78E4F}"/>
    <cellStyle name="Comma 2 5 3 2 7 2 3" xfId="13699" xr:uid="{00000000-0005-0000-0000-00006B1A0000}"/>
    <cellStyle name="Comma 2 5 3 2 7 2 3 2" xfId="32913" xr:uid="{D2CC6734-A504-4AFC-A81A-C7DC5F78CD26}"/>
    <cellStyle name="Comma 2 5 3 2 7 2 4" xfId="23306" xr:uid="{A96A41D5-C436-4E6D-98D6-00E28DF83DD6}"/>
    <cellStyle name="Comma 2 5 3 2 7 3" xfId="6494" xr:uid="{00000000-0005-0000-0000-00006C1A0000}"/>
    <cellStyle name="Comma 2 5 3 2 7 3 2" xfId="16101" xr:uid="{00000000-0005-0000-0000-00006D1A0000}"/>
    <cellStyle name="Comma 2 5 3 2 7 3 2 2" xfId="35315" xr:uid="{817D3FC3-B619-4E25-B954-40AA9724C389}"/>
    <cellStyle name="Comma 2 5 3 2 7 3 3" xfId="25708" xr:uid="{35FEF4F9-4683-45D6-ADAD-0773BE02F81F}"/>
    <cellStyle name="Comma 2 5 3 2 7 4" xfId="11297" xr:uid="{00000000-0005-0000-0000-00006E1A0000}"/>
    <cellStyle name="Comma 2 5 3 2 7 4 2" xfId="30511" xr:uid="{1CD1AF6D-BFB3-459B-ADEF-EF6611E206CD}"/>
    <cellStyle name="Comma 2 5 3 2 7 5" xfId="20904" xr:uid="{D2CF9E13-411E-4355-BB6F-2769A25C4CF8}"/>
    <cellStyle name="Comma 2 5 3 2 8" xfId="2492" xr:uid="{00000000-0005-0000-0000-00006F1A0000}"/>
    <cellStyle name="Comma 2 5 3 2 8 2" xfId="7295" xr:uid="{00000000-0005-0000-0000-0000701A0000}"/>
    <cellStyle name="Comma 2 5 3 2 8 2 2" xfId="16902" xr:uid="{00000000-0005-0000-0000-0000711A0000}"/>
    <cellStyle name="Comma 2 5 3 2 8 2 2 2" xfId="36116" xr:uid="{C47A244A-2276-4BDB-9AAB-89204092CEFD}"/>
    <cellStyle name="Comma 2 5 3 2 8 2 3" xfId="26509" xr:uid="{1390C286-BDA7-4992-8775-CE2890BF2278}"/>
    <cellStyle name="Comma 2 5 3 2 8 3" xfId="12099" xr:uid="{00000000-0005-0000-0000-0000721A0000}"/>
    <cellStyle name="Comma 2 5 3 2 8 3 2" xfId="31313" xr:uid="{2E4BA86B-E1F9-4DA3-86A9-B4B8EEC617F4}"/>
    <cellStyle name="Comma 2 5 3 2 8 4" xfId="21706" xr:uid="{49C15253-F0B4-4EB3-9C45-93A1700D3CBF}"/>
    <cellStyle name="Comma 2 5 3 2 9" xfId="4894" xr:uid="{00000000-0005-0000-0000-0000731A0000}"/>
    <cellStyle name="Comma 2 5 3 2 9 2" xfId="14501" xr:uid="{00000000-0005-0000-0000-0000741A0000}"/>
    <cellStyle name="Comma 2 5 3 2 9 2 2" xfId="33715" xr:uid="{D0C3AA44-8333-4639-8ADB-C6A2BFFF5121}"/>
    <cellStyle name="Comma 2 5 3 2 9 3" xfId="24108" xr:uid="{62F9A892-1296-409B-9561-7A9D3C120D2E}"/>
    <cellStyle name="Comma 2 5 3 3" xfId="136" xr:uid="{00000000-0005-0000-0000-0000751A0000}"/>
    <cellStyle name="Comma 2 5 3 3 10" xfId="19354" xr:uid="{1B87DC08-A54A-440F-9FF4-B386C217B41E}"/>
    <cellStyle name="Comma 2 5 3 3 2" xfId="336" xr:uid="{00000000-0005-0000-0000-0000761A0000}"/>
    <cellStyle name="Comma 2 5 3 3 2 2" xfId="1137" xr:uid="{00000000-0005-0000-0000-0000771A0000}"/>
    <cellStyle name="Comma 2 5 3 3 2 2 2" xfId="3542" xr:uid="{00000000-0005-0000-0000-0000781A0000}"/>
    <cellStyle name="Comma 2 5 3 3 2 2 2 2" xfId="8345" xr:uid="{00000000-0005-0000-0000-0000791A0000}"/>
    <cellStyle name="Comma 2 5 3 3 2 2 2 2 2" xfId="17952" xr:uid="{00000000-0005-0000-0000-00007A1A0000}"/>
    <cellStyle name="Comma 2 5 3 3 2 2 2 2 2 2" xfId="37166" xr:uid="{2D3175E4-0B36-421B-BA7A-3A8788089E6B}"/>
    <cellStyle name="Comma 2 5 3 3 2 2 2 2 3" xfId="27559" xr:uid="{E28E82B5-D47D-4395-864C-CD65964106A3}"/>
    <cellStyle name="Comma 2 5 3 3 2 2 2 3" xfId="13149" xr:uid="{00000000-0005-0000-0000-00007B1A0000}"/>
    <cellStyle name="Comma 2 5 3 3 2 2 2 3 2" xfId="32363" xr:uid="{C7F7E390-F99C-4E3A-929C-0264EDB5F1C7}"/>
    <cellStyle name="Comma 2 5 3 3 2 2 2 4" xfId="22756" xr:uid="{DC341635-0F8F-47DF-B999-D6F0516BD056}"/>
    <cellStyle name="Comma 2 5 3 3 2 2 3" xfId="5944" xr:uid="{00000000-0005-0000-0000-00007C1A0000}"/>
    <cellStyle name="Comma 2 5 3 3 2 2 3 2" xfId="15551" xr:uid="{00000000-0005-0000-0000-00007D1A0000}"/>
    <cellStyle name="Comma 2 5 3 3 2 2 3 2 2" xfId="34765" xr:uid="{A345EDEB-9044-4157-8432-33BCEEA14D2C}"/>
    <cellStyle name="Comma 2 5 3 3 2 2 3 3" xfId="25158" xr:uid="{E632A0F7-074F-49E4-A73B-40A6314504D5}"/>
    <cellStyle name="Comma 2 5 3 3 2 2 4" xfId="10747" xr:uid="{00000000-0005-0000-0000-00007E1A0000}"/>
    <cellStyle name="Comma 2 5 3 3 2 2 4 2" xfId="29961" xr:uid="{E2CAF0E1-E583-46EE-8F10-A1B309C6CE29}"/>
    <cellStyle name="Comma 2 5 3 3 2 2 5" xfId="20354" xr:uid="{84E0CDB7-8708-435D-A3A4-BA02AC51F2D6}"/>
    <cellStyle name="Comma 2 5 3 3 2 3" xfId="1937" xr:uid="{00000000-0005-0000-0000-00007F1A0000}"/>
    <cellStyle name="Comma 2 5 3 3 2 3 2" xfId="4342" xr:uid="{00000000-0005-0000-0000-0000801A0000}"/>
    <cellStyle name="Comma 2 5 3 3 2 3 2 2" xfId="9145" xr:uid="{00000000-0005-0000-0000-0000811A0000}"/>
    <cellStyle name="Comma 2 5 3 3 2 3 2 2 2" xfId="18752" xr:uid="{00000000-0005-0000-0000-0000821A0000}"/>
    <cellStyle name="Comma 2 5 3 3 2 3 2 2 2 2" xfId="37966" xr:uid="{448B009B-A312-4770-B247-08C68D8A0AD2}"/>
    <cellStyle name="Comma 2 5 3 3 2 3 2 2 3" xfId="28359" xr:uid="{617859C5-575F-4822-9334-74D99DF7BDDC}"/>
    <cellStyle name="Comma 2 5 3 3 2 3 2 3" xfId="13949" xr:uid="{00000000-0005-0000-0000-0000831A0000}"/>
    <cellStyle name="Comma 2 5 3 3 2 3 2 3 2" xfId="33163" xr:uid="{83FC32D8-94EE-4B58-A266-CC85D3E1A3B4}"/>
    <cellStyle name="Comma 2 5 3 3 2 3 2 4" xfId="23556" xr:uid="{3DB5A1B1-AA35-426B-829A-3F410C373BE3}"/>
    <cellStyle name="Comma 2 5 3 3 2 3 3" xfId="6744" xr:uid="{00000000-0005-0000-0000-0000841A0000}"/>
    <cellStyle name="Comma 2 5 3 3 2 3 3 2" xfId="16351" xr:uid="{00000000-0005-0000-0000-0000851A0000}"/>
    <cellStyle name="Comma 2 5 3 3 2 3 3 2 2" xfId="35565" xr:uid="{DCDD8AFE-2EC5-4909-834A-313702318627}"/>
    <cellStyle name="Comma 2 5 3 3 2 3 3 3" xfId="25958" xr:uid="{903089D3-1F61-44DA-8268-9143953FF2E2}"/>
    <cellStyle name="Comma 2 5 3 3 2 3 4" xfId="11547" xr:uid="{00000000-0005-0000-0000-0000861A0000}"/>
    <cellStyle name="Comma 2 5 3 3 2 3 4 2" xfId="30761" xr:uid="{328F5038-4E48-47E9-A0EA-30667C5C927B}"/>
    <cellStyle name="Comma 2 5 3 3 2 3 5" xfId="21154" xr:uid="{22ED4F54-CD2D-4E6C-9F17-F3B3DA6DB6DF}"/>
    <cellStyle name="Comma 2 5 3 3 2 4" xfId="2742" xr:uid="{00000000-0005-0000-0000-0000871A0000}"/>
    <cellStyle name="Comma 2 5 3 3 2 4 2" xfId="7545" xr:uid="{00000000-0005-0000-0000-0000881A0000}"/>
    <cellStyle name="Comma 2 5 3 3 2 4 2 2" xfId="17152" xr:uid="{00000000-0005-0000-0000-0000891A0000}"/>
    <cellStyle name="Comma 2 5 3 3 2 4 2 2 2" xfId="36366" xr:uid="{0172C8CC-525B-4C08-B108-0E4ABBD5A95D}"/>
    <cellStyle name="Comma 2 5 3 3 2 4 2 3" xfId="26759" xr:uid="{46C96C34-3636-451C-9B26-AEB8B444887C}"/>
    <cellStyle name="Comma 2 5 3 3 2 4 3" xfId="12349" xr:uid="{00000000-0005-0000-0000-00008A1A0000}"/>
    <cellStyle name="Comma 2 5 3 3 2 4 3 2" xfId="31563" xr:uid="{6C7E17AA-FB34-4A32-BCF9-84CB37E9B05B}"/>
    <cellStyle name="Comma 2 5 3 3 2 4 4" xfId="21956" xr:uid="{ADB15D80-09EB-48C1-A161-AB9A8E93886B}"/>
    <cellStyle name="Comma 2 5 3 3 2 5" xfId="5144" xr:uid="{00000000-0005-0000-0000-00008B1A0000}"/>
    <cellStyle name="Comma 2 5 3 3 2 5 2" xfId="14751" xr:uid="{00000000-0005-0000-0000-00008C1A0000}"/>
    <cellStyle name="Comma 2 5 3 3 2 5 2 2" xfId="33965" xr:uid="{DEA08131-BCC2-4923-B75F-39C59DBE0D28}"/>
    <cellStyle name="Comma 2 5 3 3 2 5 3" xfId="24358" xr:uid="{752E5A6C-7290-4049-8BED-E5B90247F4D5}"/>
    <cellStyle name="Comma 2 5 3 3 2 6" xfId="9947" xr:uid="{00000000-0005-0000-0000-00008D1A0000}"/>
    <cellStyle name="Comma 2 5 3 3 2 6 2" xfId="29161" xr:uid="{866BC4A5-3257-462E-8CC1-CCD6DE5B6970}"/>
    <cellStyle name="Comma 2 5 3 3 2 7" xfId="19554" xr:uid="{00018D12-729E-4D10-955D-746D6545D7A1}"/>
    <cellStyle name="Comma 2 5 3 3 3" xfId="536" xr:uid="{00000000-0005-0000-0000-00008E1A0000}"/>
    <cellStyle name="Comma 2 5 3 3 3 2" xfId="1337" xr:uid="{00000000-0005-0000-0000-00008F1A0000}"/>
    <cellStyle name="Comma 2 5 3 3 3 2 2" xfId="3742" xr:uid="{00000000-0005-0000-0000-0000901A0000}"/>
    <cellStyle name="Comma 2 5 3 3 3 2 2 2" xfId="8545" xr:uid="{00000000-0005-0000-0000-0000911A0000}"/>
    <cellStyle name="Comma 2 5 3 3 3 2 2 2 2" xfId="18152" xr:uid="{00000000-0005-0000-0000-0000921A0000}"/>
    <cellStyle name="Comma 2 5 3 3 3 2 2 2 2 2" xfId="37366" xr:uid="{53BAF35E-4A4E-4208-8813-AA94FA93880B}"/>
    <cellStyle name="Comma 2 5 3 3 3 2 2 2 3" xfId="27759" xr:uid="{67F4B2CF-833B-4CDC-9788-D9C5ACB1644D}"/>
    <cellStyle name="Comma 2 5 3 3 3 2 2 3" xfId="13349" xr:uid="{00000000-0005-0000-0000-0000931A0000}"/>
    <cellStyle name="Comma 2 5 3 3 3 2 2 3 2" xfId="32563" xr:uid="{389C5BA4-8F03-4B6D-9F58-66333B958CE5}"/>
    <cellStyle name="Comma 2 5 3 3 3 2 2 4" xfId="22956" xr:uid="{3C6831F6-BAB4-44CC-AC54-F5120E3F6A08}"/>
    <cellStyle name="Comma 2 5 3 3 3 2 3" xfId="6144" xr:uid="{00000000-0005-0000-0000-0000941A0000}"/>
    <cellStyle name="Comma 2 5 3 3 3 2 3 2" xfId="15751" xr:uid="{00000000-0005-0000-0000-0000951A0000}"/>
    <cellStyle name="Comma 2 5 3 3 3 2 3 2 2" xfId="34965" xr:uid="{D2DC609A-81D5-44AC-ACD6-1E2ABDF80494}"/>
    <cellStyle name="Comma 2 5 3 3 3 2 3 3" xfId="25358" xr:uid="{931FA064-0A73-48C3-BCEF-4EF5C90EF11A}"/>
    <cellStyle name="Comma 2 5 3 3 3 2 4" xfId="10947" xr:uid="{00000000-0005-0000-0000-0000961A0000}"/>
    <cellStyle name="Comma 2 5 3 3 3 2 4 2" xfId="30161" xr:uid="{5609119F-8A90-4AD6-99BF-9359856758F8}"/>
    <cellStyle name="Comma 2 5 3 3 3 2 5" xfId="20554" xr:uid="{00638DA2-93F2-4876-A807-32D2C908879C}"/>
    <cellStyle name="Comma 2 5 3 3 3 3" xfId="2137" xr:uid="{00000000-0005-0000-0000-0000971A0000}"/>
    <cellStyle name="Comma 2 5 3 3 3 3 2" xfId="4542" xr:uid="{00000000-0005-0000-0000-0000981A0000}"/>
    <cellStyle name="Comma 2 5 3 3 3 3 2 2" xfId="9345" xr:uid="{00000000-0005-0000-0000-0000991A0000}"/>
    <cellStyle name="Comma 2 5 3 3 3 3 2 2 2" xfId="18952" xr:uid="{00000000-0005-0000-0000-00009A1A0000}"/>
    <cellStyle name="Comma 2 5 3 3 3 3 2 2 2 2" xfId="38166" xr:uid="{1BDD2768-C108-4F88-B7DF-EA96A9E561A4}"/>
    <cellStyle name="Comma 2 5 3 3 3 3 2 2 3" xfId="28559" xr:uid="{B1D70860-ADA1-4C0B-A57F-648C5764686B}"/>
    <cellStyle name="Comma 2 5 3 3 3 3 2 3" xfId="14149" xr:uid="{00000000-0005-0000-0000-00009B1A0000}"/>
    <cellStyle name="Comma 2 5 3 3 3 3 2 3 2" xfId="33363" xr:uid="{C7B8136D-395A-4242-AF2D-12E0A7AA2CE9}"/>
    <cellStyle name="Comma 2 5 3 3 3 3 2 4" xfId="23756" xr:uid="{0C16CB14-2D3B-4885-9989-AC74545CFA78}"/>
    <cellStyle name="Comma 2 5 3 3 3 3 3" xfId="6944" xr:uid="{00000000-0005-0000-0000-00009C1A0000}"/>
    <cellStyle name="Comma 2 5 3 3 3 3 3 2" xfId="16551" xr:uid="{00000000-0005-0000-0000-00009D1A0000}"/>
    <cellStyle name="Comma 2 5 3 3 3 3 3 2 2" xfId="35765" xr:uid="{71C92495-3E99-4DC2-B4F2-6C968E2133CC}"/>
    <cellStyle name="Comma 2 5 3 3 3 3 3 3" xfId="26158" xr:uid="{7489C2ED-5B7A-4057-8200-2857C616C782}"/>
    <cellStyle name="Comma 2 5 3 3 3 3 4" xfId="11747" xr:uid="{00000000-0005-0000-0000-00009E1A0000}"/>
    <cellStyle name="Comma 2 5 3 3 3 3 4 2" xfId="30961" xr:uid="{42C03AED-BD92-45C0-B52C-6D2C8B212578}"/>
    <cellStyle name="Comma 2 5 3 3 3 3 5" xfId="21354" xr:uid="{299692BB-4B7E-4923-BC8F-FFC656FFCCC3}"/>
    <cellStyle name="Comma 2 5 3 3 3 4" xfId="2942" xr:uid="{00000000-0005-0000-0000-00009F1A0000}"/>
    <cellStyle name="Comma 2 5 3 3 3 4 2" xfId="7745" xr:uid="{00000000-0005-0000-0000-0000A01A0000}"/>
    <cellStyle name="Comma 2 5 3 3 3 4 2 2" xfId="17352" xr:uid="{00000000-0005-0000-0000-0000A11A0000}"/>
    <cellStyle name="Comma 2 5 3 3 3 4 2 2 2" xfId="36566" xr:uid="{6C5EDA00-C63A-45DC-AFA6-87547375E28D}"/>
    <cellStyle name="Comma 2 5 3 3 3 4 2 3" xfId="26959" xr:uid="{A65576A4-1E48-4D43-8C9C-D177858AA6E6}"/>
    <cellStyle name="Comma 2 5 3 3 3 4 3" xfId="12549" xr:uid="{00000000-0005-0000-0000-0000A21A0000}"/>
    <cellStyle name="Comma 2 5 3 3 3 4 3 2" xfId="31763" xr:uid="{85F996F9-A079-415A-A7CB-D078A6B2E7DC}"/>
    <cellStyle name="Comma 2 5 3 3 3 4 4" xfId="22156" xr:uid="{52CC761F-71F5-4474-8F66-8182827860A2}"/>
    <cellStyle name="Comma 2 5 3 3 3 5" xfId="5344" xr:uid="{00000000-0005-0000-0000-0000A31A0000}"/>
    <cellStyle name="Comma 2 5 3 3 3 5 2" xfId="14951" xr:uid="{00000000-0005-0000-0000-0000A41A0000}"/>
    <cellStyle name="Comma 2 5 3 3 3 5 2 2" xfId="34165" xr:uid="{38F90178-AF07-40A7-8C9F-172970E8ACA7}"/>
    <cellStyle name="Comma 2 5 3 3 3 5 3" xfId="24558" xr:uid="{203D42B4-53AD-4452-92B9-60340185BDB7}"/>
    <cellStyle name="Comma 2 5 3 3 3 6" xfId="10147" xr:uid="{00000000-0005-0000-0000-0000A51A0000}"/>
    <cellStyle name="Comma 2 5 3 3 3 6 2" xfId="29361" xr:uid="{65C92540-F421-48CE-BDCD-1436E14A7227}"/>
    <cellStyle name="Comma 2 5 3 3 3 7" xfId="19754" xr:uid="{F21BD469-EC2D-4EF0-A7C8-54BE9660C088}"/>
    <cellStyle name="Comma 2 5 3 3 4" xfId="736" xr:uid="{00000000-0005-0000-0000-0000A61A0000}"/>
    <cellStyle name="Comma 2 5 3 3 4 2" xfId="1537" xr:uid="{00000000-0005-0000-0000-0000A71A0000}"/>
    <cellStyle name="Comma 2 5 3 3 4 2 2" xfId="3942" xr:uid="{00000000-0005-0000-0000-0000A81A0000}"/>
    <cellStyle name="Comma 2 5 3 3 4 2 2 2" xfId="8745" xr:uid="{00000000-0005-0000-0000-0000A91A0000}"/>
    <cellStyle name="Comma 2 5 3 3 4 2 2 2 2" xfId="18352" xr:uid="{00000000-0005-0000-0000-0000AA1A0000}"/>
    <cellStyle name="Comma 2 5 3 3 4 2 2 2 2 2" xfId="37566" xr:uid="{2C571EA2-F704-4097-AC66-28A17149A9EC}"/>
    <cellStyle name="Comma 2 5 3 3 4 2 2 2 3" xfId="27959" xr:uid="{D6880630-DA78-4E38-AEBA-0E8E5AAC37B4}"/>
    <cellStyle name="Comma 2 5 3 3 4 2 2 3" xfId="13549" xr:uid="{00000000-0005-0000-0000-0000AB1A0000}"/>
    <cellStyle name="Comma 2 5 3 3 4 2 2 3 2" xfId="32763" xr:uid="{4B0937E8-34F4-438A-AC19-7B9FF86AE6BD}"/>
    <cellStyle name="Comma 2 5 3 3 4 2 2 4" xfId="23156" xr:uid="{45625201-1378-4274-9E72-464B5D308F09}"/>
    <cellStyle name="Comma 2 5 3 3 4 2 3" xfId="6344" xr:uid="{00000000-0005-0000-0000-0000AC1A0000}"/>
    <cellStyle name="Comma 2 5 3 3 4 2 3 2" xfId="15951" xr:uid="{00000000-0005-0000-0000-0000AD1A0000}"/>
    <cellStyle name="Comma 2 5 3 3 4 2 3 2 2" xfId="35165" xr:uid="{F6D2368B-F51E-4BB6-8EC0-C4C56AF59CC7}"/>
    <cellStyle name="Comma 2 5 3 3 4 2 3 3" xfId="25558" xr:uid="{F1DAC211-5C5D-46C1-9B0C-7CB43AFAAE03}"/>
    <cellStyle name="Comma 2 5 3 3 4 2 4" xfId="11147" xr:uid="{00000000-0005-0000-0000-0000AE1A0000}"/>
    <cellStyle name="Comma 2 5 3 3 4 2 4 2" xfId="30361" xr:uid="{77F7265F-77F1-4FF3-9DAD-31E14838567D}"/>
    <cellStyle name="Comma 2 5 3 3 4 2 5" xfId="20754" xr:uid="{A40E83DB-909D-4357-88EC-2790C23B9F7F}"/>
    <cellStyle name="Comma 2 5 3 3 4 3" xfId="2337" xr:uid="{00000000-0005-0000-0000-0000AF1A0000}"/>
    <cellStyle name="Comma 2 5 3 3 4 3 2" xfId="4742" xr:uid="{00000000-0005-0000-0000-0000B01A0000}"/>
    <cellStyle name="Comma 2 5 3 3 4 3 2 2" xfId="9545" xr:uid="{00000000-0005-0000-0000-0000B11A0000}"/>
    <cellStyle name="Comma 2 5 3 3 4 3 2 2 2" xfId="19152" xr:uid="{00000000-0005-0000-0000-0000B21A0000}"/>
    <cellStyle name="Comma 2 5 3 3 4 3 2 2 2 2" xfId="38366" xr:uid="{6AAD39F8-9BEE-4C24-A294-E7483A24ADD8}"/>
    <cellStyle name="Comma 2 5 3 3 4 3 2 2 3" xfId="28759" xr:uid="{AC09B712-D0E4-4923-946A-4FD4B0F64D9F}"/>
    <cellStyle name="Comma 2 5 3 3 4 3 2 3" xfId="14349" xr:uid="{00000000-0005-0000-0000-0000B31A0000}"/>
    <cellStyle name="Comma 2 5 3 3 4 3 2 3 2" xfId="33563" xr:uid="{DF9A4488-49BA-4CEE-A643-21A8D02C8197}"/>
    <cellStyle name="Comma 2 5 3 3 4 3 2 4" xfId="23956" xr:uid="{F5F2EC47-2CB0-42BA-A12C-25E302FD9DA8}"/>
    <cellStyle name="Comma 2 5 3 3 4 3 3" xfId="7144" xr:uid="{00000000-0005-0000-0000-0000B41A0000}"/>
    <cellStyle name="Comma 2 5 3 3 4 3 3 2" xfId="16751" xr:uid="{00000000-0005-0000-0000-0000B51A0000}"/>
    <cellStyle name="Comma 2 5 3 3 4 3 3 2 2" xfId="35965" xr:uid="{5D21663B-6A61-4C4F-AF66-260BCF33B274}"/>
    <cellStyle name="Comma 2 5 3 3 4 3 3 3" xfId="26358" xr:uid="{28B64039-B40B-4744-AAA2-8FFCFDA7C19C}"/>
    <cellStyle name="Comma 2 5 3 3 4 3 4" xfId="11947" xr:uid="{00000000-0005-0000-0000-0000B61A0000}"/>
    <cellStyle name="Comma 2 5 3 3 4 3 4 2" xfId="31161" xr:uid="{6E9D8576-703C-490A-8C14-8FB41B180DAF}"/>
    <cellStyle name="Comma 2 5 3 3 4 3 5" xfId="21554" xr:uid="{AF33216A-5408-401D-83DB-1CA9C86C4211}"/>
    <cellStyle name="Comma 2 5 3 3 4 4" xfId="3142" xr:uid="{00000000-0005-0000-0000-0000B71A0000}"/>
    <cellStyle name="Comma 2 5 3 3 4 4 2" xfId="7945" xr:uid="{00000000-0005-0000-0000-0000B81A0000}"/>
    <cellStyle name="Comma 2 5 3 3 4 4 2 2" xfId="17552" xr:uid="{00000000-0005-0000-0000-0000B91A0000}"/>
    <cellStyle name="Comma 2 5 3 3 4 4 2 2 2" xfId="36766" xr:uid="{664D1DD0-39FD-405F-B655-19F59D0262CA}"/>
    <cellStyle name="Comma 2 5 3 3 4 4 2 3" xfId="27159" xr:uid="{6E05E770-0D10-40E6-92A9-D7C7F0993649}"/>
    <cellStyle name="Comma 2 5 3 3 4 4 3" xfId="12749" xr:uid="{00000000-0005-0000-0000-0000BA1A0000}"/>
    <cellStyle name="Comma 2 5 3 3 4 4 3 2" xfId="31963" xr:uid="{8664326C-EDC2-4E89-99B3-8D646D9E2D2B}"/>
    <cellStyle name="Comma 2 5 3 3 4 4 4" xfId="22356" xr:uid="{2FE54BD5-7B91-41C9-B2EE-C470EA9C2834}"/>
    <cellStyle name="Comma 2 5 3 3 4 5" xfId="5544" xr:uid="{00000000-0005-0000-0000-0000BB1A0000}"/>
    <cellStyle name="Comma 2 5 3 3 4 5 2" xfId="15151" xr:uid="{00000000-0005-0000-0000-0000BC1A0000}"/>
    <cellStyle name="Comma 2 5 3 3 4 5 2 2" xfId="34365" xr:uid="{6808031D-6A9B-49A4-ABA1-22A0FD35A2F0}"/>
    <cellStyle name="Comma 2 5 3 3 4 5 3" xfId="24758" xr:uid="{DC4FEAA8-01EC-40ED-BA12-3340B3EB2A93}"/>
    <cellStyle name="Comma 2 5 3 3 4 6" xfId="10347" xr:uid="{00000000-0005-0000-0000-0000BD1A0000}"/>
    <cellStyle name="Comma 2 5 3 3 4 6 2" xfId="29561" xr:uid="{58ABFB45-6166-4AA0-B250-8CC7C85582A6}"/>
    <cellStyle name="Comma 2 5 3 3 4 7" xfId="19954" xr:uid="{2E60A68C-5B1F-4106-B40F-B00F0BB3D5AD}"/>
    <cellStyle name="Comma 2 5 3 3 5" xfId="937" xr:uid="{00000000-0005-0000-0000-0000BE1A0000}"/>
    <cellStyle name="Comma 2 5 3 3 5 2" xfId="3342" xr:uid="{00000000-0005-0000-0000-0000BF1A0000}"/>
    <cellStyle name="Comma 2 5 3 3 5 2 2" xfId="8145" xr:uid="{00000000-0005-0000-0000-0000C01A0000}"/>
    <cellStyle name="Comma 2 5 3 3 5 2 2 2" xfId="17752" xr:uid="{00000000-0005-0000-0000-0000C11A0000}"/>
    <cellStyle name="Comma 2 5 3 3 5 2 2 2 2" xfId="36966" xr:uid="{180B1C96-8C43-48A9-93B9-AEBBEB70D041}"/>
    <cellStyle name="Comma 2 5 3 3 5 2 2 3" xfId="27359" xr:uid="{A9BEC86E-20A2-49CD-81CB-7F972DE967D8}"/>
    <cellStyle name="Comma 2 5 3 3 5 2 3" xfId="12949" xr:uid="{00000000-0005-0000-0000-0000C21A0000}"/>
    <cellStyle name="Comma 2 5 3 3 5 2 3 2" xfId="32163" xr:uid="{5CC7642F-46B0-435F-A2C6-ABDED74E9C37}"/>
    <cellStyle name="Comma 2 5 3 3 5 2 4" xfId="22556" xr:uid="{D4ED2A23-97AC-4ECD-9B01-B1CE10D8E7A5}"/>
    <cellStyle name="Comma 2 5 3 3 5 3" xfId="5744" xr:uid="{00000000-0005-0000-0000-0000C31A0000}"/>
    <cellStyle name="Comma 2 5 3 3 5 3 2" xfId="15351" xr:uid="{00000000-0005-0000-0000-0000C41A0000}"/>
    <cellStyle name="Comma 2 5 3 3 5 3 2 2" xfId="34565" xr:uid="{7FDB2B92-4085-4988-8238-C87BCA79D0FB}"/>
    <cellStyle name="Comma 2 5 3 3 5 3 3" xfId="24958" xr:uid="{061D4302-B55D-44EC-AA5F-F22F03DF1A70}"/>
    <cellStyle name="Comma 2 5 3 3 5 4" xfId="10547" xr:uid="{00000000-0005-0000-0000-0000C51A0000}"/>
    <cellStyle name="Comma 2 5 3 3 5 4 2" xfId="29761" xr:uid="{BF2E6944-317B-4818-A601-60DA515275D9}"/>
    <cellStyle name="Comma 2 5 3 3 5 5" xfId="20154" xr:uid="{63CE148F-698C-43C8-A9C8-7DA9E4423116}"/>
    <cellStyle name="Comma 2 5 3 3 6" xfId="1737" xr:uid="{00000000-0005-0000-0000-0000C61A0000}"/>
    <cellStyle name="Comma 2 5 3 3 6 2" xfId="4142" xr:uid="{00000000-0005-0000-0000-0000C71A0000}"/>
    <cellStyle name="Comma 2 5 3 3 6 2 2" xfId="8945" xr:uid="{00000000-0005-0000-0000-0000C81A0000}"/>
    <cellStyle name="Comma 2 5 3 3 6 2 2 2" xfId="18552" xr:uid="{00000000-0005-0000-0000-0000C91A0000}"/>
    <cellStyle name="Comma 2 5 3 3 6 2 2 2 2" xfId="37766" xr:uid="{015D7B3D-09CB-4EB8-88A8-10B9E2C4F060}"/>
    <cellStyle name="Comma 2 5 3 3 6 2 2 3" xfId="28159" xr:uid="{B599C4BC-FDF4-4869-8010-DC9CBC1B9B70}"/>
    <cellStyle name="Comma 2 5 3 3 6 2 3" xfId="13749" xr:uid="{00000000-0005-0000-0000-0000CA1A0000}"/>
    <cellStyle name="Comma 2 5 3 3 6 2 3 2" xfId="32963" xr:uid="{E607F71B-C50A-4571-BE29-AB2B6BBAD4DB}"/>
    <cellStyle name="Comma 2 5 3 3 6 2 4" xfId="23356" xr:uid="{D1F4B3BF-A644-49DA-823B-EB3DCB3F3B57}"/>
    <cellStyle name="Comma 2 5 3 3 6 3" xfId="6544" xr:uid="{00000000-0005-0000-0000-0000CB1A0000}"/>
    <cellStyle name="Comma 2 5 3 3 6 3 2" xfId="16151" xr:uid="{00000000-0005-0000-0000-0000CC1A0000}"/>
    <cellStyle name="Comma 2 5 3 3 6 3 2 2" xfId="35365" xr:uid="{CF149126-9ADE-4CB1-BA8B-EF8154A9F0DC}"/>
    <cellStyle name="Comma 2 5 3 3 6 3 3" xfId="25758" xr:uid="{4F1CF676-E75A-4457-B478-7A3334C38EA7}"/>
    <cellStyle name="Comma 2 5 3 3 6 4" xfId="11347" xr:uid="{00000000-0005-0000-0000-0000CD1A0000}"/>
    <cellStyle name="Comma 2 5 3 3 6 4 2" xfId="30561" xr:uid="{CE3B70D8-A871-4F1B-BA3C-CD7CBF6C1D8D}"/>
    <cellStyle name="Comma 2 5 3 3 6 5" xfId="20954" xr:uid="{1375D7A4-1A21-49CC-8CAE-83C8EE319216}"/>
    <cellStyle name="Comma 2 5 3 3 7" xfId="2542" xr:uid="{00000000-0005-0000-0000-0000CE1A0000}"/>
    <cellStyle name="Comma 2 5 3 3 7 2" xfId="7345" xr:uid="{00000000-0005-0000-0000-0000CF1A0000}"/>
    <cellStyle name="Comma 2 5 3 3 7 2 2" xfId="16952" xr:uid="{00000000-0005-0000-0000-0000D01A0000}"/>
    <cellStyle name="Comma 2 5 3 3 7 2 2 2" xfId="36166" xr:uid="{F832948D-2ECE-4ACD-B4CD-5FE836CF617D}"/>
    <cellStyle name="Comma 2 5 3 3 7 2 3" xfId="26559" xr:uid="{3DE74265-2AAE-4039-90D3-6A6D2EBFA233}"/>
    <cellStyle name="Comma 2 5 3 3 7 3" xfId="12149" xr:uid="{00000000-0005-0000-0000-0000D11A0000}"/>
    <cellStyle name="Comma 2 5 3 3 7 3 2" xfId="31363" xr:uid="{E78AD54D-CFE5-4D37-BF59-01FAE26E7932}"/>
    <cellStyle name="Comma 2 5 3 3 7 4" xfId="21756" xr:uid="{70804F42-4F3E-4B71-A4F3-E837178571DB}"/>
    <cellStyle name="Comma 2 5 3 3 8" xfId="4944" xr:uid="{00000000-0005-0000-0000-0000D21A0000}"/>
    <cellStyle name="Comma 2 5 3 3 8 2" xfId="14551" xr:uid="{00000000-0005-0000-0000-0000D31A0000}"/>
    <cellStyle name="Comma 2 5 3 3 8 2 2" xfId="33765" xr:uid="{5D7E9569-81D6-4D80-AA33-E26DAF14F0EF}"/>
    <cellStyle name="Comma 2 5 3 3 8 3" xfId="24158" xr:uid="{032648A3-9BD1-45EB-BE70-9BD3CB75ABF2}"/>
    <cellStyle name="Comma 2 5 3 3 9" xfId="9747" xr:uid="{00000000-0005-0000-0000-0000D41A0000}"/>
    <cellStyle name="Comma 2 5 3 3 9 2" xfId="28961" xr:uid="{BDBFD5BF-DC53-4791-9925-4B06E071B4B0}"/>
    <cellStyle name="Comma 2 5 3 4" xfId="236" xr:uid="{00000000-0005-0000-0000-0000D51A0000}"/>
    <cellStyle name="Comma 2 5 3 4 2" xfId="1037" xr:uid="{00000000-0005-0000-0000-0000D61A0000}"/>
    <cellStyle name="Comma 2 5 3 4 2 2" xfId="3442" xr:uid="{00000000-0005-0000-0000-0000D71A0000}"/>
    <cellStyle name="Comma 2 5 3 4 2 2 2" xfId="8245" xr:uid="{00000000-0005-0000-0000-0000D81A0000}"/>
    <cellStyle name="Comma 2 5 3 4 2 2 2 2" xfId="17852" xr:uid="{00000000-0005-0000-0000-0000D91A0000}"/>
    <cellStyle name="Comma 2 5 3 4 2 2 2 2 2" xfId="37066" xr:uid="{19EA7831-50D9-4E2C-98A3-F8FAE36C2023}"/>
    <cellStyle name="Comma 2 5 3 4 2 2 2 3" xfId="27459" xr:uid="{82740F0A-6F48-4D2C-9C31-ABB0490FE717}"/>
    <cellStyle name="Comma 2 5 3 4 2 2 3" xfId="13049" xr:uid="{00000000-0005-0000-0000-0000DA1A0000}"/>
    <cellStyle name="Comma 2 5 3 4 2 2 3 2" xfId="32263" xr:uid="{79AFE8D5-BD99-4898-9A22-CA33A87212AE}"/>
    <cellStyle name="Comma 2 5 3 4 2 2 4" xfId="22656" xr:uid="{80175C88-F262-4AC9-85E5-449D40B44E8D}"/>
    <cellStyle name="Comma 2 5 3 4 2 3" xfId="5844" xr:uid="{00000000-0005-0000-0000-0000DB1A0000}"/>
    <cellStyle name="Comma 2 5 3 4 2 3 2" xfId="15451" xr:uid="{00000000-0005-0000-0000-0000DC1A0000}"/>
    <cellStyle name="Comma 2 5 3 4 2 3 2 2" xfId="34665" xr:uid="{E421FB84-EB45-4B60-B9D0-4F60C973813E}"/>
    <cellStyle name="Comma 2 5 3 4 2 3 3" xfId="25058" xr:uid="{55FB19E4-9BC7-4730-A809-5A4875F1C87A}"/>
    <cellStyle name="Comma 2 5 3 4 2 4" xfId="10647" xr:uid="{00000000-0005-0000-0000-0000DD1A0000}"/>
    <cellStyle name="Comma 2 5 3 4 2 4 2" xfId="29861" xr:uid="{F7E55E1E-0D37-43B4-A89F-2AA280976F9B}"/>
    <cellStyle name="Comma 2 5 3 4 2 5" xfId="20254" xr:uid="{F42CE40B-E749-4E8F-A778-53009689EF25}"/>
    <cellStyle name="Comma 2 5 3 4 3" xfId="1837" xr:uid="{00000000-0005-0000-0000-0000DE1A0000}"/>
    <cellStyle name="Comma 2 5 3 4 3 2" xfId="4242" xr:uid="{00000000-0005-0000-0000-0000DF1A0000}"/>
    <cellStyle name="Comma 2 5 3 4 3 2 2" xfId="9045" xr:uid="{00000000-0005-0000-0000-0000E01A0000}"/>
    <cellStyle name="Comma 2 5 3 4 3 2 2 2" xfId="18652" xr:uid="{00000000-0005-0000-0000-0000E11A0000}"/>
    <cellStyle name="Comma 2 5 3 4 3 2 2 2 2" xfId="37866" xr:uid="{AE1654B7-668A-4231-9D3B-17842A8A2A11}"/>
    <cellStyle name="Comma 2 5 3 4 3 2 2 3" xfId="28259" xr:uid="{B69A896C-BEB0-4D82-B7DD-1AC53EB97D4B}"/>
    <cellStyle name="Comma 2 5 3 4 3 2 3" xfId="13849" xr:uid="{00000000-0005-0000-0000-0000E21A0000}"/>
    <cellStyle name="Comma 2 5 3 4 3 2 3 2" xfId="33063" xr:uid="{1ECAF8C2-61B3-4BF2-AD76-76D725A63833}"/>
    <cellStyle name="Comma 2 5 3 4 3 2 4" xfId="23456" xr:uid="{0EC401AB-C9F4-44DE-9B43-AD27F80DAA3C}"/>
    <cellStyle name="Comma 2 5 3 4 3 3" xfId="6644" xr:uid="{00000000-0005-0000-0000-0000E31A0000}"/>
    <cellStyle name="Comma 2 5 3 4 3 3 2" xfId="16251" xr:uid="{00000000-0005-0000-0000-0000E41A0000}"/>
    <cellStyle name="Comma 2 5 3 4 3 3 2 2" xfId="35465" xr:uid="{97FA323C-6072-4C53-8DC6-D2D1A4B2C418}"/>
    <cellStyle name="Comma 2 5 3 4 3 3 3" xfId="25858" xr:uid="{DC5BE651-C202-4767-8D55-596EA156E0B7}"/>
    <cellStyle name="Comma 2 5 3 4 3 4" xfId="11447" xr:uid="{00000000-0005-0000-0000-0000E51A0000}"/>
    <cellStyle name="Comma 2 5 3 4 3 4 2" xfId="30661" xr:uid="{ABC86425-73CF-45C3-862B-3C5B61879FC9}"/>
    <cellStyle name="Comma 2 5 3 4 3 5" xfId="21054" xr:uid="{A2FD657A-6194-4D12-89D5-4571AE4A422E}"/>
    <cellStyle name="Comma 2 5 3 4 4" xfId="2642" xr:uid="{00000000-0005-0000-0000-0000E61A0000}"/>
    <cellStyle name="Comma 2 5 3 4 4 2" xfId="7445" xr:uid="{00000000-0005-0000-0000-0000E71A0000}"/>
    <cellStyle name="Comma 2 5 3 4 4 2 2" xfId="17052" xr:uid="{00000000-0005-0000-0000-0000E81A0000}"/>
    <cellStyle name="Comma 2 5 3 4 4 2 2 2" xfId="36266" xr:uid="{CA38ED2B-C549-4541-BBF9-9AB540EB211B}"/>
    <cellStyle name="Comma 2 5 3 4 4 2 3" xfId="26659" xr:uid="{330EC6EF-05FE-48E8-A87B-BA2BB6466C04}"/>
    <cellStyle name="Comma 2 5 3 4 4 3" xfId="12249" xr:uid="{00000000-0005-0000-0000-0000E91A0000}"/>
    <cellStyle name="Comma 2 5 3 4 4 3 2" xfId="31463" xr:uid="{C2729639-BF99-4B30-A928-B0A3FA1E0371}"/>
    <cellStyle name="Comma 2 5 3 4 4 4" xfId="21856" xr:uid="{E9859BA0-7976-4E02-9381-9E3529598A53}"/>
    <cellStyle name="Comma 2 5 3 4 5" xfId="5044" xr:uid="{00000000-0005-0000-0000-0000EA1A0000}"/>
    <cellStyle name="Comma 2 5 3 4 5 2" xfId="14651" xr:uid="{00000000-0005-0000-0000-0000EB1A0000}"/>
    <cellStyle name="Comma 2 5 3 4 5 2 2" xfId="33865" xr:uid="{18F6CDF5-6412-4477-B312-165FF385E463}"/>
    <cellStyle name="Comma 2 5 3 4 5 3" xfId="24258" xr:uid="{ECF7A910-A450-4DA7-A823-230B9F2F238B}"/>
    <cellStyle name="Comma 2 5 3 4 6" xfId="9847" xr:uid="{00000000-0005-0000-0000-0000EC1A0000}"/>
    <cellStyle name="Comma 2 5 3 4 6 2" xfId="29061" xr:uid="{F5C96014-9291-4A71-8F4A-7048FE0A61ED}"/>
    <cellStyle name="Comma 2 5 3 4 7" xfId="19454" xr:uid="{DA64E381-3552-4C38-8348-D5151691570E}"/>
    <cellStyle name="Comma 2 5 3 5" xfId="436" xr:uid="{00000000-0005-0000-0000-0000ED1A0000}"/>
    <cellStyle name="Comma 2 5 3 5 2" xfId="1237" xr:uid="{00000000-0005-0000-0000-0000EE1A0000}"/>
    <cellStyle name="Comma 2 5 3 5 2 2" xfId="3642" xr:uid="{00000000-0005-0000-0000-0000EF1A0000}"/>
    <cellStyle name="Comma 2 5 3 5 2 2 2" xfId="8445" xr:uid="{00000000-0005-0000-0000-0000F01A0000}"/>
    <cellStyle name="Comma 2 5 3 5 2 2 2 2" xfId="18052" xr:uid="{00000000-0005-0000-0000-0000F11A0000}"/>
    <cellStyle name="Comma 2 5 3 5 2 2 2 2 2" xfId="37266" xr:uid="{6DF7F883-1CF9-414E-AB29-946A9DE75720}"/>
    <cellStyle name="Comma 2 5 3 5 2 2 2 3" xfId="27659" xr:uid="{84E58602-76A2-49B7-9307-C56A05DC4D4C}"/>
    <cellStyle name="Comma 2 5 3 5 2 2 3" xfId="13249" xr:uid="{00000000-0005-0000-0000-0000F21A0000}"/>
    <cellStyle name="Comma 2 5 3 5 2 2 3 2" xfId="32463" xr:uid="{535DCF49-7CB4-4B79-B291-64D0ECBD079A}"/>
    <cellStyle name="Comma 2 5 3 5 2 2 4" xfId="22856" xr:uid="{D51BF3EE-9B41-4BD1-A849-D32FE23D7850}"/>
    <cellStyle name="Comma 2 5 3 5 2 3" xfId="6044" xr:uid="{00000000-0005-0000-0000-0000F31A0000}"/>
    <cellStyle name="Comma 2 5 3 5 2 3 2" xfId="15651" xr:uid="{00000000-0005-0000-0000-0000F41A0000}"/>
    <cellStyle name="Comma 2 5 3 5 2 3 2 2" xfId="34865" xr:uid="{D513AF12-DEE9-4AA2-A24E-2C29BA492676}"/>
    <cellStyle name="Comma 2 5 3 5 2 3 3" xfId="25258" xr:uid="{8BAD10CF-0AF6-4FC5-AD3E-975E4DD99DBA}"/>
    <cellStyle name="Comma 2 5 3 5 2 4" xfId="10847" xr:uid="{00000000-0005-0000-0000-0000F51A0000}"/>
    <cellStyle name="Comma 2 5 3 5 2 4 2" xfId="30061" xr:uid="{8414610B-F009-4923-900C-ED207C54555C}"/>
    <cellStyle name="Comma 2 5 3 5 2 5" xfId="20454" xr:uid="{916F5053-9BEF-4D35-BC44-8EF26E35B119}"/>
    <cellStyle name="Comma 2 5 3 5 3" xfId="2037" xr:uid="{00000000-0005-0000-0000-0000F61A0000}"/>
    <cellStyle name="Comma 2 5 3 5 3 2" xfId="4442" xr:uid="{00000000-0005-0000-0000-0000F71A0000}"/>
    <cellStyle name="Comma 2 5 3 5 3 2 2" xfId="9245" xr:uid="{00000000-0005-0000-0000-0000F81A0000}"/>
    <cellStyle name="Comma 2 5 3 5 3 2 2 2" xfId="18852" xr:uid="{00000000-0005-0000-0000-0000F91A0000}"/>
    <cellStyle name="Comma 2 5 3 5 3 2 2 2 2" xfId="38066" xr:uid="{F8DA968E-22DC-4619-876E-345C4EE010D7}"/>
    <cellStyle name="Comma 2 5 3 5 3 2 2 3" xfId="28459" xr:uid="{703BEEE2-75B1-46F3-BDE7-0ABDAE0FA188}"/>
    <cellStyle name="Comma 2 5 3 5 3 2 3" xfId="14049" xr:uid="{00000000-0005-0000-0000-0000FA1A0000}"/>
    <cellStyle name="Comma 2 5 3 5 3 2 3 2" xfId="33263" xr:uid="{9F69367A-0E01-4E85-B17A-012F61870EFA}"/>
    <cellStyle name="Comma 2 5 3 5 3 2 4" xfId="23656" xr:uid="{712E2C72-26D5-490D-8CDB-AD2136450915}"/>
    <cellStyle name="Comma 2 5 3 5 3 3" xfId="6844" xr:uid="{00000000-0005-0000-0000-0000FB1A0000}"/>
    <cellStyle name="Comma 2 5 3 5 3 3 2" xfId="16451" xr:uid="{00000000-0005-0000-0000-0000FC1A0000}"/>
    <cellStyle name="Comma 2 5 3 5 3 3 2 2" xfId="35665" xr:uid="{6562C8A3-79CD-4B62-BBB0-2DEEDB5940B0}"/>
    <cellStyle name="Comma 2 5 3 5 3 3 3" xfId="26058" xr:uid="{3E838A2F-EC16-458C-9808-AD2E723142E8}"/>
    <cellStyle name="Comma 2 5 3 5 3 4" xfId="11647" xr:uid="{00000000-0005-0000-0000-0000FD1A0000}"/>
    <cellStyle name="Comma 2 5 3 5 3 4 2" xfId="30861" xr:uid="{8926A2BA-B0BD-4BD9-856F-B4E8D9893A81}"/>
    <cellStyle name="Comma 2 5 3 5 3 5" xfId="21254" xr:uid="{993145CB-2207-4EC0-A4E9-E2F5300D4773}"/>
    <cellStyle name="Comma 2 5 3 5 4" xfId="2842" xr:uid="{00000000-0005-0000-0000-0000FE1A0000}"/>
    <cellStyle name="Comma 2 5 3 5 4 2" xfId="7645" xr:uid="{00000000-0005-0000-0000-0000FF1A0000}"/>
    <cellStyle name="Comma 2 5 3 5 4 2 2" xfId="17252" xr:uid="{00000000-0005-0000-0000-0000001B0000}"/>
    <cellStyle name="Comma 2 5 3 5 4 2 2 2" xfId="36466" xr:uid="{03492551-EDCF-4982-A757-83D9514F7A13}"/>
    <cellStyle name="Comma 2 5 3 5 4 2 3" xfId="26859" xr:uid="{0D6FC2D6-92A7-4B1C-BA59-9B2A90CE1F6F}"/>
    <cellStyle name="Comma 2 5 3 5 4 3" xfId="12449" xr:uid="{00000000-0005-0000-0000-0000011B0000}"/>
    <cellStyle name="Comma 2 5 3 5 4 3 2" xfId="31663" xr:uid="{BD0DECA0-F721-4160-B2B3-ECE171FD1E21}"/>
    <cellStyle name="Comma 2 5 3 5 4 4" xfId="22056" xr:uid="{9C7475E1-FFB2-4A17-A092-EDFC20C50AD5}"/>
    <cellStyle name="Comma 2 5 3 5 5" xfId="5244" xr:uid="{00000000-0005-0000-0000-0000021B0000}"/>
    <cellStyle name="Comma 2 5 3 5 5 2" xfId="14851" xr:uid="{00000000-0005-0000-0000-0000031B0000}"/>
    <cellStyle name="Comma 2 5 3 5 5 2 2" xfId="34065" xr:uid="{31A28212-645A-4F04-A928-CDAF5AD9E3B2}"/>
    <cellStyle name="Comma 2 5 3 5 5 3" xfId="24458" xr:uid="{E6740436-3AEF-4960-8C84-F7BCB49D200C}"/>
    <cellStyle name="Comma 2 5 3 5 6" xfId="10047" xr:uid="{00000000-0005-0000-0000-0000041B0000}"/>
    <cellStyle name="Comma 2 5 3 5 6 2" xfId="29261" xr:uid="{AC7923D8-1121-410A-AEE4-7903E3D41683}"/>
    <cellStyle name="Comma 2 5 3 5 7" xfId="19654" xr:uid="{FF107622-0CA3-457C-82B0-023265B317A6}"/>
    <cellStyle name="Comma 2 5 3 6" xfId="636" xr:uid="{00000000-0005-0000-0000-0000051B0000}"/>
    <cellStyle name="Comma 2 5 3 6 2" xfId="1437" xr:uid="{00000000-0005-0000-0000-0000061B0000}"/>
    <cellStyle name="Comma 2 5 3 6 2 2" xfId="3842" xr:uid="{00000000-0005-0000-0000-0000071B0000}"/>
    <cellStyle name="Comma 2 5 3 6 2 2 2" xfId="8645" xr:uid="{00000000-0005-0000-0000-0000081B0000}"/>
    <cellStyle name="Comma 2 5 3 6 2 2 2 2" xfId="18252" xr:uid="{00000000-0005-0000-0000-0000091B0000}"/>
    <cellStyle name="Comma 2 5 3 6 2 2 2 2 2" xfId="37466" xr:uid="{A5B79E22-7BBE-4E85-99E9-E45BC009A716}"/>
    <cellStyle name="Comma 2 5 3 6 2 2 2 3" xfId="27859" xr:uid="{47310478-5913-48CE-A4AC-820999C0F83F}"/>
    <cellStyle name="Comma 2 5 3 6 2 2 3" xfId="13449" xr:uid="{00000000-0005-0000-0000-00000A1B0000}"/>
    <cellStyle name="Comma 2 5 3 6 2 2 3 2" xfId="32663" xr:uid="{CD146720-C592-4FA9-BA03-CE169EBC1AF3}"/>
    <cellStyle name="Comma 2 5 3 6 2 2 4" xfId="23056" xr:uid="{332B12F1-A374-48CD-A67C-3AEA6EC74DC1}"/>
    <cellStyle name="Comma 2 5 3 6 2 3" xfId="6244" xr:uid="{00000000-0005-0000-0000-00000B1B0000}"/>
    <cellStyle name="Comma 2 5 3 6 2 3 2" xfId="15851" xr:uid="{00000000-0005-0000-0000-00000C1B0000}"/>
    <cellStyle name="Comma 2 5 3 6 2 3 2 2" xfId="35065" xr:uid="{193DFDFB-1C42-449B-B2E9-80062151CA30}"/>
    <cellStyle name="Comma 2 5 3 6 2 3 3" xfId="25458" xr:uid="{C3BE7C7A-CE12-49C9-82B2-6DC8B797DF80}"/>
    <cellStyle name="Comma 2 5 3 6 2 4" xfId="11047" xr:uid="{00000000-0005-0000-0000-00000D1B0000}"/>
    <cellStyle name="Comma 2 5 3 6 2 4 2" xfId="30261" xr:uid="{A37DC64B-7D7D-42EE-A6B9-2DEDE61C3343}"/>
    <cellStyle name="Comma 2 5 3 6 2 5" xfId="20654" xr:uid="{51242043-3A61-475F-B9A6-3C1565B2C851}"/>
    <cellStyle name="Comma 2 5 3 6 3" xfId="2237" xr:uid="{00000000-0005-0000-0000-00000E1B0000}"/>
    <cellStyle name="Comma 2 5 3 6 3 2" xfId="4642" xr:uid="{00000000-0005-0000-0000-00000F1B0000}"/>
    <cellStyle name="Comma 2 5 3 6 3 2 2" xfId="9445" xr:uid="{00000000-0005-0000-0000-0000101B0000}"/>
    <cellStyle name="Comma 2 5 3 6 3 2 2 2" xfId="19052" xr:uid="{00000000-0005-0000-0000-0000111B0000}"/>
    <cellStyle name="Comma 2 5 3 6 3 2 2 2 2" xfId="38266" xr:uid="{DF41ED9E-272F-4C13-9CBF-0AF06B9EBEDD}"/>
    <cellStyle name="Comma 2 5 3 6 3 2 2 3" xfId="28659" xr:uid="{9C554A31-1A93-4059-96D6-579762DB5114}"/>
    <cellStyle name="Comma 2 5 3 6 3 2 3" xfId="14249" xr:uid="{00000000-0005-0000-0000-0000121B0000}"/>
    <cellStyle name="Comma 2 5 3 6 3 2 3 2" xfId="33463" xr:uid="{05C5F4BD-4D0A-4F0B-81A2-6240DBFCE47D}"/>
    <cellStyle name="Comma 2 5 3 6 3 2 4" xfId="23856" xr:uid="{B130E818-A9C9-4190-B6AD-B6309AC3EF7F}"/>
    <cellStyle name="Comma 2 5 3 6 3 3" xfId="7044" xr:uid="{00000000-0005-0000-0000-0000131B0000}"/>
    <cellStyle name="Comma 2 5 3 6 3 3 2" xfId="16651" xr:uid="{00000000-0005-0000-0000-0000141B0000}"/>
    <cellStyle name="Comma 2 5 3 6 3 3 2 2" xfId="35865" xr:uid="{00111201-FAE5-4771-98E6-B001454416B6}"/>
    <cellStyle name="Comma 2 5 3 6 3 3 3" xfId="26258" xr:uid="{BC8D8824-6FA1-4B1F-A398-8360DD4CADA7}"/>
    <cellStyle name="Comma 2 5 3 6 3 4" xfId="11847" xr:uid="{00000000-0005-0000-0000-0000151B0000}"/>
    <cellStyle name="Comma 2 5 3 6 3 4 2" xfId="31061" xr:uid="{0FE5DA06-3032-4664-9CE0-25D8D34B4B98}"/>
    <cellStyle name="Comma 2 5 3 6 3 5" xfId="21454" xr:uid="{6F937A56-9A4F-4DF6-B46D-52E3B6DF3E99}"/>
    <cellStyle name="Comma 2 5 3 6 4" xfId="3042" xr:uid="{00000000-0005-0000-0000-0000161B0000}"/>
    <cellStyle name="Comma 2 5 3 6 4 2" xfId="7845" xr:uid="{00000000-0005-0000-0000-0000171B0000}"/>
    <cellStyle name="Comma 2 5 3 6 4 2 2" xfId="17452" xr:uid="{00000000-0005-0000-0000-0000181B0000}"/>
    <cellStyle name="Comma 2 5 3 6 4 2 2 2" xfId="36666" xr:uid="{FC66CA34-E8CB-4569-BCE0-72FE237EADAE}"/>
    <cellStyle name="Comma 2 5 3 6 4 2 3" xfId="27059" xr:uid="{F4AA1FF4-F44B-416A-A3B3-6681CA9A5784}"/>
    <cellStyle name="Comma 2 5 3 6 4 3" xfId="12649" xr:uid="{00000000-0005-0000-0000-0000191B0000}"/>
    <cellStyle name="Comma 2 5 3 6 4 3 2" xfId="31863" xr:uid="{8982400F-4DD8-4BAB-A7AF-A042C2C39B25}"/>
    <cellStyle name="Comma 2 5 3 6 4 4" xfId="22256" xr:uid="{F3952BC3-DB91-41D6-A1DE-8987701198A6}"/>
    <cellStyle name="Comma 2 5 3 6 5" xfId="5444" xr:uid="{00000000-0005-0000-0000-00001A1B0000}"/>
    <cellStyle name="Comma 2 5 3 6 5 2" xfId="15051" xr:uid="{00000000-0005-0000-0000-00001B1B0000}"/>
    <cellStyle name="Comma 2 5 3 6 5 2 2" xfId="34265" xr:uid="{61970C6B-9B7C-4FB2-9382-27FF75172F05}"/>
    <cellStyle name="Comma 2 5 3 6 5 3" xfId="24658" xr:uid="{893B1ABE-52F4-41D9-A953-E55A590E2C54}"/>
    <cellStyle name="Comma 2 5 3 6 6" xfId="10247" xr:uid="{00000000-0005-0000-0000-00001C1B0000}"/>
    <cellStyle name="Comma 2 5 3 6 6 2" xfId="29461" xr:uid="{09A57051-F999-4FF9-9BF8-4F09A497DBF3}"/>
    <cellStyle name="Comma 2 5 3 6 7" xfId="19854" xr:uid="{E4814229-EB31-4CE2-93EB-D617E0D04C71}"/>
    <cellStyle name="Comma 2 5 3 7" xfId="837" xr:uid="{00000000-0005-0000-0000-00001D1B0000}"/>
    <cellStyle name="Comma 2 5 3 7 2" xfId="3242" xr:uid="{00000000-0005-0000-0000-00001E1B0000}"/>
    <cellStyle name="Comma 2 5 3 7 2 2" xfId="8045" xr:uid="{00000000-0005-0000-0000-00001F1B0000}"/>
    <cellStyle name="Comma 2 5 3 7 2 2 2" xfId="17652" xr:uid="{00000000-0005-0000-0000-0000201B0000}"/>
    <cellStyle name="Comma 2 5 3 7 2 2 2 2" xfId="36866" xr:uid="{FBA4B5C6-C4A5-4340-AC4C-6F7FB62ECE9A}"/>
    <cellStyle name="Comma 2 5 3 7 2 2 3" xfId="27259" xr:uid="{E847E9B6-B9CC-47E3-B559-78925A6AC087}"/>
    <cellStyle name="Comma 2 5 3 7 2 3" xfId="12849" xr:uid="{00000000-0005-0000-0000-0000211B0000}"/>
    <cellStyle name="Comma 2 5 3 7 2 3 2" xfId="32063" xr:uid="{6B8D3CAD-863B-49A2-9B4D-C10C01CCCB81}"/>
    <cellStyle name="Comma 2 5 3 7 2 4" xfId="22456" xr:uid="{5D94C496-8356-45C3-BF95-3171067DE21E}"/>
    <cellStyle name="Comma 2 5 3 7 3" xfId="5644" xr:uid="{00000000-0005-0000-0000-0000221B0000}"/>
    <cellStyle name="Comma 2 5 3 7 3 2" xfId="15251" xr:uid="{00000000-0005-0000-0000-0000231B0000}"/>
    <cellStyle name="Comma 2 5 3 7 3 2 2" xfId="34465" xr:uid="{09106DB6-FB1B-4FB3-9E1A-CE8B12AAF169}"/>
    <cellStyle name="Comma 2 5 3 7 3 3" xfId="24858" xr:uid="{55AA3456-75C1-473F-BC91-8DE5E93EB782}"/>
    <cellStyle name="Comma 2 5 3 7 4" xfId="10447" xr:uid="{00000000-0005-0000-0000-0000241B0000}"/>
    <cellStyle name="Comma 2 5 3 7 4 2" xfId="29661" xr:uid="{C94025BA-591B-400C-87A7-111F82FFBCA5}"/>
    <cellStyle name="Comma 2 5 3 7 5" xfId="20054" xr:uid="{BE718B64-0AEF-40B8-A236-0DB5985BCAF2}"/>
    <cellStyle name="Comma 2 5 3 8" xfId="1637" xr:uid="{00000000-0005-0000-0000-0000251B0000}"/>
    <cellStyle name="Comma 2 5 3 8 2" xfId="4042" xr:uid="{00000000-0005-0000-0000-0000261B0000}"/>
    <cellStyle name="Comma 2 5 3 8 2 2" xfId="8845" xr:uid="{00000000-0005-0000-0000-0000271B0000}"/>
    <cellStyle name="Comma 2 5 3 8 2 2 2" xfId="18452" xr:uid="{00000000-0005-0000-0000-0000281B0000}"/>
    <cellStyle name="Comma 2 5 3 8 2 2 2 2" xfId="37666" xr:uid="{08183A3C-C404-498E-BDCC-BB29CCB52866}"/>
    <cellStyle name="Comma 2 5 3 8 2 2 3" xfId="28059" xr:uid="{A76E98B9-AA4C-4914-A52A-CF4672C8A4C5}"/>
    <cellStyle name="Comma 2 5 3 8 2 3" xfId="13649" xr:uid="{00000000-0005-0000-0000-0000291B0000}"/>
    <cellStyle name="Comma 2 5 3 8 2 3 2" xfId="32863" xr:uid="{B5553774-2E0B-4844-9C70-D19212F537BB}"/>
    <cellStyle name="Comma 2 5 3 8 2 4" xfId="23256" xr:uid="{D218FAFD-6D03-43AB-A78F-7969B7902A61}"/>
    <cellStyle name="Comma 2 5 3 8 3" xfId="6444" xr:uid="{00000000-0005-0000-0000-00002A1B0000}"/>
    <cellStyle name="Comma 2 5 3 8 3 2" xfId="16051" xr:uid="{00000000-0005-0000-0000-00002B1B0000}"/>
    <cellStyle name="Comma 2 5 3 8 3 2 2" xfId="35265" xr:uid="{0A3C3840-A9D7-42C7-8EC2-E87132ACAB78}"/>
    <cellStyle name="Comma 2 5 3 8 3 3" xfId="25658" xr:uid="{AF4E6D34-6F5C-4500-9495-653B90451839}"/>
    <cellStyle name="Comma 2 5 3 8 4" xfId="11247" xr:uid="{00000000-0005-0000-0000-00002C1B0000}"/>
    <cellStyle name="Comma 2 5 3 8 4 2" xfId="30461" xr:uid="{C97FA927-DB97-477B-B526-F764B0D76A74}"/>
    <cellStyle name="Comma 2 5 3 8 5" xfId="20854" xr:uid="{DFAE467E-A5C0-43BB-A472-BA10FF2D7BF6}"/>
    <cellStyle name="Comma 2 5 3 9" xfId="2442" xr:uid="{00000000-0005-0000-0000-00002D1B0000}"/>
    <cellStyle name="Comma 2 5 3 9 2" xfId="7245" xr:uid="{00000000-0005-0000-0000-00002E1B0000}"/>
    <cellStyle name="Comma 2 5 3 9 2 2" xfId="16852" xr:uid="{00000000-0005-0000-0000-00002F1B0000}"/>
    <cellStyle name="Comma 2 5 3 9 2 2 2" xfId="36066" xr:uid="{7222339F-C379-40FC-B762-3657C7ECD751}"/>
    <cellStyle name="Comma 2 5 3 9 2 3" xfId="26459" xr:uid="{D7581079-563D-4D9D-8FB9-7DA1C84E4000}"/>
    <cellStyle name="Comma 2 5 3 9 3" xfId="12049" xr:uid="{00000000-0005-0000-0000-0000301B0000}"/>
    <cellStyle name="Comma 2 5 3 9 3 2" xfId="31263" xr:uid="{C6DAD292-0355-477A-BA68-C9DF997BC46D}"/>
    <cellStyle name="Comma 2 5 3 9 4" xfId="21656" xr:uid="{4DBFA782-F0A6-484D-A56B-5A79B275AC33}"/>
    <cellStyle name="Comma 2 5 4" xfId="45" xr:uid="{00000000-0005-0000-0000-0000311B0000}"/>
    <cellStyle name="Comma 2 5 4 10" xfId="4854" xr:uid="{00000000-0005-0000-0000-0000321B0000}"/>
    <cellStyle name="Comma 2 5 4 10 2" xfId="14461" xr:uid="{00000000-0005-0000-0000-0000331B0000}"/>
    <cellStyle name="Comma 2 5 4 10 2 2" xfId="33675" xr:uid="{BD78B148-5F8B-48B5-8FF6-28AFB5326039}"/>
    <cellStyle name="Comma 2 5 4 10 3" xfId="24068" xr:uid="{CFC2BC5E-3D7D-4224-8D15-5F95EA19E42B}"/>
    <cellStyle name="Comma 2 5 4 11" xfId="9657" xr:uid="{00000000-0005-0000-0000-0000341B0000}"/>
    <cellStyle name="Comma 2 5 4 11 2" xfId="28871" xr:uid="{8D4402AB-CA03-4FCE-A0DE-CECE8EA30561}"/>
    <cellStyle name="Comma 2 5 4 12" xfId="19264" xr:uid="{3E117296-F183-4071-A425-69946720E7B2}"/>
    <cellStyle name="Comma 2 5 4 2" xfId="96" xr:uid="{00000000-0005-0000-0000-0000351B0000}"/>
    <cellStyle name="Comma 2 5 4 2 10" xfId="9707" xr:uid="{00000000-0005-0000-0000-0000361B0000}"/>
    <cellStyle name="Comma 2 5 4 2 10 2" xfId="28921" xr:uid="{EEE01EFC-A52E-4402-8240-357963798FC1}"/>
    <cellStyle name="Comma 2 5 4 2 11" xfId="19314" xr:uid="{81D1F658-9891-4BA0-815A-E85B8DC497A2}"/>
    <cellStyle name="Comma 2 5 4 2 2" xfId="196" xr:uid="{00000000-0005-0000-0000-0000371B0000}"/>
    <cellStyle name="Comma 2 5 4 2 2 10" xfId="19414" xr:uid="{33800815-F965-4E4D-AAA8-D9A8CC9C8405}"/>
    <cellStyle name="Comma 2 5 4 2 2 2" xfId="396" xr:uid="{00000000-0005-0000-0000-0000381B0000}"/>
    <cellStyle name="Comma 2 5 4 2 2 2 2" xfId="1197" xr:uid="{00000000-0005-0000-0000-0000391B0000}"/>
    <cellStyle name="Comma 2 5 4 2 2 2 2 2" xfId="3602" xr:uid="{00000000-0005-0000-0000-00003A1B0000}"/>
    <cellStyle name="Comma 2 5 4 2 2 2 2 2 2" xfId="8405" xr:uid="{00000000-0005-0000-0000-00003B1B0000}"/>
    <cellStyle name="Comma 2 5 4 2 2 2 2 2 2 2" xfId="18012" xr:uid="{00000000-0005-0000-0000-00003C1B0000}"/>
    <cellStyle name="Comma 2 5 4 2 2 2 2 2 2 2 2" xfId="37226" xr:uid="{4EA32B28-BB49-4E3C-B4C4-E359B4E501A4}"/>
    <cellStyle name="Comma 2 5 4 2 2 2 2 2 2 3" xfId="27619" xr:uid="{79B48492-E0D9-4A3B-BAC4-D34F32B4229B}"/>
    <cellStyle name="Comma 2 5 4 2 2 2 2 2 3" xfId="13209" xr:uid="{00000000-0005-0000-0000-00003D1B0000}"/>
    <cellStyle name="Comma 2 5 4 2 2 2 2 2 3 2" xfId="32423" xr:uid="{34CFD239-C969-4586-BE20-BE78FEF074ED}"/>
    <cellStyle name="Comma 2 5 4 2 2 2 2 2 4" xfId="22816" xr:uid="{F5FA64E4-9244-4E59-9591-EE92F84BF9D8}"/>
    <cellStyle name="Comma 2 5 4 2 2 2 2 3" xfId="6004" xr:uid="{00000000-0005-0000-0000-00003E1B0000}"/>
    <cellStyle name="Comma 2 5 4 2 2 2 2 3 2" xfId="15611" xr:uid="{00000000-0005-0000-0000-00003F1B0000}"/>
    <cellStyle name="Comma 2 5 4 2 2 2 2 3 2 2" xfId="34825" xr:uid="{CF8301CA-26E1-4F92-9680-5356D8A62238}"/>
    <cellStyle name="Comma 2 5 4 2 2 2 2 3 3" xfId="25218" xr:uid="{70FCEA99-4FAB-4D8D-9C37-FD938B10D291}"/>
    <cellStyle name="Comma 2 5 4 2 2 2 2 4" xfId="10807" xr:uid="{00000000-0005-0000-0000-0000401B0000}"/>
    <cellStyle name="Comma 2 5 4 2 2 2 2 4 2" xfId="30021" xr:uid="{455E587C-759F-44F8-AE3A-1091BCC2AF7E}"/>
    <cellStyle name="Comma 2 5 4 2 2 2 2 5" xfId="20414" xr:uid="{50B4EAD7-4707-4603-AEA3-F6ABCF86458C}"/>
    <cellStyle name="Comma 2 5 4 2 2 2 3" xfId="1997" xr:uid="{00000000-0005-0000-0000-0000411B0000}"/>
    <cellStyle name="Comma 2 5 4 2 2 2 3 2" xfId="4402" xr:uid="{00000000-0005-0000-0000-0000421B0000}"/>
    <cellStyle name="Comma 2 5 4 2 2 2 3 2 2" xfId="9205" xr:uid="{00000000-0005-0000-0000-0000431B0000}"/>
    <cellStyle name="Comma 2 5 4 2 2 2 3 2 2 2" xfId="18812" xr:uid="{00000000-0005-0000-0000-0000441B0000}"/>
    <cellStyle name="Comma 2 5 4 2 2 2 3 2 2 2 2" xfId="38026" xr:uid="{36FE01FA-A948-4196-B377-A5C1EF4A355C}"/>
    <cellStyle name="Comma 2 5 4 2 2 2 3 2 2 3" xfId="28419" xr:uid="{217DBB5C-639B-4EF1-8CFA-02819960830C}"/>
    <cellStyle name="Comma 2 5 4 2 2 2 3 2 3" xfId="14009" xr:uid="{00000000-0005-0000-0000-0000451B0000}"/>
    <cellStyle name="Comma 2 5 4 2 2 2 3 2 3 2" xfId="33223" xr:uid="{85EE8BC2-2B8C-49B3-9B7F-F2790AEF5A29}"/>
    <cellStyle name="Comma 2 5 4 2 2 2 3 2 4" xfId="23616" xr:uid="{A38ABA81-56FC-4A72-B816-9C1129645E87}"/>
    <cellStyle name="Comma 2 5 4 2 2 2 3 3" xfId="6804" xr:uid="{00000000-0005-0000-0000-0000461B0000}"/>
    <cellStyle name="Comma 2 5 4 2 2 2 3 3 2" xfId="16411" xr:uid="{00000000-0005-0000-0000-0000471B0000}"/>
    <cellStyle name="Comma 2 5 4 2 2 2 3 3 2 2" xfId="35625" xr:uid="{662DD8CB-4C8B-4BDE-846D-B4AAB7A41DBE}"/>
    <cellStyle name="Comma 2 5 4 2 2 2 3 3 3" xfId="26018" xr:uid="{A872A3DD-F7E3-470E-A626-8AF5912FEBF1}"/>
    <cellStyle name="Comma 2 5 4 2 2 2 3 4" xfId="11607" xr:uid="{00000000-0005-0000-0000-0000481B0000}"/>
    <cellStyle name="Comma 2 5 4 2 2 2 3 4 2" xfId="30821" xr:uid="{99D85FC3-37C1-4D20-80E6-98854E5DC5A9}"/>
    <cellStyle name="Comma 2 5 4 2 2 2 3 5" xfId="21214" xr:uid="{47AA05DD-6C2C-4B31-8A91-BDE05DD53AB2}"/>
    <cellStyle name="Comma 2 5 4 2 2 2 4" xfId="2802" xr:uid="{00000000-0005-0000-0000-0000491B0000}"/>
    <cellStyle name="Comma 2 5 4 2 2 2 4 2" xfId="7605" xr:uid="{00000000-0005-0000-0000-00004A1B0000}"/>
    <cellStyle name="Comma 2 5 4 2 2 2 4 2 2" xfId="17212" xr:uid="{00000000-0005-0000-0000-00004B1B0000}"/>
    <cellStyle name="Comma 2 5 4 2 2 2 4 2 2 2" xfId="36426" xr:uid="{92A5E1A4-3FAA-4597-A57D-271C777A7CF5}"/>
    <cellStyle name="Comma 2 5 4 2 2 2 4 2 3" xfId="26819" xr:uid="{CB42C077-3073-4B5E-A227-5A0B85D03B72}"/>
    <cellStyle name="Comma 2 5 4 2 2 2 4 3" xfId="12409" xr:uid="{00000000-0005-0000-0000-00004C1B0000}"/>
    <cellStyle name="Comma 2 5 4 2 2 2 4 3 2" xfId="31623" xr:uid="{744D0B83-E5FA-40CE-A0CB-C70D0C9266EB}"/>
    <cellStyle name="Comma 2 5 4 2 2 2 4 4" xfId="22016" xr:uid="{3A3E8DFD-3C34-4D3A-9648-142E0AB317E6}"/>
    <cellStyle name="Comma 2 5 4 2 2 2 5" xfId="5204" xr:uid="{00000000-0005-0000-0000-00004D1B0000}"/>
    <cellStyle name="Comma 2 5 4 2 2 2 5 2" xfId="14811" xr:uid="{00000000-0005-0000-0000-00004E1B0000}"/>
    <cellStyle name="Comma 2 5 4 2 2 2 5 2 2" xfId="34025" xr:uid="{290B6D4E-8B0B-4AC4-AD03-88CFA234680E}"/>
    <cellStyle name="Comma 2 5 4 2 2 2 5 3" xfId="24418" xr:uid="{424D9DAD-B6A4-45B4-9582-88B881FD5C3C}"/>
    <cellStyle name="Comma 2 5 4 2 2 2 6" xfId="10007" xr:uid="{00000000-0005-0000-0000-00004F1B0000}"/>
    <cellStyle name="Comma 2 5 4 2 2 2 6 2" xfId="29221" xr:uid="{6E6D41F5-4B8D-46C7-A7E1-AB9D65A618DE}"/>
    <cellStyle name="Comma 2 5 4 2 2 2 7" xfId="19614" xr:uid="{700DE74D-CBA8-4979-A6DD-59A0B8D2CFD1}"/>
    <cellStyle name="Comma 2 5 4 2 2 3" xfId="596" xr:uid="{00000000-0005-0000-0000-0000501B0000}"/>
    <cellStyle name="Comma 2 5 4 2 2 3 2" xfId="1397" xr:uid="{00000000-0005-0000-0000-0000511B0000}"/>
    <cellStyle name="Comma 2 5 4 2 2 3 2 2" xfId="3802" xr:uid="{00000000-0005-0000-0000-0000521B0000}"/>
    <cellStyle name="Comma 2 5 4 2 2 3 2 2 2" xfId="8605" xr:uid="{00000000-0005-0000-0000-0000531B0000}"/>
    <cellStyle name="Comma 2 5 4 2 2 3 2 2 2 2" xfId="18212" xr:uid="{00000000-0005-0000-0000-0000541B0000}"/>
    <cellStyle name="Comma 2 5 4 2 2 3 2 2 2 2 2" xfId="37426" xr:uid="{6BC5CEC9-43AD-475B-9177-C6F1BE972B63}"/>
    <cellStyle name="Comma 2 5 4 2 2 3 2 2 2 3" xfId="27819" xr:uid="{E3136258-D6E2-4DEE-9C11-6A41F44BC2A7}"/>
    <cellStyle name="Comma 2 5 4 2 2 3 2 2 3" xfId="13409" xr:uid="{00000000-0005-0000-0000-0000551B0000}"/>
    <cellStyle name="Comma 2 5 4 2 2 3 2 2 3 2" xfId="32623" xr:uid="{B801D6D9-A6FD-4D63-937B-D77CE1ADD721}"/>
    <cellStyle name="Comma 2 5 4 2 2 3 2 2 4" xfId="23016" xr:uid="{62EE467A-5D44-47A5-85EC-B7C246A1AC4D}"/>
    <cellStyle name="Comma 2 5 4 2 2 3 2 3" xfId="6204" xr:uid="{00000000-0005-0000-0000-0000561B0000}"/>
    <cellStyle name="Comma 2 5 4 2 2 3 2 3 2" xfId="15811" xr:uid="{00000000-0005-0000-0000-0000571B0000}"/>
    <cellStyle name="Comma 2 5 4 2 2 3 2 3 2 2" xfId="35025" xr:uid="{AB43C349-45B7-4F04-B6E3-86B64FB8E3FC}"/>
    <cellStyle name="Comma 2 5 4 2 2 3 2 3 3" xfId="25418" xr:uid="{C718BC4E-8CCB-41DC-BB5A-E6AEF2A2442C}"/>
    <cellStyle name="Comma 2 5 4 2 2 3 2 4" xfId="11007" xr:uid="{00000000-0005-0000-0000-0000581B0000}"/>
    <cellStyle name="Comma 2 5 4 2 2 3 2 4 2" xfId="30221" xr:uid="{445F3297-AF16-4DFC-8895-5DBB4AA987E7}"/>
    <cellStyle name="Comma 2 5 4 2 2 3 2 5" xfId="20614" xr:uid="{1E5020BD-6A5F-46BA-BB91-B7334C8218F1}"/>
    <cellStyle name="Comma 2 5 4 2 2 3 3" xfId="2197" xr:uid="{00000000-0005-0000-0000-0000591B0000}"/>
    <cellStyle name="Comma 2 5 4 2 2 3 3 2" xfId="4602" xr:uid="{00000000-0005-0000-0000-00005A1B0000}"/>
    <cellStyle name="Comma 2 5 4 2 2 3 3 2 2" xfId="9405" xr:uid="{00000000-0005-0000-0000-00005B1B0000}"/>
    <cellStyle name="Comma 2 5 4 2 2 3 3 2 2 2" xfId="19012" xr:uid="{00000000-0005-0000-0000-00005C1B0000}"/>
    <cellStyle name="Comma 2 5 4 2 2 3 3 2 2 2 2" xfId="38226" xr:uid="{55A30FF4-9580-4B74-86A1-A403BEA57AFA}"/>
    <cellStyle name="Comma 2 5 4 2 2 3 3 2 2 3" xfId="28619" xr:uid="{51447724-FF64-4450-80BF-CB835F427F79}"/>
    <cellStyle name="Comma 2 5 4 2 2 3 3 2 3" xfId="14209" xr:uid="{00000000-0005-0000-0000-00005D1B0000}"/>
    <cellStyle name="Comma 2 5 4 2 2 3 3 2 3 2" xfId="33423" xr:uid="{61CC06F2-3894-44EA-860D-9A46ACB78183}"/>
    <cellStyle name="Comma 2 5 4 2 2 3 3 2 4" xfId="23816" xr:uid="{D4DF7826-64DB-43E2-9EA8-39081D06B3FF}"/>
    <cellStyle name="Comma 2 5 4 2 2 3 3 3" xfId="7004" xr:uid="{00000000-0005-0000-0000-00005E1B0000}"/>
    <cellStyle name="Comma 2 5 4 2 2 3 3 3 2" xfId="16611" xr:uid="{00000000-0005-0000-0000-00005F1B0000}"/>
    <cellStyle name="Comma 2 5 4 2 2 3 3 3 2 2" xfId="35825" xr:uid="{16EBFF40-D308-4DD4-8431-803C8D1ACF6B}"/>
    <cellStyle name="Comma 2 5 4 2 2 3 3 3 3" xfId="26218" xr:uid="{0EBA2E37-818C-47FA-96A9-A504A15CF1D8}"/>
    <cellStyle name="Comma 2 5 4 2 2 3 3 4" xfId="11807" xr:uid="{00000000-0005-0000-0000-0000601B0000}"/>
    <cellStyle name="Comma 2 5 4 2 2 3 3 4 2" xfId="31021" xr:uid="{A46065BF-9CCC-4C00-A708-2690175735C1}"/>
    <cellStyle name="Comma 2 5 4 2 2 3 3 5" xfId="21414" xr:uid="{D460D2A2-B47E-411E-A04B-A9FA62DC8EAC}"/>
    <cellStyle name="Comma 2 5 4 2 2 3 4" xfId="3002" xr:uid="{00000000-0005-0000-0000-0000611B0000}"/>
    <cellStyle name="Comma 2 5 4 2 2 3 4 2" xfId="7805" xr:uid="{00000000-0005-0000-0000-0000621B0000}"/>
    <cellStyle name="Comma 2 5 4 2 2 3 4 2 2" xfId="17412" xr:uid="{00000000-0005-0000-0000-0000631B0000}"/>
    <cellStyle name="Comma 2 5 4 2 2 3 4 2 2 2" xfId="36626" xr:uid="{E2012964-AA84-4AFB-8D92-F03777519CC4}"/>
    <cellStyle name="Comma 2 5 4 2 2 3 4 2 3" xfId="27019" xr:uid="{361B35DB-1C8F-4478-9DD3-B37B2AE1E2AB}"/>
    <cellStyle name="Comma 2 5 4 2 2 3 4 3" xfId="12609" xr:uid="{00000000-0005-0000-0000-0000641B0000}"/>
    <cellStyle name="Comma 2 5 4 2 2 3 4 3 2" xfId="31823" xr:uid="{2A697EDA-326A-41C7-B321-F3AE9C4F76C0}"/>
    <cellStyle name="Comma 2 5 4 2 2 3 4 4" xfId="22216" xr:uid="{6E151E9B-8AB7-447C-BBDC-C6A922EE89A6}"/>
    <cellStyle name="Comma 2 5 4 2 2 3 5" xfId="5404" xr:uid="{00000000-0005-0000-0000-0000651B0000}"/>
    <cellStyle name="Comma 2 5 4 2 2 3 5 2" xfId="15011" xr:uid="{00000000-0005-0000-0000-0000661B0000}"/>
    <cellStyle name="Comma 2 5 4 2 2 3 5 2 2" xfId="34225" xr:uid="{9226EF26-A921-4529-80C6-D3813FFA2F5E}"/>
    <cellStyle name="Comma 2 5 4 2 2 3 5 3" xfId="24618" xr:uid="{59F221D2-D9E1-45CB-93E8-CFCAEB0D4A97}"/>
    <cellStyle name="Comma 2 5 4 2 2 3 6" xfId="10207" xr:uid="{00000000-0005-0000-0000-0000671B0000}"/>
    <cellStyle name="Comma 2 5 4 2 2 3 6 2" xfId="29421" xr:uid="{15B8BD16-B5B0-47C4-93C8-AC1E7489A79C}"/>
    <cellStyle name="Comma 2 5 4 2 2 3 7" xfId="19814" xr:uid="{A8533807-5B1F-4192-93AA-CEE0F5DDEA1C}"/>
    <cellStyle name="Comma 2 5 4 2 2 4" xfId="796" xr:uid="{00000000-0005-0000-0000-0000681B0000}"/>
    <cellStyle name="Comma 2 5 4 2 2 4 2" xfId="1597" xr:uid="{00000000-0005-0000-0000-0000691B0000}"/>
    <cellStyle name="Comma 2 5 4 2 2 4 2 2" xfId="4002" xr:uid="{00000000-0005-0000-0000-00006A1B0000}"/>
    <cellStyle name="Comma 2 5 4 2 2 4 2 2 2" xfId="8805" xr:uid="{00000000-0005-0000-0000-00006B1B0000}"/>
    <cellStyle name="Comma 2 5 4 2 2 4 2 2 2 2" xfId="18412" xr:uid="{00000000-0005-0000-0000-00006C1B0000}"/>
    <cellStyle name="Comma 2 5 4 2 2 4 2 2 2 2 2" xfId="37626" xr:uid="{BAAF654D-1306-440B-9692-9230A32C59DF}"/>
    <cellStyle name="Comma 2 5 4 2 2 4 2 2 2 3" xfId="28019" xr:uid="{17738CDE-E4AE-442A-B017-03DCCEDA5ACF}"/>
    <cellStyle name="Comma 2 5 4 2 2 4 2 2 3" xfId="13609" xr:uid="{00000000-0005-0000-0000-00006D1B0000}"/>
    <cellStyle name="Comma 2 5 4 2 2 4 2 2 3 2" xfId="32823" xr:uid="{54643E77-E353-48C9-A8D3-719A108A88AF}"/>
    <cellStyle name="Comma 2 5 4 2 2 4 2 2 4" xfId="23216" xr:uid="{CD2AF4E3-74F0-4900-8AF7-9C4F3ADE710F}"/>
    <cellStyle name="Comma 2 5 4 2 2 4 2 3" xfId="6404" xr:uid="{00000000-0005-0000-0000-00006E1B0000}"/>
    <cellStyle name="Comma 2 5 4 2 2 4 2 3 2" xfId="16011" xr:uid="{00000000-0005-0000-0000-00006F1B0000}"/>
    <cellStyle name="Comma 2 5 4 2 2 4 2 3 2 2" xfId="35225" xr:uid="{85F41A78-A8F4-4497-B233-792DC987444B}"/>
    <cellStyle name="Comma 2 5 4 2 2 4 2 3 3" xfId="25618" xr:uid="{2C911CFF-4F8C-486C-B833-FAC87393E55F}"/>
    <cellStyle name="Comma 2 5 4 2 2 4 2 4" xfId="11207" xr:uid="{00000000-0005-0000-0000-0000701B0000}"/>
    <cellStyle name="Comma 2 5 4 2 2 4 2 4 2" xfId="30421" xr:uid="{3EE3F51E-057E-4FE4-9967-306E54254072}"/>
    <cellStyle name="Comma 2 5 4 2 2 4 2 5" xfId="20814" xr:uid="{134CB6D2-B7C2-45B8-B5BE-9D0C12DA668B}"/>
    <cellStyle name="Comma 2 5 4 2 2 4 3" xfId="2397" xr:uid="{00000000-0005-0000-0000-0000711B0000}"/>
    <cellStyle name="Comma 2 5 4 2 2 4 3 2" xfId="4802" xr:uid="{00000000-0005-0000-0000-0000721B0000}"/>
    <cellStyle name="Comma 2 5 4 2 2 4 3 2 2" xfId="9605" xr:uid="{00000000-0005-0000-0000-0000731B0000}"/>
    <cellStyle name="Comma 2 5 4 2 2 4 3 2 2 2" xfId="19212" xr:uid="{00000000-0005-0000-0000-0000741B0000}"/>
    <cellStyle name="Comma 2 5 4 2 2 4 3 2 2 2 2" xfId="38426" xr:uid="{03A15123-1EA3-46BA-8469-2589BEA41A59}"/>
    <cellStyle name="Comma 2 5 4 2 2 4 3 2 2 3" xfId="28819" xr:uid="{974E0118-AD1C-4DAE-9DB9-035C232FE4A4}"/>
    <cellStyle name="Comma 2 5 4 2 2 4 3 2 3" xfId="14409" xr:uid="{00000000-0005-0000-0000-0000751B0000}"/>
    <cellStyle name="Comma 2 5 4 2 2 4 3 2 3 2" xfId="33623" xr:uid="{CFB02730-EFB0-4953-BD3C-E9EC03A8AE76}"/>
    <cellStyle name="Comma 2 5 4 2 2 4 3 2 4" xfId="24016" xr:uid="{00FE4E4D-A6F9-4408-8C32-FA876F3A96CF}"/>
    <cellStyle name="Comma 2 5 4 2 2 4 3 3" xfId="7204" xr:uid="{00000000-0005-0000-0000-0000761B0000}"/>
    <cellStyle name="Comma 2 5 4 2 2 4 3 3 2" xfId="16811" xr:uid="{00000000-0005-0000-0000-0000771B0000}"/>
    <cellStyle name="Comma 2 5 4 2 2 4 3 3 2 2" xfId="36025" xr:uid="{D7801B74-8AAA-43AA-B69E-397BB76BB482}"/>
    <cellStyle name="Comma 2 5 4 2 2 4 3 3 3" xfId="26418" xr:uid="{A7926509-D6C3-4E90-92D8-2AF786F20057}"/>
    <cellStyle name="Comma 2 5 4 2 2 4 3 4" xfId="12007" xr:uid="{00000000-0005-0000-0000-0000781B0000}"/>
    <cellStyle name="Comma 2 5 4 2 2 4 3 4 2" xfId="31221" xr:uid="{2F2A3719-78B0-4693-9024-D5B62759348E}"/>
    <cellStyle name="Comma 2 5 4 2 2 4 3 5" xfId="21614" xr:uid="{DB06772D-5991-4FBE-B183-313C82AC7855}"/>
    <cellStyle name="Comma 2 5 4 2 2 4 4" xfId="3202" xr:uid="{00000000-0005-0000-0000-0000791B0000}"/>
    <cellStyle name="Comma 2 5 4 2 2 4 4 2" xfId="8005" xr:uid="{00000000-0005-0000-0000-00007A1B0000}"/>
    <cellStyle name="Comma 2 5 4 2 2 4 4 2 2" xfId="17612" xr:uid="{00000000-0005-0000-0000-00007B1B0000}"/>
    <cellStyle name="Comma 2 5 4 2 2 4 4 2 2 2" xfId="36826" xr:uid="{F4C6D7C3-9EA6-4ED3-82F8-C7E7058EEDE8}"/>
    <cellStyle name="Comma 2 5 4 2 2 4 4 2 3" xfId="27219" xr:uid="{1D7D4717-FC6F-4106-8F89-4936F994BFAE}"/>
    <cellStyle name="Comma 2 5 4 2 2 4 4 3" xfId="12809" xr:uid="{00000000-0005-0000-0000-00007C1B0000}"/>
    <cellStyle name="Comma 2 5 4 2 2 4 4 3 2" xfId="32023" xr:uid="{FDDD5014-E47F-4A00-8131-F0E7786E386F}"/>
    <cellStyle name="Comma 2 5 4 2 2 4 4 4" xfId="22416" xr:uid="{4A7E8B9C-CCF7-4CD3-93D2-E8A4F8CED5BE}"/>
    <cellStyle name="Comma 2 5 4 2 2 4 5" xfId="5604" xr:uid="{00000000-0005-0000-0000-00007D1B0000}"/>
    <cellStyle name="Comma 2 5 4 2 2 4 5 2" xfId="15211" xr:uid="{00000000-0005-0000-0000-00007E1B0000}"/>
    <cellStyle name="Comma 2 5 4 2 2 4 5 2 2" xfId="34425" xr:uid="{DC37CD05-90D3-43CC-BF63-8128AFB23710}"/>
    <cellStyle name="Comma 2 5 4 2 2 4 5 3" xfId="24818" xr:uid="{4657F5A1-3CD2-4CBD-B43C-BD603127E727}"/>
    <cellStyle name="Comma 2 5 4 2 2 4 6" xfId="10407" xr:uid="{00000000-0005-0000-0000-00007F1B0000}"/>
    <cellStyle name="Comma 2 5 4 2 2 4 6 2" xfId="29621" xr:uid="{690845CE-8FA9-47D5-A3DC-A3763843A1CE}"/>
    <cellStyle name="Comma 2 5 4 2 2 4 7" xfId="20014" xr:uid="{4471556B-F547-4EDC-8040-CB7683935096}"/>
    <cellStyle name="Comma 2 5 4 2 2 5" xfId="997" xr:uid="{00000000-0005-0000-0000-0000801B0000}"/>
    <cellStyle name="Comma 2 5 4 2 2 5 2" xfId="3402" xr:uid="{00000000-0005-0000-0000-0000811B0000}"/>
    <cellStyle name="Comma 2 5 4 2 2 5 2 2" xfId="8205" xr:uid="{00000000-0005-0000-0000-0000821B0000}"/>
    <cellStyle name="Comma 2 5 4 2 2 5 2 2 2" xfId="17812" xr:uid="{00000000-0005-0000-0000-0000831B0000}"/>
    <cellStyle name="Comma 2 5 4 2 2 5 2 2 2 2" xfId="37026" xr:uid="{22FA58E3-C1B1-4F7F-AB29-CC49ED113CE2}"/>
    <cellStyle name="Comma 2 5 4 2 2 5 2 2 3" xfId="27419" xr:uid="{B5B74E90-AF9E-4898-B31C-2C0EAEC527D6}"/>
    <cellStyle name="Comma 2 5 4 2 2 5 2 3" xfId="13009" xr:uid="{00000000-0005-0000-0000-0000841B0000}"/>
    <cellStyle name="Comma 2 5 4 2 2 5 2 3 2" xfId="32223" xr:uid="{DFDB0041-78DD-40E7-A84D-F7306D06171B}"/>
    <cellStyle name="Comma 2 5 4 2 2 5 2 4" xfId="22616" xr:uid="{84C95E48-A3A3-4C76-8EAF-B7C5B2986E34}"/>
    <cellStyle name="Comma 2 5 4 2 2 5 3" xfId="5804" xr:uid="{00000000-0005-0000-0000-0000851B0000}"/>
    <cellStyle name="Comma 2 5 4 2 2 5 3 2" xfId="15411" xr:uid="{00000000-0005-0000-0000-0000861B0000}"/>
    <cellStyle name="Comma 2 5 4 2 2 5 3 2 2" xfId="34625" xr:uid="{5E5F7BDE-4BD9-4E25-B1D6-5D150E5CFB9F}"/>
    <cellStyle name="Comma 2 5 4 2 2 5 3 3" xfId="25018" xr:uid="{23BEAEA0-FE50-48B1-BAD5-3135D4462D09}"/>
    <cellStyle name="Comma 2 5 4 2 2 5 4" xfId="10607" xr:uid="{00000000-0005-0000-0000-0000871B0000}"/>
    <cellStyle name="Comma 2 5 4 2 2 5 4 2" xfId="29821" xr:uid="{BF63CCED-16DB-4484-BBE0-B96CA03570A8}"/>
    <cellStyle name="Comma 2 5 4 2 2 5 5" xfId="20214" xr:uid="{766E6AD4-B9D4-4DAD-8F04-7CA7577A42AE}"/>
    <cellStyle name="Comma 2 5 4 2 2 6" xfId="1797" xr:uid="{00000000-0005-0000-0000-0000881B0000}"/>
    <cellStyle name="Comma 2 5 4 2 2 6 2" xfId="4202" xr:uid="{00000000-0005-0000-0000-0000891B0000}"/>
    <cellStyle name="Comma 2 5 4 2 2 6 2 2" xfId="9005" xr:uid="{00000000-0005-0000-0000-00008A1B0000}"/>
    <cellStyle name="Comma 2 5 4 2 2 6 2 2 2" xfId="18612" xr:uid="{00000000-0005-0000-0000-00008B1B0000}"/>
    <cellStyle name="Comma 2 5 4 2 2 6 2 2 2 2" xfId="37826" xr:uid="{80A7F079-E392-46C6-B23B-78288DF0F8F7}"/>
    <cellStyle name="Comma 2 5 4 2 2 6 2 2 3" xfId="28219" xr:uid="{709D747F-F681-4EA7-9FC8-80E0E3346AD5}"/>
    <cellStyle name="Comma 2 5 4 2 2 6 2 3" xfId="13809" xr:uid="{00000000-0005-0000-0000-00008C1B0000}"/>
    <cellStyle name="Comma 2 5 4 2 2 6 2 3 2" xfId="33023" xr:uid="{06865A31-6304-4772-9548-2710FAE3C9D2}"/>
    <cellStyle name="Comma 2 5 4 2 2 6 2 4" xfId="23416" xr:uid="{1BECD1CD-01EE-47C5-B0EB-6E61D23952B1}"/>
    <cellStyle name="Comma 2 5 4 2 2 6 3" xfId="6604" xr:uid="{00000000-0005-0000-0000-00008D1B0000}"/>
    <cellStyle name="Comma 2 5 4 2 2 6 3 2" xfId="16211" xr:uid="{00000000-0005-0000-0000-00008E1B0000}"/>
    <cellStyle name="Comma 2 5 4 2 2 6 3 2 2" xfId="35425" xr:uid="{803D7174-CBFB-4306-AD3B-2255E1BC1482}"/>
    <cellStyle name="Comma 2 5 4 2 2 6 3 3" xfId="25818" xr:uid="{663EE031-3D1E-4D8A-830D-166B6D66F0C5}"/>
    <cellStyle name="Comma 2 5 4 2 2 6 4" xfId="11407" xr:uid="{00000000-0005-0000-0000-00008F1B0000}"/>
    <cellStyle name="Comma 2 5 4 2 2 6 4 2" xfId="30621" xr:uid="{85101670-B3E0-48CA-B38C-9DC9A78E7878}"/>
    <cellStyle name="Comma 2 5 4 2 2 6 5" xfId="21014" xr:uid="{74A2A4E0-9386-42D2-8381-B027356AA5BF}"/>
    <cellStyle name="Comma 2 5 4 2 2 7" xfId="2602" xr:uid="{00000000-0005-0000-0000-0000901B0000}"/>
    <cellStyle name="Comma 2 5 4 2 2 7 2" xfId="7405" xr:uid="{00000000-0005-0000-0000-0000911B0000}"/>
    <cellStyle name="Comma 2 5 4 2 2 7 2 2" xfId="17012" xr:uid="{00000000-0005-0000-0000-0000921B0000}"/>
    <cellStyle name="Comma 2 5 4 2 2 7 2 2 2" xfId="36226" xr:uid="{A48F77E8-5B48-46C0-9435-52A77FE017E8}"/>
    <cellStyle name="Comma 2 5 4 2 2 7 2 3" xfId="26619" xr:uid="{175DBFB7-110D-4662-8B21-FBA00CCC8A25}"/>
    <cellStyle name="Comma 2 5 4 2 2 7 3" xfId="12209" xr:uid="{00000000-0005-0000-0000-0000931B0000}"/>
    <cellStyle name="Comma 2 5 4 2 2 7 3 2" xfId="31423" xr:uid="{85ED01A9-D028-4E90-B9F9-E13801C72120}"/>
    <cellStyle name="Comma 2 5 4 2 2 7 4" xfId="21816" xr:uid="{4FFD63DD-5146-4706-ACD8-20961DAC872D}"/>
    <cellStyle name="Comma 2 5 4 2 2 8" xfId="5004" xr:uid="{00000000-0005-0000-0000-0000941B0000}"/>
    <cellStyle name="Comma 2 5 4 2 2 8 2" xfId="14611" xr:uid="{00000000-0005-0000-0000-0000951B0000}"/>
    <cellStyle name="Comma 2 5 4 2 2 8 2 2" xfId="33825" xr:uid="{9A5A3F77-7236-4782-A147-78DECFC10E89}"/>
    <cellStyle name="Comma 2 5 4 2 2 8 3" xfId="24218" xr:uid="{2876CD25-7271-42C6-B328-B40AEDE6776B}"/>
    <cellStyle name="Comma 2 5 4 2 2 9" xfId="9807" xr:uid="{00000000-0005-0000-0000-0000961B0000}"/>
    <cellStyle name="Comma 2 5 4 2 2 9 2" xfId="29021" xr:uid="{0B592956-AB36-43CD-8737-CF42250076BB}"/>
    <cellStyle name="Comma 2 5 4 2 3" xfId="296" xr:uid="{00000000-0005-0000-0000-0000971B0000}"/>
    <cellStyle name="Comma 2 5 4 2 3 2" xfId="1097" xr:uid="{00000000-0005-0000-0000-0000981B0000}"/>
    <cellStyle name="Comma 2 5 4 2 3 2 2" xfId="3502" xr:uid="{00000000-0005-0000-0000-0000991B0000}"/>
    <cellStyle name="Comma 2 5 4 2 3 2 2 2" xfId="8305" xr:uid="{00000000-0005-0000-0000-00009A1B0000}"/>
    <cellStyle name="Comma 2 5 4 2 3 2 2 2 2" xfId="17912" xr:uid="{00000000-0005-0000-0000-00009B1B0000}"/>
    <cellStyle name="Comma 2 5 4 2 3 2 2 2 2 2" xfId="37126" xr:uid="{F51A50E8-C957-40F2-A44D-1A8B7EC37BDD}"/>
    <cellStyle name="Comma 2 5 4 2 3 2 2 2 3" xfId="27519" xr:uid="{0FA79107-FB21-4E6C-B99D-FDA38C2DB1AF}"/>
    <cellStyle name="Comma 2 5 4 2 3 2 2 3" xfId="13109" xr:uid="{00000000-0005-0000-0000-00009C1B0000}"/>
    <cellStyle name="Comma 2 5 4 2 3 2 2 3 2" xfId="32323" xr:uid="{D5B3DE08-7861-4FA2-A688-6DBDACF755A4}"/>
    <cellStyle name="Comma 2 5 4 2 3 2 2 4" xfId="22716" xr:uid="{38E08D7C-62F3-45CA-A460-FBAAE5CD776A}"/>
    <cellStyle name="Comma 2 5 4 2 3 2 3" xfId="5904" xr:uid="{00000000-0005-0000-0000-00009D1B0000}"/>
    <cellStyle name="Comma 2 5 4 2 3 2 3 2" xfId="15511" xr:uid="{00000000-0005-0000-0000-00009E1B0000}"/>
    <cellStyle name="Comma 2 5 4 2 3 2 3 2 2" xfId="34725" xr:uid="{F7F848A0-C0B0-42C3-9919-72AB171E9586}"/>
    <cellStyle name="Comma 2 5 4 2 3 2 3 3" xfId="25118" xr:uid="{DB70B776-F9BE-43A9-A445-A0B5F1B7D53A}"/>
    <cellStyle name="Comma 2 5 4 2 3 2 4" xfId="10707" xr:uid="{00000000-0005-0000-0000-00009F1B0000}"/>
    <cellStyle name="Comma 2 5 4 2 3 2 4 2" xfId="29921" xr:uid="{A99184B3-B574-420A-9404-BD6BF20CD1F2}"/>
    <cellStyle name="Comma 2 5 4 2 3 2 5" xfId="20314" xr:uid="{DB1F0D4C-C146-4F5F-BF9F-56F0E36DA5AE}"/>
    <cellStyle name="Comma 2 5 4 2 3 3" xfId="1897" xr:uid="{00000000-0005-0000-0000-0000A01B0000}"/>
    <cellStyle name="Comma 2 5 4 2 3 3 2" xfId="4302" xr:uid="{00000000-0005-0000-0000-0000A11B0000}"/>
    <cellStyle name="Comma 2 5 4 2 3 3 2 2" xfId="9105" xr:uid="{00000000-0005-0000-0000-0000A21B0000}"/>
    <cellStyle name="Comma 2 5 4 2 3 3 2 2 2" xfId="18712" xr:uid="{00000000-0005-0000-0000-0000A31B0000}"/>
    <cellStyle name="Comma 2 5 4 2 3 3 2 2 2 2" xfId="37926" xr:uid="{69C344D1-7CB2-47FD-A707-D9375D75E426}"/>
    <cellStyle name="Comma 2 5 4 2 3 3 2 2 3" xfId="28319" xr:uid="{7C74E023-F834-4D96-B0A3-F3475B5004AB}"/>
    <cellStyle name="Comma 2 5 4 2 3 3 2 3" xfId="13909" xr:uid="{00000000-0005-0000-0000-0000A41B0000}"/>
    <cellStyle name="Comma 2 5 4 2 3 3 2 3 2" xfId="33123" xr:uid="{74DAA107-5591-45C2-90DB-EB4218CE8068}"/>
    <cellStyle name="Comma 2 5 4 2 3 3 2 4" xfId="23516" xr:uid="{E6468A91-07BA-4D38-97DF-DC11991F943E}"/>
    <cellStyle name="Comma 2 5 4 2 3 3 3" xfId="6704" xr:uid="{00000000-0005-0000-0000-0000A51B0000}"/>
    <cellStyle name="Comma 2 5 4 2 3 3 3 2" xfId="16311" xr:uid="{00000000-0005-0000-0000-0000A61B0000}"/>
    <cellStyle name="Comma 2 5 4 2 3 3 3 2 2" xfId="35525" xr:uid="{693A1869-B317-454C-BE12-8BC14BE5FCFE}"/>
    <cellStyle name="Comma 2 5 4 2 3 3 3 3" xfId="25918" xr:uid="{AC987CE6-4856-4E3C-9600-73131FE7F6A9}"/>
    <cellStyle name="Comma 2 5 4 2 3 3 4" xfId="11507" xr:uid="{00000000-0005-0000-0000-0000A71B0000}"/>
    <cellStyle name="Comma 2 5 4 2 3 3 4 2" xfId="30721" xr:uid="{865D788C-9ED4-4404-B9AA-C477BA629E70}"/>
    <cellStyle name="Comma 2 5 4 2 3 3 5" xfId="21114" xr:uid="{790683B4-4844-4B91-969B-CFE8B72C48A7}"/>
    <cellStyle name="Comma 2 5 4 2 3 4" xfId="2702" xr:uid="{00000000-0005-0000-0000-0000A81B0000}"/>
    <cellStyle name="Comma 2 5 4 2 3 4 2" xfId="7505" xr:uid="{00000000-0005-0000-0000-0000A91B0000}"/>
    <cellStyle name="Comma 2 5 4 2 3 4 2 2" xfId="17112" xr:uid="{00000000-0005-0000-0000-0000AA1B0000}"/>
    <cellStyle name="Comma 2 5 4 2 3 4 2 2 2" xfId="36326" xr:uid="{A1AEACA1-4ADF-4BFF-BFBF-D4481D984E09}"/>
    <cellStyle name="Comma 2 5 4 2 3 4 2 3" xfId="26719" xr:uid="{7C05090A-578E-4068-821E-8C47E1D5EACD}"/>
    <cellStyle name="Comma 2 5 4 2 3 4 3" xfId="12309" xr:uid="{00000000-0005-0000-0000-0000AB1B0000}"/>
    <cellStyle name="Comma 2 5 4 2 3 4 3 2" xfId="31523" xr:uid="{67F71D0A-1E96-4817-A013-212EAF5C746B}"/>
    <cellStyle name="Comma 2 5 4 2 3 4 4" xfId="21916" xr:uid="{4D96F26A-9020-4410-88E6-84062DF1838C}"/>
    <cellStyle name="Comma 2 5 4 2 3 5" xfId="5104" xr:uid="{00000000-0005-0000-0000-0000AC1B0000}"/>
    <cellStyle name="Comma 2 5 4 2 3 5 2" xfId="14711" xr:uid="{00000000-0005-0000-0000-0000AD1B0000}"/>
    <cellStyle name="Comma 2 5 4 2 3 5 2 2" xfId="33925" xr:uid="{95FACE4A-4270-4A01-9E42-2EA10A7C3452}"/>
    <cellStyle name="Comma 2 5 4 2 3 5 3" xfId="24318" xr:uid="{17DDB62D-E0BD-4139-9785-6E127EEE2500}"/>
    <cellStyle name="Comma 2 5 4 2 3 6" xfId="9907" xr:uid="{00000000-0005-0000-0000-0000AE1B0000}"/>
    <cellStyle name="Comma 2 5 4 2 3 6 2" xfId="29121" xr:uid="{3827E31B-4994-4D1C-B99A-3EB2AE445760}"/>
    <cellStyle name="Comma 2 5 4 2 3 7" xfId="19514" xr:uid="{5CBFD59A-CE3B-43BE-8CA0-E8B47A211E91}"/>
    <cellStyle name="Comma 2 5 4 2 4" xfId="496" xr:uid="{00000000-0005-0000-0000-0000AF1B0000}"/>
    <cellStyle name="Comma 2 5 4 2 4 2" xfId="1297" xr:uid="{00000000-0005-0000-0000-0000B01B0000}"/>
    <cellStyle name="Comma 2 5 4 2 4 2 2" xfId="3702" xr:uid="{00000000-0005-0000-0000-0000B11B0000}"/>
    <cellStyle name="Comma 2 5 4 2 4 2 2 2" xfId="8505" xr:uid="{00000000-0005-0000-0000-0000B21B0000}"/>
    <cellStyle name="Comma 2 5 4 2 4 2 2 2 2" xfId="18112" xr:uid="{00000000-0005-0000-0000-0000B31B0000}"/>
    <cellStyle name="Comma 2 5 4 2 4 2 2 2 2 2" xfId="37326" xr:uid="{4C874AB6-AD49-4808-ADC4-7CFFD03E521F}"/>
    <cellStyle name="Comma 2 5 4 2 4 2 2 2 3" xfId="27719" xr:uid="{E6BB40AC-6331-4CBD-84A5-C82A512BC16A}"/>
    <cellStyle name="Comma 2 5 4 2 4 2 2 3" xfId="13309" xr:uid="{00000000-0005-0000-0000-0000B41B0000}"/>
    <cellStyle name="Comma 2 5 4 2 4 2 2 3 2" xfId="32523" xr:uid="{7AB61D42-C4C8-4DD8-B01C-C1251C997174}"/>
    <cellStyle name="Comma 2 5 4 2 4 2 2 4" xfId="22916" xr:uid="{D42A5676-11CA-446B-9C1D-6CF213CBBC5A}"/>
    <cellStyle name="Comma 2 5 4 2 4 2 3" xfId="6104" xr:uid="{00000000-0005-0000-0000-0000B51B0000}"/>
    <cellStyle name="Comma 2 5 4 2 4 2 3 2" xfId="15711" xr:uid="{00000000-0005-0000-0000-0000B61B0000}"/>
    <cellStyle name="Comma 2 5 4 2 4 2 3 2 2" xfId="34925" xr:uid="{B5272397-347A-4A42-95E4-6BC6B7668989}"/>
    <cellStyle name="Comma 2 5 4 2 4 2 3 3" xfId="25318" xr:uid="{79F902A6-C0D5-4542-86F6-4631DD5AD573}"/>
    <cellStyle name="Comma 2 5 4 2 4 2 4" xfId="10907" xr:uid="{00000000-0005-0000-0000-0000B71B0000}"/>
    <cellStyle name="Comma 2 5 4 2 4 2 4 2" xfId="30121" xr:uid="{4DA0780F-B820-492C-BCF6-DD72C35CFF5D}"/>
    <cellStyle name="Comma 2 5 4 2 4 2 5" xfId="20514" xr:uid="{66FA5335-34D2-4C26-BBE1-214139F7CA91}"/>
    <cellStyle name="Comma 2 5 4 2 4 3" xfId="2097" xr:uid="{00000000-0005-0000-0000-0000B81B0000}"/>
    <cellStyle name="Comma 2 5 4 2 4 3 2" xfId="4502" xr:uid="{00000000-0005-0000-0000-0000B91B0000}"/>
    <cellStyle name="Comma 2 5 4 2 4 3 2 2" xfId="9305" xr:uid="{00000000-0005-0000-0000-0000BA1B0000}"/>
    <cellStyle name="Comma 2 5 4 2 4 3 2 2 2" xfId="18912" xr:uid="{00000000-0005-0000-0000-0000BB1B0000}"/>
    <cellStyle name="Comma 2 5 4 2 4 3 2 2 2 2" xfId="38126" xr:uid="{B14140B8-15F0-4F45-8847-83F0A8FF8F1A}"/>
    <cellStyle name="Comma 2 5 4 2 4 3 2 2 3" xfId="28519" xr:uid="{362E2AEC-DE8E-40D1-8F6B-B76F7FAA7328}"/>
    <cellStyle name="Comma 2 5 4 2 4 3 2 3" xfId="14109" xr:uid="{00000000-0005-0000-0000-0000BC1B0000}"/>
    <cellStyle name="Comma 2 5 4 2 4 3 2 3 2" xfId="33323" xr:uid="{5106B253-27B2-4204-92A8-96C683E3D935}"/>
    <cellStyle name="Comma 2 5 4 2 4 3 2 4" xfId="23716" xr:uid="{7BE4DC3D-C466-4631-AB39-D8F0F124962C}"/>
    <cellStyle name="Comma 2 5 4 2 4 3 3" xfId="6904" xr:uid="{00000000-0005-0000-0000-0000BD1B0000}"/>
    <cellStyle name="Comma 2 5 4 2 4 3 3 2" xfId="16511" xr:uid="{00000000-0005-0000-0000-0000BE1B0000}"/>
    <cellStyle name="Comma 2 5 4 2 4 3 3 2 2" xfId="35725" xr:uid="{0E19B83F-27BB-4D65-86D8-3CA60FBB6F80}"/>
    <cellStyle name="Comma 2 5 4 2 4 3 3 3" xfId="26118" xr:uid="{E654BF74-3EB8-4BB7-8C22-E24482963D82}"/>
    <cellStyle name="Comma 2 5 4 2 4 3 4" xfId="11707" xr:uid="{00000000-0005-0000-0000-0000BF1B0000}"/>
    <cellStyle name="Comma 2 5 4 2 4 3 4 2" xfId="30921" xr:uid="{A82AC154-BC95-43B4-A5B7-31D1E22C1D35}"/>
    <cellStyle name="Comma 2 5 4 2 4 3 5" xfId="21314" xr:uid="{A8AF2745-4B47-4F48-AC52-13DC4027C2E1}"/>
    <cellStyle name="Comma 2 5 4 2 4 4" xfId="2902" xr:uid="{00000000-0005-0000-0000-0000C01B0000}"/>
    <cellStyle name="Comma 2 5 4 2 4 4 2" xfId="7705" xr:uid="{00000000-0005-0000-0000-0000C11B0000}"/>
    <cellStyle name="Comma 2 5 4 2 4 4 2 2" xfId="17312" xr:uid="{00000000-0005-0000-0000-0000C21B0000}"/>
    <cellStyle name="Comma 2 5 4 2 4 4 2 2 2" xfId="36526" xr:uid="{DC4372B3-F916-4A13-A791-FE48686B309A}"/>
    <cellStyle name="Comma 2 5 4 2 4 4 2 3" xfId="26919" xr:uid="{38E34746-08E4-4907-A1B7-7A7774DD8D15}"/>
    <cellStyle name="Comma 2 5 4 2 4 4 3" xfId="12509" xr:uid="{00000000-0005-0000-0000-0000C31B0000}"/>
    <cellStyle name="Comma 2 5 4 2 4 4 3 2" xfId="31723" xr:uid="{42EF8F5F-7BB9-404F-9E57-1824F8541F86}"/>
    <cellStyle name="Comma 2 5 4 2 4 4 4" xfId="22116" xr:uid="{310C4AF1-5147-4FD3-A4ED-2861A99BBF26}"/>
    <cellStyle name="Comma 2 5 4 2 4 5" xfId="5304" xr:uid="{00000000-0005-0000-0000-0000C41B0000}"/>
    <cellStyle name="Comma 2 5 4 2 4 5 2" xfId="14911" xr:uid="{00000000-0005-0000-0000-0000C51B0000}"/>
    <cellStyle name="Comma 2 5 4 2 4 5 2 2" xfId="34125" xr:uid="{9E869DE0-D93F-4F3A-950E-9384DCE22918}"/>
    <cellStyle name="Comma 2 5 4 2 4 5 3" xfId="24518" xr:uid="{4CDD0624-8A39-400A-9E9E-F07D3F0634E8}"/>
    <cellStyle name="Comma 2 5 4 2 4 6" xfId="10107" xr:uid="{00000000-0005-0000-0000-0000C61B0000}"/>
    <cellStyle name="Comma 2 5 4 2 4 6 2" xfId="29321" xr:uid="{AFF784FB-1D08-4656-866F-A6474D36C356}"/>
    <cellStyle name="Comma 2 5 4 2 4 7" xfId="19714" xr:uid="{BA798DA5-F733-4336-8DA1-95BC70D573DB}"/>
    <cellStyle name="Comma 2 5 4 2 5" xfId="696" xr:uid="{00000000-0005-0000-0000-0000C71B0000}"/>
    <cellStyle name="Comma 2 5 4 2 5 2" xfId="1497" xr:uid="{00000000-0005-0000-0000-0000C81B0000}"/>
    <cellStyle name="Comma 2 5 4 2 5 2 2" xfId="3902" xr:uid="{00000000-0005-0000-0000-0000C91B0000}"/>
    <cellStyle name="Comma 2 5 4 2 5 2 2 2" xfId="8705" xr:uid="{00000000-0005-0000-0000-0000CA1B0000}"/>
    <cellStyle name="Comma 2 5 4 2 5 2 2 2 2" xfId="18312" xr:uid="{00000000-0005-0000-0000-0000CB1B0000}"/>
    <cellStyle name="Comma 2 5 4 2 5 2 2 2 2 2" xfId="37526" xr:uid="{B0365E5E-DF5F-4FF1-ACD6-CB6F4F5FEFE1}"/>
    <cellStyle name="Comma 2 5 4 2 5 2 2 2 3" xfId="27919" xr:uid="{AD76B703-9560-48E8-8365-FA3A3E50D521}"/>
    <cellStyle name="Comma 2 5 4 2 5 2 2 3" xfId="13509" xr:uid="{00000000-0005-0000-0000-0000CC1B0000}"/>
    <cellStyle name="Comma 2 5 4 2 5 2 2 3 2" xfId="32723" xr:uid="{BDDAC67A-3740-40B1-9A6C-8B4EF8F48819}"/>
    <cellStyle name="Comma 2 5 4 2 5 2 2 4" xfId="23116" xr:uid="{91502C6C-213F-4A20-8474-ABE46486151B}"/>
    <cellStyle name="Comma 2 5 4 2 5 2 3" xfId="6304" xr:uid="{00000000-0005-0000-0000-0000CD1B0000}"/>
    <cellStyle name="Comma 2 5 4 2 5 2 3 2" xfId="15911" xr:uid="{00000000-0005-0000-0000-0000CE1B0000}"/>
    <cellStyle name="Comma 2 5 4 2 5 2 3 2 2" xfId="35125" xr:uid="{526DC7FC-1C92-4B0D-8787-C14494C791DE}"/>
    <cellStyle name="Comma 2 5 4 2 5 2 3 3" xfId="25518" xr:uid="{48EFAB90-A936-4596-8506-65B6BF011660}"/>
    <cellStyle name="Comma 2 5 4 2 5 2 4" xfId="11107" xr:uid="{00000000-0005-0000-0000-0000CF1B0000}"/>
    <cellStyle name="Comma 2 5 4 2 5 2 4 2" xfId="30321" xr:uid="{BFDD2A5A-8C80-4DA6-8893-FBABA831A21F}"/>
    <cellStyle name="Comma 2 5 4 2 5 2 5" xfId="20714" xr:uid="{425C4B73-6DD7-4AEE-9252-FB740B6D9C8D}"/>
    <cellStyle name="Comma 2 5 4 2 5 3" xfId="2297" xr:uid="{00000000-0005-0000-0000-0000D01B0000}"/>
    <cellStyle name="Comma 2 5 4 2 5 3 2" xfId="4702" xr:uid="{00000000-0005-0000-0000-0000D11B0000}"/>
    <cellStyle name="Comma 2 5 4 2 5 3 2 2" xfId="9505" xr:uid="{00000000-0005-0000-0000-0000D21B0000}"/>
    <cellStyle name="Comma 2 5 4 2 5 3 2 2 2" xfId="19112" xr:uid="{00000000-0005-0000-0000-0000D31B0000}"/>
    <cellStyle name="Comma 2 5 4 2 5 3 2 2 2 2" xfId="38326" xr:uid="{00A89DD7-C249-4B21-8DEE-ECACFD755A88}"/>
    <cellStyle name="Comma 2 5 4 2 5 3 2 2 3" xfId="28719" xr:uid="{7F731954-5A8A-46A3-B7DD-0ECFB0396F18}"/>
    <cellStyle name="Comma 2 5 4 2 5 3 2 3" xfId="14309" xr:uid="{00000000-0005-0000-0000-0000D41B0000}"/>
    <cellStyle name="Comma 2 5 4 2 5 3 2 3 2" xfId="33523" xr:uid="{3D4DB448-A535-41B8-AC51-3390F3619D0E}"/>
    <cellStyle name="Comma 2 5 4 2 5 3 2 4" xfId="23916" xr:uid="{EC2ED822-9AB0-4923-9213-A5F50580534C}"/>
    <cellStyle name="Comma 2 5 4 2 5 3 3" xfId="7104" xr:uid="{00000000-0005-0000-0000-0000D51B0000}"/>
    <cellStyle name="Comma 2 5 4 2 5 3 3 2" xfId="16711" xr:uid="{00000000-0005-0000-0000-0000D61B0000}"/>
    <cellStyle name="Comma 2 5 4 2 5 3 3 2 2" xfId="35925" xr:uid="{0DD768CB-F4F8-48E6-91F3-A7A3775E7596}"/>
    <cellStyle name="Comma 2 5 4 2 5 3 3 3" xfId="26318" xr:uid="{883C44F5-3114-47D1-8EE2-BB111195D672}"/>
    <cellStyle name="Comma 2 5 4 2 5 3 4" xfId="11907" xr:uid="{00000000-0005-0000-0000-0000D71B0000}"/>
    <cellStyle name="Comma 2 5 4 2 5 3 4 2" xfId="31121" xr:uid="{7666D17B-ABAD-487F-9537-0C3B8A651A24}"/>
    <cellStyle name="Comma 2 5 4 2 5 3 5" xfId="21514" xr:uid="{454B2AF1-0802-41E0-A154-34CC8A19308C}"/>
    <cellStyle name="Comma 2 5 4 2 5 4" xfId="3102" xr:uid="{00000000-0005-0000-0000-0000D81B0000}"/>
    <cellStyle name="Comma 2 5 4 2 5 4 2" xfId="7905" xr:uid="{00000000-0005-0000-0000-0000D91B0000}"/>
    <cellStyle name="Comma 2 5 4 2 5 4 2 2" xfId="17512" xr:uid="{00000000-0005-0000-0000-0000DA1B0000}"/>
    <cellStyle name="Comma 2 5 4 2 5 4 2 2 2" xfId="36726" xr:uid="{B5F0C159-2EC7-430B-BD59-67801B4D5492}"/>
    <cellStyle name="Comma 2 5 4 2 5 4 2 3" xfId="27119" xr:uid="{60AD58EC-F20B-4774-A66E-E8B26EC3D7EC}"/>
    <cellStyle name="Comma 2 5 4 2 5 4 3" xfId="12709" xr:uid="{00000000-0005-0000-0000-0000DB1B0000}"/>
    <cellStyle name="Comma 2 5 4 2 5 4 3 2" xfId="31923" xr:uid="{3CABA1A7-783A-41F8-AC43-D641BD4B640E}"/>
    <cellStyle name="Comma 2 5 4 2 5 4 4" xfId="22316" xr:uid="{F9894931-3E24-48CA-9858-1863CBE91E60}"/>
    <cellStyle name="Comma 2 5 4 2 5 5" xfId="5504" xr:uid="{00000000-0005-0000-0000-0000DC1B0000}"/>
    <cellStyle name="Comma 2 5 4 2 5 5 2" xfId="15111" xr:uid="{00000000-0005-0000-0000-0000DD1B0000}"/>
    <cellStyle name="Comma 2 5 4 2 5 5 2 2" xfId="34325" xr:uid="{8708A671-959B-43EE-B346-E5C25E85ABF6}"/>
    <cellStyle name="Comma 2 5 4 2 5 5 3" xfId="24718" xr:uid="{6886BEA5-8525-4571-AB55-DF12D91DADD7}"/>
    <cellStyle name="Comma 2 5 4 2 5 6" xfId="10307" xr:uid="{00000000-0005-0000-0000-0000DE1B0000}"/>
    <cellStyle name="Comma 2 5 4 2 5 6 2" xfId="29521" xr:uid="{9BC05F29-98CE-4C5A-8CF4-EF4709B882D0}"/>
    <cellStyle name="Comma 2 5 4 2 5 7" xfId="19914" xr:uid="{4D5FDAE2-A0B1-4584-8DAF-9BE89358EC8D}"/>
    <cellStyle name="Comma 2 5 4 2 6" xfId="897" xr:uid="{00000000-0005-0000-0000-0000DF1B0000}"/>
    <cellStyle name="Comma 2 5 4 2 6 2" xfId="3302" xr:uid="{00000000-0005-0000-0000-0000E01B0000}"/>
    <cellStyle name="Comma 2 5 4 2 6 2 2" xfId="8105" xr:uid="{00000000-0005-0000-0000-0000E11B0000}"/>
    <cellStyle name="Comma 2 5 4 2 6 2 2 2" xfId="17712" xr:uid="{00000000-0005-0000-0000-0000E21B0000}"/>
    <cellStyle name="Comma 2 5 4 2 6 2 2 2 2" xfId="36926" xr:uid="{7B2AE3C8-F2DC-4E71-9429-4A286338B8E5}"/>
    <cellStyle name="Comma 2 5 4 2 6 2 2 3" xfId="27319" xr:uid="{5EBCDEEB-2A6C-45B7-8B45-D00B96932626}"/>
    <cellStyle name="Comma 2 5 4 2 6 2 3" xfId="12909" xr:uid="{00000000-0005-0000-0000-0000E31B0000}"/>
    <cellStyle name="Comma 2 5 4 2 6 2 3 2" xfId="32123" xr:uid="{37DF369A-3BA7-46C9-89C1-6CC40D7B165F}"/>
    <cellStyle name="Comma 2 5 4 2 6 2 4" xfId="22516" xr:uid="{A7B4EAC5-FD62-4F1B-9BF2-1777194006E6}"/>
    <cellStyle name="Comma 2 5 4 2 6 3" xfId="5704" xr:uid="{00000000-0005-0000-0000-0000E41B0000}"/>
    <cellStyle name="Comma 2 5 4 2 6 3 2" xfId="15311" xr:uid="{00000000-0005-0000-0000-0000E51B0000}"/>
    <cellStyle name="Comma 2 5 4 2 6 3 2 2" xfId="34525" xr:uid="{31F887C9-B106-47B2-BD8E-8C847ECBFAE6}"/>
    <cellStyle name="Comma 2 5 4 2 6 3 3" xfId="24918" xr:uid="{782C5406-FF87-4466-A201-D3ED2A2D6340}"/>
    <cellStyle name="Comma 2 5 4 2 6 4" xfId="10507" xr:uid="{00000000-0005-0000-0000-0000E61B0000}"/>
    <cellStyle name="Comma 2 5 4 2 6 4 2" xfId="29721" xr:uid="{6D0E80D4-2481-41F3-B8B3-4AAAAE8B708D}"/>
    <cellStyle name="Comma 2 5 4 2 6 5" xfId="20114" xr:uid="{19DEA73A-4258-4C1B-83FC-34DCA7963865}"/>
    <cellStyle name="Comma 2 5 4 2 7" xfId="1697" xr:uid="{00000000-0005-0000-0000-0000E71B0000}"/>
    <cellStyle name="Comma 2 5 4 2 7 2" xfId="4102" xr:uid="{00000000-0005-0000-0000-0000E81B0000}"/>
    <cellStyle name="Comma 2 5 4 2 7 2 2" xfId="8905" xr:uid="{00000000-0005-0000-0000-0000E91B0000}"/>
    <cellStyle name="Comma 2 5 4 2 7 2 2 2" xfId="18512" xr:uid="{00000000-0005-0000-0000-0000EA1B0000}"/>
    <cellStyle name="Comma 2 5 4 2 7 2 2 2 2" xfId="37726" xr:uid="{2352769F-BD25-4DA4-80BC-978AE527205F}"/>
    <cellStyle name="Comma 2 5 4 2 7 2 2 3" xfId="28119" xr:uid="{312073B1-6E57-472C-81F9-A1FEA30E92D9}"/>
    <cellStyle name="Comma 2 5 4 2 7 2 3" xfId="13709" xr:uid="{00000000-0005-0000-0000-0000EB1B0000}"/>
    <cellStyle name="Comma 2 5 4 2 7 2 3 2" xfId="32923" xr:uid="{3C6AF682-58ED-463A-A937-54D1CE401893}"/>
    <cellStyle name="Comma 2 5 4 2 7 2 4" xfId="23316" xr:uid="{5B60E099-81F1-4C6A-BB39-26E1161F4EE7}"/>
    <cellStyle name="Comma 2 5 4 2 7 3" xfId="6504" xr:uid="{00000000-0005-0000-0000-0000EC1B0000}"/>
    <cellStyle name="Comma 2 5 4 2 7 3 2" xfId="16111" xr:uid="{00000000-0005-0000-0000-0000ED1B0000}"/>
    <cellStyle name="Comma 2 5 4 2 7 3 2 2" xfId="35325" xr:uid="{AEF2B281-AC35-47FD-B7AC-22D5DEC53077}"/>
    <cellStyle name="Comma 2 5 4 2 7 3 3" xfId="25718" xr:uid="{8202DB5A-2F9D-486D-8D8C-466DCAA94909}"/>
    <cellStyle name="Comma 2 5 4 2 7 4" xfId="11307" xr:uid="{00000000-0005-0000-0000-0000EE1B0000}"/>
    <cellStyle name="Comma 2 5 4 2 7 4 2" xfId="30521" xr:uid="{038811BC-1B63-46CC-BA8E-B4A68614CB63}"/>
    <cellStyle name="Comma 2 5 4 2 7 5" xfId="20914" xr:uid="{0E301F29-670A-4D0C-A398-A88875B33F35}"/>
    <cellStyle name="Comma 2 5 4 2 8" xfId="2502" xr:uid="{00000000-0005-0000-0000-0000EF1B0000}"/>
    <cellStyle name="Comma 2 5 4 2 8 2" xfId="7305" xr:uid="{00000000-0005-0000-0000-0000F01B0000}"/>
    <cellStyle name="Comma 2 5 4 2 8 2 2" xfId="16912" xr:uid="{00000000-0005-0000-0000-0000F11B0000}"/>
    <cellStyle name="Comma 2 5 4 2 8 2 2 2" xfId="36126" xr:uid="{780C9A3F-898E-4665-BEDD-ADBF023893BB}"/>
    <cellStyle name="Comma 2 5 4 2 8 2 3" xfId="26519" xr:uid="{D0FAE0AA-A0C6-4121-8B7D-7A0A9CA077BF}"/>
    <cellStyle name="Comma 2 5 4 2 8 3" xfId="12109" xr:uid="{00000000-0005-0000-0000-0000F21B0000}"/>
    <cellStyle name="Comma 2 5 4 2 8 3 2" xfId="31323" xr:uid="{1894BB12-EB82-43A8-A797-E2D5BB175C27}"/>
    <cellStyle name="Comma 2 5 4 2 8 4" xfId="21716" xr:uid="{4DE7A625-D7C7-44BE-9453-22B44EA8560E}"/>
    <cellStyle name="Comma 2 5 4 2 9" xfId="4904" xr:uid="{00000000-0005-0000-0000-0000F31B0000}"/>
    <cellStyle name="Comma 2 5 4 2 9 2" xfId="14511" xr:uid="{00000000-0005-0000-0000-0000F41B0000}"/>
    <cellStyle name="Comma 2 5 4 2 9 2 2" xfId="33725" xr:uid="{7228E2F2-9C8C-4A3F-AA95-02B951CEEE5F}"/>
    <cellStyle name="Comma 2 5 4 2 9 3" xfId="24118" xr:uid="{196067E4-3CCD-4E0F-9BC6-AD66E22ABDFF}"/>
    <cellStyle name="Comma 2 5 4 3" xfId="146" xr:uid="{00000000-0005-0000-0000-0000F51B0000}"/>
    <cellStyle name="Comma 2 5 4 3 10" xfId="19364" xr:uid="{5FA8BD2F-F337-47A4-89EC-266C04D9A2CC}"/>
    <cellStyle name="Comma 2 5 4 3 2" xfId="346" xr:uid="{00000000-0005-0000-0000-0000F61B0000}"/>
    <cellStyle name="Comma 2 5 4 3 2 2" xfId="1147" xr:uid="{00000000-0005-0000-0000-0000F71B0000}"/>
    <cellStyle name="Comma 2 5 4 3 2 2 2" xfId="3552" xr:uid="{00000000-0005-0000-0000-0000F81B0000}"/>
    <cellStyle name="Comma 2 5 4 3 2 2 2 2" xfId="8355" xr:uid="{00000000-0005-0000-0000-0000F91B0000}"/>
    <cellStyle name="Comma 2 5 4 3 2 2 2 2 2" xfId="17962" xr:uid="{00000000-0005-0000-0000-0000FA1B0000}"/>
    <cellStyle name="Comma 2 5 4 3 2 2 2 2 2 2" xfId="37176" xr:uid="{E822C62F-73D7-495B-87ED-C91440509342}"/>
    <cellStyle name="Comma 2 5 4 3 2 2 2 2 3" xfId="27569" xr:uid="{C98D8F0A-D4E8-46FB-977D-FDD9D7E9438A}"/>
    <cellStyle name="Comma 2 5 4 3 2 2 2 3" xfId="13159" xr:uid="{00000000-0005-0000-0000-0000FB1B0000}"/>
    <cellStyle name="Comma 2 5 4 3 2 2 2 3 2" xfId="32373" xr:uid="{6FF75426-7ECF-4BFC-B1AA-D2D53C43CB3C}"/>
    <cellStyle name="Comma 2 5 4 3 2 2 2 4" xfId="22766" xr:uid="{6385248D-E5ED-4161-B0A8-61F65DA51D61}"/>
    <cellStyle name="Comma 2 5 4 3 2 2 3" xfId="5954" xr:uid="{00000000-0005-0000-0000-0000FC1B0000}"/>
    <cellStyle name="Comma 2 5 4 3 2 2 3 2" xfId="15561" xr:uid="{00000000-0005-0000-0000-0000FD1B0000}"/>
    <cellStyle name="Comma 2 5 4 3 2 2 3 2 2" xfId="34775" xr:uid="{92F95FF8-8643-4F9E-894B-874984B19DD6}"/>
    <cellStyle name="Comma 2 5 4 3 2 2 3 3" xfId="25168" xr:uid="{BF81F325-6A16-46C8-8ADF-5E6D07C7734F}"/>
    <cellStyle name="Comma 2 5 4 3 2 2 4" xfId="10757" xr:uid="{00000000-0005-0000-0000-0000FE1B0000}"/>
    <cellStyle name="Comma 2 5 4 3 2 2 4 2" xfId="29971" xr:uid="{30DB6E85-B06C-476B-A96C-EF58E8368251}"/>
    <cellStyle name="Comma 2 5 4 3 2 2 5" xfId="20364" xr:uid="{179442B6-9F95-47A6-8F8F-55E1081FC568}"/>
    <cellStyle name="Comma 2 5 4 3 2 3" xfId="1947" xr:uid="{00000000-0005-0000-0000-0000FF1B0000}"/>
    <cellStyle name="Comma 2 5 4 3 2 3 2" xfId="4352" xr:uid="{00000000-0005-0000-0000-0000001C0000}"/>
    <cellStyle name="Comma 2 5 4 3 2 3 2 2" xfId="9155" xr:uid="{00000000-0005-0000-0000-0000011C0000}"/>
    <cellStyle name="Comma 2 5 4 3 2 3 2 2 2" xfId="18762" xr:uid="{00000000-0005-0000-0000-0000021C0000}"/>
    <cellStyle name="Comma 2 5 4 3 2 3 2 2 2 2" xfId="37976" xr:uid="{994F2F34-2B98-4B68-8E3A-137D84E2697D}"/>
    <cellStyle name="Comma 2 5 4 3 2 3 2 2 3" xfId="28369" xr:uid="{F3DAB105-18F1-4897-84AD-5ECBD98CD56D}"/>
    <cellStyle name="Comma 2 5 4 3 2 3 2 3" xfId="13959" xr:uid="{00000000-0005-0000-0000-0000031C0000}"/>
    <cellStyle name="Comma 2 5 4 3 2 3 2 3 2" xfId="33173" xr:uid="{4E982B43-68DA-4A87-A34A-6544067121D0}"/>
    <cellStyle name="Comma 2 5 4 3 2 3 2 4" xfId="23566" xr:uid="{20088BDF-2797-413B-BB68-C86B2196BB6D}"/>
    <cellStyle name="Comma 2 5 4 3 2 3 3" xfId="6754" xr:uid="{00000000-0005-0000-0000-0000041C0000}"/>
    <cellStyle name="Comma 2 5 4 3 2 3 3 2" xfId="16361" xr:uid="{00000000-0005-0000-0000-0000051C0000}"/>
    <cellStyle name="Comma 2 5 4 3 2 3 3 2 2" xfId="35575" xr:uid="{EF69E688-B66D-425B-8CAC-B1F4F4EB9FC1}"/>
    <cellStyle name="Comma 2 5 4 3 2 3 3 3" xfId="25968" xr:uid="{72AE88FB-EB80-41CC-B15C-192EF428C56B}"/>
    <cellStyle name="Comma 2 5 4 3 2 3 4" xfId="11557" xr:uid="{00000000-0005-0000-0000-0000061C0000}"/>
    <cellStyle name="Comma 2 5 4 3 2 3 4 2" xfId="30771" xr:uid="{9B11A9AE-4824-433C-815B-D564782AD3E0}"/>
    <cellStyle name="Comma 2 5 4 3 2 3 5" xfId="21164" xr:uid="{E1A65A09-624C-4CD7-8132-16D619668FAE}"/>
    <cellStyle name="Comma 2 5 4 3 2 4" xfId="2752" xr:uid="{00000000-0005-0000-0000-0000071C0000}"/>
    <cellStyle name="Comma 2 5 4 3 2 4 2" xfId="7555" xr:uid="{00000000-0005-0000-0000-0000081C0000}"/>
    <cellStyle name="Comma 2 5 4 3 2 4 2 2" xfId="17162" xr:uid="{00000000-0005-0000-0000-0000091C0000}"/>
    <cellStyle name="Comma 2 5 4 3 2 4 2 2 2" xfId="36376" xr:uid="{082A350C-AEBB-4538-86E9-3F3094A9DA9E}"/>
    <cellStyle name="Comma 2 5 4 3 2 4 2 3" xfId="26769" xr:uid="{12680E30-4D7F-49E4-8EE1-B8D5C1A072F3}"/>
    <cellStyle name="Comma 2 5 4 3 2 4 3" xfId="12359" xr:uid="{00000000-0005-0000-0000-00000A1C0000}"/>
    <cellStyle name="Comma 2 5 4 3 2 4 3 2" xfId="31573" xr:uid="{C93AFF27-AC8B-4996-B0FF-3AD961B685F6}"/>
    <cellStyle name="Comma 2 5 4 3 2 4 4" xfId="21966" xr:uid="{48BC3354-A076-4A0C-B166-E77C08A31524}"/>
    <cellStyle name="Comma 2 5 4 3 2 5" xfId="5154" xr:uid="{00000000-0005-0000-0000-00000B1C0000}"/>
    <cellStyle name="Comma 2 5 4 3 2 5 2" xfId="14761" xr:uid="{00000000-0005-0000-0000-00000C1C0000}"/>
    <cellStyle name="Comma 2 5 4 3 2 5 2 2" xfId="33975" xr:uid="{7AA54113-2F96-4965-8171-1431F97B56B7}"/>
    <cellStyle name="Comma 2 5 4 3 2 5 3" xfId="24368" xr:uid="{C4B543F7-5CA1-4ADD-9758-90411A4ABE2F}"/>
    <cellStyle name="Comma 2 5 4 3 2 6" xfId="9957" xr:uid="{00000000-0005-0000-0000-00000D1C0000}"/>
    <cellStyle name="Comma 2 5 4 3 2 6 2" xfId="29171" xr:uid="{3475F529-6316-485C-B337-12F6F906D33F}"/>
    <cellStyle name="Comma 2 5 4 3 2 7" xfId="19564" xr:uid="{190CD6D4-CF95-4BA1-B3D6-EA55BEB93D11}"/>
    <cellStyle name="Comma 2 5 4 3 3" xfId="546" xr:uid="{00000000-0005-0000-0000-00000E1C0000}"/>
    <cellStyle name="Comma 2 5 4 3 3 2" xfId="1347" xr:uid="{00000000-0005-0000-0000-00000F1C0000}"/>
    <cellStyle name="Comma 2 5 4 3 3 2 2" xfId="3752" xr:uid="{00000000-0005-0000-0000-0000101C0000}"/>
    <cellStyle name="Comma 2 5 4 3 3 2 2 2" xfId="8555" xr:uid="{00000000-0005-0000-0000-0000111C0000}"/>
    <cellStyle name="Comma 2 5 4 3 3 2 2 2 2" xfId="18162" xr:uid="{00000000-0005-0000-0000-0000121C0000}"/>
    <cellStyle name="Comma 2 5 4 3 3 2 2 2 2 2" xfId="37376" xr:uid="{61136D12-8718-481F-A94D-9E5E906A3706}"/>
    <cellStyle name="Comma 2 5 4 3 3 2 2 2 3" xfId="27769" xr:uid="{7049C849-2088-48A0-A5D6-B9A23A861D37}"/>
    <cellStyle name="Comma 2 5 4 3 3 2 2 3" xfId="13359" xr:uid="{00000000-0005-0000-0000-0000131C0000}"/>
    <cellStyle name="Comma 2 5 4 3 3 2 2 3 2" xfId="32573" xr:uid="{494294C6-95AD-4FE1-B50A-640DB7978E68}"/>
    <cellStyle name="Comma 2 5 4 3 3 2 2 4" xfId="22966" xr:uid="{4A83343E-B00B-4598-A359-1F47CBDC7DF8}"/>
    <cellStyle name="Comma 2 5 4 3 3 2 3" xfId="6154" xr:uid="{00000000-0005-0000-0000-0000141C0000}"/>
    <cellStyle name="Comma 2 5 4 3 3 2 3 2" xfId="15761" xr:uid="{00000000-0005-0000-0000-0000151C0000}"/>
    <cellStyle name="Comma 2 5 4 3 3 2 3 2 2" xfId="34975" xr:uid="{237FD593-0260-458D-A624-563161FE2D2F}"/>
    <cellStyle name="Comma 2 5 4 3 3 2 3 3" xfId="25368" xr:uid="{28512CB5-654D-4A5D-ADC6-A935CE9D94A3}"/>
    <cellStyle name="Comma 2 5 4 3 3 2 4" xfId="10957" xr:uid="{00000000-0005-0000-0000-0000161C0000}"/>
    <cellStyle name="Comma 2 5 4 3 3 2 4 2" xfId="30171" xr:uid="{7765BEA4-F653-4C40-9E89-DEA09A277681}"/>
    <cellStyle name="Comma 2 5 4 3 3 2 5" xfId="20564" xr:uid="{AC74DDC5-D97C-41A9-9315-1ED0E72A6A77}"/>
    <cellStyle name="Comma 2 5 4 3 3 3" xfId="2147" xr:uid="{00000000-0005-0000-0000-0000171C0000}"/>
    <cellStyle name="Comma 2 5 4 3 3 3 2" xfId="4552" xr:uid="{00000000-0005-0000-0000-0000181C0000}"/>
    <cellStyle name="Comma 2 5 4 3 3 3 2 2" xfId="9355" xr:uid="{00000000-0005-0000-0000-0000191C0000}"/>
    <cellStyle name="Comma 2 5 4 3 3 3 2 2 2" xfId="18962" xr:uid="{00000000-0005-0000-0000-00001A1C0000}"/>
    <cellStyle name="Comma 2 5 4 3 3 3 2 2 2 2" xfId="38176" xr:uid="{B490DD2C-8AA8-4519-8706-E2D452893DAD}"/>
    <cellStyle name="Comma 2 5 4 3 3 3 2 2 3" xfId="28569" xr:uid="{2C05242C-C064-4830-9941-6FE2A47DF209}"/>
    <cellStyle name="Comma 2 5 4 3 3 3 2 3" xfId="14159" xr:uid="{00000000-0005-0000-0000-00001B1C0000}"/>
    <cellStyle name="Comma 2 5 4 3 3 3 2 3 2" xfId="33373" xr:uid="{D52BFFF6-95AB-4935-B2E6-463014285F71}"/>
    <cellStyle name="Comma 2 5 4 3 3 3 2 4" xfId="23766" xr:uid="{007FA531-6BFF-4675-A984-24BF798D64A7}"/>
    <cellStyle name="Comma 2 5 4 3 3 3 3" xfId="6954" xr:uid="{00000000-0005-0000-0000-00001C1C0000}"/>
    <cellStyle name="Comma 2 5 4 3 3 3 3 2" xfId="16561" xr:uid="{00000000-0005-0000-0000-00001D1C0000}"/>
    <cellStyle name="Comma 2 5 4 3 3 3 3 2 2" xfId="35775" xr:uid="{375D64D6-32FA-407A-9442-C1AAEA4FE4E9}"/>
    <cellStyle name="Comma 2 5 4 3 3 3 3 3" xfId="26168" xr:uid="{72A6A125-F961-4F17-A4F8-C39572005212}"/>
    <cellStyle name="Comma 2 5 4 3 3 3 4" xfId="11757" xr:uid="{00000000-0005-0000-0000-00001E1C0000}"/>
    <cellStyle name="Comma 2 5 4 3 3 3 4 2" xfId="30971" xr:uid="{9783DBAD-59AE-432A-89D9-C48C00455202}"/>
    <cellStyle name="Comma 2 5 4 3 3 3 5" xfId="21364" xr:uid="{38BBE68F-87C8-4022-9A5E-7B1A5D7CA9A6}"/>
    <cellStyle name="Comma 2 5 4 3 3 4" xfId="2952" xr:uid="{00000000-0005-0000-0000-00001F1C0000}"/>
    <cellStyle name="Comma 2 5 4 3 3 4 2" xfId="7755" xr:uid="{00000000-0005-0000-0000-0000201C0000}"/>
    <cellStyle name="Comma 2 5 4 3 3 4 2 2" xfId="17362" xr:uid="{00000000-0005-0000-0000-0000211C0000}"/>
    <cellStyle name="Comma 2 5 4 3 3 4 2 2 2" xfId="36576" xr:uid="{024D6D17-CC77-455A-BF25-7869C2682949}"/>
    <cellStyle name="Comma 2 5 4 3 3 4 2 3" xfId="26969" xr:uid="{D29EB1C0-2C25-45A3-BF95-10EA2D3177C7}"/>
    <cellStyle name="Comma 2 5 4 3 3 4 3" xfId="12559" xr:uid="{00000000-0005-0000-0000-0000221C0000}"/>
    <cellStyle name="Comma 2 5 4 3 3 4 3 2" xfId="31773" xr:uid="{409DD58A-86E5-4B88-BD48-CC755D4AF85E}"/>
    <cellStyle name="Comma 2 5 4 3 3 4 4" xfId="22166" xr:uid="{217184A7-74F3-4746-B159-EC1091DEC910}"/>
    <cellStyle name="Comma 2 5 4 3 3 5" xfId="5354" xr:uid="{00000000-0005-0000-0000-0000231C0000}"/>
    <cellStyle name="Comma 2 5 4 3 3 5 2" xfId="14961" xr:uid="{00000000-0005-0000-0000-0000241C0000}"/>
    <cellStyle name="Comma 2 5 4 3 3 5 2 2" xfId="34175" xr:uid="{C4203262-AB31-4667-B0EA-B4FB281CDA97}"/>
    <cellStyle name="Comma 2 5 4 3 3 5 3" xfId="24568" xr:uid="{0923ABC6-F0DF-48F5-A0D9-D6E2FC77A9CB}"/>
    <cellStyle name="Comma 2 5 4 3 3 6" xfId="10157" xr:uid="{00000000-0005-0000-0000-0000251C0000}"/>
    <cellStyle name="Comma 2 5 4 3 3 6 2" xfId="29371" xr:uid="{325A8F84-3933-46F3-A313-58092389A659}"/>
    <cellStyle name="Comma 2 5 4 3 3 7" xfId="19764" xr:uid="{CED60E14-1C84-4923-819F-B2DE7F711829}"/>
    <cellStyle name="Comma 2 5 4 3 4" xfId="746" xr:uid="{00000000-0005-0000-0000-0000261C0000}"/>
    <cellStyle name="Comma 2 5 4 3 4 2" xfId="1547" xr:uid="{00000000-0005-0000-0000-0000271C0000}"/>
    <cellStyle name="Comma 2 5 4 3 4 2 2" xfId="3952" xr:uid="{00000000-0005-0000-0000-0000281C0000}"/>
    <cellStyle name="Comma 2 5 4 3 4 2 2 2" xfId="8755" xr:uid="{00000000-0005-0000-0000-0000291C0000}"/>
    <cellStyle name="Comma 2 5 4 3 4 2 2 2 2" xfId="18362" xr:uid="{00000000-0005-0000-0000-00002A1C0000}"/>
    <cellStyle name="Comma 2 5 4 3 4 2 2 2 2 2" xfId="37576" xr:uid="{651A3EC3-8878-43A0-A02A-3AD30449332E}"/>
    <cellStyle name="Comma 2 5 4 3 4 2 2 2 3" xfId="27969" xr:uid="{755B0A6A-4ABC-4D71-8A6E-9787D89595A2}"/>
    <cellStyle name="Comma 2 5 4 3 4 2 2 3" xfId="13559" xr:uid="{00000000-0005-0000-0000-00002B1C0000}"/>
    <cellStyle name="Comma 2 5 4 3 4 2 2 3 2" xfId="32773" xr:uid="{B5B2823E-C5D6-4C29-993E-ED187FC0C184}"/>
    <cellStyle name="Comma 2 5 4 3 4 2 2 4" xfId="23166" xr:uid="{80652E93-530D-4461-A73F-A76B723FB9C4}"/>
    <cellStyle name="Comma 2 5 4 3 4 2 3" xfId="6354" xr:uid="{00000000-0005-0000-0000-00002C1C0000}"/>
    <cellStyle name="Comma 2 5 4 3 4 2 3 2" xfId="15961" xr:uid="{00000000-0005-0000-0000-00002D1C0000}"/>
    <cellStyle name="Comma 2 5 4 3 4 2 3 2 2" xfId="35175" xr:uid="{026BFE5F-E494-4271-9374-5EE8CB5683C8}"/>
    <cellStyle name="Comma 2 5 4 3 4 2 3 3" xfId="25568" xr:uid="{D3DABCFC-2572-4542-AA8B-3FB384979158}"/>
    <cellStyle name="Comma 2 5 4 3 4 2 4" xfId="11157" xr:uid="{00000000-0005-0000-0000-00002E1C0000}"/>
    <cellStyle name="Comma 2 5 4 3 4 2 4 2" xfId="30371" xr:uid="{CCF7E7DA-D7A6-4DB3-BDE5-7DE4BD9AB69E}"/>
    <cellStyle name="Comma 2 5 4 3 4 2 5" xfId="20764" xr:uid="{9928CE97-5994-4048-8D2D-EE9E55A80B9E}"/>
    <cellStyle name="Comma 2 5 4 3 4 3" xfId="2347" xr:uid="{00000000-0005-0000-0000-00002F1C0000}"/>
    <cellStyle name="Comma 2 5 4 3 4 3 2" xfId="4752" xr:uid="{00000000-0005-0000-0000-0000301C0000}"/>
    <cellStyle name="Comma 2 5 4 3 4 3 2 2" xfId="9555" xr:uid="{00000000-0005-0000-0000-0000311C0000}"/>
    <cellStyle name="Comma 2 5 4 3 4 3 2 2 2" xfId="19162" xr:uid="{00000000-0005-0000-0000-0000321C0000}"/>
    <cellStyle name="Comma 2 5 4 3 4 3 2 2 2 2" xfId="38376" xr:uid="{9DA628BD-5FFF-4D33-BE03-B5F5ED329529}"/>
    <cellStyle name="Comma 2 5 4 3 4 3 2 2 3" xfId="28769" xr:uid="{04499817-D63C-403B-92C7-3237F62478BF}"/>
    <cellStyle name="Comma 2 5 4 3 4 3 2 3" xfId="14359" xr:uid="{00000000-0005-0000-0000-0000331C0000}"/>
    <cellStyle name="Comma 2 5 4 3 4 3 2 3 2" xfId="33573" xr:uid="{03BA51DE-1D7B-4DF7-B260-0307D84B3D63}"/>
    <cellStyle name="Comma 2 5 4 3 4 3 2 4" xfId="23966" xr:uid="{90A4861A-C7E2-4688-8AB1-576A32A11B79}"/>
    <cellStyle name="Comma 2 5 4 3 4 3 3" xfId="7154" xr:uid="{00000000-0005-0000-0000-0000341C0000}"/>
    <cellStyle name="Comma 2 5 4 3 4 3 3 2" xfId="16761" xr:uid="{00000000-0005-0000-0000-0000351C0000}"/>
    <cellStyle name="Comma 2 5 4 3 4 3 3 2 2" xfId="35975" xr:uid="{3A3E8DD0-046A-495E-A9D7-A4F5B8B1CD9C}"/>
    <cellStyle name="Comma 2 5 4 3 4 3 3 3" xfId="26368" xr:uid="{60E02EB6-35B3-4227-BAED-A22ACCA05482}"/>
    <cellStyle name="Comma 2 5 4 3 4 3 4" xfId="11957" xr:uid="{00000000-0005-0000-0000-0000361C0000}"/>
    <cellStyle name="Comma 2 5 4 3 4 3 4 2" xfId="31171" xr:uid="{55219ED9-A5E9-471E-836B-A11C2F49AC1F}"/>
    <cellStyle name="Comma 2 5 4 3 4 3 5" xfId="21564" xr:uid="{D57D07DC-08D7-4C03-B642-BCDDCB847B5C}"/>
    <cellStyle name="Comma 2 5 4 3 4 4" xfId="3152" xr:uid="{00000000-0005-0000-0000-0000371C0000}"/>
    <cellStyle name="Comma 2 5 4 3 4 4 2" xfId="7955" xr:uid="{00000000-0005-0000-0000-0000381C0000}"/>
    <cellStyle name="Comma 2 5 4 3 4 4 2 2" xfId="17562" xr:uid="{00000000-0005-0000-0000-0000391C0000}"/>
    <cellStyle name="Comma 2 5 4 3 4 4 2 2 2" xfId="36776" xr:uid="{B89F3086-2540-4288-B30C-AA413C573049}"/>
    <cellStyle name="Comma 2 5 4 3 4 4 2 3" xfId="27169" xr:uid="{3E7CFDFC-DC25-49B0-BDF9-62E49E67612A}"/>
    <cellStyle name="Comma 2 5 4 3 4 4 3" xfId="12759" xr:uid="{00000000-0005-0000-0000-00003A1C0000}"/>
    <cellStyle name="Comma 2 5 4 3 4 4 3 2" xfId="31973" xr:uid="{8F40569A-4B54-4AE4-9847-BAE100F222BA}"/>
    <cellStyle name="Comma 2 5 4 3 4 4 4" xfId="22366" xr:uid="{DD149228-8A5C-4D0E-ADDB-F507BDF7FE23}"/>
    <cellStyle name="Comma 2 5 4 3 4 5" xfId="5554" xr:uid="{00000000-0005-0000-0000-00003B1C0000}"/>
    <cellStyle name="Comma 2 5 4 3 4 5 2" xfId="15161" xr:uid="{00000000-0005-0000-0000-00003C1C0000}"/>
    <cellStyle name="Comma 2 5 4 3 4 5 2 2" xfId="34375" xr:uid="{71F97C16-E9D7-463B-BAAA-4223188BDEA4}"/>
    <cellStyle name="Comma 2 5 4 3 4 5 3" xfId="24768" xr:uid="{80845444-034F-4763-BBBA-4EA9B3AC3E08}"/>
    <cellStyle name="Comma 2 5 4 3 4 6" xfId="10357" xr:uid="{00000000-0005-0000-0000-00003D1C0000}"/>
    <cellStyle name="Comma 2 5 4 3 4 6 2" xfId="29571" xr:uid="{9DFB28AC-721D-4FF1-B3F3-E0B7567AA9E5}"/>
    <cellStyle name="Comma 2 5 4 3 4 7" xfId="19964" xr:uid="{3076B653-C36E-47D6-813F-D3F75BCF5EAB}"/>
    <cellStyle name="Comma 2 5 4 3 5" xfId="947" xr:uid="{00000000-0005-0000-0000-00003E1C0000}"/>
    <cellStyle name="Comma 2 5 4 3 5 2" xfId="3352" xr:uid="{00000000-0005-0000-0000-00003F1C0000}"/>
    <cellStyle name="Comma 2 5 4 3 5 2 2" xfId="8155" xr:uid="{00000000-0005-0000-0000-0000401C0000}"/>
    <cellStyle name="Comma 2 5 4 3 5 2 2 2" xfId="17762" xr:uid="{00000000-0005-0000-0000-0000411C0000}"/>
    <cellStyle name="Comma 2 5 4 3 5 2 2 2 2" xfId="36976" xr:uid="{62571E12-9B9B-48A8-B349-9861266E96C3}"/>
    <cellStyle name="Comma 2 5 4 3 5 2 2 3" xfId="27369" xr:uid="{D76507C8-BF2E-4390-B2FF-090FB64CE291}"/>
    <cellStyle name="Comma 2 5 4 3 5 2 3" xfId="12959" xr:uid="{00000000-0005-0000-0000-0000421C0000}"/>
    <cellStyle name="Comma 2 5 4 3 5 2 3 2" xfId="32173" xr:uid="{1FCD99B6-B460-4D04-B4B7-F715553A8DF1}"/>
    <cellStyle name="Comma 2 5 4 3 5 2 4" xfId="22566" xr:uid="{EEAFF2E8-5F0B-4EC6-85AE-1077800AC6CC}"/>
    <cellStyle name="Comma 2 5 4 3 5 3" xfId="5754" xr:uid="{00000000-0005-0000-0000-0000431C0000}"/>
    <cellStyle name="Comma 2 5 4 3 5 3 2" xfId="15361" xr:uid="{00000000-0005-0000-0000-0000441C0000}"/>
    <cellStyle name="Comma 2 5 4 3 5 3 2 2" xfId="34575" xr:uid="{DCA0470E-2F3A-42E9-8C2D-54081408DFCC}"/>
    <cellStyle name="Comma 2 5 4 3 5 3 3" xfId="24968" xr:uid="{908E0E41-F988-4BA7-9E9E-E2097BB7E4E6}"/>
    <cellStyle name="Comma 2 5 4 3 5 4" xfId="10557" xr:uid="{00000000-0005-0000-0000-0000451C0000}"/>
    <cellStyle name="Comma 2 5 4 3 5 4 2" xfId="29771" xr:uid="{932A7E86-456E-4E1D-A6D7-355B78958FAE}"/>
    <cellStyle name="Comma 2 5 4 3 5 5" xfId="20164" xr:uid="{B747C374-18F4-44CE-8B8C-FD3B489B1AA1}"/>
    <cellStyle name="Comma 2 5 4 3 6" xfId="1747" xr:uid="{00000000-0005-0000-0000-0000461C0000}"/>
    <cellStyle name="Comma 2 5 4 3 6 2" xfId="4152" xr:uid="{00000000-0005-0000-0000-0000471C0000}"/>
    <cellStyle name="Comma 2 5 4 3 6 2 2" xfId="8955" xr:uid="{00000000-0005-0000-0000-0000481C0000}"/>
    <cellStyle name="Comma 2 5 4 3 6 2 2 2" xfId="18562" xr:uid="{00000000-0005-0000-0000-0000491C0000}"/>
    <cellStyle name="Comma 2 5 4 3 6 2 2 2 2" xfId="37776" xr:uid="{DDC9C400-DBBD-4402-8EB9-1A2D6A6264A3}"/>
    <cellStyle name="Comma 2 5 4 3 6 2 2 3" xfId="28169" xr:uid="{E2893544-D958-44A0-A41D-F007B68F6445}"/>
    <cellStyle name="Comma 2 5 4 3 6 2 3" xfId="13759" xr:uid="{00000000-0005-0000-0000-00004A1C0000}"/>
    <cellStyle name="Comma 2 5 4 3 6 2 3 2" xfId="32973" xr:uid="{27B327B3-A9D0-4E77-AFFC-0D873ED27DD9}"/>
    <cellStyle name="Comma 2 5 4 3 6 2 4" xfId="23366" xr:uid="{BF43E81E-B327-4AB9-BA53-EF434D329EF5}"/>
    <cellStyle name="Comma 2 5 4 3 6 3" xfId="6554" xr:uid="{00000000-0005-0000-0000-00004B1C0000}"/>
    <cellStyle name="Comma 2 5 4 3 6 3 2" xfId="16161" xr:uid="{00000000-0005-0000-0000-00004C1C0000}"/>
    <cellStyle name="Comma 2 5 4 3 6 3 2 2" xfId="35375" xr:uid="{4D7AF047-2D96-4F10-9678-74917D954A5E}"/>
    <cellStyle name="Comma 2 5 4 3 6 3 3" xfId="25768" xr:uid="{664E715F-6F4E-459F-BC43-36A5E41E4E75}"/>
    <cellStyle name="Comma 2 5 4 3 6 4" xfId="11357" xr:uid="{00000000-0005-0000-0000-00004D1C0000}"/>
    <cellStyle name="Comma 2 5 4 3 6 4 2" xfId="30571" xr:uid="{116C676B-5345-49D4-BB4C-C76D9FAD2C71}"/>
    <cellStyle name="Comma 2 5 4 3 6 5" xfId="20964" xr:uid="{194D8581-EF94-48AF-A617-8D70D90622BE}"/>
    <cellStyle name="Comma 2 5 4 3 7" xfId="2552" xr:uid="{00000000-0005-0000-0000-00004E1C0000}"/>
    <cellStyle name="Comma 2 5 4 3 7 2" xfId="7355" xr:uid="{00000000-0005-0000-0000-00004F1C0000}"/>
    <cellStyle name="Comma 2 5 4 3 7 2 2" xfId="16962" xr:uid="{00000000-0005-0000-0000-0000501C0000}"/>
    <cellStyle name="Comma 2 5 4 3 7 2 2 2" xfId="36176" xr:uid="{BD94D467-60B7-46E6-AAE8-2E655C4D6A6B}"/>
    <cellStyle name="Comma 2 5 4 3 7 2 3" xfId="26569" xr:uid="{E60BC2C0-B187-4F3D-B1CC-0A335ECB76AB}"/>
    <cellStyle name="Comma 2 5 4 3 7 3" xfId="12159" xr:uid="{00000000-0005-0000-0000-0000511C0000}"/>
    <cellStyle name="Comma 2 5 4 3 7 3 2" xfId="31373" xr:uid="{95650893-7A7E-4478-9213-C876EDFCE3B8}"/>
    <cellStyle name="Comma 2 5 4 3 7 4" xfId="21766" xr:uid="{AE6765A2-8283-4B1F-9F92-E70CECB8C13C}"/>
    <cellStyle name="Comma 2 5 4 3 8" xfId="4954" xr:uid="{00000000-0005-0000-0000-0000521C0000}"/>
    <cellStyle name="Comma 2 5 4 3 8 2" xfId="14561" xr:uid="{00000000-0005-0000-0000-0000531C0000}"/>
    <cellStyle name="Comma 2 5 4 3 8 2 2" xfId="33775" xr:uid="{A86986B5-268C-4BF9-A39B-F52CB12DD143}"/>
    <cellStyle name="Comma 2 5 4 3 8 3" xfId="24168" xr:uid="{36837C7F-FC18-4FC2-9251-22143B3C7F60}"/>
    <cellStyle name="Comma 2 5 4 3 9" xfId="9757" xr:uid="{00000000-0005-0000-0000-0000541C0000}"/>
    <cellStyle name="Comma 2 5 4 3 9 2" xfId="28971" xr:uid="{72E16C99-965A-4AE3-A379-9A1389725A2B}"/>
    <cellStyle name="Comma 2 5 4 4" xfId="246" xr:uid="{00000000-0005-0000-0000-0000551C0000}"/>
    <cellStyle name="Comma 2 5 4 4 2" xfId="1047" xr:uid="{00000000-0005-0000-0000-0000561C0000}"/>
    <cellStyle name="Comma 2 5 4 4 2 2" xfId="3452" xr:uid="{00000000-0005-0000-0000-0000571C0000}"/>
    <cellStyle name="Comma 2 5 4 4 2 2 2" xfId="8255" xr:uid="{00000000-0005-0000-0000-0000581C0000}"/>
    <cellStyle name="Comma 2 5 4 4 2 2 2 2" xfId="17862" xr:uid="{00000000-0005-0000-0000-0000591C0000}"/>
    <cellStyle name="Comma 2 5 4 4 2 2 2 2 2" xfId="37076" xr:uid="{6104AB81-ADAE-4CF9-9A44-BC60A294AE76}"/>
    <cellStyle name="Comma 2 5 4 4 2 2 2 3" xfId="27469" xr:uid="{3D894A66-1304-47AD-89A5-1878EA99C97E}"/>
    <cellStyle name="Comma 2 5 4 4 2 2 3" xfId="13059" xr:uid="{00000000-0005-0000-0000-00005A1C0000}"/>
    <cellStyle name="Comma 2 5 4 4 2 2 3 2" xfId="32273" xr:uid="{8683D1AF-AC47-4674-8A44-E609A1D467D1}"/>
    <cellStyle name="Comma 2 5 4 4 2 2 4" xfId="22666" xr:uid="{EA37FF70-F950-4464-8543-8E183BD39E74}"/>
    <cellStyle name="Comma 2 5 4 4 2 3" xfId="5854" xr:uid="{00000000-0005-0000-0000-00005B1C0000}"/>
    <cellStyle name="Comma 2 5 4 4 2 3 2" xfId="15461" xr:uid="{00000000-0005-0000-0000-00005C1C0000}"/>
    <cellStyle name="Comma 2 5 4 4 2 3 2 2" xfId="34675" xr:uid="{C5939F2F-3F1E-4EB7-960E-8EDFCF642C02}"/>
    <cellStyle name="Comma 2 5 4 4 2 3 3" xfId="25068" xr:uid="{D829A0EB-96F3-4BF2-89C1-191AAC5184C8}"/>
    <cellStyle name="Comma 2 5 4 4 2 4" xfId="10657" xr:uid="{00000000-0005-0000-0000-00005D1C0000}"/>
    <cellStyle name="Comma 2 5 4 4 2 4 2" xfId="29871" xr:uid="{895F9961-82B4-4A85-A529-5081839029D3}"/>
    <cellStyle name="Comma 2 5 4 4 2 5" xfId="20264" xr:uid="{25A1437A-2C37-4502-9F02-AD85531649BD}"/>
    <cellStyle name="Comma 2 5 4 4 3" xfId="1847" xr:uid="{00000000-0005-0000-0000-00005E1C0000}"/>
    <cellStyle name="Comma 2 5 4 4 3 2" xfId="4252" xr:uid="{00000000-0005-0000-0000-00005F1C0000}"/>
    <cellStyle name="Comma 2 5 4 4 3 2 2" xfId="9055" xr:uid="{00000000-0005-0000-0000-0000601C0000}"/>
    <cellStyle name="Comma 2 5 4 4 3 2 2 2" xfId="18662" xr:uid="{00000000-0005-0000-0000-0000611C0000}"/>
    <cellStyle name="Comma 2 5 4 4 3 2 2 2 2" xfId="37876" xr:uid="{28B2136A-C0EC-43DC-9BD5-A3E8DB4923A4}"/>
    <cellStyle name="Comma 2 5 4 4 3 2 2 3" xfId="28269" xr:uid="{47B7F00D-642B-4B53-9F77-4C7E8E03AB22}"/>
    <cellStyle name="Comma 2 5 4 4 3 2 3" xfId="13859" xr:uid="{00000000-0005-0000-0000-0000621C0000}"/>
    <cellStyle name="Comma 2 5 4 4 3 2 3 2" xfId="33073" xr:uid="{62784D81-02E4-4253-832E-5D2674386CBC}"/>
    <cellStyle name="Comma 2 5 4 4 3 2 4" xfId="23466" xr:uid="{3A7991E2-A19C-40D9-8EEF-2CD5565FD3A0}"/>
    <cellStyle name="Comma 2 5 4 4 3 3" xfId="6654" xr:uid="{00000000-0005-0000-0000-0000631C0000}"/>
    <cellStyle name="Comma 2 5 4 4 3 3 2" xfId="16261" xr:uid="{00000000-0005-0000-0000-0000641C0000}"/>
    <cellStyle name="Comma 2 5 4 4 3 3 2 2" xfId="35475" xr:uid="{328A0DBB-8F97-43D1-B34E-2B57ECC99BC8}"/>
    <cellStyle name="Comma 2 5 4 4 3 3 3" xfId="25868" xr:uid="{3FFD1A9F-80F4-4654-9E7D-58F969520765}"/>
    <cellStyle name="Comma 2 5 4 4 3 4" xfId="11457" xr:uid="{00000000-0005-0000-0000-0000651C0000}"/>
    <cellStyle name="Comma 2 5 4 4 3 4 2" xfId="30671" xr:uid="{41CECDB2-050D-49D5-938C-D3239DA201A0}"/>
    <cellStyle name="Comma 2 5 4 4 3 5" xfId="21064" xr:uid="{9D668E98-A6E0-4136-A151-1EED598D75F6}"/>
    <cellStyle name="Comma 2 5 4 4 4" xfId="2652" xr:uid="{00000000-0005-0000-0000-0000661C0000}"/>
    <cellStyle name="Comma 2 5 4 4 4 2" xfId="7455" xr:uid="{00000000-0005-0000-0000-0000671C0000}"/>
    <cellStyle name="Comma 2 5 4 4 4 2 2" xfId="17062" xr:uid="{00000000-0005-0000-0000-0000681C0000}"/>
    <cellStyle name="Comma 2 5 4 4 4 2 2 2" xfId="36276" xr:uid="{25F7E689-47E8-473B-A905-72867DC22550}"/>
    <cellStyle name="Comma 2 5 4 4 4 2 3" xfId="26669" xr:uid="{7441C9BC-958B-45DF-B972-E6786707FF1B}"/>
    <cellStyle name="Comma 2 5 4 4 4 3" xfId="12259" xr:uid="{00000000-0005-0000-0000-0000691C0000}"/>
    <cellStyle name="Comma 2 5 4 4 4 3 2" xfId="31473" xr:uid="{0806BF3E-2BB7-482C-B794-90766570E2DA}"/>
    <cellStyle name="Comma 2 5 4 4 4 4" xfId="21866" xr:uid="{0400D5AB-9A89-4E23-A312-F34F32B0DD7A}"/>
    <cellStyle name="Comma 2 5 4 4 5" xfId="5054" xr:uid="{00000000-0005-0000-0000-00006A1C0000}"/>
    <cellStyle name="Comma 2 5 4 4 5 2" xfId="14661" xr:uid="{00000000-0005-0000-0000-00006B1C0000}"/>
    <cellStyle name="Comma 2 5 4 4 5 2 2" xfId="33875" xr:uid="{CFAAC3E7-31F2-4A27-8D7C-325F695E6F4B}"/>
    <cellStyle name="Comma 2 5 4 4 5 3" xfId="24268" xr:uid="{1F9B422C-E832-460A-AD7A-59391E090CCC}"/>
    <cellStyle name="Comma 2 5 4 4 6" xfId="9857" xr:uid="{00000000-0005-0000-0000-00006C1C0000}"/>
    <cellStyle name="Comma 2 5 4 4 6 2" xfId="29071" xr:uid="{5CAB57B3-A6D4-4CC2-AA8D-3C410504438A}"/>
    <cellStyle name="Comma 2 5 4 4 7" xfId="19464" xr:uid="{2D032E7A-BA44-4585-B5F2-78D619684E9F}"/>
    <cellStyle name="Comma 2 5 4 5" xfId="446" xr:uid="{00000000-0005-0000-0000-00006D1C0000}"/>
    <cellStyle name="Comma 2 5 4 5 2" xfId="1247" xr:uid="{00000000-0005-0000-0000-00006E1C0000}"/>
    <cellStyle name="Comma 2 5 4 5 2 2" xfId="3652" xr:uid="{00000000-0005-0000-0000-00006F1C0000}"/>
    <cellStyle name="Comma 2 5 4 5 2 2 2" xfId="8455" xr:uid="{00000000-0005-0000-0000-0000701C0000}"/>
    <cellStyle name="Comma 2 5 4 5 2 2 2 2" xfId="18062" xr:uid="{00000000-0005-0000-0000-0000711C0000}"/>
    <cellStyle name="Comma 2 5 4 5 2 2 2 2 2" xfId="37276" xr:uid="{64D5F85E-16B3-48A9-BD97-35D1FF9F7C18}"/>
    <cellStyle name="Comma 2 5 4 5 2 2 2 3" xfId="27669" xr:uid="{65564867-DE1B-4AE2-830D-4B4D21DB3483}"/>
    <cellStyle name="Comma 2 5 4 5 2 2 3" xfId="13259" xr:uid="{00000000-0005-0000-0000-0000721C0000}"/>
    <cellStyle name="Comma 2 5 4 5 2 2 3 2" xfId="32473" xr:uid="{73D71CBF-07A8-41F1-856C-1132BE7F5590}"/>
    <cellStyle name="Comma 2 5 4 5 2 2 4" xfId="22866" xr:uid="{3D00309C-69E4-48B3-87A2-FDEA997D4B28}"/>
    <cellStyle name="Comma 2 5 4 5 2 3" xfId="6054" xr:uid="{00000000-0005-0000-0000-0000731C0000}"/>
    <cellStyle name="Comma 2 5 4 5 2 3 2" xfId="15661" xr:uid="{00000000-0005-0000-0000-0000741C0000}"/>
    <cellStyle name="Comma 2 5 4 5 2 3 2 2" xfId="34875" xr:uid="{6391F5DF-C817-4A6C-B923-4979611680D3}"/>
    <cellStyle name="Comma 2 5 4 5 2 3 3" xfId="25268" xr:uid="{D9E13D77-868F-4C41-8D19-4CF1EBED9795}"/>
    <cellStyle name="Comma 2 5 4 5 2 4" xfId="10857" xr:uid="{00000000-0005-0000-0000-0000751C0000}"/>
    <cellStyle name="Comma 2 5 4 5 2 4 2" xfId="30071" xr:uid="{DAD5529E-6F4E-4A98-88EA-DAC35D55DBE9}"/>
    <cellStyle name="Comma 2 5 4 5 2 5" xfId="20464" xr:uid="{53DD32A7-0110-47BA-81E5-9C78A19392AB}"/>
    <cellStyle name="Comma 2 5 4 5 3" xfId="2047" xr:uid="{00000000-0005-0000-0000-0000761C0000}"/>
    <cellStyle name="Comma 2 5 4 5 3 2" xfId="4452" xr:uid="{00000000-0005-0000-0000-0000771C0000}"/>
    <cellStyle name="Comma 2 5 4 5 3 2 2" xfId="9255" xr:uid="{00000000-0005-0000-0000-0000781C0000}"/>
    <cellStyle name="Comma 2 5 4 5 3 2 2 2" xfId="18862" xr:uid="{00000000-0005-0000-0000-0000791C0000}"/>
    <cellStyle name="Comma 2 5 4 5 3 2 2 2 2" xfId="38076" xr:uid="{F912A130-DAB3-4973-997C-0EE409F3DFB2}"/>
    <cellStyle name="Comma 2 5 4 5 3 2 2 3" xfId="28469" xr:uid="{41DE766F-4762-4DA4-8499-ADD90660EA51}"/>
    <cellStyle name="Comma 2 5 4 5 3 2 3" xfId="14059" xr:uid="{00000000-0005-0000-0000-00007A1C0000}"/>
    <cellStyle name="Comma 2 5 4 5 3 2 3 2" xfId="33273" xr:uid="{C122EEA0-A437-413B-B0EA-0CD9AD562DB1}"/>
    <cellStyle name="Comma 2 5 4 5 3 2 4" xfId="23666" xr:uid="{7E372582-4935-404A-AFBB-F1F0221FE8FD}"/>
    <cellStyle name="Comma 2 5 4 5 3 3" xfId="6854" xr:uid="{00000000-0005-0000-0000-00007B1C0000}"/>
    <cellStyle name="Comma 2 5 4 5 3 3 2" xfId="16461" xr:uid="{00000000-0005-0000-0000-00007C1C0000}"/>
    <cellStyle name="Comma 2 5 4 5 3 3 2 2" xfId="35675" xr:uid="{AAD34709-3E09-4339-B17B-D755816C85EB}"/>
    <cellStyle name="Comma 2 5 4 5 3 3 3" xfId="26068" xr:uid="{D02CDC3C-352A-46DC-A857-FBC0A96A4F33}"/>
    <cellStyle name="Comma 2 5 4 5 3 4" xfId="11657" xr:uid="{00000000-0005-0000-0000-00007D1C0000}"/>
    <cellStyle name="Comma 2 5 4 5 3 4 2" xfId="30871" xr:uid="{227260BE-2567-4DE1-AADD-B0007EF4D7E7}"/>
    <cellStyle name="Comma 2 5 4 5 3 5" xfId="21264" xr:uid="{402B5F10-1772-45CC-8FFB-742FFA3206C2}"/>
    <cellStyle name="Comma 2 5 4 5 4" xfId="2852" xr:uid="{00000000-0005-0000-0000-00007E1C0000}"/>
    <cellStyle name="Comma 2 5 4 5 4 2" xfId="7655" xr:uid="{00000000-0005-0000-0000-00007F1C0000}"/>
    <cellStyle name="Comma 2 5 4 5 4 2 2" xfId="17262" xr:uid="{00000000-0005-0000-0000-0000801C0000}"/>
    <cellStyle name="Comma 2 5 4 5 4 2 2 2" xfId="36476" xr:uid="{B8FAFF88-5912-48FC-BC96-F4B136B2991A}"/>
    <cellStyle name="Comma 2 5 4 5 4 2 3" xfId="26869" xr:uid="{54358037-4D59-4A95-9725-A50E9A6209D9}"/>
    <cellStyle name="Comma 2 5 4 5 4 3" xfId="12459" xr:uid="{00000000-0005-0000-0000-0000811C0000}"/>
    <cellStyle name="Comma 2 5 4 5 4 3 2" xfId="31673" xr:uid="{E37C5130-8546-45C7-9618-6D5EFB4F1377}"/>
    <cellStyle name="Comma 2 5 4 5 4 4" xfId="22066" xr:uid="{C4B19002-DCFA-4800-B817-4EC3B391A098}"/>
    <cellStyle name="Comma 2 5 4 5 5" xfId="5254" xr:uid="{00000000-0005-0000-0000-0000821C0000}"/>
    <cellStyle name="Comma 2 5 4 5 5 2" xfId="14861" xr:uid="{00000000-0005-0000-0000-0000831C0000}"/>
    <cellStyle name="Comma 2 5 4 5 5 2 2" xfId="34075" xr:uid="{297662C5-E98D-4E80-ABC2-DC08894CD18B}"/>
    <cellStyle name="Comma 2 5 4 5 5 3" xfId="24468" xr:uid="{ABDAC28B-60E7-446C-8066-0B82D0138DD8}"/>
    <cellStyle name="Comma 2 5 4 5 6" xfId="10057" xr:uid="{00000000-0005-0000-0000-0000841C0000}"/>
    <cellStyle name="Comma 2 5 4 5 6 2" xfId="29271" xr:uid="{7221D7B2-7037-41FE-8B05-72A52C79DAA0}"/>
    <cellStyle name="Comma 2 5 4 5 7" xfId="19664" xr:uid="{011FD424-2B13-4D77-B2A2-352B686D0B2D}"/>
    <cellStyle name="Comma 2 5 4 6" xfId="646" xr:uid="{00000000-0005-0000-0000-0000851C0000}"/>
    <cellStyle name="Comma 2 5 4 6 2" xfId="1447" xr:uid="{00000000-0005-0000-0000-0000861C0000}"/>
    <cellStyle name="Comma 2 5 4 6 2 2" xfId="3852" xr:uid="{00000000-0005-0000-0000-0000871C0000}"/>
    <cellStyle name="Comma 2 5 4 6 2 2 2" xfId="8655" xr:uid="{00000000-0005-0000-0000-0000881C0000}"/>
    <cellStyle name="Comma 2 5 4 6 2 2 2 2" xfId="18262" xr:uid="{00000000-0005-0000-0000-0000891C0000}"/>
    <cellStyle name="Comma 2 5 4 6 2 2 2 2 2" xfId="37476" xr:uid="{16FF719A-571E-4D0A-BCDC-AC97155084C5}"/>
    <cellStyle name="Comma 2 5 4 6 2 2 2 3" xfId="27869" xr:uid="{3381E059-8681-45E7-9654-8166D4D79C1A}"/>
    <cellStyle name="Comma 2 5 4 6 2 2 3" xfId="13459" xr:uid="{00000000-0005-0000-0000-00008A1C0000}"/>
    <cellStyle name="Comma 2 5 4 6 2 2 3 2" xfId="32673" xr:uid="{7BACBED2-2284-41A3-8F51-36D6E7F58E9F}"/>
    <cellStyle name="Comma 2 5 4 6 2 2 4" xfId="23066" xr:uid="{D482C440-F53E-4D77-AF13-81425697DDA5}"/>
    <cellStyle name="Comma 2 5 4 6 2 3" xfId="6254" xr:uid="{00000000-0005-0000-0000-00008B1C0000}"/>
    <cellStyle name="Comma 2 5 4 6 2 3 2" xfId="15861" xr:uid="{00000000-0005-0000-0000-00008C1C0000}"/>
    <cellStyle name="Comma 2 5 4 6 2 3 2 2" xfId="35075" xr:uid="{510AA212-EB22-49E5-B527-B7F403C6359E}"/>
    <cellStyle name="Comma 2 5 4 6 2 3 3" xfId="25468" xr:uid="{4C7E9206-984D-45AF-BB57-6B0BB8AA9FDA}"/>
    <cellStyle name="Comma 2 5 4 6 2 4" xfId="11057" xr:uid="{00000000-0005-0000-0000-00008D1C0000}"/>
    <cellStyle name="Comma 2 5 4 6 2 4 2" xfId="30271" xr:uid="{02120F56-1F0C-4CF3-ADA1-A0DCAEF3421D}"/>
    <cellStyle name="Comma 2 5 4 6 2 5" xfId="20664" xr:uid="{4F60D753-DF10-43BB-A1D0-8C1450A85214}"/>
    <cellStyle name="Comma 2 5 4 6 3" xfId="2247" xr:uid="{00000000-0005-0000-0000-00008E1C0000}"/>
    <cellStyle name="Comma 2 5 4 6 3 2" xfId="4652" xr:uid="{00000000-0005-0000-0000-00008F1C0000}"/>
    <cellStyle name="Comma 2 5 4 6 3 2 2" xfId="9455" xr:uid="{00000000-0005-0000-0000-0000901C0000}"/>
    <cellStyle name="Comma 2 5 4 6 3 2 2 2" xfId="19062" xr:uid="{00000000-0005-0000-0000-0000911C0000}"/>
    <cellStyle name="Comma 2 5 4 6 3 2 2 2 2" xfId="38276" xr:uid="{AEB948D4-448F-42CC-9F2B-86759A7AC0CB}"/>
    <cellStyle name="Comma 2 5 4 6 3 2 2 3" xfId="28669" xr:uid="{AA3BE957-48DD-4246-9D2F-8AA8F37AD63C}"/>
    <cellStyle name="Comma 2 5 4 6 3 2 3" xfId="14259" xr:uid="{00000000-0005-0000-0000-0000921C0000}"/>
    <cellStyle name="Comma 2 5 4 6 3 2 3 2" xfId="33473" xr:uid="{A4B99E15-60B4-4525-A17D-4F78BBF8182F}"/>
    <cellStyle name="Comma 2 5 4 6 3 2 4" xfId="23866" xr:uid="{9049B83E-7B3C-43CF-B97D-719AD972F76F}"/>
    <cellStyle name="Comma 2 5 4 6 3 3" xfId="7054" xr:uid="{00000000-0005-0000-0000-0000931C0000}"/>
    <cellStyle name="Comma 2 5 4 6 3 3 2" xfId="16661" xr:uid="{00000000-0005-0000-0000-0000941C0000}"/>
    <cellStyle name="Comma 2 5 4 6 3 3 2 2" xfId="35875" xr:uid="{BD56E1DB-20C4-4D24-888A-4E397B5D4D09}"/>
    <cellStyle name="Comma 2 5 4 6 3 3 3" xfId="26268" xr:uid="{C15C4D01-484E-45FE-94A5-DCD5600F3230}"/>
    <cellStyle name="Comma 2 5 4 6 3 4" xfId="11857" xr:uid="{00000000-0005-0000-0000-0000951C0000}"/>
    <cellStyle name="Comma 2 5 4 6 3 4 2" xfId="31071" xr:uid="{0B733DC6-2B56-4A9E-AE59-A3BC50D06DA1}"/>
    <cellStyle name="Comma 2 5 4 6 3 5" xfId="21464" xr:uid="{32E1D836-1E85-4164-978F-400D9A381782}"/>
    <cellStyle name="Comma 2 5 4 6 4" xfId="3052" xr:uid="{00000000-0005-0000-0000-0000961C0000}"/>
    <cellStyle name="Comma 2 5 4 6 4 2" xfId="7855" xr:uid="{00000000-0005-0000-0000-0000971C0000}"/>
    <cellStyle name="Comma 2 5 4 6 4 2 2" xfId="17462" xr:uid="{00000000-0005-0000-0000-0000981C0000}"/>
    <cellStyle name="Comma 2 5 4 6 4 2 2 2" xfId="36676" xr:uid="{A480D150-0E9C-4CA3-AD23-8103A816A2A8}"/>
    <cellStyle name="Comma 2 5 4 6 4 2 3" xfId="27069" xr:uid="{FBE23354-6802-42B1-96CF-A886AACC59E0}"/>
    <cellStyle name="Comma 2 5 4 6 4 3" xfId="12659" xr:uid="{00000000-0005-0000-0000-0000991C0000}"/>
    <cellStyle name="Comma 2 5 4 6 4 3 2" xfId="31873" xr:uid="{D477440D-922B-486D-892E-50DB634C2100}"/>
    <cellStyle name="Comma 2 5 4 6 4 4" xfId="22266" xr:uid="{201BE4F0-B31E-4E57-8184-A080546E8548}"/>
    <cellStyle name="Comma 2 5 4 6 5" xfId="5454" xr:uid="{00000000-0005-0000-0000-00009A1C0000}"/>
    <cellStyle name="Comma 2 5 4 6 5 2" xfId="15061" xr:uid="{00000000-0005-0000-0000-00009B1C0000}"/>
    <cellStyle name="Comma 2 5 4 6 5 2 2" xfId="34275" xr:uid="{B2B8AB1D-CB68-4A39-8D52-B7C87A34CA03}"/>
    <cellStyle name="Comma 2 5 4 6 5 3" xfId="24668" xr:uid="{3F7D0E33-F39F-4110-862B-2FC88475445A}"/>
    <cellStyle name="Comma 2 5 4 6 6" xfId="10257" xr:uid="{00000000-0005-0000-0000-00009C1C0000}"/>
    <cellStyle name="Comma 2 5 4 6 6 2" xfId="29471" xr:uid="{5BDF0AAD-91C3-404D-B364-304E393AF82A}"/>
    <cellStyle name="Comma 2 5 4 6 7" xfId="19864" xr:uid="{FC6F2E46-BE9D-45FD-A634-74A534CA4CFA}"/>
    <cellStyle name="Comma 2 5 4 7" xfId="847" xr:uid="{00000000-0005-0000-0000-00009D1C0000}"/>
    <cellStyle name="Comma 2 5 4 7 2" xfId="3252" xr:uid="{00000000-0005-0000-0000-00009E1C0000}"/>
    <cellStyle name="Comma 2 5 4 7 2 2" xfId="8055" xr:uid="{00000000-0005-0000-0000-00009F1C0000}"/>
    <cellStyle name="Comma 2 5 4 7 2 2 2" xfId="17662" xr:uid="{00000000-0005-0000-0000-0000A01C0000}"/>
    <cellStyle name="Comma 2 5 4 7 2 2 2 2" xfId="36876" xr:uid="{525B3B30-22D9-4C30-A425-C67F8A383BB5}"/>
    <cellStyle name="Comma 2 5 4 7 2 2 3" xfId="27269" xr:uid="{02E59DBF-C730-4C8B-8781-24CF5BD09092}"/>
    <cellStyle name="Comma 2 5 4 7 2 3" xfId="12859" xr:uid="{00000000-0005-0000-0000-0000A11C0000}"/>
    <cellStyle name="Comma 2 5 4 7 2 3 2" xfId="32073" xr:uid="{AAD7A9E4-5ACC-42DA-84D2-FF36994353C6}"/>
    <cellStyle name="Comma 2 5 4 7 2 4" xfId="22466" xr:uid="{D5C9EE07-429F-436B-A110-2E0DD60A1F1B}"/>
    <cellStyle name="Comma 2 5 4 7 3" xfId="5654" xr:uid="{00000000-0005-0000-0000-0000A21C0000}"/>
    <cellStyle name="Comma 2 5 4 7 3 2" xfId="15261" xr:uid="{00000000-0005-0000-0000-0000A31C0000}"/>
    <cellStyle name="Comma 2 5 4 7 3 2 2" xfId="34475" xr:uid="{BE517AA2-431A-4362-96B9-33509C643E45}"/>
    <cellStyle name="Comma 2 5 4 7 3 3" xfId="24868" xr:uid="{83AF5E34-DFDC-4FF6-90F4-82C089A81637}"/>
    <cellStyle name="Comma 2 5 4 7 4" xfId="10457" xr:uid="{00000000-0005-0000-0000-0000A41C0000}"/>
    <cellStyle name="Comma 2 5 4 7 4 2" xfId="29671" xr:uid="{C9F6E0C4-6426-4C1D-BA14-6524429B5005}"/>
    <cellStyle name="Comma 2 5 4 7 5" xfId="20064" xr:uid="{1F5C87DC-FD1C-422E-B9B7-E7D556CD14FB}"/>
    <cellStyle name="Comma 2 5 4 8" xfId="1647" xr:uid="{00000000-0005-0000-0000-0000A51C0000}"/>
    <cellStyle name="Comma 2 5 4 8 2" xfId="4052" xr:uid="{00000000-0005-0000-0000-0000A61C0000}"/>
    <cellStyle name="Comma 2 5 4 8 2 2" xfId="8855" xr:uid="{00000000-0005-0000-0000-0000A71C0000}"/>
    <cellStyle name="Comma 2 5 4 8 2 2 2" xfId="18462" xr:uid="{00000000-0005-0000-0000-0000A81C0000}"/>
    <cellStyle name="Comma 2 5 4 8 2 2 2 2" xfId="37676" xr:uid="{2C16044C-760F-4AB2-B8DC-123E18832B19}"/>
    <cellStyle name="Comma 2 5 4 8 2 2 3" xfId="28069" xr:uid="{8AE6EC41-F581-49C9-BC2D-B0C367681AAD}"/>
    <cellStyle name="Comma 2 5 4 8 2 3" xfId="13659" xr:uid="{00000000-0005-0000-0000-0000A91C0000}"/>
    <cellStyle name="Comma 2 5 4 8 2 3 2" xfId="32873" xr:uid="{7278C207-4579-4EB4-911D-D407D20F89DB}"/>
    <cellStyle name="Comma 2 5 4 8 2 4" xfId="23266" xr:uid="{73C516F7-A4EF-4F8B-86B5-23488CF0E42C}"/>
    <cellStyle name="Comma 2 5 4 8 3" xfId="6454" xr:uid="{00000000-0005-0000-0000-0000AA1C0000}"/>
    <cellStyle name="Comma 2 5 4 8 3 2" xfId="16061" xr:uid="{00000000-0005-0000-0000-0000AB1C0000}"/>
    <cellStyle name="Comma 2 5 4 8 3 2 2" xfId="35275" xr:uid="{AECB48D6-6D73-4474-9E37-4D536338DFD2}"/>
    <cellStyle name="Comma 2 5 4 8 3 3" xfId="25668" xr:uid="{D245B16C-1525-4FD8-88D9-B6229E971676}"/>
    <cellStyle name="Comma 2 5 4 8 4" xfId="11257" xr:uid="{00000000-0005-0000-0000-0000AC1C0000}"/>
    <cellStyle name="Comma 2 5 4 8 4 2" xfId="30471" xr:uid="{E3D27A6D-B96C-4EEB-85DB-76758A161E02}"/>
    <cellStyle name="Comma 2 5 4 8 5" xfId="20864" xr:uid="{F1AC9DB3-5FD4-4691-904F-396E611A9F1F}"/>
    <cellStyle name="Comma 2 5 4 9" xfId="2452" xr:uid="{00000000-0005-0000-0000-0000AD1C0000}"/>
    <cellStyle name="Comma 2 5 4 9 2" xfId="7255" xr:uid="{00000000-0005-0000-0000-0000AE1C0000}"/>
    <cellStyle name="Comma 2 5 4 9 2 2" xfId="16862" xr:uid="{00000000-0005-0000-0000-0000AF1C0000}"/>
    <cellStyle name="Comma 2 5 4 9 2 2 2" xfId="36076" xr:uid="{561F36CC-179B-42D1-B48D-B148B1967E4E}"/>
    <cellStyle name="Comma 2 5 4 9 2 3" xfId="26469" xr:uid="{B9141B05-0CBF-4CFE-BD22-566AF1CE9E83}"/>
    <cellStyle name="Comma 2 5 4 9 3" xfId="12059" xr:uid="{00000000-0005-0000-0000-0000B01C0000}"/>
    <cellStyle name="Comma 2 5 4 9 3 2" xfId="31273" xr:uid="{A330766F-56E6-4C5A-AAF5-9F3B02CF628E}"/>
    <cellStyle name="Comma 2 5 4 9 4" xfId="21666" xr:uid="{9E839CE2-018B-46B4-8C8E-691BE06D5638}"/>
    <cellStyle name="Comma 2 5 5" xfId="55" xr:uid="{00000000-0005-0000-0000-0000B11C0000}"/>
    <cellStyle name="Comma 2 5 5 10" xfId="4864" xr:uid="{00000000-0005-0000-0000-0000B21C0000}"/>
    <cellStyle name="Comma 2 5 5 10 2" xfId="14471" xr:uid="{00000000-0005-0000-0000-0000B31C0000}"/>
    <cellStyle name="Comma 2 5 5 10 2 2" xfId="33685" xr:uid="{1574CD91-9977-48F5-80A2-EE375A7723CE}"/>
    <cellStyle name="Comma 2 5 5 10 3" xfId="24078" xr:uid="{FF0F629A-9C6B-4DF4-974A-392C454A1AF3}"/>
    <cellStyle name="Comma 2 5 5 11" xfId="9667" xr:uid="{00000000-0005-0000-0000-0000B41C0000}"/>
    <cellStyle name="Comma 2 5 5 11 2" xfId="28881" xr:uid="{164A1FCD-F38E-492C-8E4C-77CB3B815484}"/>
    <cellStyle name="Comma 2 5 5 12" xfId="19274" xr:uid="{747CAFCF-3B0F-414E-BC12-B1F5103E3F9D}"/>
    <cellStyle name="Comma 2 5 5 2" xfId="106" xr:uid="{00000000-0005-0000-0000-0000B51C0000}"/>
    <cellStyle name="Comma 2 5 5 2 10" xfId="9717" xr:uid="{00000000-0005-0000-0000-0000B61C0000}"/>
    <cellStyle name="Comma 2 5 5 2 10 2" xfId="28931" xr:uid="{E7823D59-ABCB-45EB-9010-4DA55701479A}"/>
    <cellStyle name="Comma 2 5 5 2 11" xfId="19324" xr:uid="{88670999-7BC2-490B-83E3-3900F24AC39C}"/>
    <cellStyle name="Comma 2 5 5 2 2" xfId="206" xr:uid="{00000000-0005-0000-0000-0000B71C0000}"/>
    <cellStyle name="Comma 2 5 5 2 2 10" xfId="19424" xr:uid="{0809B09E-6E2A-430D-94E1-2A6482F215B4}"/>
    <cellStyle name="Comma 2 5 5 2 2 2" xfId="406" xr:uid="{00000000-0005-0000-0000-0000B81C0000}"/>
    <cellStyle name="Comma 2 5 5 2 2 2 2" xfId="1207" xr:uid="{00000000-0005-0000-0000-0000B91C0000}"/>
    <cellStyle name="Comma 2 5 5 2 2 2 2 2" xfId="3612" xr:uid="{00000000-0005-0000-0000-0000BA1C0000}"/>
    <cellStyle name="Comma 2 5 5 2 2 2 2 2 2" xfId="8415" xr:uid="{00000000-0005-0000-0000-0000BB1C0000}"/>
    <cellStyle name="Comma 2 5 5 2 2 2 2 2 2 2" xfId="18022" xr:uid="{00000000-0005-0000-0000-0000BC1C0000}"/>
    <cellStyle name="Comma 2 5 5 2 2 2 2 2 2 2 2" xfId="37236" xr:uid="{2A69A3DB-B570-40F2-A840-E821C954E327}"/>
    <cellStyle name="Comma 2 5 5 2 2 2 2 2 2 3" xfId="27629" xr:uid="{802402CC-F383-4125-8F41-E0B05E0DC2B4}"/>
    <cellStyle name="Comma 2 5 5 2 2 2 2 2 3" xfId="13219" xr:uid="{00000000-0005-0000-0000-0000BD1C0000}"/>
    <cellStyle name="Comma 2 5 5 2 2 2 2 2 3 2" xfId="32433" xr:uid="{D6DEBCFC-C330-4319-9B33-BE8FD55B1825}"/>
    <cellStyle name="Comma 2 5 5 2 2 2 2 2 4" xfId="22826" xr:uid="{60226CE4-8535-460A-8C07-EE8000769095}"/>
    <cellStyle name="Comma 2 5 5 2 2 2 2 3" xfId="6014" xr:uid="{00000000-0005-0000-0000-0000BE1C0000}"/>
    <cellStyle name="Comma 2 5 5 2 2 2 2 3 2" xfId="15621" xr:uid="{00000000-0005-0000-0000-0000BF1C0000}"/>
    <cellStyle name="Comma 2 5 5 2 2 2 2 3 2 2" xfId="34835" xr:uid="{31EA0C54-FCE9-4212-9C1E-6B1CC53E0148}"/>
    <cellStyle name="Comma 2 5 5 2 2 2 2 3 3" xfId="25228" xr:uid="{FF2FC8D6-8186-4E3F-9491-6A63DE6B2A11}"/>
    <cellStyle name="Comma 2 5 5 2 2 2 2 4" xfId="10817" xr:uid="{00000000-0005-0000-0000-0000C01C0000}"/>
    <cellStyle name="Comma 2 5 5 2 2 2 2 4 2" xfId="30031" xr:uid="{82C67991-BC34-4BC1-8CBA-003D6282CD4D}"/>
    <cellStyle name="Comma 2 5 5 2 2 2 2 5" xfId="20424" xr:uid="{1ED4E968-9613-4B28-BB93-B5E2E4648DE0}"/>
    <cellStyle name="Comma 2 5 5 2 2 2 3" xfId="2007" xr:uid="{00000000-0005-0000-0000-0000C11C0000}"/>
    <cellStyle name="Comma 2 5 5 2 2 2 3 2" xfId="4412" xr:uid="{00000000-0005-0000-0000-0000C21C0000}"/>
    <cellStyle name="Comma 2 5 5 2 2 2 3 2 2" xfId="9215" xr:uid="{00000000-0005-0000-0000-0000C31C0000}"/>
    <cellStyle name="Comma 2 5 5 2 2 2 3 2 2 2" xfId="18822" xr:uid="{00000000-0005-0000-0000-0000C41C0000}"/>
    <cellStyle name="Comma 2 5 5 2 2 2 3 2 2 2 2" xfId="38036" xr:uid="{41C0C419-CDBF-411E-B53E-DEBB3F238702}"/>
    <cellStyle name="Comma 2 5 5 2 2 2 3 2 2 3" xfId="28429" xr:uid="{FD08D2D3-A244-44CD-AAB0-CAA4A3FEC366}"/>
    <cellStyle name="Comma 2 5 5 2 2 2 3 2 3" xfId="14019" xr:uid="{00000000-0005-0000-0000-0000C51C0000}"/>
    <cellStyle name="Comma 2 5 5 2 2 2 3 2 3 2" xfId="33233" xr:uid="{DDB3782B-6FD8-4E1F-B0AF-2E0CDFD76D2A}"/>
    <cellStyle name="Comma 2 5 5 2 2 2 3 2 4" xfId="23626" xr:uid="{C1564DD1-FCC4-4103-AA61-147A2CC652DF}"/>
    <cellStyle name="Comma 2 5 5 2 2 2 3 3" xfId="6814" xr:uid="{00000000-0005-0000-0000-0000C61C0000}"/>
    <cellStyle name="Comma 2 5 5 2 2 2 3 3 2" xfId="16421" xr:uid="{00000000-0005-0000-0000-0000C71C0000}"/>
    <cellStyle name="Comma 2 5 5 2 2 2 3 3 2 2" xfId="35635" xr:uid="{27B4B5A8-6B40-424C-97AB-D2A3DCBA17DD}"/>
    <cellStyle name="Comma 2 5 5 2 2 2 3 3 3" xfId="26028" xr:uid="{EFE8AEAC-BA5A-4E63-BE4D-02671F7984A1}"/>
    <cellStyle name="Comma 2 5 5 2 2 2 3 4" xfId="11617" xr:uid="{00000000-0005-0000-0000-0000C81C0000}"/>
    <cellStyle name="Comma 2 5 5 2 2 2 3 4 2" xfId="30831" xr:uid="{747C754A-9486-415E-9C3E-66E7C1436E28}"/>
    <cellStyle name="Comma 2 5 5 2 2 2 3 5" xfId="21224" xr:uid="{E3D09031-E6BC-4554-98F6-0327817676CC}"/>
    <cellStyle name="Comma 2 5 5 2 2 2 4" xfId="2812" xr:uid="{00000000-0005-0000-0000-0000C91C0000}"/>
    <cellStyle name="Comma 2 5 5 2 2 2 4 2" xfId="7615" xr:uid="{00000000-0005-0000-0000-0000CA1C0000}"/>
    <cellStyle name="Comma 2 5 5 2 2 2 4 2 2" xfId="17222" xr:uid="{00000000-0005-0000-0000-0000CB1C0000}"/>
    <cellStyle name="Comma 2 5 5 2 2 2 4 2 2 2" xfId="36436" xr:uid="{7000D100-5F34-4223-BDBA-D99EF160402A}"/>
    <cellStyle name="Comma 2 5 5 2 2 2 4 2 3" xfId="26829" xr:uid="{822C9A93-7671-4190-B911-FBB3A9B6DAFC}"/>
    <cellStyle name="Comma 2 5 5 2 2 2 4 3" xfId="12419" xr:uid="{00000000-0005-0000-0000-0000CC1C0000}"/>
    <cellStyle name="Comma 2 5 5 2 2 2 4 3 2" xfId="31633" xr:uid="{C0857C42-354A-4F3E-9D88-4E5A05143ACD}"/>
    <cellStyle name="Comma 2 5 5 2 2 2 4 4" xfId="22026" xr:uid="{F3B1FD41-D41E-4A8B-B1EB-CACC0C7F8A80}"/>
    <cellStyle name="Comma 2 5 5 2 2 2 5" xfId="5214" xr:uid="{00000000-0005-0000-0000-0000CD1C0000}"/>
    <cellStyle name="Comma 2 5 5 2 2 2 5 2" xfId="14821" xr:uid="{00000000-0005-0000-0000-0000CE1C0000}"/>
    <cellStyle name="Comma 2 5 5 2 2 2 5 2 2" xfId="34035" xr:uid="{F8C97A11-D00B-4399-AEEF-A129534A614F}"/>
    <cellStyle name="Comma 2 5 5 2 2 2 5 3" xfId="24428" xr:uid="{BD6C757E-8551-4CF1-ABD6-5CD4DA3771FF}"/>
    <cellStyle name="Comma 2 5 5 2 2 2 6" xfId="10017" xr:uid="{00000000-0005-0000-0000-0000CF1C0000}"/>
    <cellStyle name="Comma 2 5 5 2 2 2 6 2" xfId="29231" xr:uid="{8D04D0AA-C2C7-46B7-8103-BF296D822981}"/>
    <cellStyle name="Comma 2 5 5 2 2 2 7" xfId="19624" xr:uid="{D752BDF0-254B-4026-A800-8497A43F8F5D}"/>
    <cellStyle name="Comma 2 5 5 2 2 3" xfId="606" xr:uid="{00000000-0005-0000-0000-0000D01C0000}"/>
    <cellStyle name="Comma 2 5 5 2 2 3 2" xfId="1407" xr:uid="{00000000-0005-0000-0000-0000D11C0000}"/>
    <cellStyle name="Comma 2 5 5 2 2 3 2 2" xfId="3812" xr:uid="{00000000-0005-0000-0000-0000D21C0000}"/>
    <cellStyle name="Comma 2 5 5 2 2 3 2 2 2" xfId="8615" xr:uid="{00000000-0005-0000-0000-0000D31C0000}"/>
    <cellStyle name="Comma 2 5 5 2 2 3 2 2 2 2" xfId="18222" xr:uid="{00000000-0005-0000-0000-0000D41C0000}"/>
    <cellStyle name="Comma 2 5 5 2 2 3 2 2 2 2 2" xfId="37436" xr:uid="{08830AD8-57F5-4F3E-AE24-ECF314144586}"/>
    <cellStyle name="Comma 2 5 5 2 2 3 2 2 2 3" xfId="27829" xr:uid="{A656B27D-879A-480D-A85C-A2761857ADB5}"/>
    <cellStyle name="Comma 2 5 5 2 2 3 2 2 3" xfId="13419" xr:uid="{00000000-0005-0000-0000-0000D51C0000}"/>
    <cellStyle name="Comma 2 5 5 2 2 3 2 2 3 2" xfId="32633" xr:uid="{2FA41151-5B95-459E-AA42-F15BE9CB9E0B}"/>
    <cellStyle name="Comma 2 5 5 2 2 3 2 2 4" xfId="23026" xr:uid="{B5B2E4F1-BD27-4473-8B82-CEEA4E3FF470}"/>
    <cellStyle name="Comma 2 5 5 2 2 3 2 3" xfId="6214" xr:uid="{00000000-0005-0000-0000-0000D61C0000}"/>
    <cellStyle name="Comma 2 5 5 2 2 3 2 3 2" xfId="15821" xr:uid="{00000000-0005-0000-0000-0000D71C0000}"/>
    <cellStyle name="Comma 2 5 5 2 2 3 2 3 2 2" xfId="35035" xr:uid="{3502FDD1-14D7-4DEF-8AF3-56AA9346E03F}"/>
    <cellStyle name="Comma 2 5 5 2 2 3 2 3 3" xfId="25428" xr:uid="{518EAEDA-83BE-4C7B-9B5E-0323B3D8F072}"/>
    <cellStyle name="Comma 2 5 5 2 2 3 2 4" xfId="11017" xr:uid="{00000000-0005-0000-0000-0000D81C0000}"/>
    <cellStyle name="Comma 2 5 5 2 2 3 2 4 2" xfId="30231" xr:uid="{F94410C5-F6C9-41A2-AE87-5775A08A3E00}"/>
    <cellStyle name="Comma 2 5 5 2 2 3 2 5" xfId="20624" xr:uid="{2441E34A-D83A-4AE3-A0E8-3E1F3727ABBA}"/>
    <cellStyle name="Comma 2 5 5 2 2 3 3" xfId="2207" xr:uid="{00000000-0005-0000-0000-0000D91C0000}"/>
    <cellStyle name="Comma 2 5 5 2 2 3 3 2" xfId="4612" xr:uid="{00000000-0005-0000-0000-0000DA1C0000}"/>
    <cellStyle name="Comma 2 5 5 2 2 3 3 2 2" xfId="9415" xr:uid="{00000000-0005-0000-0000-0000DB1C0000}"/>
    <cellStyle name="Comma 2 5 5 2 2 3 3 2 2 2" xfId="19022" xr:uid="{00000000-0005-0000-0000-0000DC1C0000}"/>
    <cellStyle name="Comma 2 5 5 2 2 3 3 2 2 2 2" xfId="38236" xr:uid="{D6EC998A-F510-4661-9C37-45C940BF0076}"/>
    <cellStyle name="Comma 2 5 5 2 2 3 3 2 2 3" xfId="28629" xr:uid="{2E12D2C7-5E17-4511-A546-46BFCE136071}"/>
    <cellStyle name="Comma 2 5 5 2 2 3 3 2 3" xfId="14219" xr:uid="{00000000-0005-0000-0000-0000DD1C0000}"/>
    <cellStyle name="Comma 2 5 5 2 2 3 3 2 3 2" xfId="33433" xr:uid="{42C9C437-BF6F-4AB9-B03E-1E8B54C42FDA}"/>
    <cellStyle name="Comma 2 5 5 2 2 3 3 2 4" xfId="23826" xr:uid="{08903726-0085-48DA-BAF3-05B43C487A31}"/>
    <cellStyle name="Comma 2 5 5 2 2 3 3 3" xfId="7014" xr:uid="{00000000-0005-0000-0000-0000DE1C0000}"/>
    <cellStyle name="Comma 2 5 5 2 2 3 3 3 2" xfId="16621" xr:uid="{00000000-0005-0000-0000-0000DF1C0000}"/>
    <cellStyle name="Comma 2 5 5 2 2 3 3 3 2 2" xfId="35835" xr:uid="{575EFCFB-7DCF-47A3-8D71-57231B4058E5}"/>
    <cellStyle name="Comma 2 5 5 2 2 3 3 3 3" xfId="26228" xr:uid="{7F7CAEEF-915B-43C2-BD39-82365DBE04AD}"/>
    <cellStyle name="Comma 2 5 5 2 2 3 3 4" xfId="11817" xr:uid="{00000000-0005-0000-0000-0000E01C0000}"/>
    <cellStyle name="Comma 2 5 5 2 2 3 3 4 2" xfId="31031" xr:uid="{84637519-D792-4FD9-9E93-A9FF3A2A9ACD}"/>
    <cellStyle name="Comma 2 5 5 2 2 3 3 5" xfId="21424" xr:uid="{0C4F174A-96F8-44FD-8188-962A346DB3F3}"/>
    <cellStyle name="Comma 2 5 5 2 2 3 4" xfId="3012" xr:uid="{00000000-0005-0000-0000-0000E11C0000}"/>
    <cellStyle name="Comma 2 5 5 2 2 3 4 2" xfId="7815" xr:uid="{00000000-0005-0000-0000-0000E21C0000}"/>
    <cellStyle name="Comma 2 5 5 2 2 3 4 2 2" xfId="17422" xr:uid="{00000000-0005-0000-0000-0000E31C0000}"/>
    <cellStyle name="Comma 2 5 5 2 2 3 4 2 2 2" xfId="36636" xr:uid="{77F4AE87-4553-42B2-A7BF-4F80E4DC7F48}"/>
    <cellStyle name="Comma 2 5 5 2 2 3 4 2 3" xfId="27029" xr:uid="{0954DB2A-2236-4683-9EDA-876ACF248A06}"/>
    <cellStyle name="Comma 2 5 5 2 2 3 4 3" xfId="12619" xr:uid="{00000000-0005-0000-0000-0000E41C0000}"/>
    <cellStyle name="Comma 2 5 5 2 2 3 4 3 2" xfId="31833" xr:uid="{B9F9ECD8-B6FE-44B3-8A2F-56857A5A33D5}"/>
    <cellStyle name="Comma 2 5 5 2 2 3 4 4" xfId="22226" xr:uid="{78FBA08A-5993-42DC-BFCA-79AD17040B47}"/>
    <cellStyle name="Comma 2 5 5 2 2 3 5" xfId="5414" xr:uid="{00000000-0005-0000-0000-0000E51C0000}"/>
    <cellStyle name="Comma 2 5 5 2 2 3 5 2" xfId="15021" xr:uid="{00000000-0005-0000-0000-0000E61C0000}"/>
    <cellStyle name="Comma 2 5 5 2 2 3 5 2 2" xfId="34235" xr:uid="{7799CE54-8C0E-435C-B578-18DB06835875}"/>
    <cellStyle name="Comma 2 5 5 2 2 3 5 3" xfId="24628" xr:uid="{E3848217-1D08-48E6-BE84-8337F3ABA851}"/>
    <cellStyle name="Comma 2 5 5 2 2 3 6" xfId="10217" xr:uid="{00000000-0005-0000-0000-0000E71C0000}"/>
    <cellStyle name="Comma 2 5 5 2 2 3 6 2" xfId="29431" xr:uid="{FA602265-AB63-497A-96C0-044B05AE4FDC}"/>
    <cellStyle name="Comma 2 5 5 2 2 3 7" xfId="19824" xr:uid="{4E6BFD3A-4A53-488E-BD0B-15C479E4C629}"/>
    <cellStyle name="Comma 2 5 5 2 2 4" xfId="806" xr:uid="{00000000-0005-0000-0000-0000E81C0000}"/>
    <cellStyle name="Comma 2 5 5 2 2 4 2" xfId="1607" xr:uid="{00000000-0005-0000-0000-0000E91C0000}"/>
    <cellStyle name="Comma 2 5 5 2 2 4 2 2" xfId="4012" xr:uid="{00000000-0005-0000-0000-0000EA1C0000}"/>
    <cellStyle name="Comma 2 5 5 2 2 4 2 2 2" xfId="8815" xr:uid="{00000000-0005-0000-0000-0000EB1C0000}"/>
    <cellStyle name="Comma 2 5 5 2 2 4 2 2 2 2" xfId="18422" xr:uid="{00000000-0005-0000-0000-0000EC1C0000}"/>
    <cellStyle name="Comma 2 5 5 2 2 4 2 2 2 2 2" xfId="37636" xr:uid="{7F6FA0F9-FF3F-45D2-A415-EA50A181874F}"/>
    <cellStyle name="Comma 2 5 5 2 2 4 2 2 2 3" xfId="28029" xr:uid="{DB9F59BA-0BBF-4982-9BA9-0BB119610A18}"/>
    <cellStyle name="Comma 2 5 5 2 2 4 2 2 3" xfId="13619" xr:uid="{00000000-0005-0000-0000-0000ED1C0000}"/>
    <cellStyle name="Comma 2 5 5 2 2 4 2 2 3 2" xfId="32833" xr:uid="{39FDCF02-6398-489D-B637-83B88AFF3101}"/>
    <cellStyle name="Comma 2 5 5 2 2 4 2 2 4" xfId="23226" xr:uid="{6174148C-B6D3-4BE9-910D-7E9480143931}"/>
    <cellStyle name="Comma 2 5 5 2 2 4 2 3" xfId="6414" xr:uid="{00000000-0005-0000-0000-0000EE1C0000}"/>
    <cellStyle name="Comma 2 5 5 2 2 4 2 3 2" xfId="16021" xr:uid="{00000000-0005-0000-0000-0000EF1C0000}"/>
    <cellStyle name="Comma 2 5 5 2 2 4 2 3 2 2" xfId="35235" xr:uid="{56453174-2B78-4F48-B50B-3DF2BF40DF65}"/>
    <cellStyle name="Comma 2 5 5 2 2 4 2 3 3" xfId="25628" xr:uid="{AB4877BA-EB1A-433B-8D27-03E7499B8259}"/>
    <cellStyle name="Comma 2 5 5 2 2 4 2 4" xfId="11217" xr:uid="{00000000-0005-0000-0000-0000F01C0000}"/>
    <cellStyle name="Comma 2 5 5 2 2 4 2 4 2" xfId="30431" xr:uid="{40F35F8A-05FB-4D0D-A3C3-9DC6BD6971AB}"/>
    <cellStyle name="Comma 2 5 5 2 2 4 2 5" xfId="20824" xr:uid="{4CBD3AF7-5BFD-415F-9D21-4FB0FC9F680E}"/>
    <cellStyle name="Comma 2 5 5 2 2 4 3" xfId="2407" xr:uid="{00000000-0005-0000-0000-0000F11C0000}"/>
    <cellStyle name="Comma 2 5 5 2 2 4 3 2" xfId="4812" xr:uid="{00000000-0005-0000-0000-0000F21C0000}"/>
    <cellStyle name="Comma 2 5 5 2 2 4 3 2 2" xfId="9615" xr:uid="{00000000-0005-0000-0000-0000F31C0000}"/>
    <cellStyle name="Comma 2 5 5 2 2 4 3 2 2 2" xfId="19222" xr:uid="{00000000-0005-0000-0000-0000F41C0000}"/>
    <cellStyle name="Comma 2 5 5 2 2 4 3 2 2 2 2" xfId="38436" xr:uid="{3D40AA40-FF74-4182-9A98-A85C2DE96B50}"/>
    <cellStyle name="Comma 2 5 5 2 2 4 3 2 2 3" xfId="28829" xr:uid="{AFAC7BBB-6BAD-4676-A250-4C8FCEB81FD3}"/>
    <cellStyle name="Comma 2 5 5 2 2 4 3 2 3" xfId="14419" xr:uid="{00000000-0005-0000-0000-0000F51C0000}"/>
    <cellStyle name="Comma 2 5 5 2 2 4 3 2 3 2" xfId="33633" xr:uid="{0BD6825A-F26A-41BB-909B-880372F26BC0}"/>
    <cellStyle name="Comma 2 5 5 2 2 4 3 2 4" xfId="24026" xr:uid="{A026C7B5-261A-498A-B2AB-2EB8CC56E58B}"/>
    <cellStyle name="Comma 2 5 5 2 2 4 3 3" xfId="7214" xr:uid="{00000000-0005-0000-0000-0000F61C0000}"/>
    <cellStyle name="Comma 2 5 5 2 2 4 3 3 2" xfId="16821" xr:uid="{00000000-0005-0000-0000-0000F71C0000}"/>
    <cellStyle name="Comma 2 5 5 2 2 4 3 3 2 2" xfId="36035" xr:uid="{1C51B095-0245-4B06-B60D-CDE3131846D6}"/>
    <cellStyle name="Comma 2 5 5 2 2 4 3 3 3" xfId="26428" xr:uid="{05089424-4E9D-402A-BF03-0974B54DF838}"/>
    <cellStyle name="Comma 2 5 5 2 2 4 3 4" xfId="12017" xr:uid="{00000000-0005-0000-0000-0000F81C0000}"/>
    <cellStyle name="Comma 2 5 5 2 2 4 3 4 2" xfId="31231" xr:uid="{B0B11624-496E-465F-86F4-001FD22AD079}"/>
    <cellStyle name="Comma 2 5 5 2 2 4 3 5" xfId="21624" xr:uid="{1864D204-2A92-4658-90B1-27F1220CE0AF}"/>
    <cellStyle name="Comma 2 5 5 2 2 4 4" xfId="3212" xr:uid="{00000000-0005-0000-0000-0000F91C0000}"/>
    <cellStyle name="Comma 2 5 5 2 2 4 4 2" xfId="8015" xr:uid="{00000000-0005-0000-0000-0000FA1C0000}"/>
    <cellStyle name="Comma 2 5 5 2 2 4 4 2 2" xfId="17622" xr:uid="{00000000-0005-0000-0000-0000FB1C0000}"/>
    <cellStyle name="Comma 2 5 5 2 2 4 4 2 2 2" xfId="36836" xr:uid="{F6DF6F81-1859-4F1D-898A-B882B488C5F4}"/>
    <cellStyle name="Comma 2 5 5 2 2 4 4 2 3" xfId="27229" xr:uid="{4175B9CE-3BD6-4D4A-827D-D7E97214383D}"/>
    <cellStyle name="Comma 2 5 5 2 2 4 4 3" xfId="12819" xr:uid="{00000000-0005-0000-0000-0000FC1C0000}"/>
    <cellStyle name="Comma 2 5 5 2 2 4 4 3 2" xfId="32033" xr:uid="{4C26F95E-D26B-4091-8794-0CEE97B1123A}"/>
    <cellStyle name="Comma 2 5 5 2 2 4 4 4" xfId="22426" xr:uid="{A652F14D-127F-49E7-8EDB-C564D4A3ADE4}"/>
    <cellStyle name="Comma 2 5 5 2 2 4 5" xfId="5614" xr:uid="{00000000-0005-0000-0000-0000FD1C0000}"/>
    <cellStyle name="Comma 2 5 5 2 2 4 5 2" xfId="15221" xr:uid="{00000000-0005-0000-0000-0000FE1C0000}"/>
    <cellStyle name="Comma 2 5 5 2 2 4 5 2 2" xfId="34435" xr:uid="{918E4161-AB2B-4015-9D07-499FB54AB952}"/>
    <cellStyle name="Comma 2 5 5 2 2 4 5 3" xfId="24828" xr:uid="{2F07975F-6C1C-4AD9-A1E7-35EAC0C7BA84}"/>
    <cellStyle name="Comma 2 5 5 2 2 4 6" xfId="10417" xr:uid="{00000000-0005-0000-0000-0000FF1C0000}"/>
    <cellStyle name="Comma 2 5 5 2 2 4 6 2" xfId="29631" xr:uid="{AF03FEDD-12E9-4017-95CB-37FDC44329EE}"/>
    <cellStyle name="Comma 2 5 5 2 2 4 7" xfId="20024" xr:uid="{B20015A9-598E-45C4-8FD9-9EC78DD59EB5}"/>
    <cellStyle name="Comma 2 5 5 2 2 5" xfId="1007" xr:uid="{00000000-0005-0000-0000-0000001D0000}"/>
    <cellStyle name="Comma 2 5 5 2 2 5 2" xfId="3412" xr:uid="{00000000-0005-0000-0000-0000011D0000}"/>
    <cellStyle name="Comma 2 5 5 2 2 5 2 2" xfId="8215" xr:uid="{00000000-0005-0000-0000-0000021D0000}"/>
    <cellStyle name="Comma 2 5 5 2 2 5 2 2 2" xfId="17822" xr:uid="{00000000-0005-0000-0000-0000031D0000}"/>
    <cellStyle name="Comma 2 5 5 2 2 5 2 2 2 2" xfId="37036" xr:uid="{263453B2-B2A0-4F46-A3C8-B34631618F23}"/>
    <cellStyle name="Comma 2 5 5 2 2 5 2 2 3" xfId="27429" xr:uid="{7278B595-70D3-4379-9844-7E7967B75628}"/>
    <cellStyle name="Comma 2 5 5 2 2 5 2 3" xfId="13019" xr:uid="{00000000-0005-0000-0000-0000041D0000}"/>
    <cellStyle name="Comma 2 5 5 2 2 5 2 3 2" xfId="32233" xr:uid="{1C37E959-A4A3-4226-BBE2-0043A57A8835}"/>
    <cellStyle name="Comma 2 5 5 2 2 5 2 4" xfId="22626" xr:uid="{07B6105E-8E4C-4255-8D02-0C985504C3FF}"/>
    <cellStyle name="Comma 2 5 5 2 2 5 3" xfId="5814" xr:uid="{00000000-0005-0000-0000-0000051D0000}"/>
    <cellStyle name="Comma 2 5 5 2 2 5 3 2" xfId="15421" xr:uid="{00000000-0005-0000-0000-0000061D0000}"/>
    <cellStyle name="Comma 2 5 5 2 2 5 3 2 2" xfId="34635" xr:uid="{92ECC35F-57F1-4EF8-9E61-0DF865291D8C}"/>
    <cellStyle name="Comma 2 5 5 2 2 5 3 3" xfId="25028" xr:uid="{404DA31F-C9B3-4CB6-9C78-E74ED1B6E945}"/>
    <cellStyle name="Comma 2 5 5 2 2 5 4" xfId="10617" xr:uid="{00000000-0005-0000-0000-0000071D0000}"/>
    <cellStyle name="Comma 2 5 5 2 2 5 4 2" xfId="29831" xr:uid="{BA4E7BB3-23AE-42F1-9E85-569D8EF533F4}"/>
    <cellStyle name="Comma 2 5 5 2 2 5 5" xfId="20224" xr:uid="{1214DAED-DB32-4D74-B1C9-58FF40CF36D9}"/>
    <cellStyle name="Comma 2 5 5 2 2 6" xfId="1807" xr:uid="{00000000-0005-0000-0000-0000081D0000}"/>
    <cellStyle name="Comma 2 5 5 2 2 6 2" xfId="4212" xr:uid="{00000000-0005-0000-0000-0000091D0000}"/>
    <cellStyle name="Comma 2 5 5 2 2 6 2 2" xfId="9015" xr:uid="{00000000-0005-0000-0000-00000A1D0000}"/>
    <cellStyle name="Comma 2 5 5 2 2 6 2 2 2" xfId="18622" xr:uid="{00000000-0005-0000-0000-00000B1D0000}"/>
    <cellStyle name="Comma 2 5 5 2 2 6 2 2 2 2" xfId="37836" xr:uid="{754FEC4B-8105-4F94-89A7-3C3047667244}"/>
    <cellStyle name="Comma 2 5 5 2 2 6 2 2 3" xfId="28229" xr:uid="{90347F97-91D0-476A-B472-10E2C4349ADB}"/>
    <cellStyle name="Comma 2 5 5 2 2 6 2 3" xfId="13819" xr:uid="{00000000-0005-0000-0000-00000C1D0000}"/>
    <cellStyle name="Comma 2 5 5 2 2 6 2 3 2" xfId="33033" xr:uid="{7AC3C4B7-4E4A-4448-A684-84690711BAF2}"/>
    <cellStyle name="Comma 2 5 5 2 2 6 2 4" xfId="23426" xr:uid="{F3E1D314-9D0D-4C5D-B0C2-4D0CA147D436}"/>
    <cellStyle name="Comma 2 5 5 2 2 6 3" xfId="6614" xr:uid="{00000000-0005-0000-0000-00000D1D0000}"/>
    <cellStyle name="Comma 2 5 5 2 2 6 3 2" xfId="16221" xr:uid="{00000000-0005-0000-0000-00000E1D0000}"/>
    <cellStyle name="Comma 2 5 5 2 2 6 3 2 2" xfId="35435" xr:uid="{5E9C5B94-00F3-4C64-AA30-7704792AC7D0}"/>
    <cellStyle name="Comma 2 5 5 2 2 6 3 3" xfId="25828" xr:uid="{5D177975-12FE-40F6-AACA-CBF3B8BB0DC2}"/>
    <cellStyle name="Comma 2 5 5 2 2 6 4" xfId="11417" xr:uid="{00000000-0005-0000-0000-00000F1D0000}"/>
    <cellStyle name="Comma 2 5 5 2 2 6 4 2" xfId="30631" xr:uid="{3F0B1539-0A3E-4D16-B187-3CB4C83E9A77}"/>
    <cellStyle name="Comma 2 5 5 2 2 6 5" xfId="21024" xr:uid="{0324B3BA-1C95-457D-BEF6-60E30FC717E9}"/>
    <cellStyle name="Comma 2 5 5 2 2 7" xfId="2612" xr:uid="{00000000-0005-0000-0000-0000101D0000}"/>
    <cellStyle name="Comma 2 5 5 2 2 7 2" xfId="7415" xr:uid="{00000000-0005-0000-0000-0000111D0000}"/>
    <cellStyle name="Comma 2 5 5 2 2 7 2 2" xfId="17022" xr:uid="{00000000-0005-0000-0000-0000121D0000}"/>
    <cellStyle name="Comma 2 5 5 2 2 7 2 2 2" xfId="36236" xr:uid="{CCF68FBA-52A5-43C1-9B15-80529EB071A1}"/>
    <cellStyle name="Comma 2 5 5 2 2 7 2 3" xfId="26629" xr:uid="{F2701FBA-16D4-4995-8DAC-81BB42EF6479}"/>
    <cellStyle name="Comma 2 5 5 2 2 7 3" xfId="12219" xr:uid="{00000000-0005-0000-0000-0000131D0000}"/>
    <cellStyle name="Comma 2 5 5 2 2 7 3 2" xfId="31433" xr:uid="{CB79B6D0-3BEF-4C9C-8754-1BB689305B34}"/>
    <cellStyle name="Comma 2 5 5 2 2 7 4" xfId="21826" xr:uid="{E74FE76E-3F1A-45D9-B0C6-EAC337380E04}"/>
    <cellStyle name="Comma 2 5 5 2 2 8" xfId="5014" xr:uid="{00000000-0005-0000-0000-0000141D0000}"/>
    <cellStyle name="Comma 2 5 5 2 2 8 2" xfId="14621" xr:uid="{00000000-0005-0000-0000-0000151D0000}"/>
    <cellStyle name="Comma 2 5 5 2 2 8 2 2" xfId="33835" xr:uid="{856B8039-1EBA-4158-8BDB-333FC756B916}"/>
    <cellStyle name="Comma 2 5 5 2 2 8 3" xfId="24228" xr:uid="{91043E94-24E3-42C9-AA59-695F2C3EC831}"/>
    <cellStyle name="Comma 2 5 5 2 2 9" xfId="9817" xr:uid="{00000000-0005-0000-0000-0000161D0000}"/>
    <cellStyle name="Comma 2 5 5 2 2 9 2" xfId="29031" xr:uid="{689D3FB1-EE92-4473-AB09-0047C0D51907}"/>
    <cellStyle name="Comma 2 5 5 2 3" xfId="306" xr:uid="{00000000-0005-0000-0000-0000171D0000}"/>
    <cellStyle name="Comma 2 5 5 2 3 2" xfId="1107" xr:uid="{00000000-0005-0000-0000-0000181D0000}"/>
    <cellStyle name="Comma 2 5 5 2 3 2 2" xfId="3512" xr:uid="{00000000-0005-0000-0000-0000191D0000}"/>
    <cellStyle name="Comma 2 5 5 2 3 2 2 2" xfId="8315" xr:uid="{00000000-0005-0000-0000-00001A1D0000}"/>
    <cellStyle name="Comma 2 5 5 2 3 2 2 2 2" xfId="17922" xr:uid="{00000000-0005-0000-0000-00001B1D0000}"/>
    <cellStyle name="Comma 2 5 5 2 3 2 2 2 2 2" xfId="37136" xr:uid="{197760ED-E970-49BB-B39C-A358E5240A31}"/>
    <cellStyle name="Comma 2 5 5 2 3 2 2 2 3" xfId="27529" xr:uid="{84690847-D171-4A5A-90D9-0F9A80FB62EC}"/>
    <cellStyle name="Comma 2 5 5 2 3 2 2 3" xfId="13119" xr:uid="{00000000-0005-0000-0000-00001C1D0000}"/>
    <cellStyle name="Comma 2 5 5 2 3 2 2 3 2" xfId="32333" xr:uid="{97CC91F7-4AEF-496F-B5D7-3EE4B6D00934}"/>
    <cellStyle name="Comma 2 5 5 2 3 2 2 4" xfId="22726" xr:uid="{6DB66E9F-1D05-4746-9DB0-44F3D32BD3E7}"/>
    <cellStyle name="Comma 2 5 5 2 3 2 3" xfId="5914" xr:uid="{00000000-0005-0000-0000-00001D1D0000}"/>
    <cellStyle name="Comma 2 5 5 2 3 2 3 2" xfId="15521" xr:uid="{00000000-0005-0000-0000-00001E1D0000}"/>
    <cellStyle name="Comma 2 5 5 2 3 2 3 2 2" xfId="34735" xr:uid="{C59FA38D-12E3-4ACF-B942-EAAA9610C50E}"/>
    <cellStyle name="Comma 2 5 5 2 3 2 3 3" xfId="25128" xr:uid="{41F8DF6D-89EA-4208-BB82-6EC56A81671F}"/>
    <cellStyle name="Comma 2 5 5 2 3 2 4" xfId="10717" xr:uid="{00000000-0005-0000-0000-00001F1D0000}"/>
    <cellStyle name="Comma 2 5 5 2 3 2 4 2" xfId="29931" xr:uid="{FEFDBDC2-A351-4F0A-92F2-A569237C4F85}"/>
    <cellStyle name="Comma 2 5 5 2 3 2 5" xfId="20324" xr:uid="{4E0E6DFD-2CE7-4E7C-956A-37DE3A49DA3E}"/>
    <cellStyle name="Comma 2 5 5 2 3 3" xfId="1907" xr:uid="{00000000-0005-0000-0000-0000201D0000}"/>
    <cellStyle name="Comma 2 5 5 2 3 3 2" xfId="4312" xr:uid="{00000000-0005-0000-0000-0000211D0000}"/>
    <cellStyle name="Comma 2 5 5 2 3 3 2 2" xfId="9115" xr:uid="{00000000-0005-0000-0000-0000221D0000}"/>
    <cellStyle name="Comma 2 5 5 2 3 3 2 2 2" xfId="18722" xr:uid="{00000000-0005-0000-0000-0000231D0000}"/>
    <cellStyle name="Comma 2 5 5 2 3 3 2 2 2 2" xfId="37936" xr:uid="{4C4BC8B1-CAB1-41E5-829D-A23422678D2D}"/>
    <cellStyle name="Comma 2 5 5 2 3 3 2 2 3" xfId="28329" xr:uid="{D963129E-C3B3-4F6E-8335-C5BDD6471FB3}"/>
    <cellStyle name="Comma 2 5 5 2 3 3 2 3" xfId="13919" xr:uid="{00000000-0005-0000-0000-0000241D0000}"/>
    <cellStyle name="Comma 2 5 5 2 3 3 2 3 2" xfId="33133" xr:uid="{42BE2E96-BD8F-40D7-9C77-948C93B459AB}"/>
    <cellStyle name="Comma 2 5 5 2 3 3 2 4" xfId="23526" xr:uid="{4E7AA173-C5E4-4E69-BD75-5BC6EB0E51BC}"/>
    <cellStyle name="Comma 2 5 5 2 3 3 3" xfId="6714" xr:uid="{00000000-0005-0000-0000-0000251D0000}"/>
    <cellStyle name="Comma 2 5 5 2 3 3 3 2" xfId="16321" xr:uid="{00000000-0005-0000-0000-0000261D0000}"/>
    <cellStyle name="Comma 2 5 5 2 3 3 3 2 2" xfId="35535" xr:uid="{F3335640-9D76-4096-A55E-BD3DF427D8B3}"/>
    <cellStyle name="Comma 2 5 5 2 3 3 3 3" xfId="25928" xr:uid="{89142A90-4C50-47E5-AE6A-C784C0898FCB}"/>
    <cellStyle name="Comma 2 5 5 2 3 3 4" xfId="11517" xr:uid="{00000000-0005-0000-0000-0000271D0000}"/>
    <cellStyle name="Comma 2 5 5 2 3 3 4 2" xfId="30731" xr:uid="{C7BDEE8E-AB00-49C8-9ACB-57D100F02E5B}"/>
    <cellStyle name="Comma 2 5 5 2 3 3 5" xfId="21124" xr:uid="{56F7C281-8B57-4151-AB54-9729F79AB0B8}"/>
    <cellStyle name="Comma 2 5 5 2 3 4" xfId="2712" xr:uid="{00000000-0005-0000-0000-0000281D0000}"/>
    <cellStyle name="Comma 2 5 5 2 3 4 2" xfId="7515" xr:uid="{00000000-0005-0000-0000-0000291D0000}"/>
    <cellStyle name="Comma 2 5 5 2 3 4 2 2" xfId="17122" xr:uid="{00000000-0005-0000-0000-00002A1D0000}"/>
    <cellStyle name="Comma 2 5 5 2 3 4 2 2 2" xfId="36336" xr:uid="{FE9CA9B2-925D-4479-9C27-947D53F4A84C}"/>
    <cellStyle name="Comma 2 5 5 2 3 4 2 3" xfId="26729" xr:uid="{1F07DB28-B278-4D62-AF13-FE9FD2B3617D}"/>
    <cellStyle name="Comma 2 5 5 2 3 4 3" xfId="12319" xr:uid="{00000000-0005-0000-0000-00002B1D0000}"/>
    <cellStyle name="Comma 2 5 5 2 3 4 3 2" xfId="31533" xr:uid="{95A44F14-9A83-4792-BA3E-B5B4F91B364A}"/>
    <cellStyle name="Comma 2 5 5 2 3 4 4" xfId="21926" xr:uid="{F1625B66-2B08-45D3-8C3D-AD0B23670E82}"/>
    <cellStyle name="Comma 2 5 5 2 3 5" xfId="5114" xr:uid="{00000000-0005-0000-0000-00002C1D0000}"/>
    <cellStyle name="Comma 2 5 5 2 3 5 2" xfId="14721" xr:uid="{00000000-0005-0000-0000-00002D1D0000}"/>
    <cellStyle name="Comma 2 5 5 2 3 5 2 2" xfId="33935" xr:uid="{E9623D75-C999-4BED-80D3-76BB9DC06BA6}"/>
    <cellStyle name="Comma 2 5 5 2 3 5 3" xfId="24328" xr:uid="{24BE3E22-2ED2-44B6-BA23-0C5402CDB22F}"/>
    <cellStyle name="Comma 2 5 5 2 3 6" xfId="9917" xr:uid="{00000000-0005-0000-0000-00002E1D0000}"/>
    <cellStyle name="Comma 2 5 5 2 3 6 2" xfId="29131" xr:uid="{EA527C20-78B9-499F-808C-78620F4E42DD}"/>
    <cellStyle name="Comma 2 5 5 2 3 7" xfId="19524" xr:uid="{3346B243-B24C-4C85-A462-35FAACEDAAE4}"/>
    <cellStyle name="Comma 2 5 5 2 4" xfId="506" xr:uid="{00000000-0005-0000-0000-00002F1D0000}"/>
    <cellStyle name="Comma 2 5 5 2 4 2" xfId="1307" xr:uid="{00000000-0005-0000-0000-0000301D0000}"/>
    <cellStyle name="Comma 2 5 5 2 4 2 2" xfId="3712" xr:uid="{00000000-0005-0000-0000-0000311D0000}"/>
    <cellStyle name="Comma 2 5 5 2 4 2 2 2" xfId="8515" xr:uid="{00000000-0005-0000-0000-0000321D0000}"/>
    <cellStyle name="Comma 2 5 5 2 4 2 2 2 2" xfId="18122" xr:uid="{00000000-0005-0000-0000-0000331D0000}"/>
    <cellStyle name="Comma 2 5 5 2 4 2 2 2 2 2" xfId="37336" xr:uid="{1FD3DB58-4EFF-4F9B-9B37-1030E36D0370}"/>
    <cellStyle name="Comma 2 5 5 2 4 2 2 2 3" xfId="27729" xr:uid="{7BBA3710-54CD-4F4F-BE03-06C4349A2EC2}"/>
    <cellStyle name="Comma 2 5 5 2 4 2 2 3" xfId="13319" xr:uid="{00000000-0005-0000-0000-0000341D0000}"/>
    <cellStyle name="Comma 2 5 5 2 4 2 2 3 2" xfId="32533" xr:uid="{64CE9CC6-ACE6-4FEF-8123-BC5EAA56AF2F}"/>
    <cellStyle name="Comma 2 5 5 2 4 2 2 4" xfId="22926" xr:uid="{982517A8-1E04-42A4-BF42-4B3C71C94BD7}"/>
    <cellStyle name="Comma 2 5 5 2 4 2 3" xfId="6114" xr:uid="{00000000-0005-0000-0000-0000351D0000}"/>
    <cellStyle name="Comma 2 5 5 2 4 2 3 2" xfId="15721" xr:uid="{00000000-0005-0000-0000-0000361D0000}"/>
    <cellStyle name="Comma 2 5 5 2 4 2 3 2 2" xfId="34935" xr:uid="{12944347-28C6-443B-A57C-B4E272D47EF7}"/>
    <cellStyle name="Comma 2 5 5 2 4 2 3 3" xfId="25328" xr:uid="{E5092BFD-6DC4-4078-8ED5-4336FEFAF98A}"/>
    <cellStyle name="Comma 2 5 5 2 4 2 4" xfId="10917" xr:uid="{00000000-0005-0000-0000-0000371D0000}"/>
    <cellStyle name="Comma 2 5 5 2 4 2 4 2" xfId="30131" xr:uid="{146C421C-087E-48BA-8092-275BBF862A82}"/>
    <cellStyle name="Comma 2 5 5 2 4 2 5" xfId="20524" xr:uid="{4B000EAC-9DD2-41F8-A4FF-CF8D627DBF5C}"/>
    <cellStyle name="Comma 2 5 5 2 4 3" xfId="2107" xr:uid="{00000000-0005-0000-0000-0000381D0000}"/>
    <cellStyle name="Comma 2 5 5 2 4 3 2" xfId="4512" xr:uid="{00000000-0005-0000-0000-0000391D0000}"/>
    <cellStyle name="Comma 2 5 5 2 4 3 2 2" xfId="9315" xr:uid="{00000000-0005-0000-0000-00003A1D0000}"/>
    <cellStyle name="Comma 2 5 5 2 4 3 2 2 2" xfId="18922" xr:uid="{00000000-0005-0000-0000-00003B1D0000}"/>
    <cellStyle name="Comma 2 5 5 2 4 3 2 2 2 2" xfId="38136" xr:uid="{E6D5DF45-3ADB-4851-B913-F44494317890}"/>
    <cellStyle name="Comma 2 5 5 2 4 3 2 2 3" xfId="28529" xr:uid="{04F5EDF6-D3BF-4389-90E1-FF3D0F7392D1}"/>
    <cellStyle name="Comma 2 5 5 2 4 3 2 3" xfId="14119" xr:uid="{00000000-0005-0000-0000-00003C1D0000}"/>
    <cellStyle name="Comma 2 5 5 2 4 3 2 3 2" xfId="33333" xr:uid="{DDFE2CE7-4274-48F6-9D07-04D5FD71853A}"/>
    <cellStyle name="Comma 2 5 5 2 4 3 2 4" xfId="23726" xr:uid="{AA6BDDDE-A066-470B-BECE-27AD5ACF130C}"/>
    <cellStyle name="Comma 2 5 5 2 4 3 3" xfId="6914" xr:uid="{00000000-0005-0000-0000-00003D1D0000}"/>
    <cellStyle name="Comma 2 5 5 2 4 3 3 2" xfId="16521" xr:uid="{00000000-0005-0000-0000-00003E1D0000}"/>
    <cellStyle name="Comma 2 5 5 2 4 3 3 2 2" xfId="35735" xr:uid="{010342D6-9AC0-4E9C-8D4B-0083F7E9ED5F}"/>
    <cellStyle name="Comma 2 5 5 2 4 3 3 3" xfId="26128" xr:uid="{6CF98AB0-CFC2-4C03-97EC-8692862E6D16}"/>
    <cellStyle name="Comma 2 5 5 2 4 3 4" xfId="11717" xr:uid="{00000000-0005-0000-0000-00003F1D0000}"/>
    <cellStyle name="Comma 2 5 5 2 4 3 4 2" xfId="30931" xr:uid="{A71FE496-8672-4FE6-B689-CCA88E110093}"/>
    <cellStyle name="Comma 2 5 5 2 4 3 5" xfId="21324" xr:uid="{FE1B6D37-41EE-4E01-831B-2C0D1758DB0A}"/>
    <cellStyle name="Comma 2 5 5 2 4 4" xfId="2912" xr:uid="{00000000-0005-0000-0000-0000401D0000}"/>
    <cellStyle name="Comma 2 5 5 2 4 4 2" xfId="7715" xr:uid="{00000000-0005-0000-0000-0000411D0000}"/>
    <cellStyle name="Comma 2 5 5 2 4 4 2 2" xfId="17322" xr:uid="{00000000-0005-0000-0000-0000421D0000}"/>
    <cellStyle name="Comma 2 5 5 2 4 4 2 2 2" xfId="36536" xr:uid="{D4B997AE-F515-4D75-A898-675135EF9F53}"/>
    <cellStyle name="Comma 2 5 5 2 4 4 2 3" xfId="26929" xr:uid="{E381D529-C469-448D-98CB-F7AB57769778}"/>
    <cellStyle name="Comma 2 5 5 2 4 4 3" xfId="12519" xr:uid="{00000000-0005-0000-0000-0000431D0000}"/>
    <cellStyle name="Comma 2 5 5 2 4 4 3 2" xfId="31733" xr:uid="{C25C272E-8E89-4F95-A409-5F24B543EE6C}"/>
    <cellStyle name="Comma 2 5 5 2 4 4 4" xfId="22126" xr:uid="{FB959E3F-64BF-4DF8-9016-63A3D9E1A996}"/>
    <cellStyle name="Comma 2 5 5 2 4 5" xfId="5314" xr:uid="{00000000-0005-0000-0000-0000441D0000}"/>
    <cellStyle name="Comma 2 5 5 2 4 5 2" xfId="14921" xr:uid="{00000000-0005-0000-0000-0000451D0000}"/>
    <cellStyle name="Comma 2 5 5 2 4 5 2 2" xfId="34135" xr:uid="{CBB9B22F-28AE-4BCC-A09D-20ECA41A46D2}"/>
    <cellStyle name="Comma 2 5 5 2 4 5 3" xfId="24528" xr:uid="{C941A3DD-E0F9-41D4-989F-BC0CE6B1280E}"/>
    <cellStyle name="Comma 2 5 5 2 4 6" xfId="10117" xr:uid="{00000000-0005-0000-0000-0000461D0000}"/>
    <cellStyle name="Comma 2 5 5 2 4 6 2" xfId="29331" xr:uid="{6DB3451B-D9D7-4D5E-8F21-E53ED0A5887F}"/>
    <cellStyle name="Comma 2 5 5 2 4 7" xfId="19724" xr:uid="{C1A9B7FF-8AB0-474B-B080-FD31A0E8F3EE}"/>
    <cellStyle name="Comma 2 5 5 2 5" xfId="706" xr:uid="{00000000-0005-0000-0000-0000471D0000}"/>
    <cellStyle name="Comma 2 5 5 2 5 2" xfId="1507" xr:uid="{00000000-0005-0000-0000-0000481D0000}"/>
    <cellStyle name="Comma 2 5 5 2 5 2 2" xfId="3912" xr:uid="{00000000-0005-0000-0000-0000491D0000}"/>
    <cellStyle name="Comma 2 5 5 2 5 2 2 2" xfId="8715" xr:uid="{00000000-0005-0000-0000-00004A1D0000}"/>
    <cellStyle name="Comma 2 5 5 2 5 2 2 2 2" xfId="18322" xr:uid="{00000000-0005-0000-0000-00004B1D0000}"/>
    <cellStyle name="Comma 2 5 5 2 5 2 2 2 2 2" xfId="37536" xr:uid="{BE56DB1C-9364-4942-A5A0-42B172C8E2C7}"/>
    <cellStyle name="Comma 2 5 5 2 5 2 2 2 3" xfId="27929" xr:uid="{F89B16E0-F778-41F5-AA1C-28190C4C664A}"/>
    <cellStyle name="Comma 2 5 5 2 5 2 2 3" xfId="13519" xr:uid="{00000000-0005-0000-0000-00004C1D0000}"/>
    <cellStyle name="Comma 2 5 5 2 5 2 2 3 2" xfId="32733" xr:uid="{23CBA449-79DA-4A32-A7A7-0D83B8EE2072}"/>
    <cellStyle name="Comma 2 5 5 2 5 2 2 4" xfId="23126" xr:uid="{4B87DCD4-E1C1-418D-BE69-D2619F767947}"/>
    <cellStyle name="Comma 2 5 5 2 5 2 3" xfId="6314" xr:uid="{00000000-0005-0000-0000-00004D1D0000}"/>
    <cellStyle name="Comma 2 5 5 2 5 2 3 2" xfId="15921" xr:uid="{00000000-0005-0000-0000-00004E1D0000}"/>
    <cellStyle name="Comma 2 5 5 2 5 2 3 2 2" xfId="35135" xr:uid="{32F70AEC-BCB3-4DAA-A14E-90BDED8424D2}"/>
    <cellStyle name="Comma 2 5 5 2 5 2 3 3" xfId="25528" xr:uid="{C74C63D2-C34C-4D10-BE79-95F8CD827326}"/>
    <cellStyle name="Comma 2 5 5 2 5 2 4" xfId="11117" xr:uid="{00000000-0005-0000-0000-00004F1D0000}"/>
    <cellStyle name="Comma 2 5 5 2 5 2 4 2" xfId="30331" xr:uid="{699B796D-FD1C-43A4-A182-5C4FF26CED14}"/>
    <cellStyle name="Comma 2 5 5 2 5 2 5" xfId="20724" xr:uid="{14A9C6EC-25C4-4FB1-A27D-30C9DFFBF5F3}"/>
    <cellStyle name="Comma 2 5 5 2 5 3" xfId="2307" xr:uid="{00000000-0005-0000-0000-0000501D0000}"/>
    <cellStyle name="Comma 2 5 5 2 5 3 2" xfId="4712" xr:uid="{00000000-0005-0000-0000-0000511D0000}"/>
    <cellStyle name="Comma 2 5 5 2 5 3 2 2" xfId="9515" xr:uid="{00000000-0005-0000-0000-0000521D0000}"/>
    <cellStyle name="Comma 2 5 5 2 5 3 2 2 2" xfId="19122" xr:uid="{00000000-0005-0000-0000-0000531D0000}"/>
    <cellStyle name="Comma 2 5 5 2 5 3 2 2 2 2" xfId="38336" xr:uid="{7736A59F-9851-40B0-9E71-24602EBEDF5C}"/>
    <cellStyle name="Comma 2 5 5 2 5 3 2 2 3" xfId="28729" xr:uid="{4E47F163-DC19-474B-8E3D-5B8CFEF2A56B}"/>
    <cellStyle name="Comma 2 5 5 2 5 3 2 3" xfId="14319" xr:uid="{00000000-0005-0000-0000-0000541D0000}"/>
    <cellStyle name="Comma 2 5 5 2 5 3 2 3 2" xfId="33533" xr:uid="{FFC3F1C5-6F50-41CC-AABC-944FCBDE6AD8}"/>
    <cellStyle name="Comma 2 5 5 2 5 3 2 4" xfId="23926" xr:uid="{5D453309-ADE1-415D-B839-591638764D6E}"/>
    <cellStyle name="Comma 2 5 5 2 5 3 3" xfId="7114" xr:uid="{00000000-0005-0000-0000-0000551D0000}"/>
    <cellStyle name="Comma 2 5 5 2 5 3 3 2" xfId="16721" xr:uid="{00000000-0005-0000-0000-0000561D0000}"/>
    <cellStyle name="Comma 2 5 5 2 5 3 3 2 2" xfId="35935" xr:uid="{1C3BEE75-39DE-4EFB-A25E-7C4C6389138E}"/>
    <cellStyle name="Comma 2 5 5 2 5 3 3 3" xfId="26328" xr:uid="{745233E6-3DAE-447F-A3F4-D334A0A8EBF6}"/>
    <cellStyle name="Comma 2 5 5 2 5 3 4" xfId="11917" xr:uid="{00000000-0005-0000-0000-0000571D0000}"/>
    <cellStyle name="Comma 2 5 5 2 5 3 4 2" xfId="31131" xr:uid="{A420296A-9D80-43E3-8ABD-2797B8C178F4}"/>
    <cellStyle name="Comma 2 5 5 2 5 3 5" xfId="21524" xr:uid="{58773D5B-A596-4B2E-A3FF-4DBC7D1D3DD2}"/>
    <cellStyle name="Comma 2 5 5 2 5 4" xfId="3112" xr:uid="{00000000-0005-0000-0000-0000581D0000}"/>
    <cellStyle name="Comma 2 5 5 2 5 4 2" xfId="7915" xr:uid="{00000000-0005-0000-0000-0000591D0000}"/>
    <cellStyle name="Comma 2 5 5 2 5 4 2 2" xfId="17522" xr:uid="{00000000-0005-0000-0000-00005A1D0000}"/>
    <cellStyle name="Comma 2 5 5 2 5 4 2 2 2" xfId="36736" xr:uid="{657D5BE3-15F9-445A-AE7D-E13C5292BC50}"/>
    <cellStyle name="Comma 2 5 5 2 5 4 2 3" xfId="27129" xr:uid="{6CBAF397-57AB-467C-AD90-DED720D6EB03}"/>
    <cellStyle name="Comma 2 5 5 2 5 4 3" xfId="12719" xr:uid="{00000000-0005-0000-0000-00005B1D0000}"/>
    <cellStyle name="Comma 2 5 5 2 5 4 3 2" xfId="31933" xr:uid="{2BDB2BFB-C2E7-4074-83C8-922F78D7ED39}"/>
    <cellStyle name="Comma 2 5 5 2 5 4 4" xfId="22326" xr:uid="{DC941346-2977-4E95-9874-25C64E00847D}"/>
    <cellStyle name="Comma 2 5 5 2 5 5" xfId="5514" xr:uid="{00000000-0005-0000-0000-00005C1D0000}"/>
    <cellStyle name="Comma 2 5 5 2 5 5 2" xfId="15121" xr:uid="{00000000-0005-0000-0000-00005D1D0000}"/>
    <cellStyle name="Comma 2 5 5 2 5 5 2 2" xfId="34335" xr:uid="{0B26D019-A227-474F-899C-1B8D6751D5C1}"/>
    <cellStyle name="Comma 2 5 5 2 5 5 3" xfId="24728" xr:uid="{EC7998C3-2A28-4ADF-849D-C1DA232A0B9A}"/>
    <cellStyle name="Comma 2 5 5 2 5 6" xfId="10317" xr:uid="{00000000-0005-0000-0000-00005E1D0000}"/>
    <cellStyle name="Comma 2 5 5 2 5 6 2" xfId="29531" xr:uid="{3BCF1825-8454-41C9-94BE-C95048A97372}"/>
    <cellStyle name="Comma 2 5 5 2 5 7" xfId="19924" xr:uid="{2634C701-EA4B-429C-A929-B790121A9B12}"/>
    <cellStyle name="Comma 2 5 5 2 6" xfId="907" xr:uid="{00000000-0005-0000-0000-00005F1D0000}"/>
    <cellStyle name="Comma 2 5 5 2 6 2" xfId="3312" xr:uid="{00000000-0005-0000-0000-0000601D0000}"/>
    <cellStyle name="Comma 2 5 5 2 6 2 2" xfId="8115" xr:uid="{00000000-0005-0000-0000-0000611D0000}"/>
    <cellStyle name="Comma 2 5 5 2 6 2 2 2" xfId="17722" xr:uid="{00000000-0005-0000-0000-0000621D0000}"/>
    <cellStyle name="Comma 2 5 5 2 6 2 2 2 2" xfId="36936" xr:uid="{9CF46512-D6C5-44EA-AB0D-4BD3F2A2DFB0}"/>
    <cellStyle name="Comma 2 5 5 2 6 2 2 3" xfId="27329" xr:uid="{A419D487-8CA4-423C-9D3D-B57AF1933A40}"/>
    <cellStyle name="Comma 2 5 5 2 6 2 3" xfId="12919" xr:uid="{00000000-0005-0000-0000-0000631D0000}"/>
    <cellStyle name="Comma 2 5 5 2 6 2 3 2" xfId="32133" xr:uid="{90C140E8-E911-4978-8455-8120C7AD14F7}"/>
    <cellStyle name="Comma 2 5 5 2 6 2 4" xfId="22526" xr:uid="{0AACB586-ABFF-403F-8157-4DBAE80C0B20}"/>
    <cellStyle name="Comma 2 5 5 2 6 3" xfId="5714" xr:uid="{00000000-0005-0000-0000-0000641D0000}"/>
    <cellStyle name="Comma 2 5 5 2 6 3 2" xfId="15321" xr:uid="{00000000-0005-0000-0000-0000651D0000}"/>
    <cellStyle name="Comma 2 5 5 2 6 3 2 2" xfId="34535" xr:uid="{21C88A20-C517-4393-A540-71636F2427FE}"/>
    <cellStyle name="Comma 2 5 5 2 6 3 3" xfId="24928" xr:uid="{7E9696B3-140D-4C96-92AE-9D271688B6D8}"/>
    <cellStyle name="Comma 2 5 5 2 6 4" xfId="10517" xr:uid="{00000000-0005-0000-0000-0000661D0000}"/>
    <cellStyle name="Comma 2 5 5 2 6 4 2" xfId="29731" xr:uid="{728E9EE5-4B3F-4881-A642-C192EF90A1A8}"/>
    <cellStyle name="Comma 2 5 5 2 6 5" xfId="20124" xr:uid="{8BDAF87D-97A2-4D1E-BAFD-4FDD347C0327}"/>
    <cellStyle name="Comma 2 5 5 2 7" xfId="1707" xr:uid="{00000000-0005-0000-0000-0000671D0000}"/>
    <cellStyle name="Comma 2 5 5 2 7 2" xfId="4112" xr:uid="{00000000-0005-0000-0000-0000681D0000}"/>
    <cellStyle name="Comma 2 5 5 2 7 2 2" xfId="8915" xr:uid="{00000000-0005-0000-0000-0000691D0000}"/>
    <cellStyle name="Comma 2 5 5 2 7 2 2 2" xfId="18522" xr:uid="{00000000-0005-0000-0000-00006A1D0000}"/>
    <cellStyle name="Comma 2 5 5 2 7 2 2 2 2" xfId="37736" xr:uid="{50217AC0-B3FC-47F0-9645-CBB7E8CD7DE7}"/>
    <cellStyle name="Comma 2 5 5 2 7 2 2 3" xfId="28129" xr:uid="{0F6E8491-6111-480C-B871-8FA4AEB44A52}"/>
    <cellStyle name="Comma 2 5 5 2 7 2 3" xfId="13719" xr:uid="{00000000-0005-0000-0000-00006B1D0000}"/>
    <cellStyle name="Comma 2 5 5 2 7 2 3 2" xfId="32933" xr:uid="{9433E395-A520-4255-B6AF-0F4A479F3606}"/>
    <cellStyle name="Comma 2 5 5 2 7 2 4" xfId="23326" xr:uid="{F0BF2057-298D-455C-A9C2-69715BCA655C}"/>
    <cellStyle name="Comma 2 5 5 2 7 3" xfId="6514" xr:uid="{00000000-0005-0000-0000-00006C1D0000}"/>
    <cellStyle name="Comma 2 5 5 2 7 3 2" xfId="16121" xr:uid="{00000000-0005-0000-0000-00006D1D0000}"/>
    <cellStyle name="Comma 2 5 5 2 7 3 2 2" xfId="35335" xr:uid="{0576408C-5CDB-486C-A1C1-784C9C5690FD}"/>
    <cellStyle name="Comma 2 5 5 2 7 3 3" xfId="25728" xr:uid="{6EF71E4A-9550-4517-94BF-634020EF5608}"/>
    <cellStyle name="Comma 2 5 5 2 7 4" xfId="11317" xr:uid="{00000000-0005-0000-0000-00006E1D0000}"/>
    <cellStyle name="Comma 2 5 5 2 7 4 2" xfId="30531" xr:uid="{7F1D1EA4-02A5-4B37-95EA-58044DBF4374}"/>
    <cellStyle name="Comma 2 5 5 2 7 5" xfId="20924" xr:uid="{FCF600A0-FC04-4F4C-BFEE-28BD867B9BEC}"/>
    <cellStyle name="Comma 2 5 5 2 8" xfId="2512" xr:uid="{00000000-0005-0000-0000-00006F1D0000}"/>
    <cellStyle name="Comma 2 5 5 2 8 2" xfId="7315" xr:uid="{00000000-0005-0000-0000-0000701D0000}"/>
    <cellStyle name="Comma 2 5 5 2 8 2 2" xfId="16922" xr:uid="{00000000-0005-0000-0000-0000711D0000}"/>
    <cellStyle name="Comma 2 5 5 2 8 2 2 2" xfId="36136" xr:uid="{7CFE5118-FA82-4BE3-B782-979A14D7B254}"/>
    <cellStyle name="Comma 2 5 5 2 8 2 3" xfId="26529" xr:uid="{B3A1466B-2E73-4B2C-A700-24E79D330573}"/>
    <cellStyle name="Comma 2 5 5 2 8 3" xfId="12119" xr:uid="{00000000-0005-0000-0000-0000721D0000}"/>
    <cellStyle name="Comma 2 5 5 2 8 3 2" xfId="31333" xr:uid="{2343C4FD-A122-4ADF-A6D9-AA22A7F31AAF}"/>
    <cellStyle name="Comma 2 5 5 2 8 4" xfId="21726" xr:uid="{F906E8A4-91CB-49E0-93EF-17C05C6F88B0}"/>
    <cellStyle name="Comma 2 5 5 2 9" xfId="4914" xr:uid="{00000000-0005-0000-0000-0000731D0000}"/>
    <cellStyle name="Comma 2 5 5 2 9 2" xfId="14521" xr:uid="{00000000-0005-0000-0000-0000741D0000}"/>
    <cellStyle name="Comma 2 5 5 2 9 2 2" xfId="33735" xr:uid="{5D7C1906-597B-457B-AA80-CA89EAAFCBF3}"/>
    <cellStyle name="Comma 2 5 5 2 9 3" xfId="24128" xr:uid="{E2E01069-BEA7-49B4-8054-B7207238FCC1}"/>
    <cellStyle name="Comma 2 5 5 3" xfId="156" xr:uid="{00000000-0005-0000-0000-0000751D0000}"/>
    <cellStyle name="Comma 2 5 5 3 10" xfId="19374" xr:uid="{992F97FB-C36F-4183-A338-6D25E7352E5E}"/>
    <cellStyle name="Comma 2 5 5 3 2" xfId="356" xr:uid="{00000000-0005-0000-0000-0000761D0000}"/>
    <cellStyle name="Comma 2 5 5 3 2 2" xfId="1157" xr:uid="{00000000-0005-0000-0000-0000771D0000}"/>
    <cellStyle name="Comma 2 5 5 3 2 2 2" xfId="3562" xr:uid="{00000000-0005-0000-0000-0000781D0000}"/>
    <cellStyle name="Comma 2 5 5 3 2 2 2 2" xfId="8365" xr:uid="{00000000-0005-0000-0000-0000791D0000}"/>
    <cellStyle name="Comma 2 5 5 3 2 2 2 2 2" xfId="17972" xr:uid="{00000000-0005-0000-0000-00007A1D0000}"/>
    <cellStyle name="Comma 2 5 5 3 2 2 2 2 2 2" xfId="37186" xr:uid="{AEB64F33-D5C9-4D1F-B235-20341F739FB3}"/>
    <cellStyle name="Comma 2 5 5 3 2 2 2 2 3" xfId="27579" xr:uid="{8730519B-2C47-43E7-9D10-21C94488594C}"/>
    <cellStyle name="Comma 2 5 5 3 2 2 2 3" xfId="13169" xr:uid="{00000000-0005-0000-0000-00007B1D0000}"/>
    <cellStyle name="Comma 2 5 5 3 2 2 2 3 2" xfId="32383" xr:uid="{912FC54C-991D-44F6-9F4A-938921A50D36}"/>
    <cellStyle name="Comma 2 5 5 3 2 2 2 4" xfId="22776" xr:uid="{60C6593E-95A3-4B97-B3A6-F347E21BD015}"/>
    <cellStyle name="Comma 2 5 5 3 2 2 3" xfId="5964" xr:uid="{00000000-0005-0000-0000-00007C1D0000}"/>
    <cellStyle name="Comma 2 5 5 3 2 2 3 2" xfId="15571" xr:uid="{00000000-0005-0000-0000-00007D1D0000}"/>
    <cellStyle name="Comma 2 5 5 3 2 2 3 2 2" xfId="34785" xr:uid="{1A54B07F-31F5-43E9-96B8-0405F4E01763}"/>
    <cellStyle name="Comma 2 5 5 3 2 2 3 3" xfId="25178" xr:uid="{E7669243-A978-4F63-909A-B5C5924B0B40}"/>
    <cellStyle name="Comma 2 5 5 3 2 2 4" xfId="10767" xr:uid="{00000000-0005-0000-0000-00007E1D0000}"/>
    <cellStyle name="Comma 2 5 5 3 2 2 4 2" xfId="29981" xr:uid="{07B93EB8-5835-4F43-92A3-E2D619A5350A}"/>
    <cellStyle name="Comma 2 5 5 3 2 2 5" xfId="20374" xr:uid="{AE450474-B383-4ED3-AB18-CCE27B797078}"/>
    <cellStyle name="Comma 2 5 5 3 2 3" xfId="1957" xr:uid="{00000000-0005-0000-0000-00007F1D0000}"/>
    <cellStyle name="Comma 2 5 5 3 2 3 2" xfId="4362" xr:uid="{00000000-0005-0000-0000-0000801D0000}"/>
    <cellStyle name="Comma 2 5 5 3 2 3 2 2" xfId="9165" xr:uid="{00000000-0005-0000-0000-0000811D0000}"/>
    <cellStyle name="Comma 2 5 5 3 2 3 2 2 2" xfId="18772" xr:uid="{00000000-0005-0000-0000-0000821D0000}"/>
    <cellStyle name="Comma 2 5 5 3 2 3 2 2 2 2" xfId="37986" xr:uid="{B3F1A3F3-4BA4-4110-8F08-BF23A9B4A969}"/>
    <cellStyle name="Comma 2 5 5 3 2 3 2 2 3" xfId="28379" xr:uid="{9CFCADC6-A152-4130-B9E4-026C3FD3D84A}"/>
    <cellStyle name="Comma 2 5 5 3 2 3 2 3" xfId="13969" xr:uid="{00000000-0005-0000-0000-0000831D0000}"/>
    <cellStyle name="Comma 2 5 5 3 2 3 2 3 2" xfId="33183" xr:uid="{9FB07D9B-E04B-4FEF-AFCB-AC3BD1165C3E}"/>
    <cellStyle name="Comma 2 5 5 3 2 3 2 4" xfId="23576" xr:uid="{7A7529EB-3129-4B2B-936F-20CC26EF0B43}"/>
    <cellStyle name="Comma 2 5 5 3 2 3 3" xfId="6764" xr:uid="{00000000-0005-0000-0000-0000841D0000}"/>
    <cellStyle name="Comma 2 5 5 3 2 3 3 2" xfId="16371" xr:uid="{00000000-0005-0000-0000-0000851D0000}"/>
    <cellStyle name="Comma 2 5 5 3 2 3 3 2 2" xfId="35585" xr:uid="{06CB9455-30DD-450A-9A04-498F672F0B4B}"/>
    <cellStyle name="Comma 2 5 5 3 2 3 3 3" xfId="25978" xr:uid="{CA3E770B-3542-467E-B9E0-DB97FF09D681}"/>
    <cellStyle name="Comma 2 5 5 3 2 3 4" xfId="11567" xr:uid="{00000000-0005-0000-0000-0000861D0000}"/>
    <cellStyle name="Comma 2 5 5 3 2 3 4 2" xfId="30781" xr:uid="{1178522B-9FF0-4A7E-B4E2-9D780067102F}"/>
    <cellStyle name="Comma 2 5 5 3 2 3 5" xfId="21174" xr:uid="{27D0D9DB-50E3-4502-9734-15A39042A096}"/>
    <cellStyle name="Comma 2 5 5 3 2 4" xfId="2762" xr:uid="{00000000-0005-0000-0000-0000871D0000}"/>
    <cellStyle name="Comma 2 5 5 3 2 4 2" xfId="7565" xr:uid="{00000000-0005-0000-0000-0000881D0000}"/>
    <cellStyle name="Comma 2 5 5 3 2 4 2 2" xfId="17172" xr:uid="{00000000-0005-0000-0000-0000891D0000}"/>
    <cellStyle name="Comma 2 5 5 3 2 4 2 2 2" xfId="36386" xr:uid="{49DF0041-6FF1-4C6E-A080-233303E3FE0D}"/>
    <cellStyle name="Comma 2 5 5 3 2 4 2 3" xfId="26779" xr:uid="{8990DA01-1C14-4CD7-954F-7281A1615BE0}"/>
    <cellStyle name="Comma 2 5 5 3 2 4 3" xfId="12369" xr:uid="{00000000-0005-0000-0000-00008A1D0000}"/>
    <cellStyle name="Comma 2 5 5 3 2 4 3 2" xfId="31583" xr:uid="{B90A24F9-038B-410B-9AE8-858E4A787B7A}"/>
    <cellStyle name="Comma 2 5 5 3 2 4 4" xfId="21976" xr:uid="{01D986FB-B3AE-424B-95B7-2B93FD200E49}"/>
    <cellStyle name="Comma 2 5 5 3 2 5" xfId="5164" xr:uid="{00000000-0005-0000-0000-00008B1D0000}"/>
    <cellStyle name="Comma 2 5 5 3 2 5 2" xfId="14771" xr:uid="{00000000-0005-0000-0000-00008C1D0000}"/>
    <cellStyle name="Comma 2 5 5 3 2 5 2 2" xfId="33985" xr:uid="{34B7FDE9-3574-4610-ABE5-47675BBD856E}"/>
    <cellStyle name="Comma 2 5 5 3 2 5 3" xfId="24378" xr:uid="{A46784B5-E21C-4DC8-82FA-A0C801138845}"/>
    <cellStyle name="Comma 2 5 5 3 2 6" xfId="9967" xr:uid="{00000000-0005-0000-0000-00008D1D0000}"/>
    <cellStyle name="Comma 2 5 5 3 2 6 2" xfId="29181" xr:uid="{8871CB27-6B4F-4A2A-B670-FA8FA5CE0220}"/>
    <cellStyle name="Comma 2 5 5 3 2 7" xfId="19574" xr:uid="{F9EDCCFB-0A8D-494F-A9D6-9CB4FEC5D872}"/>
    <cellStyle name="Comma 2 5 5 3 3" xfId="556" xr:uid="{00000000-0005-0000-0000-00008E1D0000}"/>
    <cellStyle name="Comma 2 5 5 3 3 2" xfId="1357" xr:uid="{00000000-0005-0000-0000-00008F1D0000}"/>
    <cellStyle name="Comma 2 5 5 3 3 2 2" xfId="3762" xr:uid="{00000000-0005-0000-0000-0000901D0000}"/>
    <cellStyle name="Comma 2 5 5 3 3 2 2 2" xfId="8565" xr:uid="{00000000-0005-0000-0000-0000911D0000}"/>
    <cellStyle name="Comma 2 5 5 3 3 2 2 2 2" xfId="18172" xr:uid="{00000000-0005-0000-0000-0000921D0000}"/>
    <cellStyle name="Comma 2 5 5 3 3 2 2 2 2 2" xfId="37386" xr:uid="{127B2BD5-7E68-474A-A360-38D3E68DCA44}"/>
    <cellStyle name="Comma 2 5 5 3 3 2 2 2 3" xfId="27779" xr:uid="{65A9269A-3D98-4A75-A254-2B236D7CBC47}"/>
    <cellStyle name="Comma 2 5 5 3 3 2 2 3" xfId="13369" xr:uid="{00000000-0005-0000-0000-0000931D0000}"/>
    <cellStyle name="Comma 2 5 5 3 3 2 2 3 2" xfId="32583" xr:uid="{2CEE8C6C-F908-4CDC-B12E-8BB6C8A05688}"/>
    <cellStyle name="Comma 2 5 5 3 3 2 2 4" xfId="22976" xr:uid="{AF4A95F1-2ECC-43EA-B9F7-D7E9A279DCBF}"/>
    <cellStyle name="Comma 2 5 5 3 3 2 3" xfId="6164" xr:uid="{00000000-0005-0000-0000-0000941D0000}"/>
    <cellStyle name="Comma 2 5 5 3 3 2 3 2" xfId="15771" xr:uid="{00000000-0005-0000-0000-0000951D0000}"/>
    <cellStyle name="Comma 2 5 5 3 3 2 3 2 2" xfId="34985" xr:uid="{2629389C-83F3-412C-B251-AA86B2886C00}"/>
    <cellStyle name="Comma 2 5 5 3 3 2 3 3" xfId="25378" xr:uid="{A41DC1D6-D7EE-4409-8C58-DD2609DCB575}"/>
    <cellStyle name="Comma 2 5 5 3 3 2 4" xfId="10967" xr:uid="{00000000-0005-0000-0000-0000961D0000}"/>
    <cellStyle name="Comma 2 5 5 3 3 2 4 2" xfId="30181" xr:uid="{ED2B5A6C-1EE0-4D72-B8CD-7738FD050F38}"/>
    <cellStyle name="Comma 2 5 5 3 3 2 5" xfId="20574" xr:uid="{C43F98C7-0FB9-42A3-A56B-EB1DBA225FE4}"/>
    <cellStyle name="Comma 2 5 5 3 3 3" xfId="2157" xr:uid="{00000000-0005-0000-0000-0000971D0000}"/>
    <cellStyle name="Comma 2 5 5 3 3 3 2" xfId="4562" xr:uid="{00000000-0005-0000-0000-0000981D0000}"/>
    <cellStyle name="Comma 2 5 5 3 3 3 2 2" xfId="9365" xr:uid="{00000000-0005-0000-0000-0000991D0000}"/>
    <cellStyle name="Comma 2 5 5 3 3 3 2 2 2" xfId="18972" xr:uid="{00000000-0005-0000-0000-00009A1D0000}"/>
    <cellStyle name="Comma 2 5 5 3 3 3 2 2 2 2" xfId="38186" xr:uid="{4E03DF2E-97FF-486B-839F-FD7CA1FF65ED}"/>
    <cellStyle name="Comma 2 5 5 3 3 3 2 2 3" xfId="28579" xr:uid="{4A722226-17F0-4A82-8C1B-B9FADED044AB}"/>
    <cellStyle name="Comma 2 5 5 3 3 3 2 3" xfId="14169" xr:uid="{00000000-0005-0000-0000-00009B1D0000}"/>
    <cellStyle name="Comma 2 5 5 3 3 3 2 3 2" xfId="33383" xr:uid="{0E78EA0A-5157-43A1-BECD-CE4622BF71B6}"/>
    <cellStyle name="Comma 2 5 5 3 3 3 2 4" xfId="23776" xr:uid="{CA092A4E-9C76-4A94-A74F-A0FB821BE81E}"/>
    <cellStyle name="Comma 2 5 5 3 3 3 3" xfId="6964" xr:uid="{00000000-0005-0000-0000-00009C1D0000}"/>
    <cellStyle name="Comma 2 5 5 3 3 3 3 2" xfId="16571" xr:uid="{00000000-0005-0000-0000-00009D1D0000}"/>
    <cellStyle name="Comma 2 5 5 3 3 3 3 2 2" xfId="35785" xr:uid="{3E16DAC8-E218-4AD1-99F2-639C9AE1CBC9}"/>
    <cellStyle name="Comma 2 5 5 3 3 3 3 3" xfId="26178" xr:uid="{77FE465D-64A0-4F3C-B25D-053AE2172A59}"/>
    <cellStyle name="Comma 2 5 5 3 3 3 4" xfId="11767" xr:uid="{00000000-0005-0000-0000-00009E1D0000}"/>
    <cellStyle name="Comma 2 5 5 3 3 3 4 2" xfId="30981" xr:uid="{99C67FC9-3305-446F-8361-7FE4FB7E386D}"/>
    <cellStyle name="Comma 2 5 5 3 3 3 5" xfId="21374" xr:uid="{D94CFF63-E0ED-4B84-83DF-0DCBFC1DBC41}"/>
    <cellStyle name="Comma 2 5 5 3 3 4" xfId="2962" xr:uid="{00000000-0005-0000-0000-00009F1D0000}"/>
    <cellStyle name="Comma 2 5 5 3 3 4 2" xfId="7765" xr:uid="{00000000-0005-0000-0000-0000A01D0000}"/>
    <cellStyle name="Comma 2 5 5 3 3 4 2 2" xfId="17372" xr:uid="{00000000-0005-0000-0000-0000A11D0000}"/>
    <cellStyle name="Comma 2 5 5 3 3 4 2 2 2" xfId="36586" xr:uid="{A10CB866-2572-4213-9652-40D719DD65CD}"/>
    <cellStyle name="Comma 2 5 5 3 3 4 2 3" xfId="26979" xr:uid="{CEB754AD-2414-43E7-99D6-5F2AB4452F34}"/>
    <cellStyle name="Comma 2 5 5 3 3 4 3" xfId="12569" xr:uid="{00000000-0005-0000-0000-0000A21D0000}"/>
    <cellStyle name="Comma 2 5 5 3 3 4 3 2" xfId="31783" xr:uid="{B41CE4B5-88FC-4635-9B6C-20BAA70D5FF1}"/>
    <cellStyle name="Comma 2 5 5 3 3 4 4" xfId="22176" xr:uid="{B79497E5-2A86-4ABF-AC36-0E1959699220}"/>
    <cellStyle name="Comma 2 5 5 3 3 5" xfId="5364" xr:uid="{00000000-0005-0000-0000-0000A31D0000}"/>
    <cellStyle name="Comma 2 5 5 3 3 5 2" xfId="14971" xr:uid="{00000000-0005-0000-0000-0000A41D0000}"/>
    <cellStyle name="Comma 2 5 5 3 3 5 2 2" xfId="34185" xr:uid="{AE78E7B2-BB45-4F84-9EF4-7D1B150D677B}"/>
    <cellStyle name="Comma 2 5 5 3 3 5 3" xfId="24578" xr:uid="{56296F5C-50BC-4E7F-9019-DB79B75A072E}"/>
    <cellStyle name="Comma 2 5 5 3 3 6" xfId="10167" xr:uid="{00000000-0005-0000-0000-0000A51D0000}"/>
    <cellStyle name="Comma 2 5 5 3 3 6 2" xfId="29381" xr:uid="{0F8FFF99-D6AA-450F-B4D4-079296705DD6}"/>
    <cellStyle name="Comma 2 5 5 3 3 7" xfId="19774" xr:uid="{0DF3E6FF-71B1-4492-BBF3-A1260855D626}"/>
    <cellStyle name="Comma 2 5 5 3 4" xfId="756" xr:uid="{00000000-0005-0000-0000-0000A61D0000}"/>
    <cellStyle name="Comma 2 5 5 3 4 2" xfId="1557" xr:uid="{00000000-0005-0000-0000-0000A71D0000}"/>
    <cellStyle name="Comma 2 5 5 3 4 2 2" xfId="3962" xr:uid="{00000000-0005-0000-0000-0000A81D0000}"/>
    <cellStyle name="Comma 2 5 5 3 4 2 2 2" xfId="8765" xr:uid="{00000000-0005-0000-0000-0000A91D0000}"/>
    <cellStyle name="Comma 2 5 5 3 4 2 2 2 2" xfId="18372" xr:uid="{00000000-0005-0000-0000-0000AA1D0000}"/>
    <cellStyle name="Comma 2 5 5 3 4 2 2 2 2 2" xfId="37586" xr:uid="{640BEC58-C332-4F28-B86E-424DD70DD40D}"/>
    <cellStyle name="Comma 2 5 5 3 4 2 2 2 3" xfId="27979" xr:uid="{809EB141-69C9-4127-94AF-950F41A8E609}"/>
    <cellStyle name="Comma 2 5 5 3 4 2 2 3" xfId="13569" xr:uid="{00000000-0005-0000-0000-0000AB1D0000}"/>
    <cellStyle name="Comma 2 5 5 3 4 2 2 3 2" xfId="32783" xr:uid="{A2F57665-4B61-4876-8C18-C12FB0BAA282}"/>
    <cellStyle name="Comma 2 5 5 3 4 2 2 4" xfId="23176" xr:uid="{5CE8C830-6E85-47CA-B2C8-59D1FE039595}"/>
    <cellStyle name="Comma 2 5 5 3 4 2 3" xfId="6364" xr:uid="{00000000-0005-0000-0000-0000AC1D0000}"/>
    <cellStyle name="Comma 2 5 5 3 4 2 3 2" xfId="15971" xr:uid="{00000000-0005-0000-0000-0000AD1D0000}"/>
    <cellStyle name="Comma 2 5 5 3 4 2 3 2 2" xfId="35185" xr:uid="{8B326434-02EC-4119-A689-C1DFB3445DC7}"/>
    <cellStyle name="Comma 2 5 5 3 4 2 3 3" xfId="25578" xr:uid="{3FCE5D0F-19C8-4C82-B509-76234A21634C}"/>
    <cellStyle name="Comma 2 5 5 3 4 2 4" xfId="11167" xr:uid="{00000000-0005-0000-0000-0000AE1D0000}"/>
    <cellStyle name="Comma 2 5 5 3 4 2 4 2" xfId="30381" xr:uid="{2A435091-EF14-4D6A-A10E-411E3F5544F9}"/>
    <cellStyle name="Comma 2 5 5 3 4 2 5" xfId="20774" xr:uid="{46E4B575-5D5B-44F7-9E99-868008AE71A1}"/>
    <cellStyle name="Comma 2 5 5 3 4 3" xfId="2357" xr:uid="{00000000-0005-0000-0000-0000AF1D0000}"/>
    <cellStyle name="Comma 2 5 5 3 4 3 2" xfId="4762" xr:uid="{00000000-0005-0000-0000-0000B01D0000}"/>
    <cellStyle name="Comma 2 5 5 3 4 3 2 2" xfId="9565" xr:uid="{00000000-0005-0000-0000-0000B11D0000}"/>
    <cellStyle name="Comma 2 5 5 3 4 3 2 2 2" xfId="19172" xr:uid="{00000000-0005-0000-0000-0000B21D0000}"/>
    <cellStyle name="Comma 2 5 5 3 4 3 2 2 2 2" xfId="38386" xr:uid="{E61E5C84-0A41-4DD4-B0C2-66FF6AD2719D}"/>
    <cellStyle name="Comma 2 5 5 3 4 3 2 2 3" xfId="28779" xr:uid="{3CB09ECA-7E54-4EEA-8D2C-B5568DFCBC1E}"/>
    <cellStyle name="Comma 2 5 5 3 4 3 2 3" xfId="14369" xr:uid="{00000000-0005-0000-0000-0000B31D0000}"/>
    <cellStyle name="Comma 2 5 5 3 4 3 2 3 2" xfId="33583" xr:uid="{3CB81833-7AC9-4ECD-AFDB-364C526A341B}"/>
    <cellStyle name="Comma 2 5 5 3 4 3 2 4" xfId="23976" xr:uid="{905FCB40-ADA7-4B70-B0CE-E9A6C8BDD8B2}"/>
    <cellStyle name="Comma 2 5 5 3 4 3 3" xfId="7164" xr:uid="{00000000-0005-0000-0000-0000B41D0000}"/>
    <cellStyle name="Comma 2 5 5 3 4 3 3 2" xfId="16771" xr:uid="{00000000-0005-0000-0000-0000B51D0000}"/>
    <cellStyle name="Comma 2 5 5 3 4 3 3 2 2" xfId="35985" xr:uid="{F34A078C-D3EF-4807-A189-6791F2BE6E20}"/>
    <cellStyle name="Comma 2 5 5 3 4 3 3 3" xfId="26378" xr:uid="{1594A92D-1D33-4245-ABB4-26083CD05F33}"/>
    <cellStyle name="Comma 2 5 5 3 4 3 4" xfId="11967" xr:uid="{00000000-0005-0000-0000-0000B61D0000}"/>
    <cellStyle name="Comma 2 5 5 3 4 3 4 2" xfId="31181" xr:uid="{5FB061DC-694E-45D5-B52C-228067E48BA1}"/>
    <cellStyle name="Comma 2 5 5 3 4 3 5" xfId="21574" xr:uid="{94EFA732-C369-49A3-AB00-699A5E2AFEA1}"/>
    <cellStyle name="Comma 2 5 5 3 4 4" xfId="3162" xr:uid="{00000000-0005-0000-0000-0000B71D0000}"/>
    <cellStyle name="Comma 2 5 5 3 4 4 2" xfId="7965" xr:uid="{00000000-0005-0000-0000-0000B81D0000}"/>
    <cellStyle name="Comma 2 5 5 3 4 4 2 2" xfId="17572" xr:uid="{00000000-0005-0000-0000-0000B91D0000}"/>
    <cellStyle name="Comma 2 5 5 3 4 4 2 2 2" xfId="36786" xr:uid="{924E56CA-777D-4C25-859B-E5A108F73E6E}"/>
    <cellStyle name="Comma 2 5 5 3 4 4 2 3" xfId="27179" xr:uid="{3F733BDA-7A5E-4A47-AAC1-113C374BD45F}"/>
    <cellStyle name="Comma 2 5 5 3 4 4 3" xfId="12769" xr:uid="{00000000-0005-0000-0000-0000BA1D0000}"/>
    <cellStyle name="Comma 2 5 5 3 4 4 3 2" xfId="31983" xr:uid="{D57A59CB-DB00-4D1B-8DFF-B7CAFCEA622F}"/>
    <cellStyle name="Comma 2 5 5 3 4 4 4" xfId="22376" xr:uid="{4E504804-9B3E-469B-BB67-8DC23651454C}"/>
    <cellStyle name="Comma 2 5 5 3 4 5" xfId="5564" xr:uid="{00000000-0005-0000-0000-0000BB1D0000}"/>
    <cellStyle name="Comma 2 5 5 3 4 5 2" xfId="15171" xr:uid="{00000000-0005-0000-0000-0000BC1D0000}"/>
    <cellStyle name="Comma 2 5 5 3 4 5 2 2" xfId="34385" xr:uid="{9425BB5A-7D7C-44CA-A5AB-36ADE79A628A}"/>
    <cellStyle name="Comma 2 5 5 3 4 5 3" xfId="24778" xr:uid="{AFD000CB-8AFD-4419-910C-95598E3B6CCC}"/>
    <cellStyle name="Comma 2 5 5 3 4 6" xfId="10367" xr:uid="{00000000-0005-0000-0000-0000BD1D0000}"/>
    <cellStyle name="Comma 2 5 5 3 4 6 2" xfId="29581" xr:uid="{7D4369FF-5CBD-438E-AE93-69D60C3513B4}"/>
    <cellStyle name="Comma 2 5 5 3 4 7" xfId="19974" xr:uid="{FD3D9061-95EF-4299-B6D2-BCC0E13F84C3}"/>
    <cellStyle name="Comma 2 5 5 3 5" xfId="957" xr:uid="{00000000-0005-0000-0000-0000BE1D0000}"/>
    <cellStyle name="Comma 2 5 5 3 5 2" xfId="3362" xr:uid="{00000000-0005-0000-0000-0000BF1D0000}"/>
    <cellStyle name="Comma 2 5 5 3 5 2 2" xfId="8165" xr:uid="{00000000-0005-0000-0000-0000C01D0000}"/>
    <cellStyle name="Comma 2 5 5 3 5 2 2 2" xfId="17772" xr:uid="{00000000-0005-0000-0000-0000C11D0000}"/>
    <cellStyle name="Comma 2 5 5 3 5 2 2 2 2" xfId="36986" xr:uid="{7ADB9B27-0C83-41BF-A2E5-938DCF31881A}"/>
    <cellStyle name="Comma 2 5 5 3 5 2 2 3" xfId="27379" xr:uid="{2E432211-49C5-42C0-8274-8E81DF7BB969}"/>
    <cellStyle name="Comma 2 5 5 3 5 2 3" xfId="12969" xr:uid="{00000000-0005-0000-0000-0000C21D0000}"/>
    <cellStyle name="Comma 2 5 5 3 5 2 3 2" xfId="32183" xr:uid="{84837709-501D-4F2B-8E41-0ADC107FBCF3}"/>
    <cellStyle name="Comma 2 5 5 3 5 2 4" xfId="22576" xr:uid="{39FC79D0-FFE9-4DEA-8217-B03B4616E1AD}"/>
    <cellStyle name="Comma 2 5 5 3 5 3" xfId="5764" xr:uid="{00000000-0005-0000-0000-0000C31D0000}"/>
    <cellStyle name="Comma 2 5 5 3 5 3 2" xfId="15371" xr:uid="{00000000-0005-0000-0000-0000C41D0000}"/>
    <cellStyle name="Comma 2 5 5 3 5 3 2 2" xfId="34585" xr:uid="{DEF351B0-1F10-4E44-873A-410D7D3A6B85}"/>
    <cellStyle name="Comma 2 5 5 3 5 3 3" xfId="24978" xr:uid="{D3270788-48C8-4E0E-823E-C0CF0002F515}"/>
    <cellStyle name="Comma 2 5 5 3 5 4" xfId="10567" xr:uid="{00000000-0005-0000-0000-0000C51D0000}"/>
    <cellStyle name="Comma 2 5 5 3 5 4 2" xfId="29781" xr:uid="{28A8B8CA-DAFA-44B4-9FF8-F8FDA4A192B9}"/>
    <cellStyle name="Comma 2 5 5 3 5 5" xfId="20174" xr:uid="{E8FC27AC-FFA4-4B0E-923E-2140FDF7DF0A}"/>
    <cellStyle name="Comma 2 5 5 3 6" xfId="1757" xr:uid="{00000000-0005-0000-0000-0000C61D0000}"/>
    <cellStyle name="Comma 2 5 5 3 6 2" xfId="4162" xr:uid="{00000000-0005-0000-0000-0000C71D0000}"/>
    <cellStyle name="Comma 2 5 5 3 6 2 2" xfId="8965" xr:uid="{00000000-0005-0000-0000-0000C81D0000}"/>
    <cellStyle name="Comma 2 5 5 3 6 2 2 2" xfId="18572" xr:uid="{00000000-0005-0000-0000-0000C91D0000}"/>
    <cellStyle name="Comma 2 5 5 3 6 2 2 2 2" xfId="37786" xr:uid="{62327315-8080-4092-8E5B-E3246F5D042C}"/>
    <cellStyle name="Comma 2 5 5 3 6 2 2 3" xfId="28179" xr:uid="{3370E5C7-0BB2-4E34-94EA-C1CDC936E000}"/>
    <cellStyle name="Comma 2 5 5 3 6 2 3" xfId="13769" xr:uid="{00000000-0005-0000-0000-0000CA1D0000}"/>
    <cellStyle name="Comma 2 5 5 3 6 2 3 2" xfId="32983" xr:uid="{2CCD837D-67A5-4CC2-8E48-971836E53891}"/>
    <cellStyle name="Comma 2 5 5 3 6 2 4" xfId="23376" xr:uid="{B843B702-5315-42EB-BF73-FD46B5966B5F}"/>
    <cellStyle name="Comma 2 5 5 3 6 3" xfId="6564" xr:uid="{00000000-0005-0000-0000-0000CB1D0000}"/>
    <cellStyle name="Comma 2 5 5 3 6 3 2" xfId="16171" xr:uid="{00000000-0005-0000-0000-0000CC1D0000}"/>
    <cellStyle name="Comma 2 5 5 3 6 3 2 2" xfId="35385" xr:uid="{2F051A72-80B6-4E17-B360-7287DE2990D3}"/>
    <cellStyle name="Comma 2 5 5 3 6 3 3" xfId="25778" xr:uid="{E0BDEDC7-0889-4A6C-8767-2C095202DDE0}"/>
    <cellStyle name="Comma 2 5 5 3 6 4" xfId="11367" xr:uid="{00000000-0005-0000-0000-0000CD1D0000}"/>
    <cellStyle name="Comma 2 5 5 3 6 4 2" xfId="30581" xr:uid="{FE69CE58-1681-43C6-AD5C-62BD4C332B15}"/>
    <cellStyle name="Comma 2 5 5 3 6 5" xfId="20974" xr:uid="{E789661E-3851-4D7F-855D-746C76593A64}"/>
    <cellStyle name="Comma 2 5 5 3 7" xfId="2562" xr:uid="{00000000-0005-0000-0000-0000CE1D0000}"/>
    <cellStyle name="Comma 2 5 5 3 7 2" xfId="7365" xr:uid="{00000000-0005-0000-0000-0000CF1D0000}"/>
    <cellStyle name="Comma 2 5 5 3 7 2 2" xfId="16972" xr:uid="{00000000-0005-0000-0000-0000D01D0000}"/>
    <cellStyle name="Comma 2 5 5 3 7 2 2 2" xfId="36186" xr:uid="{EB514964-ECB9-49EF-B12A-5B5056E232B7}"/>
    <cellStyle name="Comma 2 5 5 3 7 2 3" xfId="26579" xr:uid="{4C75AA38-7329-49A4-8EE8-4672EBD58AE7}"/>
    <cellStyle name="Comma 2 5 5 3 7 3" xfId="12169" xr:uid="{00000000-0005-0000-0000-0000D11D0000}"/>
    <cellStyle name="Comma 2 5 5 3 7 3 2" xfId="31383" xr:uid="{635798BD-2B66-4C9C-8AE0-2C959020DD40}"/>
    <cellStyle name="Comma 2 5 5 3 7 4" xfId="21776" xr:uid="{6DD44F60-AB8A-42E2-992D-216D1171EAAC}"/>
    <cellStyle name="Comma 2 5 5 3 8" xfId="4964" xr:uid="{00000000-0005-0000-0000-0000D21D0000}"/>
    <cellStyle name="Comma 2 5 5 3 8 2" xfId="14571" xr:uid="{00000000-0005-0000-0000-0000D31D0000}"/>
    <cellStyle name="Comma 2 5 5 3 8 2 2" xfId="33785" xr:uid="{D042644E-9369-4B4D-A398-C6637A06F7F7}"/>
    <cellStyle name="Comma 2 5 5 3 8 3" xfId="24178" xr:uid="{8C50D599-E73A-4295-9D99-942CEC8469CE}"/>
    <cellStyle name="Comma 2 5 5 3 9" xfId="9767" xr:uid="{00000000-0005-0000-0000-0000D41D0000}"/>
    <cellStyle name="Comma 2 5 5 3 9 2" xfId="28981" xr:uid="{8E5484EB-85CE-421A-B428-32E90801CDDB}"/>
    <cellStyle name="Comma 2 5 5 4" xfId="256" xr:uid="{00000000-0005-0000-0000-0000D51D0000}"/>
    <cellStyle name="Comma 2 5 5 4 2" xfId="1057" xr:uid="{00000000-0005-0000-0000-0000D61D0000}"/>
    <cellStyle name="Comma 2 5 5 4 2 2" xfId="3462" xr:uid="{00000000-0005-0000-0000-0000D71D0000}"/>
    <cellStyle name="Comma 2 5 5 4 2 2 2" xfId="8265" xr:uid="{00000000-0005-0000-0000-0000D81D0000}"/>
    <cellStyle name="Comma 2 5 5 4 2 2 2 2" xfId="17872" xr:uid="{00000000-0005-0000-0000-0000D91D0000}"/>
    <cellStyle name="Comma 2 5 5 4 2 2 2 2 2" xfId="37086" xr:uid="{B7C4E7E2-BB1A-42AA-8D57-ED5B8AEF77A5}"/>
    <cellStyle name="Comma 2 5 5 4 2 2 2 3" xfId="27479" xr:uid="{013710A4-7268-43AC-A57D-CC7EF45D7AFE}"/>
    <cellStyle name="Comma 2 5 5 4 2 2 3" xfId="13069" xr:uid="{00000000-0005-0000-0000-0000DA1D0000}"/>
    <cellStyle name="Comma 2 5 5 4 2 2 3 2" xfId="32283" xr:uid="{7DA4CE15-C7CF-452A-893C-6E2F8C9F459E}"/>
    <cellStyle name="Comma 2 5 5 4 2 2 4" xfId="22676" xr:uid="{93A0E3C8-3EBC-4141-A5C2-1BBFF1797A35}"/>
    <cellStyle name="Comma 2 5 5 4 2 3" xfId="5864" xr:uid="{00000000-0005-0000-0000-0000DB1D0000}"/>
    <cellStyle name="Comma 2 5 5 4 2 3 2" xfId="15471" xr:uid="{00000000-0005-0000-0000-0000DC1D0000}"/>
    <cellStyle name="Comma 2 5 5 4 2 3 2 2" xfId="34685" xr:uid="{430FDB2A-C8AC-478D-B8D3-6249852999B7}"/>
    <cellStyle name="Comma 2 5 5 4 2 3 3" xfId="25078" xr:uid="{214A4EAE-9DEC-45FD-AE94-A009B58195AC}"/>
    <cellStyle name="Comma 2 5 5 4 2 4" xfId="10667" xr:uid="{00000000-0005-0000-0000-0000DD1D0000}"/>
    <cellStyle name="Comma 2 5 5 4 2 4 2" xfId="29881" xr:uid="{75F89CDF-EC59-458C-9A99-F554FA0156FF}"/>
    <cellStyle name="Comma 2 5 5 4 2 5" xfId="20274" xr:uid="{705CEDB2-4E62-4D2F-9EF9-841D65434B6B}"/>
    <cellStyle name="Comma 2 5 5 4 3" xfId="1857" xr:uid="{00000000-0005-0000-0000-0000DE1D0000}"/>
    <cellStyle name="Comma 2 5 5 4 3 2" xfId="4262" xr:uid="{00000000-0005-0000-0000-0000DF1D0000}"/>
    <cellStyle name="Comma 2 5 5 4 3 2 2" xfId="9065" xr:uid="{00000000-0005-0000-0000-0000E01D0000}"/>
    <cellStyle name="Comma 2 5 5 4 3 2 2 2" xfId="18672" xr:uid="{00000000-0005-0000-0000-0000E11D0000}"/>
    <cellStyle name="Comma 2 5 5 4 3 2 2 2 2" xfId="37886" xr:uid="{2C3202BB-957E-4ECC-A7E1-BFC041F4B96E}"/>
    <cellStyle name="Comma 2 5 5 4 3 2 2 3" xfId="28279" xr:uid="{365EB398-D8F4-40EC-B66A-4D310D6AD233}"/>
    <cellStyle name="Comma 2 5 5 4 3 2 3" xfId="13869" xr:uid="{00000000-0005-0000-0000-0000E21D0000}"/>
    <cellStyle name="Comma 2 5 5 4 3 2 3 2" xfId="33083" xr:uid="{638B5858-8A99-45BD-B751-0BD5C19D3554}"/>
    <cellStyle name="Comma 2 5 5 4 3 2 4" xfId="23476" xr:uid="{F865DB2E-E211-4BB6-BF81-038DF1C24D5C}"/>
    <cellStyle name="Comma 2 5 5 4 3 3" xfId="6664" xr:uid="{00000000-0005-0000-0000-0000E31D0000}"/>
    <cellStyle name="Comma 2 5 5 4 3 3 2" xfId="16271" xr:uid="{00000000-0005-0000-0000-0000E41D0000}"/>
    <cellStyle name="Comma 2 5 5 4 3 3 2 2" xfId="35485" xr:uid="{DEDB5259-5DBE-40F6-8EEB-8A7493971AA2}"/>
    <cellStyle name="Comma 2 5 5 4 3 3 3" xfId="25878" xr:uid="{CAA957FA-4219-404F-90BC-67D72CBE114B}"/>
    <cellStyle name="Comma 2 5 5 4 3 4" xfId="11467" xr:uid="{00000000-0005-0000-0000-0000E51D0000}"/>
    <cellStyle name="Comma 2 5 5 4 3 4 2" xfId="30681" xr:uid="{33FF236F-5ED7-4591-A764-0780B820AB73}"/>
    <cellStyle name="Comma 2 5 5 4 3 5" xfId="21074" xr:uid="{D8684253-84FB-4EBD-96E5-33BD03603EF8}"/>
    <cellStyle name="Comma 2 5 5 4 4" xfId="2662" xr:uid="{00000000-0005-0000-0000-0000E61D0000}"/>
    <cellStyle name="Comma 2 5 5 4 4 2" xfId="7465" xr:uid="{00000000-0005-0000-0000-0000E71D0000}"/>
    <cellStyle name="Comma 2 5 5 4 4 2 2" xfId="17072" xr:uid="{00000000-0005-0000-0000-0000E81D0000}"/>
    <cellStyle name="Comma 2 5 5 4 4 2 2 2" xfId="36286" xr:uid="{A2CE7F07-6CB4-469F-AD10-11F58796A21D}"/>
    <cellStyle name="Comma 2 5 5 4 4 2 3" xfId="26679" xr:uid="{6AA0ACDD-98D8-4E63-A7EF-63F4609E1B40}"/>
    <cellStyle name="Comma 2 5 5 4 4 3" xfId="12269" xr:uid="{00000000-0005-0000-0000-0000E91D0000}"/>
    <cellStyle name="Comma 2 5 5 4 4 3 2" xfId="31483" xr:uid="{5626ABED-0244-470E-9C01-A74E6E21F8AC}"/>
    <cellStyle name="Comma 2 5 5 4 4 4" xfId="21876" xr:uid="{54DE2107-D6F1-4C9F-A51C-C8FF13ED489E}"/>
    <cellStyle name="Comma 2 5 5 4 5" xfId="5064" xr:uid="{00000000-0005-0000-0000-0000EA1D0000}"/>
    <cellStyle name="Comma 2 5 5 4 5 2" xfId="14671" xr:uid="{00000000-0005-0000-0000-0000EB1D0000}"/>
    <cellStyle name="Comma 2 5 5 4 5 2 2" xfId="33885" xr:uid="{B31C3067-7492-432A-899F-D61963D00167}"/>
    <cellStyle name="Comma 2 5 5 4 5 3" xfId="24278" xr:uid="{C80D6E28-5E44-4B17-95E7-F0E2A238578D}"/>
    <cellStyle name="Comma 2 5 5 4 6" xfId="9867" xr:uid="{00000000-0005-0000-0000-0000EC1D0000}"/>
    <cellStyle name="Comma 2 5 5 4 6 2" xfId="29081" xr:uid="{9335C196-1AF4-4CCD-8BA0-019CB7E27D25}"/>
    <cellStyle name="Comma 2 5 5 4 7" xfId="19474" xr:uid="{C2A0F8C6-7CE8-4718-A29B-1756EA656F17}"/>
    <cellStyle name="Comma 2 5 5 5" xfId="456" xr:uid="{00000000-0005-0000-0000-0000ED1D0000}"/>
    <cellStyle name="Comma 2 5 5 5 2" xfId="1257" xr:uid="{00000000-0005-0000-0000-0000EE1D0000}"/>
    <cellStyle name="Comma 2 5 5 5 2 2" xfId="3662" xr:uid="{00000000-0005-0000-0000-0000EF1D0000}"/>
    <cellStyle name="Comma 2 5 5 5 2 2 2" xfId="8465" xr:uid="{00000000-0005-0000-0000-0000F01D0000}"/>
    <cellStyle name="Comma 2 5 5 5 2 2 2 2" xfId="18072" xr:uid="{00000000-0005-0000-0000-0000F11D0000}"/>
    <cellStyle name="Comma 2 5 5 5 2 2 2 2 2" xfId="37286" xr:uid="{2854A221-F8F5-407F-A3E9-6C83271412CF}"/>
    <cellStyle name="Comma 2 5 5 5 2 2 2 3" xfId="27679" xr:uid="{7EB4F4FC-AA6D-42CA-96B0-0E2470DB5DBA}"/>
    <cellStyle name="Comma 2 5 5 5 2 2 3" xfId="13269" xr:uid="{00000000-0005-0000-0000-0000F21D0000}"/>
    <cellStyle name="Comma 2 5 5 5 2 2 3 2" xfId="32483" xr:uid="{619A7985-2E21-41C5-BF3A-E163C8D8FCD4}"/>
    <cellStyle name="Comma 2 5 5 5 2 2 4" xfId="22876" xr:uid="{72C94895-F1FB-4250-982F-B6F3537A4800}"/>
    <cellStyle name="Comma 2 5 5 5 2 3" xfId="6064" xr:uid="{00000000-0005-0000-0000-0000F31D0000}"/>
    <cellStyle name="Comma 2 5 5 5 2 3 2" xfId="15671" xr:uid="{00000000-0005-0000-0000-0000F41D0000}"/>
    <cellStyle name="Comma 2 5 5 5 2 3 2 2" xfId="34885" xr:uid="{B682525E-6F68-4F1A-8D51-4D524DD39AB5}"/>
    <cellStyle name="Comma 2 5 5 5 2 3 3" xfId="25278" xr:uid="{C45D5D8A-B2AD-48AF-AAAE-72704C84007A}"/>
    <cellStyle name="Comma 2 5 5 5 2 4" xfId="10867" xr:uid="{00000000-0005-0000-0000-0000F51D0000}"/>
    <cellStyle name="Comma 2 5 5 5 2 4 2" xfId="30081" xr:uid="{78745648-6878-4C60-A8AC-55E588BFD2AB}"/>
    <cellStyle name="Comma 2 5 5 5 2 5" xfId="20474" xr:uid="{70DC7DE0-71D8-4D93-95F5-554F5CE67546}"/>
    <cellStyle name="Comma 2 5 5 5 3" xfId="2057" xr:uid="{00000000-0005-0000-0000-0000F61D0000}"/>
    <cellStyle name="Comma 2 5 5 5 3 2" xfId="4462" xr:uid="{00000000-0005-0000-0000-0000F71D0000}"/>
    <cellStyle name="Comma 2 5 5 5 3 2 2" xfId="9265" xr:uid="{00000000-0005-0000-0000-0000F81D0000}"/>
    <cellStyle name="Comma 2 5 5 5 3 2 2 2" xfId="18872" xr:uid="{00000000-0005-0000-0000-0000F91D0000}"/>
    <cellStyle name="Comma 2 5 5 5 3 2 2 2 2" xfId="38086" xr:uid="{7158E911-FDBF-48A5-A4EA-7E5413B93AE5}"/>
    <cellStyle name="Comma 2 5 5 5 3 2 2 3" xfId="28479" xr:uid="{A457AE89-5569-41D7-A1C3-771CCD6833C9}"/>
    <cellStyle name="Comma 2 5 5 5 3 2 3" xfId="14069" xr:uid="{00000000-0005-0000-0000-0000FA1D0000}"/>
    <cellStyle name="Comma 2 5 5 5 3 2 3 2" xfId="33283" xr:uid="{65C7AFF8-4D2D-4057-A842-0471FAD97118}"/>
    <cellStyle name="Comma 2 5 5 5 3 2 4" xfId="23676" xr:uid="{9D143256-1E42-4BEB-9768-94150999E826}"/>
    <cellStyle name="Comma 2 5 5 5 3 3" xfId="6864" xr:uid="{00000000-0005-0000-0000-0000FB1D0000}"/>
    <cellStyle name="Comma 2 5 5 5 3 3 2" xfId="16471" xr:uid="{00000000-0005-0000-0000-0000FC1D0000}"/>
    <cellStyle name="Comma 2 5 5 5 3 3 2 2" xfId="35685" xr:uid="{CBEA503D-1B1D-4D0C-9FEC-66DDED508A0A}"/>
    <cellStyle name="Comma 2 5 5 5 3 3 3" xfId="26078" xr:uid="{8881EE57-0619-4D9D-9C81-FBAA8F816C9D}"/>
    <cellStyle name="Comma 2 5 5 5 3 4" xfId="11667" xr:uid="{00000000-0005-0000-0000-0000FD1D0000}"/>
    <cellStyle name="Comma 2 5 5 5 3 4 2" xfId="30881" xr:uid="{AE4A8CA9-8716-490B-8EEB-BAD4F12DB6DA}"/>
    <cellStyle name="Comma 2 5 5 5 3 5" xfId="21274" xr:uid="{40611357-A3EE-467C-9584-A2AB812E43B0}"/>
    <cellStyle name="Comma 2 5 5 5 4" xfId="2862" xr:uid="{00000000-0005-0000-0000-0000FE1D0000}"/>
    <cellStyle name="Comma 2 5 5 5 4 2" xfId="7665" xr:uid="{00000000-0005-0000-0000-0000FF1D0000}"/>
    <cellStyle name="Comma 2 5 5 5 4 2 2" xfId="17272" xr:uid="{00000000-0005-0000-0000-0000001E0000}"/>
    <cellStyle name="Comma 2 5 5 5 4 2 2 2" xfId="36486" xr:uid="{3075135F-AECD-4603-9FA9-D80113476131}"/>
    <cellStyle name="Comma 2 5 5 5 4 2 3" xfId="26879" xr:uid="{B58FE1EC-8C60-45F9-97D1-695DFCC33529}"/>
    <cellStyle name="Comma 2 5 5 5 4 3" xfId="12469" xr:uid="{00000000-0005-0000-0000-0000011E0000}"/>
    <cellStyle name="Comma 2 5 5 5 4 3 2" xfId="31683" xr:uid="{7180DB10-B8A5-4FC2-A111-9AF71ACE8DF7}"/>
    <cellStyle name="Comma 2 5 5 5 4 4" xfId="22076" xr:uid="{3562397C-A53E-4057-9F6E-0EB7802528FD}"/>
    <cellStyle name="Comma 2 5 5 5 5" xfId="5264" xr:uid="{00000000-0005-0000-0000-0000021E0000}"/>
    <cellStyle name="Comma 2 5 5 5 5 2" xfId="14871" xr:uid="{00000000-0005-0000-0000-0000031E0000}"/>
    <cellStyle name="Comma 2 5 5 5 5 2 2" xfId="34085" xr:uid="{AECA878F-90E5-459F-B518-BF40B91E3F04}"/>
    <cellStyle name="Comma 2 5 5 5 5 3" xfId="24478" xr:uid="{3EE020D5-2173-4BE2-961C-5897E75EE56A}"/>
    <cellStyle name="Comma 2 5 5 5 6" xfId="10067" xr:uid="{00000000-0005-0000-0000-0000041E0000}"/>
    <cellStyle name="Comma 2 5 5 5 6 2" xfId="29281" xr:uid="{259A8D39-11E1-4167-8E50-F4E722A20831}"/>
    <cellStyle name="Comma 2 5 5 5 7" xfId="19674" xr:uid="{27B47B46-2B57-4118-B1AA-2684A4504D93}"/>
    <cellStyle name="Comma 2 5 5 6" xfId="656" xr:uid="{00000000-0005-0000-0000-0000051E0000}"/>
    <cellStyle name="Comma 2 5 5 6 2" xfId="1457" xr:uid="{00000000-0005-0000-0000-0000061E0000}"/>
    <cellStyle name="Comma 2 5 5 6 2 2" xfId="3862" xr:uid="{00000000-0005-0000-0000-0000071E0000}"/>
    <cellStyle name="Comma 2 5 5 6 2 2 2" xfId="8665" xr:uid="{00000000-0005-0000-0000-0000081E0000}"/>
    <cellStyle name="Comma 2 5 5 6 2 2 2 2" xfId="18272" xr:uid="{00000000-0005-0000-0000-0000091E0000}"/>
    <cellStyle name="Comma 2 5 5 6 2 2 2 2 2" xfId="37486" xr:uid="{35C20FF3-9687-4FEA-BB10-D922728165A5}"/>
    <cellStyle name="Comma 2 5 5 6 2 2 2 3" xfId="27879" xr:uid="{7F6EF15F-9607-4A80-8FE0-802C6E793B1D}"/>
    <cellStyle name="Comma 2 5 5 6 2 2 3" xfId="13469" xr:uid="{00000000-0005-0000-0000-00000A1E0000}"/>
    <cellStyle name="Comma 2 5 5 6 2 2 3 2" xfId="32683" xr:uid="{69438B3A-C94D-462C-B7D3-3F295901C301}"/>
    <cellStyle name="Comma 2 5 5 6 2 2 4" xfId="23076" xr:uid="{F9B66F61-6958-4699-AFB5-2EE7E71A2FF7}"/>
    <cellStyle name="Comma 2 5 5 6 2 3" xfId="6264" xr:uid="{00000000-0005-0000-0000-00000B1E0000}"/>
    <cellStyle name="Comma 2 5 5 6 2 3 2" xfId="15871" xr:uid="{00000000-0005-0000-0000-00000C1E0000}"/>
    <cellStyle name="Comma 2 5 5 6 2 3 2 2" xfId="35085" xr:uid="{972035B8-1AED-43A6-B5CF-CB9FA856FCA0}"/>
    <cellStyle name="Comma 2 5 5 6 2 3 3" xfId="25478" xr:uid="{FAE0F8B9-DAD7-49D0-A587-440EE1BC3508}"/>
    <cellStyle name="Comma 2 5 5 6 2 4" xfId="11067" xr:uid="{00000000-0005-0000-0000-00000D1E0000}"/>
    <cellStyle name="Comma 2 5 5 6 2 4 2" xfId="30281" xr:uid="{A6A3B208-CB50-4649-B155-445803C8D2D7}"/>
    <cellStyle name="Comma 2 5 5 6 2 5" xfId="20674" xr:uid="{F73F31CA-332C-41AF-B6BA-D6B4BA5EE9DC}"/>
    <cellStyle name="Comma 2 5 5 6 3" xfId="2257" xr:uid="{00000000-0005-0000-0000-00000E1E0000}"/>
    <cellStyle name="Comma 2 5 5 6 3 2" xfId="4662" xr:uid="{00000000-0005-0000-0000-00000F1E0000}"/>
    <cellStyle name="Comma 2 5 5 6 3 2 2" xfId="9465" xr:uid="{00000000-0005-0000-0000-0000101E0000}"/>
    <cellStyle name="Comma 2 5 5 6 3 2 2 2" xfId="19072" xr:uid="{00000000-0005-0000-0000-0000111E0000}"/>
    <cellStyle name="Comma 2 5 5 6 3 2 2 2 2" xfId="38286" xr:uid="{C8F327E3-ED5E-4B51-9FC9-CF692F8D2A63}"/>
    <cellStyle name="Comma 2 5 5 6 3 2 2 3" xfId="28679" xr:uid="{1E84D5A1-7E14-40FD-807F-3183AB8CD4A2}"/>
    <cellStyle name="Comma 2 5 5 6 3 2 3" xfId="14269" xr:uid="{00000000-0005-0000-0000-0000121E0000}"/>
    <cellStyle name="Comma 2 5 5 6 3 2 3 2" xfId="33483" xr:uid="{B557CC3D-2B6D-4D33-A83E-5134B78A159A}"/>
    <cellStyle name="Comma 2 5 5 6 3 2 4" xfId="23876" xr:uid="{B65C01C7-96DB-404A-82A5-AC906933F6BF}"/>
    <cellStyle name="Comma 2 5 5 6 3 3" xfId="7064" xr:uid="{00000000-0005-0000-0000-0000131E0000}"/>
    <cellStyle name="Comma 2 5 5 6 3 3 2" xfId="16671" xr:uid="{00000000-0005-0000-0000-0000141E0000}"/>
    <cellStyle name="Comma 2 5 5 6 3 3 2 2" xfId="35885" xr:uid="{F8727362-C521-4747-84EF-1240C9CFAF30}"/>
    <cellStyle name="Comma 2 5 5 6 3 3 3" xfId="26278" xr:uid="{AB18F9E0-8471-43E9-B00B-A62A5B17C972}"/>
    <cellStyle name="Comma 2 5 5 6 3 4" xfId="11867" xr:uid="{00000000-0005-0000-0000-0000151E0000}"/>
    <cellStyle name="Comma 2 5 5 6 3 4 2" xfId="31081" xr:uid="{CB8E1394-61DC-4186-8C1E-60FA9E575EC3}"/>
    <cellStyle name="Comma 2 5 5 6 3 5" xfId="21474" xr:uid="{99409568-778D-433E-9B80-5984DE2A491E}"/>
    <cellStyle name="Comma 2 5 5 6 4" xfId="3062" xr:uid="{00000000-0005-0000-0000-0000161E0000}"/>
    <cellStyle name="Comma 2 5 5 6 4 2" xfId="7865" xr:uid="{00000000-0005-0000-0000-0000171E0000}"/>
    <cellStyle name="Comma 2 5 5 6 4 2 2" xfId="17472" xr:uid="{00000000-0005-0000-0000-0000181E0000}"/>
    <cellStyle name="Comma 2 5 5 6 4 2 2 2" xfId="36686" xr:uid="{822F4215-EB6E-4A45-8099-E31F82F9CD45}"/>
    <cellStyle name="Comma 2 5 5 6 4 2 3" xfId="27079" xr:uid="{3C431D90-5937-4798-96C4-5CB871350F25}"/>
    <cellStyle name="Comma 2 5 5 6 4 3" xfId="12669" xr:uid="{00000000-0005-0000-0000-0000191E0000}"/>
    <cellStyle name="Comma 2 5 5 6 4 3 2" xfId="31883" xr:uid="{91A4D773-884A-4855-B03E-AB33F1CF4E5D}"/>
    <cellStyle name="Comma 2 5 5 6 4 4" xfId="22276" xr:uid="{9879F289-527F-4CEE-82C4-505083CCC948}"/>
    <cellStyle name="Comma 2 5 5 6 5" xfId="5464" xr:uid="{00000000-0005-0000-0000-00001A1E0000}"/>
    <cellStyle name="Comma 2 5 5 6 5 2" xfId="15071" xr:uid="{00000000-0005-0000-0000-00001B1E0000}"/>
    <cellStyle name="Comma 2 5 5 6 5 2 2" xfId="34285" xr:uid="{B5CBF2DD-B75D-448A-A057-BEB9E74DAF8D}"/>
    <cellStyle name="Comma 2 5 5 6 5 3" xfId="24678" xr:uid="{C4164767-E221-4D7A-BF14-A03B23EF7B1E}"/>
    <cellStyle name="Comma 2 5 5 6 6" xfId="10267" xr:uid="{00000000-0005-0000-0000-00001C1E0000}"/>
    <cellStyle name="Comma 2 5 5 6 6 2" xfId="29481" xr:uid="{F258C424-0F10-417F-B3CC-7BBC8143526A}"/>
    <cellStyle name="Comma 2 5 5 6 7" xfId="19874" xr:uid="{61B6C11E-73CE-4FCB-B013-6DCE20D59D28}"/>
    <cellStyle name="Comma 2 5 5 7" xfId="857" xr:uid="{00000000-0005-0000-0000-00001D1E0000}"/>
    <cellStyle name="Comma 2 5 5 7 2" xfId="3262" xr:uid="{00000000-0005-0000-0000-00001E1E0000}"/>
    <cellStyle name="Comma 2 5 5 7 2 2" xfId="8065" xr:uid="{00000000-0005-0000-0000-00001F1E0000}"/>
    <cellStyle name="Comma 2 5 5 7 2 2 2" xfId="17672" xr:uid="{00000000-0005-0000-0000-0000201E0000}"/>
    <cellStyle name="Comma 2 5 5 7 2 2 2 2" xfId="36886" xr:uid="{1B6AF5EF-0D27-41F1-A489-31A3B3FBFD89}"/>
    <cellStyle name="Comma 2 5 5 7 2 2 3" xfId="27279" xr:uid="{1436027D-603C-4209-BCEA-DECB87C16B63}"/>
    <cellStyle name="Comma 2 5 5 7 2 3" xfId="12869" xr:uid="{00000000-0005-0000-0000-0000211E0000}"/>
    <cellStyle name="Comma 2 5 5 7 2 3 2" xfId="32083" xr:uid="{FE4404D7-0C3B-47D4-80E4-BAD618240F65}"/>
    <cellStyle name="Comma 2 5 5 7 2 4" xfId="22476" xr:uid="{C67D2BB4-0BDD-4D49-A660-338C84F7CA6E}"/>
    <cellStyle name="Comma 2 5 5 7 3" xfId="5664" xr:uid="{00000000-0005-0000-0000-0000221E0000}"/>
    <cellStyle name="Comma 2 5 5 7 3 2" xfId="15271" xr:uid="{00000000-0005-0000-0000-0000231E0000}"/>
    <cellStyle name="Comma 2 5 5 7 3 2 2" xfId="34485" xr:uid="{44D4A443-E754-4B0B-AD03-93E7FA35E54E}"/>
    <cellStyle name="Comma 2 5 5 7 3 3" xfId="24878" xr:uid="{B23C774E-1FF1-419A-A78B-E61858F1E61F}"/>
    <cellStyle name="Comma 2 5 5 7 4" xfId="10467" xr:uid="{00000000-0005-0000-0000-0000241E0000}"/>
    <cellStyle name="Comma 2 5 5 7 4 2" xfId="29681" xr:uid="{51613464-8235-4439-8B6D-AD28A5FD7D9E}"/>
    <cellStyle name="Comma 2 5 5 7 5" xfId="20074" xr:uid="{0015CDD4-FF20-4A80-8496-93872F911D5D}"/>
    <cellStyle name="Comma 2 5 5 8" xfId="1657" xr:uid="{00000000-0005-0000-0000-0000251E0000}"/>
    <cellStyle name="Comma 2 5 5 8 2" xfId="4062" xr:uid="{00000000-0005-0000-0000-0000261E0000}"/>
    <cellStyle name="Comma 2 5 5 8 2 2" xfId="8865" xr:uid="{00000000-0005-0000-0000-0000271E0000}"/>
    <cellStyle name="Comma 2 5 5 8 2 2 2" xfId="18472" xr:uid="{00000000-0005-0000-0000-0000281E0000}"/>
    <cellStyle name="Comma 2 5 5 8 2 2 2 2" xfId="37686" xr:uid="{565B346B-73AF-4056-BBA4-B939D36E02F5}"/>
    <cellStyle name="Comma 2 5 5 8 2 2 3" xfId="28079" xr:uid="{DA75F6A6-93C4-47D0-9AAC-2B3A359CA0D2}"/>
    <cellStyle name="Comma 2 5 5 8 2 3" xfId="13669" xr:uid="{00000000-0005-0000-0000-0000291E0000}"/>
    <cellStyle name="Comma 2 5 5 8 2 3 2" xfId="32883" xr:uid="{12C3302A-E589-42BA-830D-D7182E31F824}"/>
    <cellStyle name="Comma 2 5 5 8 2 4" xfId="23276" xr:uid="{BDAFE97B-D87A-4CEC-80D4-916DB9D40074}"/>
    <cellStyle name="Comma 2 5 5 8 3" xfId="6464" xr:uid="{00000000-0005-0000-0000-00002A1E0000}"/>
    <cellStyle name="Comma 2 5 5 8 3 2" xfId="16071" xr:uid="{00000000-0005-0000-0000-00002B1E0000}"/>
    <cellStyle name="Comma 2 5 5 8 3 2 2" xfId="35285" xr:uid="{290A129A-C9BF-470C-A45C-F5921F624EFC}"/>
    <cellStyle name="Comma 2 5 5 8 3 3" xfId="25678" xr:uid="{835C6F5A-4813-4F66-BF86-6261E08D4187}"/>
    <cellStyle name="Comma 2 5 5 8 4" xfId="11267" xr:uid="{00000000-0005-0000-0000-00002C1E0000}"/>
    <cellStyle name="Comma 2 5 5 8 4 2" xfId="30481" xr:uid="{B90700C0-2CBF-4165-9AD5-1486ABD04378}"/>
    <cellStyle name="Comma 2 5 5 8 5" xfId="20874" xr:uid="{2609C46F-0B1B-44FD-B912-7AF54794F0BE}"/>
    <cellStyle name="Comma 2 5 5 9" xfId="2462" xr:uid="{00000000-0005-0000-0000-00002D1E0000}"/>
    <cellStyle name="Comma 2 5 5 9 2" xfId="7265" xr:uid="{00000000-0005-0000-0000-00002E1E0000}"/>
    <cellStyle name="Comma 2 5 5 9 2 2" xfId="16872" xr:uid="{00000000-0005-0000-0000-00002F1E0000}"/>
    <cellStyle name="Comma 2 5 5 9 2 2 2" xfId="36086" xr:uid="{16DFBDD8-5D76-458B-919E-59B1C12C5E97}"/>
    <cellStyle name="Comma 2 5 5 9 2 3" xfId="26479" xr:uid="{BF127D97-8E02-4392-ABCB-B7CF49D507F4}"/>
    <cellStyle name="Comma 2 5 5 9 3" xfId="12069" xr:uid="{00000000-0005-0000-0000-0000301E0000}"/>
    <cellStyle name="Comma 2 5 5 9 3 2" xfId="31283" xr:uid="{F1C1AC93-C5B3-497D-BAD5-DE1A28D3199D}"/>
    <cellStyle name="Comma 2 5 5 9 4" xfId="21676" xr:uid="{DB5413A7-06D5-4ADB-B929-15205823BA69}"/>
    <cellStyle name="Comma 2 5 6" xfId="66" xr:uid="{00000000-0005-0000-0000-0000311E0000}"/>
    <cellStyle name="Comma 2 5 6 10" xfId="9677" xr:uid="{00000000-0005-0000-0000-0000321E0000}"/>
    <cellStyle name="Comma 2 5 6 10 2" xfId="28891" xr:uid="{EBEDF2D2-3D98-4369-AB05-BFF538C9EA1D}"/>
    <cellStyle name="Comma 2 5 6 11" xfId="19284" xr:uid="{6DF35F47-45F6-4A76-AC2D-544013A43F66}"/>
    <cellStyle name="Comma 2 5 6 2" xfId="166" xr:uid="{00000000-0005-0000-0000-0000331E0000}"/>
    <cellStyle name="Comma 2 5 6 2 10" xfId="19384" xr:uid="{DBB1CF5C-D52D-430B-989C-6472F0AA3BF5}"/>
    <cellStyle name="Comma 2 5 6 2 2" xfId="366" xr:uid="{00000000-0005-0000-0000-0000341E0000}"/>
    <cellStyle name="Comma 2 5 6 2 2 2" xfId="1167" xr:uid="{00000000-0005-0000-0000-0000351E0000}"/>
    <cellStyle name="Comma 2 5 6 2 2 2 2" xfId="3572" xr:uid="{00000000-0005-0000-0000-0000361E0000}"/>
    <cellStyle name="Comma 2 5 6 2 2 2 2 2" xfId="8375" xr:uid="{00000000-0005-0000-0000-0000371E0000}"/>
    <cellStyle name="Comma 2 5 6 2 2 2 2 2 2" xfId="17982" xr:uid="{00000000-0005-0000-0000-0000381E0000}"/>
    <cellStyle name="Comma 2 5 6 2 2 2 2 2 2 2" xfId="37196" xr:uid="{18685FA4-9D7C-4101-A004-5D82114680A4}"/>
    <cellStyle name="Comma 2 5 6 2 2 2 2 2 3" xfId="27589" xr:uid="{C16E94E8-844F-416F-84F9-091BC915CD7C}"/>
    <cellStyle name="Comma 2 5 6 2 2 2 2 3" xfId="13179" xr:uid="{00000000-0005-0000-0000-0000391E0000}"/>
    <cellStyle name="Comma 2 5 6 2 2 2 2 3 2" xfId="32393" xr:uid="{A478FE75-BBCC-4861-94B3-8B51CB50F10B}"/>
    <cellStyle name="Comma 2 5 6 2 2 2 2 4" xfId="22786" xr:uid="{C33F6F11-BABF-48B8-8BD9-16CE0AADC030}"/>
    <cellStyle name="Comma 2 5 6 2 2 2 3" xfId="5974" xr:uid="{00000000-0005-0000-0000-00003A1E0000}"/>
    <cellStyle name="Comma 2 5 6 2 2 2 3 2" xfId="15581" xr:uid="{00000000-0005-0000-0000-00003B1E0000}"/>
    <cellStyle name="Comma 2 5 6 2 2 2 3 2 2" xfId="34795" xr:uid="{54C93887-3111-4A76-AA1B-0998CC42C524}"/>
    <cellStyle name="Comma 2 5 6 2 2 2 3 3" xfId="25188" xr:uid="{9CD1DAB5-9169-4D15-B52F-21AD213A7A75}"/>
    <cellStyle name="Comma 2 5 6 2 2 2 4" xfId="10777" xr:uid="{00000000-0005-0000-0000-00003C1E0000}"/>
    <cellStyle name="Comma 2 5 6 2 2 2 4 2" xfId="29991" xr:uid="{66E224A2-AE7B-4B48-BCD9-1CB9570A735B}"/>
    <cellStyle name="Comma 2 5 6 2 2 2 5" xfId="20384" xr:uid="{E41415A3-22B5-400E-8DC3-012139269B04}"/>
    <cellStyle name="Comma 2 5 6 2 2 3" xfId="1967" xr:uid="{00000000-0005-0000-0000-00003D1E0000}"/>
    <cellStyle name="Comma 2 5 6 2 2 3 2" xfId="4372" xr:uid="{00000000-0005-0000-0000-00003E1E0000}"/>
    <cellStyle name="Comma 2 5 6 2 2 3 2 2" xfId="9175" xr:uid="{00000000-0005-0000-0000-00003F1E0000}"/>
    <cellStyle name="Comma 2 5 6 2 2 3 2 2 2" xfId="18782" xr:uid="{00000000-0005-0000-0000-0000401E0000}"/>
    <cellStyle name="Comma 2 5 6 2 2 3 2 2 2 2" xfId="37996" xr:uid="{A3114B88-1C0C-4A3D-9B13-5D44188737FE}"/>
    <cellStyle name="Comma 2 5 6 2 2 3 2 2 3" xfId="28389" xr:uid="{5436DE2A-E5DB-467A-B267-30B94763A256}"/>
    <cellStyle name="Comma 2 5 6 2 2 3 2 3" xfId="13979" xr:uid="{00000000-0005-0000-0000-0000411E0000}"/>
    <cellStyle name="Comma 2 5 6 2 2 3 2 3 2" xfId="33193" xr:uid="{E1080A88-66FE-4F31-A56A-9F2B1DDAE661}"/>
    <cellStyle name="Comma 2 5 6 2 2 3 2 4" xfId="23586" xr:uid="{7913B89D-37EF-40E8-9D7B-28666BA95160}"/>
    <cellStyle name="Comma 2 5 6 2 2 3 3" xfId="6774" xr:uid="{00000000-0005-0000-0000-0000421E0000}"/>
    <cellStyle name="Comma 2 5 6 2 2 3 3 2" xfId="16381" xr:uid="{00000000-0005-0000-0000-0000431E0000}"/>
    <cellStyle name="Comma 2 5 6 2 2 3 3 2 2" xfId="35595" xr:uid="{0200591D-9398-4A3C-B4A1-72809504F10E}"/>
    <cellStyle name="Comma 2 5 6 2 2 3 3 3" xfId="25988" xr:uid="{E051555C-CE14-46F5-B544-BDDA88556FFF}"/>
    <cellStyle name="Comma 2 5 6 2 2 3 4" xfId="11577" xr:uid="{00000000-0005-0000-0000-0000441E0000}"/>
    <cellStyle name="Comma 2 5 6 2 2 3 4 2" xfId="30791" xr:uid="{65F63FCF-6581-4013-9FC4-4B741EC9C96F}"/>
    <cellStyle name="Comma 2 5 6 2 2 3 5" xfId="21184" xr:uid="{3ABA76DD-2A93-4233-87B8-1404FB064D20}"/>
    <cellStyle name="Comma 2 5 6 2 2 4" xfId="2772" xr:uid="{00000000-0005-0000-0000-0000451E0000}"/>
    <cellStyle name="Comma 2 5 6 2 2 4 2" xfId="7575" xr:uid="{00000000-0005-0000-0000-0000461E0000}"/>
    <cellStyle name="Comma 2 5 6 2 2 4 2 2" xfId="17182" xr:uid="{00000000-0005-0000-0000-0000471E0000}"/>
    <cellStyle name="Comma 2 5 6 2 2 4 2 2 2" xfId="36396" xr:uid="{5DED5FA7-D57F-4936-9E18-A327D4FBF81F}"/>
    <cellStyle name="Comma 2 5 6 2 2 4 2 3" xfId="26789" xr:uid="{5B4EDA8E-5036-42D6-A5DE-9283B6A19611}"/>
    <cellStyle name="Comma 2 5 6 2 2 4 3" xfId="12379" xr:uid="{00000000-0005-0000-0000-0000481E0000}"/>
    <cellStyle name="Comma 2 5 6 2 2 4 3 2" xfId="31593" xr:uid="{1D38F56D-AF73-4CBD-9F53-6E84E3BD1C04}"/>
    <cellStyle name="Comma 2 5 6 2 2 4 4" xfId="21986" xr:uid="{5DCC1FCE-942D-4B2A-A56B-E715293E6B40}"/>
    <cellStyle name="Comma 2 5 6 2 2 5" xfId="5174" xr:uid="{00000000-0005-0000-0000-0000491E0000}"/>
    <cellStyle name="Comma 2 5 6 2 2 5 2" xfId="14781" xr:uid="{00000000-0005-0000-0000-00004A1E0000}"/>
    <cellStyle name="Comma 2 5 6 2 2 5 2 2" xfId="33995" xr:uid="{0EA23AB6-075A-4BB6-B747-871FC9F3108B}"/>
    <cellStyle name="Comma 2 5 6 2 2 5 3" xfId="24388" xr:uid="{758FF3D9-362D-41FF-A7A7-30CB88FFC419}"/>
    <cellStyle name="Comma 2 5 6 2 2 6" xfId="9977" xr:uid="{00000000-0005-0000-0000-00004B1E0000}"/>
    <cellStyle name="Comma 2 5 6 2 2 6 2" xfId="29191" xr:uid="{55F94D74-C14A-44F9-96D7-ED195FD90B2F}"/>
    <cellStyle name="Comma 2 5 6 2 2 7" xfId="19584" xr:uid="{EF2D1730-A229-4162-97C5-B5A41F40FD86}"/>
    <cellStyle name="Comma 2 5 6 2 3" xfId="566" xr:uid="{00000000-0005-0000-0000-00004C1E0000}"/>
    <cellStyle name="Comma 2 5 6 2 3 2" xfId="1367" xr:uid="{00000000-0005-0000-0000-00004D1E0000}"/>
    <cellStyle name="Comma 2 5 6 2 3 2 2" xfId="3772" xr:uid="{00000000-0005-0000-0000-00004E1E0000}"/>
    <cellStyle name="Comma 2 5 6 2 3 2 2 2" xfId="8575" xr:uid="{00000000-0005-0000-0000-00004F1E0000}"/>
    <cellStyle name="Comma 2 5 6 2 3 2 2 2 2" xfId="18182" xr:uid="{00000000-0005-0000-0000-0000501E0000}"/>
    <cellStyle name="Comma 2 5 6 2 3 2 2 2 2 2" xfId="37396" xr:uid="{DCA33DF6-09AA-40B8-B850-8BB1070E43FC}"/>
    <cellStyle name="Comma 2 5 6 2 3 2 2 2 3" xfId="27789" xr:uid="{09425DF0-84E2-45A7-83A5-25F58204D97D}"/>
    <cellStyle name="Comma 2 5 6 2 3 2 2 3" xfId="13379" xr:uid="{00000000-0005-0000-0000-0000511E0000}"/>
    <cellStyle name="Comma 2 5 6 2 3 2 2 3 2" xfId="32593" xr:uid="{64C4D7DD-B3EB-47C0-AA29-AE4388B76BF5}"/>
    <cellStyle name="Comma 2 5 6 2 3 2 2 4" xfId="22986" xr:uid="{6891B19F-D216-4AF4-A964-22DD08FF5D48}"/>
    <cellStyle name="Comma 2 5 6 2 3 2 3" xfId="6174" xr:uid="{00000000-0005-0000-0000-0000521E0000}"/>
    <cellStyle name="Comma 2 5 6 2 3 2 3 2" xfId="15781" xr:uid="{00000000-0005-0000-0000-0000531E0000}"/>
    <cellStyle name="Comma 2 5 6 2 3 2 3 2 2" xfId="34995" xr:uid="{2544BD0C-E27B-4BDD-BAAD-8961BFBA603A}"/>
    <cellStyle name="Comma 2 5 6 2 3 2 3 3" xfId="25388" xr:uid="{B48B3D85-BE3E-4D6F-AB0B-B5A2E2286184}"/>
    <cellStyle name="Comma 2 5 6 2 3 2 4" xfId="10977" xr:uid="{00000000-0005-0000-0000-0000541E0000}"/>
    <cellStyle name="Comma 2 5 6 2 3 2 4 2" xfId="30191" xr:uid="{9688DD79-3A90-4E8B-9A93-9B1B25755651}"/>
    <cellStyle name="Comma 2 5 6 2 3 2 5" xfId="20584" xr:uid="{429061E1-862E-436B-B60E-5BF37AD91276}"/>
    <cellStyle name="Comma 2 5 6 2 3 3" xfId="2167" xr:uid="{00000000-0005-0000-0000-0000551E0000}"/>
    <cellStyle name="Comma 2 5 6 2 3 3 2" xfId="4572" xr:uid="{00000000-0005-0000-0000-0000561E0000}"/>
    <cellStyle name="Comma 2 5 6 2 3 3 2 2" xfId="9375" xr:uid="{00000000-0005-0000-0000-0000571E0000}"/>
    <cellStyle name="Comma 2 5 6 2 3 3 2 2 2" xfId="18982" xr:uid="{00000000-0005-0000-0000-0000581E0000}"/>
    <cellStyle name="Comma 2 5 6 2 3 3 2 2 2 2" xfId="38196" xr:uid="{9BE9B6C7-A0ED-45F4-A98C-6A4925AEA210}"/>
    <cellStyle name="Comma 2 5 6 2 3 3 2 2 3" xfId="28589" xr:uid="{BC460C71-9E85-4D1A-BE5F-E6046A2012E2}"/>
    <cellStyle name="Comma 2 5 6 2 3 3 2 3" xfId="14179" xr:uid="{00000000-0005-0000-0000-0000591E0000}"/>
    <cellStyle name="Comma 2 5 6 2 3 3 2 3 2" xfId="33393" xr:uid="{A4DEF063-AAD7-45B1-9F64-439811368E63}"/>
    <cellStyle name="Comma 2 5 6 2 3 3 2 4" xfId="23786" xr:uid="{CC680A07-5A1E-43F3-BA86-779849A006AF}"/>
    <cellStyle name="Comma 2 5 6 2 3 3 3" xfId="6974" xr:uid="{00000000-0005-0000-0000-00005A1E0000}"/>
    <cellStyle name="Comma 2 5 6 2 3 3 3 2" xfId="16581" xr:uid="{00000000-0005-0000-0000-00005B1E0000}"/>
    <cellStyle name="Comma 2 5 6 2 3 3 3 2 2" xfId="35795" xr:uid="{B8844382-716F-4975-A91C-5A80A6712673}"/>
    <cellStyle name="Comma 2 5 6 2 3 3 3 3" xfId="26188" xr:uid="{2E2E8710-7943-4C67-A83D-4C8E12BDA970}"/>
    <cellStyle name="Comma 2 5 6 2 3 3 4" xfId="11777" xr:uid="{00000000-0005-0000-0000-00005C1E0000}"/>
    <cellStyle name="Comma 2 5 6 2 3 3 4 2" xfId="30991" xr:uid="{CF356298-473D-4EE6-B8B0-9814809C4CEA}"/>
    <cellStyle name="Comma 2 5 6 2 3 3 5" xfId="21384" xr:uid="{B4D2FF94-E18F-4106-8FB4-12FDF0B9660A}"/>
    <cellStyle name="Comma 2 5 6 2 3 4" xfId="2972" xr:uid="{00000000-0005-0000-0000-00005D1E0000}"/>
    <cellStyle name="Comma 2 5 6 2 3 4 2" xfId="7775" xr:uid="{00000000-0005-0000-0000-00005E1E0000}"/>
    <cellStyle name="Comma 2 5 6 2 3 4 2 2" xfId="17382" xr:uid="{00000000-0005-0000-0000-00005F1E0000}"/>
    <cellStyle name="Comma 2 5 6 2 3 4 2 2 2" xfId="36596" xr:uid="{53895EBF-9C0A-4636-940C-9D1E79ECD17A}"/>
    <cellStyle name="Comma 2 5 6 2 3 4 2 3" xfId="26989" xr:uid="{35ED367B-D375-44ED-844E-FABEB048F694}"/>
    <cellStyle name="Comma 2 5 6 2 3 4 3" xfId="12579" xr:uid="{00000000-0005-0000-0000-0000601E0000}"/>
    <cellStyle name="Comma 2 5 6 2 3 4 3 2" xfId="31793" xr:uid="{01716497-F47C-4C68-99F2-8875A428B40E}"/>
    <cellStyle name="Comma 2 5 6 2 3 4 4" xfId="22186" xr:uid="{F59DE402-0188-46D3-891F-06BBB379B28A}"/>
    <cellStyle name="Comma 2 5 6 2 3 5" xfId="5374" xr:uid="{00000000-0005-0000-0000-0000611E0000}"/>
    <cellStyle name="Comma 2 5 6 2 3 5 2" xfId="14981" xr:uid="{00000000-0005-0000-0000-0000621E0000}"/>
    <cellStyle name="Comma 2 5 6 2 3 5 2 2" xfId="34195" xr:uid="{D6F2315C-543D-46A8-9BA5-E4509F04C1E9}"/>
    <cellStyle name="Comma 2 5 6 2 3 5 3" xfId="24588" xr:uid="{1B6E0630-0604-4B16-AC48-7155958805CF}"/>
    <cellStyle name="Comma 2 5 6 2 3 6" xfId="10177" xr:uid="{00000000-0005-0000-0000-0000631E0000}"/>
    <cellStyle name="Comma 2 5 6 2 3 6 2" xfId="29391" xr:uid="{A6512713-B31A-4AC7-84CC-8EE9987C2E4A}"/>
    <cellStyle name="Comma 2 5 6 2 3 7" xfId="19784" xr:uid="{733E88D6-BBD1-43C5-9AFB-05A5BE3EF5A8}"/>
    <cellStyle name="Comma 2 5 6 2 4" xfId="766" xr:uid="{00000000-0005-0000-0000-0000641E0000}"/>
    <cellStyle name="Comma 2 5 6 2 4 2" xfId="1567" xr:uid="{00000000-0005-0000-0000-0000651E0000}"/>
    <cellStyle name="Comma 2 5 6 2 4 2 2" xfId="3972" xr:uid="{00000000-0005-0000-0000-0000661E0000}"/>
    <cellStyle name="Comma 2 5 6 2 4 2 2 2" xfId="8775" xr:uid="{00000000-0005-0000-0000-0000671E0000}"/>
    <cellStyle name="Comma 2 5 6 2 4 2 2 2 2" xfId="18382" xr:uid="{00000000-0005-0000-0000-0000681E0000}"/>
    <cellStyle name="Comma 2 5 6 2 4 2 2 2 2 2" xfId="37596" xr:uid="{E447A453-DDB6-45F8-9418-791323B242FF}"/>
    <cellStyle name="Comma 2 5 6 2 4 2 2 2 3" xfId="27989" xr:uid="{359D4ED5-E706-4305-B1E5-125B4E72C797}"/>
    <cellStyle name="Comma 2 5 6 2 4 2 2 3" xfId="13579" xr:uid="{00000000-0005-0000-0000-0000691E0000}"/>
    <cellStyle name="Comma 2 5 6 2 4 2 2 3 2" xfId="32793" xr:uid="{299607CB-43A4-4A93-BF75-76D703BF9890}"/>
    <cellStyle name="Comma 2 5 6 2 4 2 2 4" xfId="23186" xr:uid="{7946EB93-4311-4627-BEF8-A961F07E0C19}"/>
    <cellStyle name="Comma 2 5 6 2 4 2 3" xfId="6374" xr:uid="{00000000-0005-0000-0000-00006A1E0000}"/>
    <cellStyle name="Comma 2 5 6 2 4 2 3 2" xfId="15981" xr:uid="{00000000-0005-0000-0000-00006B1E0000}"/>
    <cellStyle name="Comma 2 5 6 2 4 2 3 2 2" xfId="35195" xr:uid="{F6597A7E-A56D-4A3C-A225-A103F87A6E05}"/>
    <cellStyle name="Comma 2 5 6 2 4 2 3 3" xfId="25588" xr:uid="{27BAE45F-5C69-4D64-AD7A-DCFCFE273060}"/>
    <cellStyle name="Comma 2 5 6 2 4 2 4" xfId="11177" xr:uid="{00000000-0005-0000-0000-00006C1E0000}"/>
    <cellStyle name="Comma 2 5 6 2 4 2 4 2" xfId="30391" xr:uid="{902572F0-EC8B-43D6-B9D7-B2F3FA8AD34E}"/>
    <cellStyle name="Comma 2 5 6 2 4 2 5" xfId="20784" xr:uid="{E4819F10-47D8-4329-9721-CEF0396363D0}"/>
    <cellStyle name="Comma 2 5 6 2 4 3" xfId="2367" xr:uid="{00000000-0005-0000-0000-00006D1E0000}"/>
    <cellStyle name="Comma 2 5 6 2 4 3 2" xfId="4772" xr:uid="{00000000-0005-0000-0000-00006E1E0000}"/>
    <cellStyle name="Comma 2 5 6 2 4 3 2 2" xfId="9575" xr:uid="{00000000-0005-0000-0000-00006F1E0000}"/>
    <cellStyle name="Comma 2 5 6 2 4 3 2 2 2" xfId="19182" xr:uid="{00000000-0005-0000-0000-0000701E0000}"/>
    <cellStyle name="Comma 2 5 6 2 4 3 2 2 2 2" xfId="38396" xr:uid="{20110F44-0371-4DDC-BC66-0E6FFA44B7DD}"/>
    <cellStyle name="Comma 2 5 6 2 4 3 2 2 3" xfId="28789" xr:uid="{D1C16F3F-2114-426F-B441-2B0FF6A01629}"/>
    <cellStyle name="Comma 2 5 6 2 4 3 2 3" xfId="14379" xr:uid="{00000000-0005-0000-0000-0000711E0000}"/>
    <cellStyle name="Comma 2 5 6 2 4 3 2 3 2" xfId="33593" xr:uid="{67C1DB7D-14EB-43A8-B7BF-C593F0ED6635}"/>
    <cellStyle name="Comma 2 5 6 2 4 3 2 4" xfId="23986" xr:uid="{CECB0A8E-CBFB-4970-ABE0-B4D5D6710D4A}"/>
    <cellStyle name="Comma 2 5 6 2 4 3 3" xfId="7174" xr:uid="{00000000-0005-0000-0000-0000721E0000}"/>
    <cellStyle name="Comma 2 5 6 2 4 3 3 2" xfId="16781" xr:uid="{00000000-0005-0000-0000-0000731E0000}"/>
    <cellStyle name="Comma 2 5 6 2 4 3 3 2 2" xfId="35995" xr:uid="{FA5FD3B7-77D7-4486-9EE4-C55BDDD1CB89}"/>
    <cellStyle name="Comma 2 5 6 2 4 3 3 3" xfId="26388" xr:uid="{6766C081-9000-47BE-B749-5CB18BFD90FE}"/>
    <cellStyle name="Comma 2 5 6 2 4 3 4" xfId="11977" xr:uid="{00000000-0005-0000-0000-0000741E0000}"/>
    <cellStyle name="Comma 2 5 6 2 4 3 4 2" xfId="31191" xr:uid="{945894E1-6C42-41B3-A0C4-0813DD372D48}"/>
    <cellStyle name="Comma 2 5 6 2 4 3 5" xfId="21584" xr:uid="{904EBB02-5087-407A-881E-B8068FF14AA0}"/>
    <cellStyle name="Comma 2 5 6 2 4 4" xfId="3172" xr:uid="{00000000-0005-0000-0000-0000751E0000}"/>
    <cellStyle name="Comma 2 5 6 2 4 4 2" xfId="7975" xr:uid="{00000000-0005-0000-0000-0000761E0000}"/>
    <cellStyle name="Comma 2 5 6 2 4 4 2 2" xfId="17582" xr:uid="{00000000-0005-0000-0000-0000771E0000}"/>
    <cellStyle name="Comma 2 5 6 2 4 4 2 2 2" xfId="36796" xr:uid="{D28A8DEE-4BEA-4E0D-AB5B-E739D2F950A5}"/>
    <cellStyle name="Comma 2 5 6 2 4 4 2 3" xfId="27189" xr:uid="{AF62A2EE-298F-40EF-B00F-4FB6B9F0060C}"/>
    <cellStyle name="Comma 2 5 6 2 4 4 3" xfId="12779" xr:uid="{00000000-0005-0000-0000-0000781E0000}"/>
    <cellStyle name="Comma 2 5 6 2 4 4 3 2" xfId="31993" xr:uid="{4A245212-2580-4B43-B200-486318AB2070}"/>
    <cellStyle name="Comma 2 5 6 2 4 4 4" xfId="22386" xr:uid="{B5DF1A03-2152-45F6-B38C-883A9713C643}"/>
    <cellStyle name="Comma 2 5 6 2 4 5" xfId="5574" xr:uid="{00000000-0005-0000-0000-0000791E0000}"/>
    <cellStyle name="Comma 2 5 6 2 4 5 2" xfId="15181" xr:uid="{00000000-0005-0000-0000-00007A1E0000}"/>
    <cellStyle name="Comma 2 5 6 2 4 5 2 2" xfId="34395" xr:uid="{8418ED31-065D-4B95-B5DD-3BE8595001FD}"/>
    <cellStyle name="Comma 2 5 6 2 4 5 3" xfId="24788" xr:uid="{F20C9D7B-8246-4920-A795-AE3252439A16}"/>
    <cellStyle name="Comma 2 5 6 2 4 6" xfId="10377" xr:uid="{00000000-0005-0000-0000-00007B1E0000}"/>
    <cellStyle name="Comma 2 5 6 2 4 6 2" xfId="29591" xr:uid="{A166E2CC-149A-4FD2-923C-B9A15DAFC338}"/>
    <cellStyle name="Comma 2 5 6 2 4 7" xfId="19984" xr:uid="{5AEDBABF-B342-4C9D-AB29-28702A30D679}"/>
    <cellStyle name="Comma 2 5 6 2 5" xfId="967" xr:uid="{00000000-0005-0000-0000-00007C1E0000}"/>
    <cellStyle name="Comma 2 5 6 2 5 2" xfId="3372" xr:uid="{00000000-0005-0000-0000-00007D1E0000}"/>
    <cellStyle name="Comma 2 5 6 2 5 2 2" xfId="8175" xr:uid="{00000000-0005-0000-0000-00007E1E0000}"/>
    <cellStyle name="Comma 2 5 6 2 5 2 2 2" xfId="17782" xr:uid="{00000000-0005-0000-0000-00007F1E0000}"/>
    <cellStyle name="Comma 2 5 6 2 5 2 2 2 2" xfId="36996" xr:uid="{15EB141F-F7A4-40A6-A6C6-C921A8BC3ED2}"/>
    <cellStyle name="Comma 2 5 6 2 5 2 2 3" xfId="27389" xr:uid="{B7A86CF3-36AC-4F80-8A95-BB63F0F8449F}"/>
    <cellStyle name="Comma 2 5 6 2 5 2 3" xfId="12979" xr:uid="{00000000-0005-0000-0000-0000801E0000}"/>
    <cellStyle name="Comma 2 5 6 2 5 2 3 2" xfId="32193" xr:uid="{CE92056E-1E70-4A27-B70C-ABC2B6978286}"/>
    <cellStyle name="Comma 2 5 6 2 5 2 4" xfId="22586" xr:uid="{267F8E61-EEAD-410F-8923-A711E2777519}"/>
    <cellStyle name="Comma 2 5 6 2 5 3" xfId="5774" xr:uid="{00000000-0005-0000-0000-0000811E0000}"/>
    <cellStyle name="Comma 2 5 6 2 5 3 2" xfId="15381" xr:uid="{00000000-0005-0000-0000-0000821E0000}"/>
    <cellStyle name="Comma 2 5 6 2 5 3 2 2" xfId="34595" xr:uid="{C5E68C35-D05C-469F-A206-11889E73C63D}"/>
    <cellStyle name="Comma 2 5 6 2 5 3 3" xfId="24988" xr:uid="{3C69B52A-17CD-4C77-A0F2-77090371DE94}"/>
    <cellStyle name="Comma 2 5 6 2 5 4" xfId="10577" xr:uid="{00000000-0005-0000-0000-0000831E0000}"/>
    <cellStyle name="Comma 2 5 6 2 5 4 2" xfId="29791" xr:uid="{089D55CF-437E-4083-94F5-7FB60FA16EDB}"/>
    <cellStyle name="Comma 2 5 6 2 5 5" xfId="20184" xr:uid="{1E001186-2A48-4A20-9EF5-DFF0BBB44174}"/>
    <cellStyle name="Comma 2 5 6 2 6" xfId="1767" xr:uid="{00000000-0005-0000-0000-0000841E0000}"/>
    <cellStyle name="Comma 2 5 6 2 6 2" xfId="4172" xr:uid="{00000000-0005-0000-0000-0000851E0000}"/>
    <cellStyle name="Comma 2 5 6 2 6 2 2" xfId="8975" xr:uid="{00000000-0005-0000-0000-0000861E0000}"/>
    <cellStyle name="Comma 2 5 6 2 6 2 2 2" xfId="18582" xr:uid="{00000000-0005-0000-0000-0000871E0000}"/>
    <cellStyle name="Comma 2 5 6 2 6 2 2 2 2" xfId="37796" xr:uid="{551521A8-8C3B-42D4-88EB-A909231B81DE}"/>
    <cellStyle name="Comma 2 5 6 2 6 2 2 3" xfId="28189" xr:uid="{7A73DC46-8975-4931-B181-D7777D8056EB}"/>
    <cellStyle name="Comma 2 5 6 2 6 2 3" xfId="13779" xr:uid="{00000000-0005-0000-0000-0000881E0000}"/>
    <cellStyle name="Comma 2 5 6 2 6 2 3 2" xfId="32993" xr:uid="{2BA5E248-223A-40F2-8ADA-7DF5E631AE63}"/>
    <cellStyle name="Comma 2 5 6 2 6 2 4" xfId="23386" xr:uid="{53D459B0-C448-4B0C-9B6D-5436A2A48A34}"/>
    <cellStyle name="Comma 2 5 6 2 6 3" xfId="6574" xr:uid="{00000000-0005-0000-0000-0000891E0000}"/>
    <cellStyle name="Comma 2 5 6 2 6 3 2" xfId="16181" xr:uid="{00000000-0005-0000-0000-00008A1E0000}"/>
    <cellStyle name="Comma 2 5 6 2 6 3 2 2" xfId="35395" xr:uid="{0BB959C6-0D56-482C-8CC1-7604D5ED305F}"/>
    <cellStyle name="Comma 2 5 6 2 6 3 3" xfId="25788" xr:uid="{C3718122-FD40-4AD6-B73B-5E8C89B7E306}"/>
    <cellStyle name="Comma 2 5 6 2 6 4" xfId="11377" xr:uid="{00000000-0005-0000-0000-00008B1E0000}"/>
    <cellStyle name="Comma 2 5 6 2 6 4 2" xfId="30591" xr:uid="{AF7F8FF1-D82F-40BF-AE4F-3E68E722D2A2}"/>
    <cellStyle name="Comma 2 5 6 2 6 5" xfId="20984" xr:uid="{7C969255-A015-4A20-A020-93B0E0E4B07D}"/>
    <cellStyle name="Comma 2 5 6 2 7" xfId="2572" xr:uid="{00000000-0005-0000-0000-00008C1E0000}"/>
    <cellStyle name="Comma 2 5 6 2 7 2" xfId="7375" xr:uid="{00000000-0005-0000-0000-00008D1E0000}"/>
    <cellStyle name="Comma 2 5 6 2 7 2 2" xfId="16982" xr:uid="{00000000-0005-0000-0000-00008E1E0000}"/>
    <cellStyle name="Comma 2 5 6 2 7 2 2 2" xfId="36196" xr:uid="{6A4E9AC7-0779-4290-AA41-B50CCD5E683C}"/>
    <cellStyle name="Comma 2 5 6 2 7 2 3" xfId="26589" xr:uid="{99483319-079E-4CEE-8264-9B0B8DC199AE}"/>
    <cellStyle name="Comma 2 5 6 2 7 3" xfId="12179" xr:uid="{00000000-0005-0000-0000-00008F1E0000}"/>
    <cellStyle name="Comma 2 5 6 2 7 3 2" xfId="31393" xr:uid="{220891E5-C153-4D07-9775-7A263576899A}"/>
    <cellStyle name="Comma 2 5 6 2 7 4" xfId="21786" xr:uid="{2B762A5D-E5AD-4915-9B08-8FA3F097736E}"/>
    <cellStyle name="Comma 2 5 6 2 8" xfId="4974" xr:uid="{00000000-0005-0000-0000-0000901E0000}"/>
    <cellStyle name="Comma 2 5 6 2 8 2" xfId="14581" xr:uid="{00000000-0005-0000-0000-0000911E0000}"/>
    <cellStyle name="Comma 2 5 6 2 8 2 2" xfId="33795" xr:uid="{E4C9537E-2606-4C41-99AC-30FDDFFCEBAD}"/>
    <cellStyle name="Comma 2 5 6 2 8 3" xfId="24188" xr:uid="{B6AEBBE6-12F1-4418-9ACA-63281A6977D0}"/>
    <cellStyle name="Comma 2 5 6 2 9" xfId="9777" xr:uid="{00000000-0005-0000-0000-0000921E0000}"/>
    <cellStyle name="Comma 2 5 6 2 9 2" xfId="28991" xr:uid="{1DC98724-47EE-4110-9E55-84A4486A5E50}"/>
    <cellStyle name="Comma 2 5 6 3" xfId="266" xr:uid="{00000000-0005-0000-0000-0000931E0000}"/>
    <cellStyle name="Comma 2 5 6 3 2" xfId="1067" xr:uid="{00000000-0005-0000-0000-0000941E0000}"/>
    <cellStyle name="Comma 2 5 6 3 2 2" xfId="3472" xr:uid="{00000000-0005-0000-0000-0000951E0000}"/>
    <cellStyle name="Comma 2 5 6 3 2 2 2" xfId="8275" xr:uid="{00000000-0005-0000-0000-0000961E0000}"/>
    <cellStyle name="Comma 2 5 6 3 2 2 2 2" xfId="17882" xr:uid="{00000000-0005-0000-0000-0000971E0000}"/>
    <cellStyle name="Comma 2 5 6 3 2 2 2 2 2" xfId="37096" xr:uid="{B5BEA7E7-2A1A-4C06-A632-B0F46819BD92}"/>
    <cellStyle name="Comma 2 5 6 3 2 2 2 3" xfId="27489" xr:uid="{63C64673-A835-40FB-AA91-5FE6FC30C441}"/>
    <cellStyle name="Comma 2 5 6 3 2 2 3" xfId="13079" xr:uid="{00000000-0005-0000-0000-0000981E0000}"/>
    <cellStyle name="Comma 2 5 6 3 2 2 3 2" xfId="32293" xr:uid="{EA20C097-59BC-4739-A6C0-577E911984E6}"/>
    <cellStyle name="Comma 2 5 6 3 2 2 4" xfId="22686" xr:uid="{BC0FD96F-55C7-4164-85FC-C28C1C165E77}"/>
    <cellStyle name="Comma 2 5 6 3 2 3" xfId="5874" xr:uid="{00000000-0005-0000-0000-0000991E0000}"/>
    <cellStyle name="Comma 2 5 6 3 2 3 2" xfId="15481" xr:uid="{00000000-0005-0000-0000-00009A1E0000}"/>
    <cellStyle name="Comma 2 5 6 3 2 3 2 2" xfId="34695" xr:uid="{FD167CA0-2BA8-431A-AF9B-C7E636CB20E3}"/>
    <cellStyle name="Comma 2 5 6 3 2 3 3" xfId="25088" xr:uid="{4A55C360-C9E5-41FE-8CCC-1A1243155F51}"/>
    <cellStyle name="Comma 2 5 6 3 2 4" xfId="10677" xr:uid="{00000000-0005-0000-0000-00009B1E0000}"/>
    <cellStyle name="Comma 2 5 6 3 2 4 2" xfId="29891" xr:uid="{2A0C13D8-85F8-4FAC-8732-5758636CBF2E}"/>
    <cellStyle name="Comma 2 5 6 3 2 5" xfId="20284" xr:uid="{23F61372-33C2-4C10-B5AF-B271F8E8B47E}"/>
    <cellStyle name="Comma 2 5 6 3 3" xfId="1867" xr:uid="{00000000-0005-0000-0000-00009C1E0000}"/>
    <cellStyle name="Comma 2 5 6 3 3 2" xfId="4272" xr:uid="{00000000-0005-0000-0000-00009D1E0000}"/>
    <cellStyle name="Comma 2 5 6 3 3 2 2" xfId="9075" xr:uid="{00000000-0005-0000-0000-00009E1E0000}"/>
    <cellStyle name="Comma 2 5 6 3 3 2 2 2" xfId="18682" xr:uid="{00000000-0005-0000-0000-00009F1E0000}"/>
    <cellStyle name="Comma 2 5 6 3 3 2 2 2 2" xfId="37896" xr:uid="{5B877BD4-7E3D-4C69-A259-A975C765F350}"/>
    <cellStyle name="Comma 2 5 6 3 3 2 2 3" xfId="28289" xr:uid="{CF87FE0F-75CB-41A8-8AA0-84ED124021CD}"/>
    <cellStyle name="Comma 2 5 6 3 3 2 3" xfId="13879" xr:uid="{00000000-0005-0000-0000-0000A01E0000}"/>
    <cellStyle name="Comma 2 5 6 3 3 2 3 2" xfId="33093" xr:uid="{B51CFFAA-D353-4385-B44A-83F0B98ECE7D}"/>
    <cellStyle name="Comma 2 5 6 3 3 2 4" xfId="23486" xr:uid="{6972CDC5-1FD4-4375-AD19-291DF7A54EDC}"/>
    <cellStyle name="Comma 2 5 6 3 3 3" xfId="6674" xr:uid="{00000000-0005-0000-0000-0000A11E0000}"/>
    <cellStyle name="Comma 2 5 6 3 3 3 2" xfId="16281" xr:uid="{00000000-0005-0000-0000-0000A21E0000}"/>
    <cellStyle name="Comma 2 5 6 3 3 3 2 2" xfId="35495" xr:uid="{9CB20E88-C083-420E-B560-71061057563C}"/>
    <cellStyle name="Comma 2 5 6 3 3 3 3" xfId="25888" xr:uid="{EB78C504-D4A8-45F9-B438-B83647A1C0DA}"/>
    <cellStyle name="Comma 2 5 6 3 3 4" xfId="11477" xr:uid="{00000000-0005-0000-0000-0000A31E0000}"/>
    <cellStyle name="Comma 2 5 6 3 3 4 2" xfId="30691" xr:uid="{D4828E14-3B7E-4E0A-A2A5-16C33073B954}"/>
    <cellStyle name="Comma 2 5 6 3 3 5" xfId="21084" xr:uid="{7A211AF5-4728-4E31-8CC0-6D4A8B18522E}"/>
    <cellStyle name="Comma 2 5 6 3 4" xfId="2672" xr:uid="{00000000-0005-0000-0000-0000A41E0000}"/>
    <cellStyle name="Comma 2 5 6 3 4 2" xfId="7475" xr:uid="{00000000-0005-0000-0000-0000A51E0000}"/>
    <cellStyle name="Comma 2 5 6 3 4 2 2" xfId="17082" xr:uid="{00000000-0005-0000-0000-0000A61E0000}"/>
    <cellStyle name="Comma 2 5 6 3 4 2 2 2" xfId="36296" xr:uid="{CEC4E5B4-9EAE-4E3F-A8C1-E5FBE5F27C5B}"/>
    <cellStyle name="Comma 2 5 6 3 4 2 3" xfId="26689" xr:uid="{D65EB1F5-6820-4680-B856-36CB1A58F242}"/>
    <cellStyle name="Comma 2 5 6 3 4 3" xfId="12279" xr:uid="{00000000-0005-0000-0000-0000A71E0000}"/>
    <cellStyle name="Comma 2 5 6 3 4 3 2" xfId="31493" xr:uid="{4BAA3453-6F11-42AF-ACC1-383790BBA0BA}"/>
    <cellStyle name="Comma 2 5 6 3 4 4" xfId="21886" xr:uid="{8905CCBF-73DD-483C-82FA-73E588EA7DF6}"/>
    <cellStyle name="Comma 2 5 6 3 5" xfId="5074" xr:uid="{00000000-0005-0000-0000-0000A81E0000}"/>
    <cellStyle name="Comma 2 5 6 3 5 2" xfId="14681" xr:uid="{00000000-0005-0000-0000-0000A91E0000}"/>
    <cellStyle name="Comma 2 5 6 3 5 2 2" xfId="33895" xr:uid="{8A8C413D-CD66-4C99-BDA9-6B92781EC010}"/>
    <cellStyle name="Comma 2 5 6 3 5 3" xfId="24288" xr:uid="{1F98E18C-3B00-4F50-BE59-68DA2493A03C}"/>
    <cellStyle name="Comma 2 5 6 3 6" xfId="9877" xr:uid="{00000000-0005-0000-0000-0000AA1E0000}"/>
    <cellStyle name="Comma 2 5 6 3 6 2" xfId="29091" xr:uid="{F1AB8F0F-F9C3-4363-A201-64944418B0F9}"/>
    <cellStyle name="Comma 2 5 6 3 7" xfId="19484" xr:uid="{4C53E168-883E-433F-B10E-7377E9AA876C}"/>
    <cellStyle name="Comma 2 5 6 4" xfId="466" xr:uid="{00000000-0005-0000-0000-0000AB1E0000}"/>
    <cellStyle name="Comma 2 5 6 4 2" xfId="1267" xr:uid="{00000000-0005-0000-0000-0000AC1E0000}"/>
    <cellStyle name="Comma 2 5 6 4 2 2" xfId="3672" xr:uid="{00000000-0005-0000-0000-0000AD1E0000}"/>
    <cellStyle name="Comma 2 5 6 4 2 2 2" xfId="8475" xr:uid="{00000000-0005-0000-0000-0000AE1E0000}"/>
    <cellStyle name="Comma 2 5 6 4 2 2 2 2" xfId="18082" xr:uid="{00000000-0005-0000-0000-0000AF1E0000}"/>
    <cellStyle name="Comma 2 5 6 4 2 2 2 2 2" xfId="37296" xr:uid="{044B8E14-E42D-4898-ACBA-BB0F430DDEBB}"/>
    <cellStyle name="Comma 2 5 6 4 2 2 2 3" xfId="27689" xr:uid="{029415E8-E695-4D81-9671-548A4D7A1249}"/>
    <cellStyle name="Comma 2 5 6 4 2 2 3" xfId="13279" xr:uid="{00000000-0005-0000-0000-0000B01E0000}"/>
    <cellStyle name="Comma 2 5 6 4 2 2 3 2" xfId="32493" xr:uid="{F1A270E3-BA6F-4B89-B4D9-9F42D07E3BDA}"/>
    <cellStyle name="Comma 2 5 6 4 2 2 4" xfId="22886" xr:uid="{47AAF24F-75F1-4DF3-8149-EA18F7EB9481}"/>
    <cellStyle name="Comma 2 5 6 4 2 3" xfId="6074" xr:uid="{00000000-0005-0000-0000-0000B11E0000}"/>
    <cellStyle name="Comma 2 5 6 4 2 3 2" xfId="15681" xr:uid="{00000000-0005-0000-0000-0000B21E0000}"/>
    <cellStyle name="Comma 2 5 6 4 2 3 2 2" xfId="34895" xr:uid="{38EE74F0-0541-4C96-AECD-A309F9518AE9}"/>
    <cellStyle name="Comma 2 5 6 4 2 3 3" xfId="25288" xr:uid="{5A7BD110-8421-4D03-94BB-35A58288C859}"/>
    <cellStyle name="Comma 2 5 6 4 2 4" xfId="10877" xr:uid="{00000000-0005-0000-0000-0000B31E0000}"/>
    <cellStyle name="Comma 2 5 6 4 2 4 2" xfId="30091" xr:uid="{20039AB6-5517-4170-9462-519B029C8699}"/>
    <cellStyle name="Comma 2 5 6 4 2 5" xfId="20484" xr:uid="{79442446-D3BB-4986-AB68-6A6924CBB4D2}"/>
    <cellStyle name="Comma 2 5 6 4 3" xfId="2067" xr:uid="{00000000-0005-0000-0000-0000B41E0000}"/>
    <cellStyle name="Comma 2 5 6 4 3 2" xfId="4472" xr:uid="{00000000-0005-0000-0000-0000B51E0000}"/>
    <cellStyle name="Comma 2 5 6 4 3 2 2" xfId="9275" xr:uid="{00000000-0005-0000-0000-0000B61E0000}"/>
    <cellStyle name="Comma 2 5 6 4 3 2 2 2" xfId="18882" xr:uid="{00000000-0005-0000-0000-0000B71E0000}"/>
    <cellStyle name="Comma 2 5 6 4 3 2 2 2 2" xfId="38096" xr:uid="{8D56D5B3-A1AE-4701-AD0F-1A6A973D56FD}"/>
    <cellStyle name="Comma 2 5 6 4 3 2 2 3" xfId="28489" xr:uid="{72595F95-FC6C-4E3C-A9E3-EE257B80E8F5}"/>
    <cellStyle name="Comma 2 5 6 4 3 2 3" xfId="14079" xr:uid="{00000000-0005-0000-0000-0000B81E0000}"/>
    <cellStyle name="Comma 2 5 6 4 3 2 3 2" xfId="33293" xr:uid="{D25F1CDF-46F2-4324-9862-4FE910A09D4F}"/>
    <cellStyle name="Comma 2 5 6 4 3 2 4" xfId="23686" xr:uid="{B0FA1235-4F35-4CC5-BFCC-BFBA73223F34}"/>
    <cellStyle name="Comma 2 5 6 4 3 3" xfId="6874" xr:uid="{00000000-0005-0000-0000-0000B91E0000}"/>
    <cellStyle name="Comma 2 5 6 4 3 3 2" xfId="16481" xr:uid="{00000000-0005-0000-0000-0000BA1E0000}"/>
    <cellStyle name="Comma 2 5 6 4 3 3 2 2" xfId="35695" xr:uid="{0CB7D75E-DA9E-4559-B586-9BABDECCE5B0}"/>
    <cellStyle name="Comma 2 5 6 4 3 3 3" xfId="26088" xr:uid="{241FDF16-36DD-4C86-8E8E-EF5D7DF9F8E9}"/>
    <cellStyle name="Comma 2 5 6 4 3 4" xfId="11677" xr:uid="{00000000-0005-0000-0000-0000BB1E0000}"/>
    <cellStyle name="Comma 2 5 6 4 3 4 2" xfId="30891" xr:uid="{19E75936-5CBB-4475-9552-4249CF132C55}"/>
    <cellStyle name="Comma 2 5 6 4 3 5" xfId="21284" xr:uid="{B7B0123F-E2BA-4B68-8261-373DC5336EC2}"/>
    <cellStyle name="Comma 2 5 6 4 4" xfId="2872" xr:uid="{00000000-0005-0000-0000-0000BC1E0000}"/>
    <cellStyle name="Comma 2 5 6 4 4 2" xfId="7675" xr:uid="{00000000-0005-0000-0000-0000BD1E0000}"/>
    <cellStyle name="Comma 2 5 6 4 4 2 2" xfId="17282" xr:uid="{00000000-0005-0000-0000-0000BE1E0000}"/>
    <cellStyle name="Comma 2 5 6 4 4 2 2 2" xfId="36496" xr:uid="{BADFBDF2-6E45-4C55-BEF2-E06F9412A002}"/>
    <cellStyle name="Comma 2 5 6 4 4 2 3" xfId="26889" xr:uid="{9647A13F-2AE8-4958-A5D7-55F46480F49F}"/>
    <cellStyle name="Comma 2 5 6 4 4 3" xfId="12479" xr:uid="{00000000-0005-0000-0000-0000BF1E0000}"/>
    <cellStyle name="Comma 2 5 6 4 4 3 2" xfId="31693" xr:uid="{4F8E79B4-CE21-4C09-8F72-A47E9568A04F}"/>
    <cellStyle name="Comma 2 5 6 4 4 4" xfId="22086" xr:uid="{BE3BA2DE-E64B-4C7A-99A2-4BBA08D752A5}"/>
    <cellStyle name="Comma 2 5 6 4 5" xfId="5274" xr:uid="{00000000-0005-0000-0000-0000C01E0000}"/>
    <cellStyle name="Comma 2 5 6 4 5 2" xfId="14881" xr:uid="{00000000-0005-0000-0000-0000C11E0000}"/>
    <cellStyle name="Comma 2 5 6 4 5 2 2" xfId="34095" xr:uid="{E8259076-1DD3-4D56-95AF-A50FD3805E9C}"/>
    <cellStyle name="Comma 2 5 6 4 5 3" xfId="24488" xr:uid="{FAE3B7CD-6B9A-4944-9BA9-628B7F485C20}"/>
    <cellStyle name="Comma 2 5 6 4 6" xfId="10077" xr:uid="{00000000-0005-0000-0000-0000C21E0000}"/>
    <cellStyle name="Comma 2 5 6 4 6 2" xfId="29291" xr:uid="{52BDB904-7C7F-4E92-AF4E-3FDD4896353A}"/>
    <cellStyle name="Comma 2 5 6 4 7" xfId="19684" xr:uid="{30E5C228-1C2E-447E-A0DD-0CC01CC367B2}"/>
    <cellStyle name="Comma 2 5 6 5" xfId="666" xr:uid="{00000000-0005-0000-0000-0000C31E0000}"/>
    <cellStyle name="Comma 2 5 6 5 2" xfId="1467" xr:uid="{00000000-0005-0000-0000-0000C41E0000}"/>
    <cellStyle name="Comma 2 5 6 5 2 2" xfId="3872" xr:uid="{00000000-0005-0000-0000-0000C51E0000}"/>
    <cellStyle name="Comma 2 5 6 5 2 2 2" xfId="8675" xr:uid="{00000000-0005-0000-0000-0000C61E0000}"/>
    <cellStyle name="Comma 2 5 6 5 2 2 2 2" xfId="18282" xr:uid="{00000000-0005-0000-0000-0000C71E0000}"/>
    <cellStyle name="Comma 2 5 6 5 2 2 2 2 2" xfId="37496" xr:uid="{2F1246B3-CFC5-4ECC-8E01-64885B4E2AAE}"/>
    <cellStyle name="Comma 2 5 6 5 2 2 2 3" xfId="27889" xr:uid="{05425EDC-4B91-4A0F-95E0-1C6EB8EB7C82}"/>
    <cellStyle name="Comma 2 5 6 5 2 2 3" xfId="13479" xr:uid="{00000000-0005-0000-0000-0000C81E0000}"/>
    <cellStyle name="Comma 2 5 6 5 2 2 3 2" xfId="32693" xr:uid="{33202A1A-3FAE-432B-806A-C28ABA3ED597}"/>
    <cellStyle name="Comma 2 5 6 5 2 2 4" xfId="23086" xr:uid="{35C0D621-2C55-4C66-9982-232C541E6748}"/>
    <cellStyle name="Comma 2 5 6 5 2 3" xfId="6274" xr:uid="{00000000-0005-0000-0000-0000C91E0000}"/>
    <cellStyle name="Comma 2 5 6 5 2 3 2" xfId="15881" xr:uid="{00000000-0005-0000-0000-0000CA1E0000}"/>
    <cellStyle name="Comma 2 5 6 5 2 3 2 2" xfId="35095" xr:uid="{4F395751-2F2F-4FF7-847D-E96C729B16EA}"/>
    <cellStyle name="Comma 2 5 6 5 2 3 3" xfId="25488" xr:uid="{495B1936-1996-44AE-BF65-E9945FCB6DFA}"/>
    <cellStyle name="Comma 2 5 6 5 2 4" xfId="11077" xr:uid="{00000000-0005-0000-0000-0000CB1E0000}"/>
    <cellStyle name="Comma 2 5 6 5 2 4 2" xfId="30291" xr:uid="{7DC0E2EB-A7E1-40D2-86E7-E2D3F84E04B8}"/>
    <cellStyle name="Comma 2 5 6 5 2 5" xfId="20684" xr:uid="{E1B12AD7-A5E6-45FE-8938-B4959B8A0D8D}"/>
    <cellStyle name="Comma 2 5 6 5 3" xfId="2267" xr:uid="{00000000-0005-0000-0000-0000CC1E0000}"/>
    <cellStyle name="Comma 2 5 6 5 3 2" xfId="4672" xr:uid="{00000000-0005-0000-0000-0000CD1E0000}"/>
    <cellStyle name="Comma 2 5 6 5 3 2 2" xfId="9475" xr:uid="{00000000-0005-0000-0000-0000CE1E0000}"/>
    <cellStyle name="Comma 2 5 6 5 3 2 2 2" xfId="19082" xr:uid="{00000000-0005-0000-0000-0000CF1E0000}"/>
    <cellStyle name="Comma 2 5 6 5 3 2 2 2 2" xfId="38296" xr:uid="{542A384A-8A55-4F67-8F39-4CA3FE023ED0}"/>
    <cellStyle name="Comma 2 5 6 5 3 2 2 3" xfId="28689" xr:uid="{61B23F88-8375-4539-8FA8-B9257B52F4AB}"/>
    <cellStyle name="Comma 2 5 6 5 3 2 3" xfId="14279" xr:uid="{00000000-0005-0000-0000-0000D01E0000}"/>
    <cellStyle name="Comma 2 5 6 5 3 2 3 2" xfId="33493" xr:uid="{4D350425-D731-4965-9061-AC29FC15E901}"/>
    <cellStyle name="Comma 2 5 6 5 3 2 4" xfId="23886" xr:uid="{EF4489D4-7B01-4CDA-AB3E-220B0120F8FB}"/>
    <cellStyle name="Comma 2 5 6 5 3 3" xfId="7074" xr:uid="{00000000-0005-0000-0000-0000D11E0000}"/>
    <cellStyle name="Comma 2 5 6 5 3 3 2" xfId="16681" xr:uid="{00000000-0005-0000-0000-0000D21E0000}"/>
    <cellStyle name="Comma 2 5 6 5 3 3 2 2" xfId="35895" xr:uid="{A5ED0F88-FD6D-4E06-A32B-39FE803E376B}"/>
    <cellStyle name="Comma 2 5 6 5 3 3 3" xfId="26288" xr:uid="{B632646B-E854-4ECA-B8B9-8D3CC4E8A65D}"/>
    <cellStyle name="Comma 2 5 6 5 3 4" xfId="11877" xr:uid="{00000000-0005-0000-0000-0000D31E0000}"/>
    <cellStyle name="Comma 2 5 6 5 3 4 2" xfId="31091" xr:uid="{87D75AFD-F35A-4EB4-8CB9-E4B9CCC19426}"/>
    <cellStyle name="Comma 2 5 6 5 3 5" xfId="21484" xr:uid="{42123254-1D32-43D3-8F1C-EAF7AE46253B}"/>
    <cellStyle name="Comma 2 5 6 5 4" xfId="3072" xr:uid="{00000000-0005-0000-0000-0000D41E0000}"/>
    <cellStyle name="Comma 2 5 6 5 4 2" xfId="7875" xr:uid="{00000000-0005-0000-0000-0000D51E0000}"/>
    <cellStyle name="Comma 2 5 6 5 4 2 2" xfId="17482" xr:uid="{00000000-0005-0000-0000-0000D61E0000}"/>
    <cellStyle name="Comma 2 5 6 5 4 2 2 2" xfId="36696" xr:uid="{6ABBA241-23D4-487B-99B6-E3A4626D1920}"/>
    <cellStyle name="Comma 2 5 6 5 4 2 3" xfId="27089" xr:uid="{9F67A025-A8F0-45ED-AC9D-9916DA28DE0E}"/>
    <cellStyle name="Comma 2 5 6 5 4 3" xfId="12679" xr:uid="{00000000-0005-0000-0000-0000D71E0000}"/>
    <cellStyle name="Comma 2 5 6 5 4 3 2" xfId="31893" xr:uid="{48265ECD-2B16-4FCA-9FBF-11AC7539906A}"/>
    <cellStyle name="Comma 2 5 6 5 4 4" xfId="22286" xr:uid="{247895D3-0784-424E-B4C8-487954DEA1A5}"/>
    <cellStyle name="Comma 2 5 6 5 5" xfId="5474" xr:uid="{00000000-0005-0000-0000-0000D81E0000}"/>
    <cellStyle name="Comma 2 5 6 5 5 2" xfId="15081" xr:uid="{00000000-0005-0000-0000-0000D91E0000}"/>
    <cellStyle name="Comma 2 5 6 5 5 2 2" xfId="34295" xr:uid="{D0AB9C55-1069-4677-AB80-EA2C576D62BD}"/>
    <cellStyle name="Comma 2 5 6 5 5 3" xfId="24688" xr:uid="{618157ED-39C9-4B70-8FCF-42869919D8BB}"/>
    <cellStyle name="Comma 2 5 6 5 6" xfId="10277" xr:uid="{00000000-0005-0000-0000-0000DA1E0000}"/>
    <cellStyle name="Comma 2 5 6 5 6 2" xfId="29491" xr:uid="{605DF857-E962-4EDF-BFE0-A9EE15F241E0}"/>
    <cellStyle name="Comma 2 5 6 5 7" xfId="19884" xr:uid="{94EA89C3-0422-4734-9688-A57B5DD3C0EB}"/>
    <cellStyle name="Comma 2 5 6 6" xfId="867" xr:uid="{00000000-0005-0000-0000-0000DB1E0000}"/>
    <cellStyle name="Comma 2 5 6 6 2" xfId="3272" xr:uid="{00000000-0005-0000-0000-0000DC1E0000}"/>
    <cellStyle name="Comma 2 5 6 6 2 2" xfId="8075" xr:uid="{00000000-0005-0000-0000-0000DD1E0000}"/>
    <cellStyle name="Comma 2 5 6 6 2 2 2" xfId="17682" xr:uid="{00000000-0005-0000-0000-0000DE1E0000}"/>
    <cellStyle name="Comma 2 5 6 6 2 2 2 2" xfId="36896" xr:uid="{4799E4F0-F8CF-4922-BD47-1127546C1E7C}"/>
    <cellStyle name="Comma 2 5 6 6 2 2 3" xfId="27289" xr:uid="{43F49D4C-8EB1-4EF7-82E5-3888CBDBE898}"/>
    <cellStyle name="Comma 2 5 6 6 2 3" xfId="12879" xr:uid="{00000000-0005-0000-0000-0000DF1E0000}"/>
    <cellStyle name="Comma 2 5 6 6 2 3 2" xfId="32093" xr:uid="{E37AFD59-79B5-4AD2-BFDA-CD2754B35530}"/>
    <cellStyle name="Comma 2 5 6 6 2 4" xfId="22486" xr:uid="{CD94A1A6-E0F4-445A-8BEF-85E3B2E71550}"/>
    <cellStyle name="Comma 2 5 6 6 3" xfId="5674" xr:uid="{00000000-0005-0000-0000-0000E01E0000}"/>
    <cellStyle name="Comma 2 5 6 6 3 2" xfId="15281" xr:uid="{00000000-0005-0000-0000-0000E11E0000}"/>
    <cellStyle name="Comma 2 5 6 6 3 2 2" xfId="34495" xr:uid="{4BC8EF0C-266D-489E-8747-1B131813D872}"/>
    <cellStyle name="Comma 2 5 6 6 3 3" xfId="24888" xr:uid="{0FCB1684-0C27-4C69-8846-29D64A5FF432}"/>
    <cellStyle name="Comma 2 5 6 6 4" xfId="10477" xr:uid="{00000000-0005-0000-0000-0000E21E0000}"/>
    <cellStyle name="Comma 2 5 6 6 4 2" xfId="29691" xr:uid="{AB0656F3-2644-4B79-A8AF-CE6683988845}"/>
    <cellStyle name="Comma 2 5 6 6 5" xfId="20084" xr:uid="{59EC3D69-FFB3-4D62-BC8E-4019F504F335}"/>
    <cellStyle name="Comma 2 5 6 7" xfId="1667" xr:uid="{00000000-0005-0000-0000-0000E31E0000}"/>
    <cellStyle name="Comma 2 5 6 7 2" xfId="4072" xr:uid="{00000000-0005-0000-0000-0000E41E0000}"/>
    <cellStyle name="Comma 2 5 6 7 2 2" xfId="8875" xr:uid="{00000000-0005-0000-0000-0000E51E0000}"/>
    <cellStyle name="Comma 2 5 6 7 2 2 2" xfId="18482" xr:uid="{00000000-0005-0000-0000-0000E61E0000}"/>
    <cellStyle name="Comma 2 5 6 7 2 2 2 2" xfId="37696" xr:uid="{07CAA900-23D5-4A77-9E4A-189C6716B09D}"/>
    <cellStyle name="Comma 2 5 6 7 2 2 3" xfId="28089" xr:uid="{52FE5073-F6FA-4F8F-8490-88B7D04DD6EF}"/>
    <cellStyle name="Comma 2 5 6 7 2 3" xfId="13679" xr:uid="{00000000-0005-0000-0000-0000E71E0000}"/>
    <cellStyle name="Comma 2 5 6 7 2 3 2" xfId="32893" xr:uid="{D503E85B-9139-4661-A70B-3E7D665849D7}"/>
    <cellStyle name="Comma 2 5 6 7 2 4" xfId="23286" xr:uid="{6D55ED2B-3B40-4BC6-9C24-4C951CF30AF2}"/>
    <cellStyle name="Comma 2 5 6 7 3" xfId="6474" xr:uid="{00000000-0005-0000-0000-0000E81E0000}"/>
    <cellStyle name="Comma 2 5 6 7 3 2" xfId="16081" xr:uid="{00000000-0005-0000-0000-0000E91E0000}"/>
    <cellStyle name="Comma 2 5 6 7 3 2 2" xfId="35295" xr:uid="{03FECCCD-4368-4196-ACB0-890D4B89B28D}"/>
    <cellStyle name="Comma 2 5 6 7 3 3" xfId="25688" xr:uid="{FFFFC35E-8AF9-4C35-BFE2-3E71D8848C50}"/>
    <cellStyle name="Comma 2 5 6 7 4" xfId="11277" xr:uid="{00000000-0005-0000-0000-0000EA1E0000}"/>
    <cellStyle name="Comma 2 5 6 7 4 2" xfId="30491" xr:uid="{F3A7AD91-5AEC-4783-AD02-90D811742E5D}"/>
    <cellStyle name="Comma 2 5 6 7 5" xfId="20884" xr:uid="{45E6B5F2-CA40-4762-8486-62576FAE8B90}"/>
    <cellStyle name="Comma 2 5 6 8" xfId="2472" xr:uid="{00000000-0005-0000-0000-0000EB1E0000}"/>
    <cellStyle name="Comma 2 5 6 8 2" xfId="7275" xr:uid="{00000000-0005-0000-0000-0000EC1E0000}"/>
    <cellStyle name="Comma 2 5 6 8 2 2" xfId="16882" xr:uid="{00000000-0005-0000-0000-0000ED1E0000}"/>
    <cellStyle name="Comma 2 5 6 8 2 2 2" xfId="36096" xr:uid="{19E5C966-EFF4-49A6-8588-350D0E19446A}"/>
    <cellStyle name="Comma 2 5 6 8 2 3" xfId="26489" xr:uid="{FC556232-0ADE-4CEF-98D8-284518661495}"/>
    <cellStyle name="Comma 2 5 6 8 3" xfId="12079" xr:uid="{00000000-0005-0000-0000-0000EE1E0000}"/>
    <cellStyle name="Comma 2 5 6 8 3 2" xfId="31293" xr:uid="{E13EFA5B-4E60-4B0D-B14A-C8E94A123FC1}"/>
    <cellStyle name="Comma 2 5 6 8 4" xfId="21686" xr:uid="{F9109C4D-9256-4433-B32C-C8D73589A33C}"/>
    <cellStyle name="Comma 2 5 6 9" xfId="4874" xr:uid="{00000000-0005-0000-0000-0000EF1E0000}"/>
    <cellStyle name="Comma 2 5 6 9 2" xfId="14481" xr:uid="{00000000-0005-0000-0000-0000F01E0000}"/>
    <cellStyle name="Comma 2 5 6 9 2 2" xfId="33695" xr:uid="{3FC323F8-F5DE-4386-B414-D2A7E9090B4D}"/>
    <cellStyle name="Comma 2 5 6 9 3" xfId="24088" xr:uid="{1930295C-E3B0-4445-8984-AB630357C954}"/>
    <cellStyle name="Comma 2 5 7" xfId="116" xr:uid="{00000000-0005-0000-0000-0000F11E0000}"/>
    <cellStyle name="Comma 2 5 7 10" xfId="19334" xr:uid="{5E8D1E1B-F7FD-491B-A2BF-4A687BE097BF}"/>
    <cellStyle name="Comma 2 5 7 2" xfId="316" xr:uid="{00000000-0005-0000-0000-0000F21E0000}"/>
    <cellStyle name="Comma 2 5 7 2 2" xfId="1117" xr:uid="{00000000-0005-0000-0000-0000F31E0000}"/>
    <cellStyle name="Comma 2 5 7 2 2 2" xfId="3522" xr:uid="{00000000-0005-0000-0000-0000F41E0000}"/>
    <cellStyle name="Comma 2 5 7 2 2 2 2" xfId="8325" xr:uid="{00000000-0005-0000-0000-0000F51E0000}"/>
    <cellStyle name="Comma 2 5 7 2 2 2 2 2" xfId="17932" xr:uid="{00000000-0005-0000-0000-0000F61E0000}"/>
    <cellStyle name="Comma 2 5 7 2 2 2 2 2 2" xfId="37146" xr:uid="{263B9BC1-06C7-44FA-9488-5F4641D6407B}"/>
    <cellStyle name="Comma 2 5 7 2 2 2 2 3" xfId="27539" xr:uid="{E3511042-0C1F-47C5-81E6-00F0A42CB580}"/>
    <cellStyle name="Comma 2 5 7 2 2 2 3" xfId="13129" xr:uid="{00000000-0005-0000-0000-0000F71E0000}"/>
    <cellStyle name="Comma 2 5 7 2 2 2 3 2" xfId="32343" xr:uid="{66749115-6D68-47A3-A4BD-78A23CD58E52}"/>
    <cellStyle name="Comma 2 5 7 2 2 2 4" xfId="22736" xr:uid="{F142FB36-6F85-4BD4-B396-D5CAF848B80A}"/>
    <cellStyle name="Comma 2 5 7 2 2 3" xfId="5924" xr:uid="{00000000-0005-0000-0000-0000F81E0000}"/>
    <cellStyle name="Comma 2 5 7 2 2 3 2" xfId="15531" xr:uid="{00000000-0005-0000-0000-0000F91E0000}"/>
    <cellStyle name="Comma 2 5 7 2 2 3 2 2" xfId="34745" xr:uid="{6EF6817C-9E08-4976-AF14-6A2A9E33A3C9}"/>
    <cellStyle name="Comma 2 5 7 2 2 3 3" xfId="25138" xr:uid="{35FF48FA-D6C5-43D5-8DD4-FD55C7303059}"/>
    <cellStyle name="Comma 2 5 7 2 2 4" xfId="10727" xr:uid="{00000000-0005-0000-0000-0000FA1E0000}"/>
    <cellStyle name="Comma 2 5 7 2 2 4 2" xfId="29941" xr:uid="{E4BF0445-C008-4FD0-949D-9CF414A4C6F3}"/>
    <cellStyle name="Comma 2 5 7 2 2 5" xfId="20334" xr:uid="{7E64BA59-3C5D-453A-B284-64135821233C}"/>
    <cellStyle name="Comma 2 5 7 2 3" xfId="1917" xr:uid="{00000000-0005-0000-0000-0000FB1E0000}"/>
    <cellStyle name="Comma 2 5 7 2 3 2" xfId="4322" xr:uid="{00000000-0005-0000-0000-0000FC1E0000}"/>
    <cellStyle name="Comma 2 5 7 2 3 2 2" xfId="9125" xr:uid="{00000000-0005-0000-0000-0000FD1E0000}"/>
    <cellStyle name="Comma 2 5 7 2 3 2 2 2" xfId="18732" xr:uid="{00000000-0005-0000-0000-0000FE1E0000}"/>
    <cellStyle name="Comma 2 5 7 2 3 2 2 2 2" xfId="37946" xr:uid="{D9B3554F-E2C8-4C47-9432-D96F9CBBC4EA}"/>
    <cellStyle name="Comma 2 5 7 2 3 2 2 3" xfId="28339" xr:uid="{B045B355-501D-4EC4-B198-894AC9E6358C}"/>
    <cellStyle name="Comma 2 5 7 2 3 2 3" xfId="13929" xr:uid="{00000000-0005-0000-0000-0000FF1E0000}"/>
    <cellStyle name="Comma 2 5 7 2 3 2 3 2" xfId="33143" xr:uid="{525A0477-A268-46BA-8966-768704016DCF}"/>
    <cellStyle name="Comma 2 5 7 2 3 2 4" xfId="23536" xr:uid="{F98BC2EC-40BD-44C2-B379-6F203A51423B}"/>
    <cellStyle name="Comma 2 5 7 2 3 3" xfId="6724" xr:uid="{00000000-0005-0000-0000-0000001F0000}"/>
    <cellStyle name="Comma 2 5 7 2 3 3 2" xfId="16331" xr:uid="{00000000-0005-0000-0000-0000011F0000}"/>
    <cellStyle name="Comma 2 5 7 2 3 3 2 2" xfId="35545" xr:uid="{FA1C0381-4530-425C-A07D-6DD34BD1AB77}"/>
    <cellStyle name="Comma 2 5 7 2 3 3 3" xfId="25938" xr:uid="{9A045F62-E0CA-4127-9AFD-FF0CE2367B5E}"/>
    <cellStyle name="Comma 2 5 7 2 3 4" xfId="11527" xr:uid="{00000000-0005-0000-0000-0000021F0000}"/>
    <cellStyle name="Comma 2 5 7 2 3 4 2" xfId="30741" xr:uid="{855695A6-38C9-4682-A5FD-BB5E1CFE810C}"/>
    <cellStyle name="Comma 2 5 7 2 3 5" xfId="21134" xr:uid="{05314AE2-A4FD-41F2-B393-C2C880671B6D}"/>
    <cellStyle name="Comma 2 5 7 2 4" xfId="2722" xr:uid="{00000000-0005-0000-0000-0000031F0000}"/>
    <cellStyle name="Comma 2 5 7 2 4 2" xfId="7525" xr:uid="{00000000-0005-0000-0000-0000041F0000}"/>
    <cellStyle name="Comma 2 5 7 2 4 2 2" xfId="17132" xr:uid="{00000000-0005-0000-0000-0000051F0000}"/>
    <cellStyle name="Comma 2 5 7 2 4 2 2 2" xfId="36346" xr:uid="{10F4208A-C500-4129-BA0F-4EBBCE1F9E0A}"/>
    <cellStyle name="Comma 2 5 7 2 4 2 3" xfId="26739" xr:uid="{3DD78768-4ED1-4983-A4D0-93676621FA30}"/>
    <cellStyle name="Comma 2 5 7 2 4 3" xfId="12329" xr:uid="{00000000-0005-0000-0000-0000061F0000}"/>
    <cellStyle name="Comma 2 5 7 2 4 3 2" xfId="31543" xr:uid="{81F935A0-A9DD-42EA-AB1B-84A4B7D6BFB3}"/>
    <cellStyle name="Comma 2 5 7 2 4 4" xfId="21936" xr:uid="{3A68BD62-478E-443E-8397-1A3F4F0F6071}"/>
    <cellStyle name="Comma 2 5 7 2 5" xfId="5124" xr:uid="{00000000-0005-0000-0000-0000071F0000}"/>
    <cellStyle name="Comma 2 5 7 2 5 2" xfId="14731" xr:uid="{00000000-0005-0000-0000-0000081F0000}"/>
    <cellStyle name="Comma 2 5 7 2 5 2 2" xfId="33945" xr:uid="{7C887707-B273-4088-8594-A2D4CCDA2716}"/>
    <cellStyle name="Comma 2 5 7 2 5 3" xfId="24338" xr:uid="{C54ECA85-F283-4512-8E57-B2A9534D1DBC}"/>
    <cellStyle name="Comma 2 5 7 2 6" xfId="9927" xr:uid="{00000000-0005-0000-0000-0000091F0000}"/>
    <cellStyle name="Comma 2 5 7 2 6 2" xfId="29141" xr:uid="{B0792669-2055-4E4B-81DC-CAE2759EDC42}"/>
    <cellStyle name="Comma 2 5 7 2 7" xfId="19534" xr:uid="{202541AF-3703-4415-AA51-6BCEF40109C4}"/>
    <cellStyle name="Comma 2 5 7 3" xfId="516" xr:uid="{00000000-0005-0000-0000-00000A1F0000}"/>
    <cellStyle name="Comma 2 5 7 3 2" xfId="1317" xr:uid="{00000000-0005-0000-0000-00000B1F0000}"/>
    <cellStyle name="Comma 2 5 7 3 2 2" xfId="3722" xr:uid="{00000000-0005-0000-0000-00000C1F0000}"/>
    <cellStyle name="Comma 2 5 7 3 2 2 2" xfId="8525" xr:uid="{00000000-0005-0000-0000-00000D1F0000}"/>
    <cellStyle name="Comma 2 5 7 3 2 2 2 2" xfId="18132" xr:uid="{00000000-0005-0000-0000-00000E1F0000}"/>
    <cellStyle name="Comma 2 5 7 3 2 2 2 2 2" xfId="37346" xr:uid="{56838C3F-67DB-4F20-B0CA-9B7637342B32}"/>
    <cellStyle name="Comma 2 5 7 3 2 2 2 3" xfId="27739" xr:uid="{8D60C857-3260-4CDB-A3E2-A361415C8EE4}"/>
    <cellStyle name="Comma 2 5 7 3 2 2 3" xfId="13329" xr:uid="{00000000-0005-0000-0000-00000F1F0000}"/>
    <cellStyle name="Comma 2 5 7 3 2 2 3 2" xfId="32543" xr:uid="{BE881909-0CFF-4E75-9F9B-0BD969DCCBAC}"/>
    <cellStyle name="Comma 2 5 7 3 2 2 4" xfId="22936" xr:uid="{70D8BBFC-B89F-4F22-9195-9EB7E9A18612}"/>
    <cellStyle name="Comma 2 5 7 3 2 3" xfId="6124" xr:uid="{00000000-0005-0000-0000-0000101F0000}"/>
    <cellStyle name="Comma 2 5 7 3 2 3 2" xfId="15731" xr:uid="{00000000-0005-0000-0000-0000111F0000}"/>
    <cellStyle name="Comma 2 5 7 3 2 3 2 2" xfId="34945" xr:uid="{634EFD51-E93C-416E-B579-34A4805058A1}"/>
    <cellStyle name="Comma 2 5 7 3 2 3 3" xfId="25338" xr:uid="{5A967430-00A9-4C25-B947-0A744BC80DAC}"/>
    <cellStyle name="Comma 2 5 7 3 2 4" xfId="10927" xr:uid="{00000000-0005-0000-0000-0000121F0000}"/>
    <cellStyle name="Comma 2 5 7 3 2 4 2" xfId="30141" xr:uid="{E537638C-F05C-4E59-AB67-C7FDBA4BE7B3}"/>
    <cellStyle name="Comma 2 5 7 3 2 5" xfId="20534" xr:uid="{7F066D15-592B-4AE7-8458-1172CFB0B649}"/>
    <cellStyle name="Comma 2 5 7 3 3" xfId="2117" xr:uid="{00000000-0005-0000-0000-0000131F0000}"/>
    <cellStyle name="Comma 2 5 7 3 3 2" xfId="4522" xr:uid="{00000000-0005-0000-0000-0000141F0000}"/>
    <cellStyle name="Comma 2 5 7 3 3 2 2" xfId="9325" xr:uid="{00000000-0005-0000-0000-0000151F0000}"/>
    <cellStyle name="Comma 2 5 7 3 3 2 2 2" xfId="18932" xr:uid="{00000000-0005-0000-0000-0000161F0000}"/>
    <cellStyle name="Comma 2 5 7 3 3 2 2 2 2" xfId="38146" xr:uid="{F2165EE4-6F73-44C7-AC1B-51F4CFA6A245}"/>
    <cellStyle name="Comma 2 5 7 3 3 2 2 3" xfId="28539" xr:uid="{3755769A-09C6-4239-9616-E501ADF5FEA8}"/>
    <cellStyle name="Comma 2 5 7 3 3 2 3" xfId="14129" xr:uid="{00000000-0005-0000-0000-0000171F0000}"/>
    <cellStyle name="Comma 2 5 7 3 3 2 3 2" xfId="33343" xr:uid="{E19BC4B5-4A8F-450B-A5E0-10B66B399247}"/>
    <cellStyle name="Comma 2 5 7 3 3 2 4" xfId="23736" xr:uid="{9F63CB5B-3CC7-4D85-B98A-A127FB354CFA}"/>
    <cellStyle name="Comma 2 5 7 3 3 3" xfId="6924" xr:uid="{00000000-0005-0000-0000-0000181F0000}"/>
    <cellStyle name="Comma 2 5 7 3 3 3 2" xfId="16531" xr:uid="{00000000-0005-0000-0000-0000191F0000}"/>
    <cellStyle name="Comma 2 5 7 3 3 3 2 2" xfId="35745" xr:uid="{9A8DF997-FEC1-4607-9A85-41C6E45529BF}"/>
    <cellStyle name="Comma 2 5 7 3 3 3 3" xfId="26138" xr:uid="{30173917-AE5E-4888-9477-9D843FF54ACC}"/>
    <cellStyle name="Comma 2 5 7 3 3 4" xfId="11727" xr:uid="{00000000-0005-0000-0000-00001A1F0000}"/>
    <cellStyle name="Comma 2 5 7 3 3 4 2" xfId="30941" xr:uid="{EC1B5530-844D-4CC9-B44C-A8E1B64013C7}"/>
    <cellStyle name="Comma 2 5 7 3 3 5" xfId="21334" xr:uid="{03FB0A8A-1604-4BA1-A4E4-A981816B5EB9}"/>
    <cellStyle name="Comma 2 5 7 3 4" xfId="2922" xr:uid="{00000000-0005-0000-0000-00001B1F0000}"/>
    <cellStyle name="Comma 2 5 7 3 4 2" xfId="7725" xr:uid="{00000000-0005-0000-0000-00001C1F0000}"/>
    <cellStyle name="Comma 2 5 7 3 4 2 2" xfId="17332" xr:uid="{00000000-0005-0000-0000-00001D1F0000}"/>
    <cellStyle name="Comma 2 5 7 3 4 2 2 2" xfId="36546" xr:uid="{23740485-88D9-4D1C-88EE-B07E147015C5}"/>
    <cellStyle name="Comma 2 5 7 3 4 2 3" xfId="26939" xr:uid="{FDDBC7B4-BE2A-4405-AD2C-FAE3AF42C5FB}"/>
    <cellStyle name="Comma 2 5 7 3 4 3" xfId="12529" xr:uid="{00000000-0005-0000-0000-00001E1F0000}"/>
    <cellStyle name="Comma 2 5 7 3 4 3 2" xfId="31743" xr:uid="{B1FD6F90-96F8-4E9B-9BD9-9608C088D7ED}"/>
    <cellStyle name="Comma 2 5 7 3 4 4" xfId="22136" xr:uid="{1B42BBA6-9CC6-4F00-B098-7CFDBE526378}"/>
    <cellStyle name="Comma 2 5 7 3 5" xfId="5324" xr:uid="{00000000-0005-0000-0000-00001F1F0000}"/>
    <cellStyle name="Comma 2 5 7 3 5 2" xfId="14931" xr:uid="{00000000-0005-0000-0000-0000201F0000}"/>
    <cellStyle name="Comma 2 5 7 3 5 2 2" xfId="34145" xr:uid="{9AD2DFE7-1501-4908-AD1B-41EEBAB26063}"/>
    <cellStyle name="Comma 2 5 7 3 5 3" xfId="24538" xr:uid="{2971EA71-A657-44DC-B924-D0510E3A7001}"/>
    <cellStyle name="Comma 2 5 7 3 6" xfId="10127" xr:uid="{00000000-0005-0000-0000-0000211F0000}"/>
    <cellStyle name="Comma 2 5 7 3 6 2" xfId="29341" xr:uid="{DA88FBFE-3D1E-47D6-B28F-8251DE6DB01E}"/>
    <cellStyle name="Comma 2 5 7 3 7" xfId="19734" xr:uid="{118F5DDF-52E4-4B7A-94F1-934C0C834949}"/>
    <cellStyle name="Comma 2 5 7 4" xfId="716" xr:uid="{00000000-0005-0000-0000-0000221F0000}"/>
    <cellStyle name="Comma 2 5 7 4 2" xfId="1517" xr:uid="{00000000-0005-0000-0000-0000231F0000}"/>
    <cellStyle name="Comma 2 5 7 4 2 2" xfId="3922" xr:uid="{00000000-0005-0000-0000-0000241F0000}"/>
    <cellStyle name="Comma 2 5 7 4 2 2 2" xfId="8725" xr:uid="{00000000-0005-0000-0000-0000251F0000}"/>
    <cellStyle name="Comma 2 5 7 4 2 2 2 2" xfId="18332" xr:uid="{00000000-0005-0000-0000-0000261F0000}"/>
    <cellStyle name="Comma 2 5 7 4 2 2 2 2 2" xfId="37546" xr:uid="{F5CFFC87-635A-460C-99B8-7BDBA62CD003}"/>
    <cellStyle name="Comma 2 5 7 4 2 2 2 3" xfId="27939" xr:uid="{874BFF2D-C926-4D3B-85EE-FA68BE4EA705}"/>
    <cellStyle name="Comma 2 5 7 4 2 2 3" xfId="13529" xr:uid="{00000000-0005-0000-0000-0000271F0000}"/>
    <cellStyle name="Comma 2 5 7 4 2 2 3 2" xfId="32743" xr:uid="{B58EB345-EACD-4713-B3F0-F3708A16B6AE}"/>
    <cellStyle name="Comma 2 5 7 4 2 2 4" xfId="23136" xr:uid="{59A47548-3026-4FCB-8C28-2D744E956FEC}"/>
    <cellStyle name="Comma 2 5 7 4 2 3" xfId="6324" xr:uid="{00000000-0005-0000-0000-0000281F0000}"/>
    <cellStyle name="Comma 2 5 7 4 2 3 2" xfId="15931" xr:uid="{00000000-0005-0000-0000-0000291F0000}"/>
    <cellStyle name="Comma 2 5 7 4 2 3 2 2" xfId="35145" xr:uid="{7393E75D-50C3-4561-B95D-2BCA1D0A438D}"/>
    <cellStyle name="Comma 2 5 7 4 2 3 3" xfId="25538" xr:uid="{DA57F298-C81B-4EF0-A6E7-8D1047F75765}"/>
    <cellStyle name="Comma 2 5 7 4 2 4" xfId="11127" xr:uid="{00000000-0005-0000-0000-00002A1F0000}"/>
    <cellStyle name="Comma 2 5 7 4 2 4 2" xfId="30341" xr:uid="{03F415D2-EB8C-43F5-B8A3-051E3481B0D6}"/>
    <cellStyle name="Comma 2 5 7 4 2 5" xfId="20734" xr:uid="{AD44F3F7-778F-425C-806B-B6A9D5784176}"/>
    <cellStyle name="Comma 2 5 7 4 3" xfId="2317" xr:uid="{00000000-0005-0000-0000-00002B1F0000}"/>
    <cellStyle name="Comma 2 5 7 4 3 2" xfId="4722" xr:uid="{00000000-0005-0000-0000-00002C1F0000}"/>
    <cellStyle name="Comma 2 5 7 4 3 2 2" xfId="9525" xr:uid="{00000000-0005-0000-0000-00002D1F0000}"/>
    <cellStyle name="Comma 2 5 7 4 3 2 2 2" xfId="19132" xr:uid="{00000000-0005-0000-0000-00002E1F0000}"/>
    <cellStyle name="Comma 2 5 7 4 3 2 2 2 2" xfId="38346" xr:uid="{BE61DB73-B634-4F9D-8D70-3B9C562194B9}"/>
    <cellStyle name="Comma 2 5 7 4 3 2 2 3" xfId="28739" xr:uid="{08EBC686-DF9A-4222-BF1D-9B0265F6DDBA}"/>
    <cellStyle name="Comma 2 5 7 4 3 2 3" xfId="14329" xr:uid="{00000000-0005-0000-0000-00002F1F0000}"/>
    <cellStyle name="Comma 2 5 7 4 3 2 3 2" xfId="33543" xr:uid="{A2891BB4-36D4-4242-8B31-6F6E6B69F64E}"/>
    <cellStyle name="Comma 2 5 7 4 3 2 4" xfId="23936" xr:uid="{23192EE7-ADD1-413E-A126-B04EED69C4D6}"/>
    <cellStyle name="Comma 2 5 7 4 3 3" xfId="7124" xr:uid="{00000000-0005-0000-0000-0000301F0000}"/>
    <cellStyle name="Comma 2 5 7 4 3 3 2" xfId="16731" xr:uid="{00000000-0005-0000-0000-0000311F0000}"/>
    <cellStyle name="Comma 2 5 7 4 3 3 2 2" xfId="35945" xr:uid="{CE338E8A-D60F-4871-99DD-226EABF3FE4D}"/>
    <cellStyle name="Comma 2 5 7 4 3 3 3" xfId="26338" xr:uid="{A4FF4289-E7A4-4B6D-BB4C-6C399B89083A}"/>
    <cellStyle name="Comma 2 5 7 4 3 4" xfId="11927" xr:uid="{00000000-0005-0000-0000-0000321F0000}"/>
    <cellStyle name="Comma 2 5 7 4 3 4 2" xfId="31141" xr:uid="{ED424AA1-0DD9-405A-830F-C93EF5875D98}"/>
    <cellStyle name="Comma 2 5 7 4 3 5" xfId="21534" xr:uid="{947FB910-5830-44C2-88AA-22A331F01528}"/>
    <cellStyle name="Comma 2 5 7 4 4" xfId="3122" xr:uid="{00000000-0005-0000-0000-0000331F0000}"/>
    <cellStyle name="Comma 2 5 7 4 4 2" xfId="7925" xr:uid="{00000000-0005-0000-0000-0000341F0000}"/>
    <cellStyle name="Comma 2 5 7 4 4 2 2" xfId="17532" xr:uid="{00000000-0005-0000-0000-0000351F0000}"/>
    <cellStyle name="Comma 2 5 7 4 4 2 2 2" xfId="36746" xr:uid="{9D4BA553-C66C-4665-A233-4BAA6AA575C0}"/>
    <cellStyle name="Comma 2 5 7 4 4 2 3" xfId="27139" xr:uid="{11CD26F2-6234-4818-BA2D-C0E0ACBED6F8}"/>
    <cellStyle name="Comma 2 5 7 4 4 3" xfId="12729" xr:uid="{00000000-0005-0000-0000-0000361F0000}"/>
    <cellStyle name="Comma 2 5 7 4 4 3 2" xfId="31943" xr:uid="{7FCE2CA3-B25D-496C-8400-41992B263B14}"/>
    <cellStyle name="Comma 2 5 7 4 4 4" xfId="22336" xr:uid="{7E6E79A9-F6E9-4E60-8670-5BF03B975C09}"/>
    <cellStyle name="Comma 2 5 7 4 5" xfId="5524" xr:uid="{00000000-0005-0000-0000-0000371F0000}"/>
    <cellStyle name="Comma 2 5 7 4 5 2" xfId="15131" xr:uid="{00000000-0005-0000-0000-0000381F0000}"/>
    <cellStyle name="Comma 2 5 7 4 5 2 2" xfId="34345" xr:uid="{1C88E0F4-8C3A-4145-A276-32A54A3C8214}"/>
    <cellStyle name="Comma 2 5 7 4 5 3" xfId="24738" xr:uid="{D6DE2284-9720-42E0-BBA7-1AC72D97DDCA}"/>
    <cellStyle name="Comma 2 5 7 4 6" xfId="10327" xr:uid="{00000000-0005-0000-0000-0000391F0000}"/>
    <cellStyle name="Comma 2 5 7 4 6 2" xfId="29541" xr:uid="{91C4C512-3601-46C8-B9C1-C435400BFD9E}"/>
    <cellStyle name="Comma 2 5 7 4 7" xfId="19934" xr:uid="{1F971247-BCAC-49A1-A722-60B99A501335}"/>
    <cellStyle name="Comma 2 5 7 5" xfId="917" xr:uid="{00000000-0005-0000-0000-00003A1F0000}"/>
    <cellStyle name="Comma 2 5 7 5 2" xfId="3322" xr:uid="{00000000-0005-0000-0000-00003B1F0000}"/>
    <cellStyle name="Comma 2 5 7 5 2 2" xfId="8125" xr:uid="{00000000-0005-0000-0000-00003C1F0000}"/>
    <cellStyle name="Comma 2 5 7 5 2 2 2" xfId="17732" xr:uid="{00000000-0005-0000-0000-00003D1F0000}"/>
    <cellStyle name="Comma 2 5 7 5 2 2 2 2" xfId="36946" xr:uid="{EE7F7AC7-671B-431C-ACED-E8EE4EC7FA99}"/>
    <cellStyle name="Comma 2 5 7 5 2 2 3" xfId="27339" xr:uid="{FD51AA83-9E49-4937-8132-852370147713}"/>
    <cellStyle name="Comma 2 5 7 5 2 3" xfId="12929" xr:uid="{00000000-0005-0000-0000-00003E1F0000}"/>
    <cellStyle name="Comma 2 5 7 5 2 3 2" xfId="32143" xr:uid="{E83F89DC-CE4B-4B21-9D27-004751436A8C}"/>
    <cellStyle name="Comma 2 5 7 5 2 4" xfId="22536" xr:uid="{C7C14CBD-2827-4559-94FC-5834BA0F073C}"/>
    <cellStyle name="Comma 2 5 7 5 3" xfId="5724" xr:uid="{00000000-0005-0000-0000-00003F1F0000}"/>
    <cellStyle name="Comma 2 5 7 5 3 2" xfId="15331" xr:uid="{00000000-0005-0000-0000-0000401F0000}"/>
    <cellStyle name="Comma 2 5 7 5 3 2 2" xfId="34545" xr:uid="{5CB618DF-8D70-4269-AA1B-201E9F0B2852}"/>
    <cellStyle name="Comma 2 5 7 5 3 3" xfId="24938" xr:uid="{F5601CAB-E6C0-43B0-9EE5-68C9EC17CA8B}"/>
    <cellStyle name="Comma 2 5 7 5 4" xfId="10527" xr:uid="{00000000-0005-0000-0000-0000411F0000}"/>
    <cellStyle name="Comma 2 5 7 5 4 2" xfId="29741" xr:uid="{4B039225-49BB-4048-ABF4-95A38CE32D25}"/>
    <cellStyle name="Comma 2 5 7 5 5" xfId="20134" xr:uid="{375EEF4F-E79B-445A-B291-AFA3D05F20C6}"/>
    <cellStyle name="Comma 2 5 7 6" xfId="1717" xr:uid="{00000000-0005-0000-0000-0000421F0000}"/>
    <cellStyle name="Comma 2 5 7 6 2" xfId="4122" xr:uid="{00000000-0005-0000-0000-0000431F0000}"/>
    <cellStyle name="Comma 2 5 7 6 2 2" xfId="8925" xr:uid="{00000000-0005-0000-0000-0000441F0000}"/>
    <cellStyle name="Comma 2 5 7 6 2 2 2" xfId="18532" xr:uid="{00000000-0005-0000-0000-0000451F0000}"/>
    <cellStyle name="Comma 2 5 7 6 2 2 2 2" xfId="37746" xr:uid="{152D3116-4547-43EF-849F-E94C55078498}"/>
    <cellStyle name="Comma 2 5 7 6 2 2 3" xfId="28139" xr:uid="{6B66C891-C671-4A7C-9903-C21F1A7F171C}"/>
    <cellStyle name="Comma 2 5 7 6 2 3" xfId="13729" xr:uid="{00000000-0005-0000-0000-0000461F0000}"/>
    <cellStyle name="Comma 2 5 7 6 2 3 2" xfId="32943" xr:uid="{285C389A-41C7-4D8C-B238-0F3C80A55B5B}"/>
    <cellStyle name="Comma 2 5 7 6 2 4" xfId="23336" xr:uid="{C9A1E380-CB91-4DF3-B145-98BD5B863602}"/>
    <cellStyle name="Comma 2 5 7 6 3" xfId="6524" xr:uid="{00000000-0005-0000-0000-0000471F0000}"/>
    <cellStyle name="Comma 2 5 7 6 3 2" xfId="16131" xr:uid="{00000000-0005-0000-0000-0000481F0000}"/>
    <cellStyle name="Comma 2 5 7 6 3 2 2" xfId="35345" xr:uid="{33DF2ACF-6B36-4C75-9396-59C48D3D9343}"/>
    <cellStyle name="Comma 2 5 7 6 3 3" xfId="25738" xr:uid="{F7DB3693-D48F-465E-99AC-2156E2486724}"/>
    <cellStyle name="Comma 2 5 7 6 4" xfId="11327" xr:uid="{00000000-0005-0000-0000-0000491F0000}"/>
    <cellStyle name="Comma 2 5 7 6 4 2" xfId="30541" xr:uid="{7381B739-769A-422E-89CB-EA577083B0D3}"/>
    <cellStyle name="Comma 2 5 7 6 5" xfId="20934" xr:uid="{6563CEF9-69D6-495C-8A82-1C8276B22DE7}"/>
    <cellStyle name="Comma 2 5 7 7" xfId="2522" xr:uid="{00000000-0005-0000-0000-00004A1F0000}"/>
    <cellStyle name="Comma 2 5 7 7 2" xfId="7325" xr:uid="{00000000-0005-0000-0000-00004B1F0000}"/>
    <cellStyle name="Comma 2 5 7 7 2 2" xfId="16932" xr:uid="{00000000-0005-0000-0000-00004C1F0000}"/>
    <cellStyle name="Comma 2 5 7 7 2 2 2" xfId="36146" xr:uid="{98661FC5-0325-493E-BA9A-6396E1B1288F}"/>
    <cellStyle name="Comma 2 5 7 7 2 3" xfId="26539" xr:uid="{97C8EC13-D8D1-4ED8-92BD-A5B555CB38B4}"/>
    <cellStyle name="Comma 2 5 7 7 3" xfId="12129" xr:uid="{00000000-0005-0000-0000-00004D1F0000}"/>
    <cellStyle name="Comma 2 5 7 7 3 2" xfId="31343" xr:uid="{0E28D641-90F8-49D7-96B5-F94334319410}"/>
    <cellStyle name="Comma 2 5 7 7 4" xfId="21736" xr:uid="{F5452B17-97CE-4F32-90B3-CDC0DD4F825F}"/>
    <cellStyle name="Comma 2 5 7 8" xfId="4924" xr:uid="{00000000-0005-0000-0000-00004E1F0000}"/>
    <cellStyle name="Comma 2 5 7 8 2" xfId="14531" xr:uid="{00000000-0005-0000-0000-00004F1F0000}"/>
    <cellStyle name="Comma 2 5 7 8 2 2" xfId="33745" xr:uid="{D12D346B-B3CB-480C-AAE6-D0AE26788D75}"/>
    <cellStyle name="Comma 2 5 7 8 3" xfId="24138" xr:uid="{4B66CFC0-EDA7-48E6-B9FD-C776C5474128}"/>
    <cellStyle name="Comma 2 5 7 9" xfId="9727" xr:uid="{00000000-0005-0000-0000-0000501F0000}"/>
    <cellStyle name="Comma 2 5 7 9 2" xfId="28941" xr:uid="{3EAF3AD8-F50B-4C8A-80AD-4B0A0B285FD1}"/>
    <cellStyle name="Comma 2 5 8" xfId="216" xr:uid="{00000000-0005-0000-0000-0000511F0000}"/>
    <cellStyle name="Comma 2 5 8 2" xfId="1017" xr:uid="{00000000-0005-0000-0000-0000521F0000}"/>
    <cellStyle name="Comma 2 5 8 2 2" xfId="3422" xr:uid="{00000000-0005-0000-0000-0000531F0000}"/>
    <cellStyle name="Comma 2 5 8 2 2 2" xfId="8225" xr:uid="{00000000-0005-0000-0000-0000541F0000}"/>
    <cellStyle name="Comma 2 5 8 2 2 2 2" xfId="17832" xr:uid="{00000000-0005-0000-0000-0000551F0000}"/>
    <cellStyle name="Comma 2 5 8 2 2 2 2 2" xfId="37046" xr:uid="{BFD83456-E4E0-4F43-BE12-57D7AED3EA37}"/>
    <cellStyle name="Comma 2 5 8 2 2 2 3" xfId="27439" xr:uid="{F06858EE-8ADB-467E-AD15-E5BB942C9666}"/>
    <cellStyle name="Comma 2 5 8 2 2 3" xfId="13029" xr:uid="{00000000-0005-0000-0000-0000561F0000}"/>
    <cellStyle name="Comma 2 5 8 2 2 3 2" xfId="32243" xr:uid="{BABA68DC-A03B-40BC-BB88-7C476BCA1E8F}"/>
    <cellStyle name="Comma 2 5 8 2 2 4" xfId="22636" xr:uid="{10C4EC9F-E6D0-4AF3-8E3D-5FBFF5E0807D}"/>
    <cellStyle name="Comma 2 5 8 2 3" xfId="5824" xr:uid="{00000000-0005-0000-0000-0000571F0000}"/>
    <cellStyle name="Comma 2 5 8 2 3 2" xfId="15431" xr:uid="{00000000-0005-0000-0000-0000581F0000}"/>
    <cellStyle name="Comma 2 5 8 2 3 2 2" xfId="34645" xr:uid="{4260E16B-5A9C-4475-9601-49033D43B3F9}"/>
    <cellStyle name="Comma 2 5 8 2 3 3" xfId="25038" xr:uid="{73E04AE3-0FFB-4C3E-80E5-61F86732AC33}"/>
    <cellStyle name="Comma 2 5 8 2 4" xfId="10627" xr:uid="{00000000-0005-0000-0000-0000591F0000}"/>
    <cellStyle name="Comma 2 5 8 2 4 2" xfId="29841" xr:uid="{3EF6C128-C1C0-4264-943C-0ABC4348A9C6}"/>
    <cellStyle name="Comma 2 5 8 2 5" xfId="20234" xr:uid="{3449E237-B124-4DAC-B8BA-0466F59565E3}"/>
    <cellStyle name="Comma 2 5 8 3" xfId="1817" xr:uid="{00000000-0005-0000-0000-00005A1F0000}"/>
    <cellStyle name="Comma 2 5 8 3 2" xfId="4222" xr:uid="{00000000-0005-0000-0000-00005B1F0000}"/>
    <cellStyle name="Comma 2 5 8 3 2 2" xfId="9025" xr:uid="{00000000-0005-0000-0000-00005C1F0000}"/>
    <cellStyle name="Comma 2 5 8 3 2 2 2" xfId="18632" xr:uid="{00000000-0005-0000-0000-00005D1F0000}"/>
    <cellStyle name="Comma 2 5 8 3 2 2 2 2" xfId="37846" xr:uid="{4DEFEB13-A3C2-4518-B6FC-A703F0DB68C0}"/>
    <cellStyle name="Comma 2 5 8 3 2 2 3" xfId="28239" xr:uid="{4F4A6616-0E42-42F0-BFEA-7B1BC716DE11}"/>
    <cellStyle name="Comma 2 5 8 3 2 3" xfId="13829" xr:uid="{00000000-0005-0000-0000-00005E1F0000}"/>
    <cellStyle name="Comma 2 5 8 3 2 3 2" xfId="33043" xr:uid="{DEEB0803-D3A6-49A9-902C-F906DA41EA57}"/>
    <cellStyle name="Comma 2 5 8 3 2 4" xfId="23436" xr:uid="{5B1E184F-8A58-4856-91D7-8F605625642B}"/>
    <cellStyle name="Comma 2 5 8 3 3" xfId="6624" xr:uid="{00000000-0005-0000-0000-00005F1F0000}"/>
    <cellStyle name="Comma 2 5 8 3 3 2" xfId="16231" xr:uid="{00000000-0005-0000-0000-0000601F0000}"/>
    <cellStyle name="Comma 2 5 8 3 3 2 2" xfId="35445" xr:uid="{9B11A8F6-C293-4CE1-ABC6-D93B57710C30}"/>
    <cellStyle name="Comma 2 5 8 3 3 3" xfId="25838" xr:uid="{58B41C33-E998-4867-9C83-20EDE0940802}"/>
    <cellStyle name="Comma 2 5 8 3 4" xfId="11427" xr:uid="{00000000-0005-0000-0000-0000611F0000}"/>
    <cellStyle name="Comma 2 5 8 3 4 2" xfId="30641" xr:uid="{ED2F952A-087E-4F7E-962B-ED8FF9098450}"/>
    <cellStyle name="Comma 2 5 8 3 5" xfId="21034" xr:uid="{4404F4E4-9845-4C6F-8B27-0C21A0C15DCB}"/>
    <cellStyle name="Comma 2 5 8 4" xfId="2622" xr:uid="{00000000-0005-0000-0000-0000621F0000}"/>
    <cellStyle name="Comma 2 5 8 4 2" xfId="7425" xr:uid="{00000000-0005-0000-0000-0000631F0000}"/>
    <cellStyle name="Comma 2 5 8 4 2 2" xfId="17032" xr:uid="{00000000-0005-0000-0000-0000641F0000}"/>
    <cellStyle name="Comma 2 5 8 4 2 2 2" xfId="36246" xr:uid="{E1423828-B02E-4084-9E7A-32767D45D401}"/>
    <cellStyle name="Comma 2 5 8 4 2 3" xfId="26639" xr:uid="{D4F2EEE9-78E9-4897-889C-FB162A33C39E}"/>
    <cellStyle name="Comma 2 5 8 4 3" xfId="12229" xr:uid="{00000000-0005-0000-0000-0000651F0000}"/>
    <cellStyle name="Comma 2 5 8 4 3 2" xfId="31443" xr:uid="{E94EBECD-4099-4D88-AF5E-3294D3A48F5C}"/>
    <cellStyle name="Comma 2 5 8 4 4" xfId="21836" xr:uid="{3C4EC0A8-6D18-41C3-9DC4-9F7C2E8DDA82}"/>
    <cellStyle name="Comma 2 5 8 5" xfId="5024" xr:uid="{00000000-0005-0000-0000-0000661F0000}"/>
    <cellStyle name="Comma 2 5 8 5 2" xfId="14631" xr:uid="{00000000-0005-0000-0000-0000671F0000}"/>
    <cellStyle name="Comma 2 5 8 5 2 2" xfId="33845" xr:uid="{794513DB-B869-4EAA-B596-F7A65A65788B}"/>
    <cellStyle name="Comma 2 5 8 5 3" xfId="24238" xr:uid="{F4C79473-3997-476C-9A2A-04B846FEEC2E}"/>
    <cellStyle name="Comma 2 5 8 6" xfId="9827" xr:uid="{00000000-0005-0000-0000-0000681F0000}"/>
    <cellStyle name="Comma 2 5 8 6 2" xfId="29041" xr:uid="{D0DB90CE-4876-474E-819C-56EFBBCA5EA5}"/>
    <cellStyle name="Comma 2 5 8 7" xfId="19434" xr:uid="{EE9C6C13-640B-4E88-AE6E-6DCAFA301709}"/>
    <cellStyle name="Comma 2 5 9" xfId="416" xr:uid="{00000000-0005-0000-0000-0000691F0000}"/>
    <cellStyle name="Comma 2 5 9 2" xfId="1217" xr:uid="{00000000-0005-0000-0000-00006A1F0000}"/>
    <cellStyle name="Comma 2 5 9 2 2" xfId="3622" xr:uid="{00000000-0005-0000-0000-00006B1F0000}"/>
    <cellStyle name="Comma 2 5 9 2 2 2" xfId="8425" xr:uid="{00000000-0005-0000-0000-00006C1F0000}"/>
    <cellStyle name="Comma 2 5 9 2 2 2 2" xfId="18032" xr:uid="{00000000-0005-0000-0000-00006D1F0000}"/>
    <cellStyle name="Comma 2 5 9 2 2 2 2 2" xfId="37246" xr:uid="{EA23DCF0-BC0F-4EF9-93AB-F5E409D7D378}"/>
    <cellStyle name="Comma 2 5 9 2 2 2 3" xfId="27639" xr:uid="{3339FF75-6E33-4F2B-ACC1-6ED6196C28B1}"/>
    <cellStyle name="Comma 2 5 9 2 2 3" xfId="13229" xr:uid="{00000000-0005-0000-0000-00006E1F0000}"/>
    <cellStyle name="Comma 2 5 9 2 2 3 2" xfId="32443" xr:uid="{E535F31A-1255-4A74-BE01-E55589FCF893}"/>
    <cellStyle name="Comma 2 5 9 2 2 4" xfId="22836" xr:uid="{3B8F7B30-D10A-42B2-BBF2-F0F82D3749A8}"/>
    <cellStyle name="Comma 2 5 9 2 3" xfId="6024" xr:uid="{00000000-0005-0000-0000-00006F1F0000}"/>
    <cellStyle name="Comma 2 5 9 2 3 2" xfId="15631" xr:uid="{00000000-0005-0000-0000-0000701F0000}"/>
    <cellStyle name="Comma 2 5 9 2 3 2 2" xfId="34845" xr:uid="{8BFD1128-6021-45CE-BA9F-715A6EA1FC6F}"/>
    <cellStyle name="Comma 2 5 9 2 3 3" xfId="25238" xr:uid="{96467FFB-B1DF-4A96-A03C-FF5F4EC4C348}"/>
    <cellStyle name="Comma 2 5 9 2 4" xfId="10827" xr:uid="{00000000-0005-0000-0000-0000711F0000}"/>
    <cellStyle name="Comma 2 5 9 2 4 2" xfId="30041" xr:uid="{E93CD533-376B-494C-8B48-3C151C034011}"/>
    <cellStyle name="Comma 2 5 9 2 5" xfId="20434" xr:uid="{7ECFDE0D-FD1D-40B8-9B6D-580E37D5520C}"/>
    <cellStyle name="Comma 2 5 9 3" xfId="2017" xr:uid="{00000000-0005-0000-0000-0000721F0000}"/>
    <cellStyle name="Comma 2 5 9 3 2" xfId="4422" xr:uid="{00000000-0005-0000-0000-0000731F0000}"/>
    <cellStyle name="Comma 2 5 9 3 2 2" xfId="9225" xr:uid="{00000000-0005-0000-0000-0000741F0000}"/>
    <cellStyle name="Comma 2 5 9 3 2 2 2" xfId="18832" xr:uid="{00000000-0005-0000-0000-0000751F0000}"/>
    <cellStyle name="Comma 2 5 9 3 2 2 2 2" xfId="38046" xr:uid="{49AD7D9D-621B-47FF-B01C-E1269F7E81B1}"/>
    <cellStyle name="Comma 2 5 9 3 2 2 3" xfId="28439" xr:uid="{50FDC746-9EB6-467A-8FE9-DF2E23DC71F1}"/>
    <cellStyle name="Comma 2 5 9 3 2 3" xfId="14029" xr:uid="{00000000-0005-0000-0000-0000761F0000}"/>
    <cellStyle name="Comma 2 5 9 3 2 3 2" xfId="33243" xr:uid="{4717D05A-282D-4C11-8587-9BCA8740894F}"/>
    <cellStyle name="Comma 2 5 9 3 2 4" xfId="23636" xr:uid="{99B64549-4126-40BB-A494-30052A182C9C}"/>
    <cellStyle name="Comma 2 5 9 3 3" xfId="6824" xr:uid="{00000000-0005-0000-0000-0000771F0000}"/>
    <cellStyle name="Comma 2 5 9 3 3 2" xfId="16431" xr:uid="{00000000-0005-0000-0000-0000781F0000}"/>
    <cellStyle name="Comma 2 5 9 3 3 2 2" xfId="35645" xr:uid="{83C08D79-7D8F-411D-9A42-738CF5965CBC}"/>
    <cellStyle name="Comma 2 5 9 3 3 3" xfId="26038" xr:uid="{5A45255A-AD58-486C-A961-3CD943F647D7}"/>
    <cellStyle name="Comma 2 5 9 3 4" xfId="11627" xr:uid="{00000000-0005-0000-0000-0000791F0000}"/>
    <cellStyle name="Comma 2 5 9 3 4 2" xfId="30841" xr:uid="{11633E9E-20B5-4188-A783-B0978F9FF973}"/>
    <cellStyle name="Comma 2 5 9 3 5" xfId="21234" xr:uid="{FCA94C72-06A7-47D3-81E0-031970C294BD}"/>
    <cellStyle name="Comma 2 5 9 4" xfId="2822" xr:uid="{00000000-0005-0000-0000-00007A1F0000}"/>
    <cellStyle name="Comma 2 5 9 4 2" xfId="7625" xr:uid="{00000000-0005-0000-0000-00007B1F0000}"/>
    <cellStyle name="Comma 2 5 9 4 2 2" xfId="17232" xr:uid="{00000000-0005-0000-0000-00007C1F0000}"/>
    <cellStyle name="Comma 2 5 9 4 2 2 2" xfId="36446" xr:uid="{36E8C570-43D9-4257-A775-26BF9263BF89}"/>
    <cellStyle name="Comma 2 5 9 4 2 3" xfId="26839" xr:uid="{E127FFA0-6B6D-4768-AE1A-4DED052EA6B8}"/>
    <cellStyle name="Comma 2 5 9 4 3" xfId="12429" xr:uid="{00000000-0005-0000-0000-00007D1F0000}"/>
    <cellStyle name="Comma 2 5 9 4 3 2" xfId="31643" xr:uid="{88A9C3F0-E292-4786-AC4B-2648AC5B04EB}"/>
    <cellStyle name="Comma 2 5 9 4 4" xfId="22036" xr:uid="{A0759A55-570E-44B6-A257-1ACBE6867EF5}"/>
    <cellStyle name="Comma 2 5 9 5" xfId="5224" xr:uid="{00000000-0005-0000-0000-00007E1F0000}"/>
    <cellStyle name="Comma 2 5 9 5 2" xfId="14831" xr:uid="{00000000-0005-0000-0000-00007F1F0000}"/>
    <cellStyle name="Comma 2 5 9 5 2 2" xfId="34045" xr:uid="{968F5FD9-5FE6-4A26-9EF1-29B9847DDAEC}"/>
    <cellStyle name="Comma 2 5 9 5 3" xfId="24438" xr:uid="{E10088EE-450A-4E7F-9EFB-6F805E2E3691}"/>
    <cellStyle name="Comma 2 5 9 6" xfId="10027" xr:uid="{00000000-0005-0000-0000-0000801F0000}"/>
    <cellStyle name="Comma 2 5 9 6 2" xfId="29241" xr:uid="{1B9EE744-ADC9-40C6-B2F9-13444E421DA9}"/>
    <cellStyle name="Comma 2 5 9 7" xfId="19634" xr:uid="{5FB3A8AE-4D08-4D86-9325-B6F35D836B4B}"/>
    <cellStyle name="Comma 2 6" xfId="17" xr:uid="{00000000-0005-0000-0000-0000811F0000}"/>
    <cellStyle name="Comma 2 6 10" xfId="4826" xr:uid="{00000000-0005-0000-0000-0000821F0000}"/>
    <cellStyle name="Comma 2 6 10 2" xfId="14433" xr:uid="{00000000-0005-0000-0000-0000831F0000}"/>
    <cellStyle name="Comma 2 6 10 2 2" xfId="33647" xr:uid="{89C8204F-680E-4D23-B84E-35CCDAA85618}"/>
    <cellStyle name="Comma 2 6 10 3" xfId="24040" xr:uid="{B930C840-D963-4B4C-9067-33E66D0C5CFD}"/>
    <cellStyle name="Comma 2 6 11" xfId="9629" xr:uid="{00000000-0005-0000-0000-0000841F0000}"/>
    <cellStyle name="Comma 2 6 11 2" xfId="28843" xr:uid="{5BE9CAF7-EFBD-43F5-AFFB-945D2DCF7CEA}"/>
    <cellStyle name="Comma 2 6 12" xfId="19236" xr:uid="{567458C9-2759-4F36-873E-BF06739C5AF2}"/>
    <cellStyle name="Comma 2 6 2" xfId="68" xr:uid="{00000000-0005-0000-0000-0000851F0000}"/>
    <cellStyle name="Comma 2 6 2 10" xfId="9679" xr:uid="{00000000-0005-0000-0000-0000861F0000}"/>
    <cellStyle name="Comma 2 6 2 10 2" xfId="28893" xr:uid="{8F29413D-D359-4F9B-9DC9-21E23CF2AFA8}"/>
    <cellStyle name="Comma 2 6 2 11" xfId="19286" xr:uid="{272CBB39-EC5D-4B38-900D-83A65DACC297}"/>
    <cellStyle name="Comma 2 6 2 2" xfId="168" xr:uid="{00000000-0005-0000-0000-0000871F0000}"/>
    <cellStyle name="Comma 2 6 2 2 10" xfId="19386" xr:uid="{6CA03B7C-EC4F-4CDB-8D70-852DEBEA0E7A}"/>
    <cellStyle name="Comma 2 6 2 2 2" xfId="368" xr:uid="{00000000-0005-0000-0000-0000881F0000}"/>
    <cellStyle name="Comma 2 6 2 2 2 2" xfId="1169" xr:uid="{00000000-0005-0000-0000-0000891F0000}"/>
    <cellStyle name="Comma 2 6 2 2 2 2 2" xfId="3574" xr:uid="{00000000-0005-0000-0000-00008A1F0000}"/>
    <cellStyle name="Comma 2 6 2 2 2 2 2 2" xfId="8377" xr:uid="{00000000-0005-0000-0000-00008B1F0000}"/>
    <cellStyle name="Comma 2 6 2 2 2 2 2 2 2" xfId="17984" xr:uid="{00000000-0005-0000-0000-00008C1F0000}"/>
    <cellStyle name="Comma 2 6 2 2 2 2 2 2 2 2" xfId="37198" xr:uid="{B1C03686-5722-4CEE-A44A-05C94AA1BDE3}"/>
    <cellStyle name="Comma 2 6 2 2 2 2 2 2 3" xfId="27591" xr:uid="{63B93460-29EB-4DDC-BA22-6D703D73F266}"/>
    <cellStyle name="Comma 2 6 2 2 2 2 2 3" xfId="13181" xr:uid="{00000000-0005-0000-0000-00008D1F0000}"/>
    <cellStyle name="Comma 2 6 2 2 2 2 2 3 2" xfId="32395" xr:uid="{13B3F686-5D40-4F6E-9530-CA8D71FBD255}"/>
    <cellStyle name="Comma 2 6 2 2 2 2 2 4" xfId="22788" xr:uid="{BF1FF4E8-1017-4706-8D6F-A7ECB0BDF817}"/>
    <cellStyle name="Comma 2 6 2 2 2 2 3" xfId="5976" xr:uid="{00000000-0005-0000-0000-00008E1F0000}"/>
    <cellStyle name="Comma 2 6 2 2 2 2 3 2" xfId="15583" xr:uid="{00000000-0005-0000-0000-00008F1F0000}"/>
    <cellStyle name="Comma 2 6 2 2 2 2 3 2 2" xfId="34797" xr:uid="{2D2D58C0-BC5C-4224-B5EB-83AAB5994D82}"/>
    <cellStyle name="Comma 2 6 2 2 2 2 3 3" xfId="25190" xr:uid="{FAE85547-DBCC-472F-BFC7-4D876C4772DF}"/>
    <cellStyle name="Comma 2 6 2 2 2 2 4" xfId="10779" xr:uid="{00000000-0005-0000-0000-0000901F0000}"/>
    <cellStyle name="Comma 2 6 2 2 2 2 4 2" xfId="29993" xr:uid="{CE083F13-E186-4091-B3BF-5861C54C89D2}"/>
    <cellStyle name="Comma 2 6 2 2 2 2 5" xfId="20386" xr:uid="{69C797D6-5B53-4B0B-9972-3D42C04CB832}"/>
    <cellStyle name="Comma 2 6 2 2 2 3" xfId="1969" xr:uid="{00000000-0005-0000-0000-0000911F0000}"/>
    <cellStyle name="Comma 2 6 2 2 2 3 2" xfId="4374" xr:uid="{00000000-0005-0000-0000-0000921F0000}"/>
    <cellStyle name="Comma 2 6 2 2 2 3 2 2" xfId="9177" xr:uid="{00000000-0005-0000-0000-0000931F0000}"/>
    <cellStyle name="Comma 2 6 2 2 2 3 2 2 2" xfId="18784" xr:uid="{00000000-0005-0000-0000-0000941F0000}"/>
    <cellStyle name="Comma 2 6 2 2 2 3 2 2 2 2" xfId="37998" xr:uid="{E1852149-514A-4E61-B935-3E5E62E83091}"/>
    <cellStyle name="Comma 2 6 2 2 2 3 2 2 3" xfId="28391" xr:uid="{0BDC481D-F6A1-427B-B946-FE4C3631E776}"/>
    <cellStyle name="Comma 2 6 2 2 2 3 2 3" xfId="13981" xr:uid="{00000000-0005-0000-0000-0000951F0000}"/>
    <cellStyle name="Comma 2 6 2 2 2 3 2 3 2" xfId="33195" xr:uid="{9069942C-6E0F-4668-9470-73D90312A006}"/>
    <cellStyle name="Comma 2 6 2 2 2 3 2 4" xfId="23588" xr:uid="{CD19D94E-FBCA-47B8-AE25-D1BA67F9EF92}"/>
    <cellStyle name="Comma 2 6 2 2 2 3 3" xfId="6776" xr:uid="{00000000-0005-0000-0000-0000961F0000}"/>
    <cellStyle name="Comma 2 6 2 2 2 3 3 2" xfId="16383" xr:uid="{00000000-0005-0000-0000-0000971F0000}"/>
    <cellStyle name="Comma 2 6 2 2 2 3 3 2 2" xfId="35597" xr:uid="{2AD9DB49-7C12-453D-A6E0-8DC02E7C0300}"/>
    <cellStyle name="Comma 2 6 2 2 2 3 3 3" xfId="25990" xr:uid="{31715C99-E313-45AB-B9F4-97A1AA5B8BFC}"/>
    <cellStyle name="Comma 2 6 2 2 2 3 4" xfId="11579" xr:uid="{00000000-0005-0000-0000-0000981F0000}"/>
    <cellStyle name="Comma 2 6 2 2 2 3 4 2" xfId="30793" xr:uid="{48D0CDFB-4348-48BC-B6C1-E6DD38D82641}"/>
    <cellStyle name="Comma 2 6 2 2 2 3 5" xfId="21186" xr:uid="{6265947A-31A3-4D81-AA17-35B95B003C7F}"/>
    <cellStyle name="Comma 2 6 2 2 2 4" xfId="2774" xr:uid="{00000000-0005-0000-0000-0000991F0000}"/>
    <cellStyle name="Comma 2 6 2 2 2 4 2" xfId="7577" xr:uid="{00000000-0005-0000-0000-00009A1F0000}"/>
    <cellStyle name="Comma 2 6 2 2 2 4 2 2" xfId="17184" xr:uid="{00000000-0005-0000-0000-00009B1F0000}"/>
    <cellStyle name="Comma 2 6 2 2 2 4 2 2 2" xfId="36398" xr:uid="{1712071C-27CF-4431-8232-B0A0E9C5660A}"/>
    <cellStyle name="Comma 2 6 2 2 2 4 2 3" xfId="26791" xr:uid="{DB35B647-9BF3-45E2-9CC6-A36BB264BD14}"/>
    <cellStyle name="Comma 2 6 2 2 2 4 3" xfId="12381" xr:uid="{00000000-0005-0000-0000-00009C1F0000}"/>
    <cellStyle name="Comma 2 6 2 2 2 4 3 2" xfId="31595" xr:uid="{A946957C-DE2C-4515-AA86-D4006E6EEE01}"/>
    <cellStyle name="Comma 2 6 2 2 2 4 4" xfId="21988" xr:uid="{DB8C8238-5650-49DC-95A8-D430CF475621}"/>
    <cellStyle name="Comma 2 6 2 2 2 5" xfId="5176" xr:uid="{00000000-0005-0000-0000-00009D1F0000}"/>
    <cellStyle name="Comma 2 6 2 2 2 5 2" xfId="14783" xr:uid="{00000000-0005-0000-0000-00009E1F0000}"/>
    <cellStyle name="Comma 2 6 2 2 2 5 2 2" xfId="33997" xr:uid="{B37AFEEC-4089-4695-8B9F-A35B179FDBB5}"/>
    <cellStyle name="Comma 2 6 2 2 2 5 3" xfId="24390" xr:uid="{0F27E83B-31DA-45CD-A28A-BDEE5ED5BE0A}"/>
    <cellStyle name="Comma 2 6 2 2 2 6" xfId="9979" xr:uid="{00000000-0005-0000-0000-00009F1F0000}"/>
    <cellStyle name="Comma 2 6 2 2 2 6 2" xfId="29193" xr:uid="{A9DE0551-07A8-43B1-BC78-D8F058C675D3}"/>
    <cellStyle name="Comma 2 6 2 2 2 7" xfId="19586" xr:uid="{940F3EC2-C97A-4DB2-9A68-24492FBB6C41}"/>
    <cellStyle name="Comma 2 6 2 2 3" xfId="568" xr:uid="{00000000-0005-0000-0000-0000A01F0000}"/>
    <cellStyle name="Comma 2 6 2 2 3 2" xfId="1369" xr:uid="{00000000-0005-0000-0000-0000A11F0000}"/>
    <cellStyle name="Comma 2 6 2 2 3 2 2" xfId="3774" xr:uid="{00000000-0005-0000-0000-0000A21F0000}"/>
    <cellStyle name="Comma 2 6 2 2 3 2 2 2" xfId="8577" xr:uid="{00000000-0005-0000-0000-0000A31F0000}"/>
    <cellStyle name="Comma 2 6 2 2 3 2 2 2 2" xfId="18184" xr:uid="{00000000-0005-0000-0000-0000A41F0000}"/>
    <cellStyle name="Comma 2 6 2 2 3 2 2 2 2 2" xfId="37398" xr:uid="{50CD24F6-8BB3-45DB-944A-D5622E3486D0}"/>
    <cellStyle name="Comma 2 6 2 2 3 2 2 2 3" xfId="27791" xr:uid="{A8C16611-DECD-4FB3-B25B-3BBC880922A1}"/>
    <cellStyle name="Comma 2 6 2 2 3 2 2 3" xfId="13381" xr:uid="{00000000-0005-0000-0000-0000A51F0000}"/>
    <cellStyle name="Comma 2 6 2 2 3 2 2 3 2" xfId="32595" xr:uid="{9920FD2F-9705-4AD7-951F-E9B19E7DEF62}"/>
    <cellStyle name="Comma 2 6 2 2 3 2 2 4" xfId="22988" xr:uid="{7F16223B-61F0-4DE5-A371-01D62F6C77DF}"/>
    <cellStyle name="Comma 2 6 2 2 3 2 3" xfId="6176" xr:uid="{00000000-0005-0000-0000-0000A61F0000}"/>
    <cellStyle name="Comma 2 6 2 2 3 2 3 2" xfId="15783" xr:uid="{00000000-0005-0000-0000-0000A71F0000}"/>
    <cellStyle name="Comma 2 6 2 2 3 2 3 2 2" xfId="34997" xr:uid="{AE38E8D0-F9E2-45AE-9269-B56CFDC51649}"/>
    <cellStyle name="Comma 2 6 2 2 3 2 3 3" xfId="25390" xr:uid="{BA0B2782-FB62-4BA0-9A24-72D295ED6987}"/>
    <cellStyle name="Comma 2 6 2 2 3 2 4" xfId="10979" xr:uid="{00000000-0005-0000-0000-0000A81F0000}"/>
    <cellStyle name="Comma 2 6 2 2 3 2 4 2" xfId="30193" xr:uid="{EC100217-9956-40F4-984D-F2B2DFC5E4D9}"/>
    <cellStyle name="Comma 2 6 2 2 3 2 5" xfId="20586" xr:uid="{1BAC64EC-26CB-410B-82B6-6D133378A483}"/>
    <cellStyle name="Comma 2 6 2 2 3 3" xfId="2169" xr:uid="{00000000-0005-0000-0000-0000A91F0000}"/>
    <cellStyle name="Comma 2 6 2 2 3 3 2" xfId="4574" xr:uid="{00000000-0005-0000-0000-0000AA1F0000}"/>
    <cellStyle name="Comma 2 6 2 2 3 3 2 2" xfId="9377" xr:uid="{00000000-0005-0000-0000-0000AB1F0000}"/>
    <cellStyle name="Comma 2 6 2 2 3 3 2 2 2" xfId="18984" xr:uid="{00000000-0005-0000-0000-0000AC1F0000}"/>
    <cellStyle name="Comma 2 6 2 2 3 3 2 2 2 2" xfId="38198" xr:uid="{5EEDE516-4B29-421A-994D-E998D018E6F5}"/>
    <cellStyle name="Comma 2 6 2 2 3 3 2 2 3" xfId="28591" xr:uid="{A355F87C-61EC-4C35-ABD7-0AECA33B7D09}"/>
    <cellStyle name="Comma 2 6 2 2 3 3 2 3" xfId="14181" xr:uid="{00000000-0005-0000-0000-0000AD1F0000}"/>
    <cellStyle name="Comma 2 6 2 2 3 3 2 3 2" xfId="33395" xr:uid="{2AB9F684-B159-4B8F-87CB-DF286CF9870C}"/>
    <cellStyle name="Comma 2 6 2 2 3 3 2 4" xfId="23788" xr:uid="{1F2495F5-9ABF-437F-B6A3-97508E0742C1}"/>
    <cellStyle name="Comma 2 6 2 2 3 3 3" xfId="6976" xr:uid="{00000000-0005-0000-0000-0000AE1F0000}"/>
    <cellStyle name="Comma 2 6 2 2 3 3 3 2" xfId="16583" xr:uid="{00000000-0005-0000-0000-0000AF1F0000}"/>
    <cellStyle name="Comma 2 6 2 2 3 3 3 2 2" xfId="35797" xr:uid="{D5DC55C3-1D91-4453-B5C5-D87D1B391CF4}"/>
    <cellStyle name="Comma 2 6 2 2 3 3 3 3" xfId="26190" xr:uid="{DF13C0B4-FD91-491B-A06E-B247901429A9}"/>
    <cellStyle name="Comma 2 6 2 2 3 3 4" xfId="11779" xr:uid="{00000000-0005-0000-0000-0000B01F0000}"/>
    <cellStyle name="Comma 2 6 2 2 3 3 4 2" xfId="30993" xr:uid="{BF78B947-0A11-48ED-873C-DF3ADFFED734}"/>
    <cellStyle name="Comma 2 6 2 2 3 3 5" xfId="21386" xr:uid="{D52B04B7-7B6E-4F03-9F81-CABFE730EDCA}"/>
    <cellStyle name="Comma 2 6 2 2 3 4" xfId="2974" xr:uid="{00000000-0005-0000-0000-0000B11F0000}"/>
    <cellStyle name="Comma 2 6 2 2 3 4 2" xfId="7777" xr:uid="{00000000-0005-0000-0000-0000B21F0000}"/>
    <cellStyle name="Comma 2 6 2 2 3 4 2 2" xfId="17384" xr:uid="{00000000-0005-0000-0000-0000B31F0000}"/>
    <cellStyle name="Comma 2 6 2 2 3 4 2 2 2" xfId="36598" xr:uid="{D7015146-3B2A-4394-BCA6-4BB46D9D516E}"/>
    <cellStyle name="Comma 2 6 2 2 3 4 2 3" xfId="26991" xr:uid="{AAE90C32-4CB4-405C-A85B-E089DBA2BC22}"/>
    <cellStyle name="Comma 2 6 2 2 3 4 3" xfId="12581" xr:uid="{00000000-0005-0000-0000-0000B41F0000}"/>
    <cellStyle name="Comma 2 6 2 2 3 4 3 2" xfId="31795" xr:uid="{BCAD1C46-9D36-4AC7-935E-E2A5DD4DA395}"/>
    <cellStyle name="Comma 2 6 2 2 3 4 4" xfId="22188" xr:uid="{09652152-46BF-44FF-BCD6-43AD1AAEA599}"/>
    <cellStyle name="Comma 2 6 2 2 3 5" xfId="5376" xr:uid="{00000000-0005-0000-0000-0000B51F0000}"/>
    <cellStyle name="Comma 2 6 2 2 3 5 2" xfId="14983" xr:uid="{00000000-0005-0000-0000-0000B61F0000}"/>
    <cellStyle name="Comma 2 6 2 2 3 5 2 2" xfId="34197" xr:uid="{9434B399-5207-4EC4-9FD2-FDA8E69FC7F6}"/>
    <cellStyle name="Comma 2 6 2 2 3 5 3" xfId="24590" xr:uid="{E4849453-4B75-4E0D-A930-F3728C9D9C5F}"/>
    <cellStyle name="Comma 2 6 2 2 3 6" xfId="10179" xr:uid="{00000000-0005-0000-0000-0000B71F0000}"/>
    <cellStyle name="Comma 2 6 2 2 3 6 2" xfId="29393" xr:uid="{07AEAF63-E91C-4B85-90F2-A0F86ABFFF77}"/>
    <cellStyle name="Comma 2 6 2 2 3 7" xfId="19786" xr:uid="{7135EA3A-AD5E-43E3-A343-DD945937BF9D}"/>
    <cellStyle name="Comma 2 6 2 2 4" xfId="768" xr:uid="{00000000-0005-0000-0000-0000B81F0000}"/>
    <cellStyle name="Comma 2 6 2 2 4 2" xfId="1569" xr:uid="{00000000-0005-0000-0000-0000B91F0000}"/>
    <cellStyle name="Comma 2 6 2 2 4 2 2" xfId="3974" xr:uid="{00000000-0005-0000-0000-0000BA1F0000}"/>
    <cellStyle name="Comma 2 6 2 2 4 2 2 2" xfId="8777" xr:uid="{00000000-0005-0000-0000-0000BB1F0000}"/>
    <cellStyle name="Comma 2 6 2 2 4 2 2 2 2" xfId="18384" xr:uid="{00000000-0005-0000-0000-0000BC1F0000}"/>
    <cellStyle name="Comma 2 6 2 2 4 2 2 2 2 2" xfId="37598" xr:uid="{5184ACD6-4016-4982-9498-82F36E18BDBB}"/>
    <cellStyle name="Comma 2 6 2 2 4 2 2 2 3" xfId="27991" xr:uid="{4692F608-89FA-412C-A2AD-ADC017ACBF44}"/>
    <cellStyle name="Comma 2 6 2 2 4 2 2 3" xfId="13581" xr:uid="{00000000-0005-0000-0000-0000BD1F0000}"/>
    <cellStyle name="Comma 2 6 2 2 4 2 2 3 2" xfId="32795" xr:uid="{443D9C2A-3700-4D9B-80EC-DDEA0DED90A4}"/>
    <cellStyle name="Comma 2 6 2 2 4 2 2 4" xfId="23188" xr:uid="{470D0F1F-105C-4DC3-99E6-42EC2C9083FF}"/>
    <cellStyle name="Comma 2 6 2 2 4 2 3" xfId="6376" xr:uid="{00000000-0005-0000-0000-0000BE1F0000}"/>
    <cellStyle name="Comma 2 6 2 2 4 2 3 2" xfId="15983" xr:uid="{00000000-0005-0000-0000-0000BF1F0000}"/>
    <cellStyle name="Comma 2 6 2 2 4 2 3 2 2" xfId="35197" xr:uid="{D574820F-E397-4F5F-8ED4-020002F8BDAF}"/>
    <cellStyle name="Comma 2 6 2 2 4 2 3 3" xfId="25590" xr:uid="{3ED556A2-2949-42B9-B536-459A1C1BB8F7}"/>
    <cellStyle name="Comma 2 6 2 2 4 2 4" xfId="11179" xr:uid="{00000000-0005-0000-0000-0000C01F0000}"/>
    <cellStyle name="Comma 2 6 2 2 4 2 4 2" xfId="30393" xr:uid="{F5CC8C34-0FFA-4086-A5CD-D155D894CC8E}"/>
    <cellStyle name="Comma 2 6 2 2 4 2 5" xfId="20786" xr:uid="{BADB7B77-EBB2-450B-BA2B-4E6F987865AD}"/>
    <cellStyle name="Comma 2 6 2 2 4 3" xfId="2369" xr:uid="{00000000-0005-0000-0000-0000C11F0000}"/>
    <cellStyle name="Comma 2 6 2 2 4 3 2" xfId="4774" xr:uid="{00000000-0005-0000-0000-0000C21F0000}"/>
    <cellStyle name="Comma 2 6 2 2 4 3 2 2" xfId="9577" xr:uid="{00000000-0005-0000-0000-0000C31F0000}"/>
    <cellStyle name="Comma 2 6 2 2 4 3 2 2 2" xfId="19184" xr:uid="{00000000-0005-0000-0000-0000C41F0000}"/>
    <cellStyle name="Comma 2 6 2 2 4 3 2 2 2 2" xfId="38398" xr:uid="{4C15D28B-7548-4CA1-8F16-D8AD5FEAA17E}"/>
    <cellStyle name="Comma 2 6 2 2 4 3 2 2 3" xfId="28791" xr:uid="{AF029B4F-DE3F-45E6-AD06-19D9982AD8AC}"/>
    <cellStyle name="Comma 2 6 2 2 4 3 2 3" xfId="14381" xr:uid="{00000000-0005-0000-0000-0000C51F0000}"/>
    <cellStyle name="Comma 2 6 2 2 4 3 2 3 2" xfId="33595" xr:uid="{2E1148DE-52B9-42C8-8C4C-743DF0744ACE}"/>
    <cellStyle name="Comma 2 6 2 2 4 3 2 4" xfId="23988" xr:uid="{CF268D9E-253C-4088-AD6B-90D2BD246DA2}"/>
    <cellStyle name="Comma 2 6 2 2 4 3 3" xfId="7176" xr:uid="{00000000-0005-0000-0000-0000C61F0000}"/>
    <cellStyle name="Comma 2 6 2 2 4 3 3 2" xfId="16783" xr:uid="{00000000-0005-0000-0000-0000C71F0000}"/>
    <cellStyle name="Comma 2 6 2 2 4 3 3 2 2" xfId="35997" xr:uid="{89B0A8F9-15BD-4570-8E91-3B35FA66D325}"/>
    <cellStyle name="Comma 2 6 2 2 4 3 3 3" xfId="26390" xr:uid="{23857E83-9BEA-4DA9-8ECA-C0379320CA44}"/>
    <cellStyle name="Comma 2 6 2 2 4 3 4" xfId="11979" xr:uid="{00000000-0005-0000-0000-0000C81F0000}"/>
    <cellStyle name="Comma 2 6 2 2 4 3 4 2" xfId="31193" xr:uid="{C732E475-991F-4F38-B8B2-AED839E2F8AA}"/>
    <cellStyle name="Comma 2 6 2 2 4 3 5" xfId="21586" xr:uid="{77D81655-3CF3-4DA6-949E-651EDF3B210F}"/>
    <cellStyle name="Comma 2 6 2 2 4 4" xfId="3174" xr:uid="{00000000-0005-0000-0000-0000C91F0000}"/>
    <cellStyle name="Comma 2 6 2 2 4 4 2" xfId="7977" xr:uid="{00000000-0005-0000-0000-0000CA1F0000}"/>
    <cellStyle name="Comma 2 6 2 2 4 4 2 2" xfId="17584" xr:uid="{00000000-0005-0000-0000-0000CB1F0000}"/>
    <cellStyle name="Comma 2 6 2 2 4 4 2 2 2" xfId="36798" xr:uid="{E1CA9562-DDCF-4CDD-8953-0ACAB23516DC}"/>
    <cellStyle name="Comma 2 6 2 2 4 4 2 3" xfId="27191" xr:uid="{B61D1048-17A3-46A4-987A-B43A62828873}"/>
    <cellStyle name="Comma 2 6 2 2 4 4 3" xfId="12781" xr:uid="{00000000-0005-0000-0000-0000CC1F0000}"/>
    <cellStyle name="Comma 2 6 2 2 4 4 3 2" xfId="31995" xr:uid="{11F76022-0D2A-4617-BAE9-59BD08E1918F}"/>
    <cellStyle name="Comma 2 6 2 2 4 4 4" xfId="22388" xr:uid="{E3EE0BAA-4359-437B-9B80-51886DCB4191}"/>
    <cellStyle name="Comma 2 6 2 2 4 5" xfId="5576" xr:uid="{00000000-0005-0000-0000-0000CD1F0000}"/>
    <cellStyle name="Comma 2 6 2 2 4 5 2" xfId="15183" xr:uid="{00000000-0005-0000-0000-0000CE1F0000}"/>
    <cellStyle name="Comma 2 6 2 2 4 5 2 2" xfId="34397" xr:uid="{AF907A3A-D598-4A36-89B4-513F98231EF5}"/>
    <cellStyle name="Comma 2 6 2 2 4 5 3" xfId="24790" xr:uid="{A1C0AC66-5F58-4D7C-8DF9-4A92C93C928F}"/>
    <cellStyle name="Comma 2 6 2 2 4 6" xfId="10379" xr:uid="{00000000-0005-0000-0000-0000CF1F0000}"/>
    <cellStyle name="Comma 2 6 2 2 4 6 2" xfId="29593" xr:uid="{7AC9E769-D391-4785-BDE2-E3956FA111B9}"/>
    <cellStyle name="Comma 2 6 2 2 4 7" xfId="19986" xr:uid="{25DD8431-AADF-46D8-B641-39959DAAF04A}"/>
    <cellStyle name="Comma 2 6 2 2 5" xfId="969" xr:uid="{00000000-0005-0000-0000-0000D01F0000}"/>
    <cellStyle name="Comma 2 6 2 2 5 2" xfId="3374" xr:uid="{00000000-0005-0000-0000-0000D11F0000}"/>
    <cellStyle name="Comma 2 6 2 2 5 2 2" xfId="8177" xr:uid="{00000000-0005-0000-0000-0000D21F0000}"/>
    <cellStyle name="Comma 2 6 2 2 5 2 2 2" xfId="17784" xr:uid="{00000000-0005-0000-0000-0000D31F0000}"/>
    <cellStyle name="Comma 2 6 2 2 5 2 2 2 2" xfId="36998" xr:uid="{25015C8E-626E-4B65-ABD2-C02220085CC7}"/>
    <cellStyle name="Comma 2 6 2 2 5 2 2 3" xfId="27391" xr:uid="{1628E34A-3C84-4A5B-AAFE-C0BB41564881}"/>
    <cellStyle name="Comma 2 6 2 2 5 2 3" xfId="12981" xr:uid="{00000000-0005-0000-0000-0000D41F0000}"/>
    <cellStyle name="Comma 2 6 2 2 5 2 3 2" xfId="32195" xr:uid="{72966DD8-B9AA-4AEB-B192-E7B87F262FB1}"/>
    <cellStyle name="Comma 2 6 2 2 5 2 4" xfId="22588" xr:uid="{E5EC7EB3-BDD9-4EA3-AA95-8A9333274929}"/>
    <cellStyle name="Comma 2 6 2 2 5 3" xfId="5776" xr:uid="{00000000-0005-0000-0000-0000D51F0000}"/>
    <cellStyle name="Comma 2 6 2 2 5 3 2" xfId="15383" xr:uid="{00000000-0005-0000-0000-0000D61F0000}"/>
    <cellStyle name="Comma 2 6 2 2 5 3 2 2" xfId="34597" xr:uid="{6F5B24B0-83FE-453B-B673-5D244591EBBB}"/>
    <cellStyle name="Comma 2 6 2 2 5 3 3" xfId="24990" xr:uid="{7E1A0439-56BD-4B68-A38F-75154394FCEF}"/>
    <cellStyle name="Comma 2 6 2 2 5 4" xfId="10579" xr:uid="{00000000-0005-0000-0000-0000D71F0000}"/>
    <cellStyle name="Comma 2 6 2 2 5 4 2" xfId="29793" xr:uid="{7E091FED-78E4-4585-ABE2-D52751F2F576}"/>
    <cellStyle name="Comma 2 6 2 2 5 5" xfId="20186" xr:uid="{6BFA9236-0CEC-48A0-AADE-BBAB1CE8C931}"/>
    <cellStyle name="Comma 2 6 2 2 6" xfId="1769" xr:uid="{00000000-0005-0000-0000-0000D81F0000}"/>
    <cellStyle name="Comma 2 6 2 2 6 2" xfId="4174" xr:uid="{00000000-0005-0000-0000-0000D91F0000}"/>
    <cellStyle name="Comma 2 6 2 2 6 2 2" xfId="8977" xr:uid="{00000000-0005-0000-0000-0000DA1F0000}"/>
    <cellStyle name="Comma 2 6 2 2 6 2 2 2" xfId="18584" xr:uid="{00000000-0005-0000-0000-0000DB1F0000}"/>
    <cellStyle name="Comma 2 6 2 2 6 2 2 2 2" xfId="37798" xr:uid="{5C34DB37-20A3-4F60-B80C-66E5D7912D6A}"/>
    <cellStyle name="Comma 2 6 2 2 6 2 2 3" xfId="28191" xr:uid="{956C10C3-4BA1-4CE1-8172-D6BC88CDFFEB}"/>
    <cellStyle name="Comma 2 6 2 2 6 2 3" xfId="13781" xr:uid="{00000000-0005-0000-0000-0000DC1F0000}"/>
    <cellStyle name="Comma 2 6 2 2 6 2 3 2" xfId="32995" xr:uid="{11499DDB-DE58-4FF5-965B-4D7E257A43EE}"/>
    <cellStyle name="Comma 2 6 2 2 6 2 4" xfId="23388" xr:uid="{ABFA21FB-3CF2-46E6-9E92-0199AABF9CD6}"/>
    <cellStyle name="Comma 2 6 2 2 6 3" xfId="6576" xr:uid="{00000000-0005-0000-0000-0000DD1F0000}"/>
    <cellStyle name="Comma 2 6 2 2 6 3 2" xfId="16183" xr:uid="{00000000-0005-0000-0000-0000DE1F0000}"/>
    <cellStyle name="Comma 2 6 2 2 6 3 2 2" xfId="35397" xr:uid="{D627CE3F-F38A-4E66-A22E-AA8CE9C17B6F}"/>
    <cellStyle name="Comma 2 6 2 2 6 3 3" xfId="25790" xr:uid="{D385EAD8-6DCD-4777-8C8E-3D0F0E42AE8B}"/>
    <cellStyle name="Comma 2 6 2 2 6 4" xfId="11379" xr:uid="{00000000-0005-0000-0000-0000DF1F0000}"/>
    <cellStyle name="Comma 2 6 2 2 6 4 2" xfId="30593" xr:uid="{ACE9C869-9EF7-4B46-BB66-2D41F52E6889}"/>
    <cellStyle name="Comma 2 6 2 2 6 5" xfId="20986" xr:uid="{6D574527-197C-4D8E-B8F9-113FED4FCB4A}"/>
    <cellStyle name="Comma 2 6 2 2 7" xfId="2574" xr:uid="{00000000-0005-0000-0000-0000E01F0000}"/>
    <cellStyle name="Comma 2 6 2 2 7 2" xfId="7377" xr:uid="{00000000-0005-0000-0000-0000E11F0000}"/>
    <cellStyle name="Comma 2 6 2 2 7 2 2" xfId="16984" xr:uid="{00000000-0005-0000-0000-0000E21F0000}"/>
    <cellStyle name="Comma 2 6 2 2 7 2 2 2" xfId="36198" xr:uid="{36D9F305-5D3C-4DBB-B6EB-FDCDCBB91549}"/>
    <cellStyle name="Comma 2 6 2 2 7 2 3" xfId="26591" xr:uid="{BF1DE76E-9942-4B1E-BD96-B4CDC95CF080}"/>
    <cellStyle name="Comma 2 6 2 2 7 3" xfId="12181" xr:uid="{00000000-0005-0000-0000-0000E31F0000}"/>
    <cellStyle name="Comma 2 6 2 2 7 3 2" xfId="31395" xr:uid="{D322CAD0-590E-4D22-AE56-F2C56DCF6DFD}"/>
    <cellStyle name="Comma 2 6 2 2 7 4" xfId="21788" xr:uid="{590EA064-39E0-4B42-A353-357AA34726DF}"/>
    <cellStyle name="Comma 2 6 2 2 8" xfId="4976" xr:uid="{00000000-0005-0000-0000-0000E41F0000}"/>
    <cellStyle name="Comma 2 6 2 2 8 2" xfId="14583" xr:uid="{00000000-0005-0000-0000-0000E51F0000}"/>
    <cellStyle name="Comma 2 6 2 2 8 2 2" xfId="33797" xr:uid="{A664B874-8B33-42A2-9232-9EF7430B3D9C}"/>
    <cellStyle name="Comma 2 6 2 2 8 3" xfId="24190" xr:uid="{0B77E5B6-72A1-4D2A-AEBB-E9E72B98A8BA}"/>
    <cellStyle name="Comma 2 6 2 2 9" xfId="9779" xr:uid="{00000000-0005-0000-0000-0000E61F0000}"/>
    <cellStyle name="Comma 2 6 2 2 9 2" xfId="28993" xr:uid="{A85D5B92-2019-4EE0-AACE-5B254D1625E7}"/>
    <cellStyle name="Comma 2 6 2 3" xfId="268" xr:uid="{00000000-0005-0000-0000-0000E71F0000}"/>
    <cellStyle name="Comma 2 6 2 3 2" xfId="1069" xr:uid="{00000000-0005-0000-0000-0000E81F0000}"/>
    <cellStyle name="Comma 2 6 2 3 2 2" xfId="3474" xr:uid="{00000000-0005-0000-0000-0000E91F0000}"/>
    <cellStyle name="Comma 2 6 2 3 2 2 2" xfId="8277" xr:uid="{00000000-0005-0000-0000-0000EA1F0000}"/>
    <cellStyle name="Comma 2 6 2 3 2 2 2 2" xfId="17884" xr:uid="{00000000-0005-0000-0000-0000EB1F0000}"/>
    <cellStyle name="Comma 2 6 2 3 2 2 2 2 2" xfId="37098" xr:uid="{8A148767-2722-47C8-9836-7B42C5863FB9}"/>
    <cellStyle name="Comma 2 6 2 3 2 2 2 3" xfId="27491" xr:uid="{F9DEA43F-20D3-4EC7-A4A6-A0BD65DD0EFD}"/>
    <cellStyle name="Comma 2 6 2 3 2 2 3" xfId="13081" xr:uid="{00000000-0005-0000-0000-0000EC1F0000}"/>
    <cellStyle name="Comma 2 6 2 3 2 2 3 2" xfId="32295" xr:uid="{E84781D0-1E0C-4AA3-B993-9D58B44D1C55}"/>
    <cellStyle name="Comma 2 6 2 3 2 2 4" xfId="22688" xr:uid="{297C6B50-03E3-409A-90B0-F11C145ACE3C}"/>
    <cellStyle name="Comma 2 6 2 3 2 3" xfId="5876" xr:uid="{00000000-0005-0000-0000-0000ED1F0000}"/>
    <cellStyle name="Comma 2 6 2 3 2 3 2" xfId="15483" xr:uid="{00000000-0005-0000-0000-0000EE1F0000}"/>
    <cellStyle name="Comma 2 6 2 3 2 3 2 2" xfId="34697" xr:uid="{F633E6DF-5C32-4EDB-8089-49C32E90752D}"/>
    <cellStyle name="Comma 2 6 2 3 2 3 3" xfId="25090" xr:uid="{2239E1DB-F6C6-48A9-8C6C-CAF583DC85F9}"/>
    <cellStyle name="Comma 2 6 2 3 2 4" xfId="10679" xr:uid="{00000000-0005-0000-0000-0000EF1F0000}"/>
    <cellStyle name="Comma 2 6 2 3 2 4 2" xfId="29893" xr:uid="{E97E7C8F-5C46-4391-9D68-626DFA184F5F}"/>
    <cellStyle name="Comma 2 6 2 3 2 5" xfId="20286" xr:uid="{68ADE2A8-0FCB-4D94-A31C-99A73089EA51}"/>
    <cellStyle name="Comma 2 6 2 3 3" xfId="1869" xr:uid="{00000000-0005-0000-0000-0000F01F0000}"/>
    <cellStyle name="Comma 2 6 2 3 3 2" xfId="4274" xr:uid="{00000000-0005-0000-0000-0000F11F0000}"/>
    <cellStyle name="Comma 2 6 2 3 3 2 2" xfId="9077" xr:uid="{00000000-0005-0000-0000-0000F21F0000}"/>
    <cellStyle name="Comma 2 6 2 3 3 2 2 2" xfId="18684" xr:uid="{00000000-0005-0000-0000-0000F31F0000}"/>
    <cellStyle name="Comma 2 6 2 3 3 2 2 2 2" xfId="37898" xr:uid="{6E1BA45B-7C4B-48E5-BFED-B47A43691FCD}"/>
    <cellStyle name="Comma 2 6 2 3 3 2 2 3" xfId="28291" xr:uid="{2D844017-B048-4A1E-BDA8-64BEBD8F52C5}"/>
    <cellStyle name="Comma 2 6 2 3 3 2 3" xfId="13881" xr:uid="{00000000-0005-0000-0000-0000F41F0000}"/>
    <cellStyle name="Comma 2 6 2 3 3 2 3 2" xfId="33095" xr:uid="{EE5FB680-B646-4AE8-96F2-D21C5AD1F080}"/>
    <cellStyle name="Comma 2 6 2 3 3 2 4" xfId="23488" xr:uid="{C31E5BFF-EE1B-4042-B727-6DA717F447A2}"/>
    <cellStyle name="Comma 2 6 2 3 3 3" xfId="6676" xr:uid="{00000000-0005-0000-0000-0000F51F0000}"/>
    <cellStyle name="Comma 2 6 2 3 3 3 2" xfId="16283" xr:uid="{00000000-0005-0000-0000-0000F61F0000}"/>
    <cellStyle name="Comma 2 6 2 3 3 3 2 2" xfId="35497" xr:uid="{B3154188-4460-44B9-84E6-17D20BAA555D}"/>
    <cellStyle name="Comma 2 6 2 3 3 3 3" xfId="25890" xr:uid="{43238229-65CD-4174-AE10-9A3B02189A01}"/>
    <cellStyle name="Comma 2 6 2 3 3 4" xfId="11479" xr:uid="{00000000-0005-0000-0000-0000F71F0000}"/>
    <cellStyle name="Comma 2 6 2 3 3 4 2" xfId="30693" xr:uid="{79E00FF8-F495-48C3-9265-28F4EBF67585}"/>
    <cellStyle name="Comma 2 6 2 3 3 5" xfId="21086" xr:uid="{0F77865C-5335-4228-8E63-FE5B29D59F07}"/>
    <cellStyle name="Comma 2 6 2 3 4" xfId="2674" xr:uid="{00000000-0005-0000-0000-0000F81F0000}"/>
    <cellStyle name="Comma 2 6 2 3 4 2" xfId="7477" xr:uid="{00000000-0005-0000-0000-0000F91F0000}"/>
    <cellStyle name="Comma 2 6 2 3 4 2 2" xfId="17084" xr:uid="{00000000-0005-0000-0000-0000FA1F0000}"/>
    <cellStyle name="Comma 2 6 2 3 4 2 2 2" xfId="36298" xr:uid="{B795E6E5-64D7-4F37-9889-DE935095B56C}"/>
    <cellStyle name="Comma 2 6 2 3 4 2 3" xfId="26691" xr:uid="{75E00BEF-60DB-4796-A2B5-CD36E8799A0E}"/>
    <cellStyle name="Comma 2 6 2 3 4 3" xfId="12281" xr:uid="{00000000-0005-0000-0000-0000FB1F0000}"/>
    <cellStyle name="Comma 2 6 2 3 4 3 2" xfId="31495" xr:uid="{60E86BD9-8F6F-459C-967E-09079D42BDA6}"/>
    <cellStyle name="Comma 2 6 2 3 4 4" xfId="21888" xr:uid="{7484F44C-7128-42E0-9C04-40D0C53993E9}"/>
    <cellStyle name="Comma 2 6 2 3 5" xfId="5076" xr:uid="{00000000-0005-0000-0000-0000FC1F0000}"/>
    <cellStyle name="Comma 2 6 2 3 5 2" xfId="14683" xr:uid="{00000000-0005-0000-0000-0000FD1F0000}"/>
    <cellStyle name="Comma 2 6 2 3 5 2 2" xfId="33897" xr:uid="{F19FE5C9-77C3-4542-85FA-EE7CFD19521A}"/>
    <cellStyle name="Comma 2 6 2 3 5 3" xfId="24290" xr:uid="{B5BD7033-AA63-428C-8C99-5C43E1242003}"/>
    <cellStyle name="Comma 2 6 2 3 6" xfId="9879" xr:uid="{00000000-0005-0000-0000-0000FE1F0000}"/>
    <cellStyle name="Comma 2 6 2 3 6 2" xfId="29093" xr:uid="{C5EF83A2-A4E5-480D-A88B-73AA033B361E}"/>
    <cellStyle name="Comma 2 6 2 3 7" xfId="19486" xr:uid="{A1DE9593-62FF-4BCB-B196-D0F18346B818}"/>
    <cellStyle name="Comma 2 6 2 4" xfId="468" xr:uid="{00000000-0005-0000-0000-0000FF1F0000}"/>
    <cellStyle name="Comma 2 6 2 4 2" xfId="1269" xr:uid="{00000000-0005-0000-0000-000000200000}"/>
    <cellStyle name="Comma 2 6 2 4 2 2" xfId="3674" xr:uid="{00000000-0005-0000-0000-000001200000}"/>
    <cellStyle name="Comma 2 6 2 4 2 2 2" xfId="8477" xr:uid="{00000000-0005-0000-0000-000002200000}"/>
    <cellStyle name="Comma 2 6 2 4 2 2 2 2" xfId="18084" xr:uid="{00000000-0005-0000-0000-000003200000}"/>
    <cellStyle name="Comma 2 6 2 4 2 2 2 2 2" xfId="37298" xr:uid="{466B7CC3-51A8-42BB-A8C5-640B8DE330D4}"/>
    <cellStyle name="Comma 2 6 2 4 2 2 2 3" xfId="27691" xr:uid="{CE8A186A-5727-4721-84B0-1F44C00EAC2B}"/>
    <cellStyle name="Comma 2 6 2 4 2 2 3" xfId="13281" xr:uid="{00000000-0005-0000-0000-000004200000}"/>
    <cellStyle name="Comma 2 6 2 4 2 2 3 2" xfId="32495" xr:uid="{3232B5D9-6BF5-4605-89C5-64CDFFA66036}"/>
    <cellStyle name="Comma 2 6 2 4 2 2 4" xfId="22888" xr:uid="{291FB79D-1575-412E-B592-A48E8C29E0CD}"/>
    <cellStyle name="Comma 2 6 2 4 2 3" xfId="6076" xr:uid="{00000000-0005-0000-0000-000005200000}"/>
    <cellStyle name="Comma 2 6 2 4 2 3 2" xfId="15683" xr:uid="{00000000-0005-0000-0000-000006200000}"/>
    <cellStyle name="Comma 2 6 2 4 2 3 2 2" xfId="34897" xr:uid="{1962336D-4DB5-440C-BF99-503EF24FDCD8}"/>
    <cellStyle name="Comma 2 6 2 4 2 3 3" xfId="25290" xr:uid="{FFB62FC4-0458-4A5B-870F-20B9AD6267C2}"/>
    <cellStyle name="Comma 2 6 2 4 2 4" xfId="10879" xr:uid="{00000000-0005-0000-0000-000007200000}"/>
    <cellStyle name="Comma 2 6 2 4 2 4 2" xfId="30093" xr:uid="{9214D3A3-A429-4D78-AA9B-D8F8914FAF3A}"/>
    <cellStyle name="Comma 2 6 2 4 2 5" xfId="20486" xr:uid="{3E3AA004-02B8-4055-8457-A53ED4605BC5}"/>
    <cellStyle name="Comma 2 6 2 4 3" xfId="2069" xr:uid="{00000000-0005-0000-0000-000008200000}"/>
    <cellStyle name="Comma 2 6 2 4 3 2" xfId="4474" xr:uid="{00000000-0005-0000-0000-000009200000}"/>
    <cellStyle name="Comma 2 6 2 4 3 2 2" xfId="9277" xr:uid="{00000000-0005-0000-0000-00000A200000}"/>
    <cellStyle name="Comma 2 6 2 4 3 2 2 2" xfId="18884" xr:uid="{00000000-0005-0000-0000-00000B200000}"/>
    <cellStyle name="Comma 2 6 2 4 3 2 2 2 2" xfId="38098" xr:uid="{5A8AB310-987F-48D9-9754-C1659D42D2C9}"/>
    <cellStyle name="Comma 2 6 2 4 3 2 2 3" xfId="28491" xr:uid="{E65D19AC-F33E-42ED-8156-548E60B4751A}"/>
    <cellStyle name="Comma 2 6 2 4 3 2 3" xfId="14081" xr:uid="{00000000-0005-0000-0000-00000C200000}"/>
    <cellStyle name="Comma 2 6 2 4 3 2 3 2" xfId="33295" xr:uid="{F73A0105-4901-4CEE-82CC-8AC69918DF87}"/>
    <cellStyle name="Comma 2 6 2 4 3 2 4" xfId="23688" xr:uid="{AEB94E62-62DE-47BF-95B8-EE0855BB10E3}"/>
    <cellStyle name="Comma 2 6 2 4 3 3" xfId="6876" xr:uid="{00000000-0005-0000-0000-00000D200000}"/>
    <cellStyle name="Comma 2 6 2 4 3 3 2" xfId="16483" xr:uid="{00000000-0005-0000-0000-00000E200000}"/>
    <cellStyle name="Comma 2 6 2 4 3 3 2 2" xfId="35697" xr:uid="{D5557D13-A627-4457-B214-CD2677BBBE7B}"/>
    <cellStyle name="Comma 2 6 2 4 3 3 3" xfId="26090" xr:uid="{96C1B353-0854-4F01-9F29-375CC9389B22}"/>
    <cellStyle name="Comma 2 6 2 4 3 4" xfId="11679" xr:uid="{00000000-0005-0000-0000-00000F200000}"/>
    <cellStyle name="Comma 2 6 2 4 3 4 2" xfId="30893" xr:uid="{4426759B-7F52-41DA-9988-7C5B8A1B54E2}"/>
    <cellStyle name="Comma 2 6 2 4 3 5" xfId="21286" xr:uid="{167507CB-FCAE-45DA-87CE-6E1E4414E7AB}"/>
    <cellStyle name="Comma 2 6 2 4 4" xfId="2874" xr:uid="{00000000-0005-0000-0000-000010200000}"/>
    <cellStyle name="Comma 2 6 2 4 4 2" xfId="7677" xr:uid="{00000000-0005-0000-0000-000011200000}"/>
    <cellStyle name="Comma 2 6 2 4 4 2 2" xfId="17284" xr:uid="{00000000-0005-0000-0000-000012200000}"/>
    <cellStyle name="Comma 2 6 2 4 4 2 2 2" xfId="36498" xr:uid="{A987B4D3-2305-4CF8-96E1-FF9592368E29}"/>
    <cellStyle name="Comma 2 6 2 4 4 2 3" xfId="26891" xr:uid="{4DACCB0D-47F8-4B4D-8B8E-9918D47212BA}"/>
    <cellStyle name="Comma 2 6 2 4 4 3" xfId="12481" xr:uid="{00000000-0005-0000-0000-000013200000}"/>
    <cellStyle name="Comma 2 6 2 4 4 3 2" xfId="31695" xr:uid="{F354A89F-3B07-45C8-BF94-568A4C8E82E3}"/>
    <cellStyle name="Comma 2 6 2 4 4 4" xfId="22088" xr:uid="{4AAFE22A-3A21-4BFF-9A5D-32BA2A8B32CC}"/>
    <cellStyle name="Comma 2 6 2 4 5" xfId="5276" xr:uid="{00000000-0005-0000-0000-000014200000}"/>
    <cellStyle name="Comma 2 6 2 4 5 2" xfId="14883" xr:uid="{00000000-0005-0000-0000-000015200000}"/>
    <cellStyle name="Comma 2 6 2 4 5 2 2" xfId="34097" xr:uid="{9DF698CB-8341-4C9D-8ED6-ACF921038EA9}"/>
    <cellStyle name="Comma 2 6 2 4 5 3" xfId="24490" xr:uid="{FB252652-1196-44CA-8C55-9C0B9AB94F1B}"/>
    <cellStyle name="Comma 2 6 2 4 6" xfId="10079" xr:uid="{00000000-0005-0000-0000-000016200000}"/>
    <cellStyle name="Comma 2 6 2 4 6 2" xfId="29293" xr:uid="{C2D81680-4ED7-448E-A97B-60A98B18F675}"/>
    <cellStyle name="Comma 2 6 2 4 7" xfId="19686" xr:uid="{68D60F43-CAD7-48D1-BFB8-90C13E6D3EE1}"/>
    <cellStyle name="Comma 2 6 2 5" xfId="668" xr:uid="{00000000-0005-0000-0000-000017200000}"/>
    <cellStyle name="Comma 2 6 2 5 2" xfId="1469" xr:uid="{00000000-0005-0000-0000-000018200000}"/>
    <cellStyle name="Comma 2 6 2 5 2 2" xfId="3874" xr:uid="{00000000-0005-0000-0000-000019200000}"/>
    <cellStyle name="Comma 2 6 2 5 2 2 2" xfId="8677" xr:uid="{00000000-0005-0000-0000-00001A200000}"/>
    <cellStyle name="Comma 2 6 2 5 2 2 2 2" xfId="18284" xr:uid="{00000000-0005-0000-0000-00001B200000}"/>
    <cellStyle name="Comma 2 6 2 5 2 2 2 2 2" xfId="37498" xr:uid="{C6B3AAA6-14A1-4483-8DF7-D04BC71454B2}"/>
    <cellStyle name="Comma 2 6 2 5 2 2 2 3" xfId="27891" xr:uid="{CCB3B8D5-82E6-4216-8AB8-61F658D236B9}"/>
    <cellStyle name="Comma 2 6 2 5 2 2 3" xfId="13481" xr:uid="{00000000-0005-0000-0000-00001C200000}"/>
    <cellStyle name="Comma 2 6 2 5 2 2 3 2" xfId="32695" xr:uid="{E0CEA638-A74B-41AF-A3B0-BEDE5FE1A1EA}"/>
    <cellStyle name="Comma 2 6 2 5 2 2 4" xfId="23088" xr:uid="{B1655AD5-43AF-4BC4-9A16-4FFD3999B234}"/>
    <cellStyle name="Comma 2 6 2 5 2 3" xfId="6276" xr:uid="{00000000-0005-0000-0000-00001D200000}"/>
    <cellStyle name="Comma 2 6 2 5 2 3 2" xfId="15883" xr:uid="{00000000-0005-0000-0000-00001E200000}"/>
    <cellStyle name="Comma 2 6 2 5 2 3 2 2" xfId="35097" xr:uid="{D3C0A4BA-A481-4AE1-9453-8CDDE4884A2A}"/>
    <cellStyle name="Comma 2 6 2 5 2 3 3" xfId="25490" xr:uid="{476644E5-13DA-4E32-B406-312EF26069C2}"/>
    <cellStyle name="Comma 2 6 2 5 2 4" xfId="11079" xr:uid="{00000000-0005-0000-0000-00001F200000}"/>
    <cellStyle name="Comma 2 6 2 5 2 4 2" xfId="30293" xr:uid="{9CB7B68F-F3DB-4F15-9F34-D0B5E5FE14D3}"/>
    <cellStyle name="Comma 2 6 2 5 2 5" xfId="20686" xr:uid="{F1B44BA5-2494-43EE-AC27-8344F3735D93}"/>
    <cellStyle name="Comma 2 6 2 5 3" xfId="2269" xr:uid="{00000000-0005-0000-0000-000020200000}"/>
    <cellStyle name="Comma 2 6 2 5 3 2" xfId="4674" xr:uid="{00000000-0005-0000-0000-000021200000}"/>
    <cellStyle name="Comma 2 6 2 5 3 2 2" xfId="9477" xr:uid="{00000000-0005-0000-0000-000022200000}"/>
    <cellStyle name="Comma 2 6 2 5 3 2 2 2" xfId="19084" xr:uid="{00000000-0005-0000-0000-000023200000}"/>
    <cellStyle name="Comma 2 6 2 5 3 2 2 2 2" xfId="38298" xr:uid="{EE3106B9-E164-46C3-8199-AF6FEE0DFBDA}"/>
    <cellStyle name="Comma 2 6 2 5 3 2 2 3" xfId="28691" xr:uid="{EE20DDD9-AE8D-4313-84A4-7BD096816054}"/>
    <cellStyle name="Comma 2 6 2 5 3 2 3" xfId="14281" xr:uid="{00000000-0005-0000-0000-000024200000}"/>
    <cellStyle name="Comma 2 6 2 5 3 2 3 2" xfId="33495" xr:uid="{79971C52-C344-446F-9F2A-A2F7EE9A8458}"/>
    <cellStyle name="Comma 2 6 2 5 3 2 4" xfId="23888" xr:uid="{87EB455E-BDF2-40D0-B140-677DCCFF7A96}"/>
    <cellStyle name="Comma 2 6 2 5 3 3" xfId="7076" xr:uid="{00000000-0005-0000-0000-000025200000}"/>
    <cellStyle name="Comma 2 6 2 5 3 3 2" xfId="16683" xr:uid="{00000000-0005-0000-0000-000026200000}"/>
    <cellStyle name="Comma 2 6 2 5 3 3 2 2" xfId="35897" xr:uid="{987C0E2D-95D7-41AF-BD65-FB97A67242AD}"/>
    <cellStyle name="Comma 2 6 2 5 3 3 3" xfId="26290" xr:uid="{5B66DC41-3504-41A5-8A9A-4D9605BAD0FB}"/>
    <cellStyle name="Comma 2 6 2 5 3 4" xfId="11879" xr:uid="{00000000-0005-0000-0000-000027200000}"/>
    <cellStyle name="Comma 2 6 2 5 3 4 2" xfId="31093" xr:uid="{C5F960C6-5129-4CEA-9E7E-BCBB6D5AB78F}"/>
    <cellStyle name="Comma 2 6 2 5 3 5" xfId="21486" xr:uid="{6C882980-477F-49DC-A283-F508818CC001}"/>
    <cellStyle name="Comma 2 6 2 5 4" xfId="3074" xr:uid="{00000000-0005-0000-0000-000028200000}"/>
    <cellStyle name="Comma 2 6 2 5 4 2" xfId="7877" xr:uid="{00000000-0005-0000-0000-000029200000}"/>
    <cellStyle name="Comma 2 6 2 5 4 2 2" xfId="17484" xr:uid="{00000000-0005-0000-0000-00002A200000}"/>
    <cellStyle name="Comma 2 6 2 5 4 2 2 2" xfId="36698" xr:uid="{AAB723ED-5474-4291-9939-64117BF035DC}"/>
    <cellStyle name="Comma 2 6 2 5 4 2 3" xfId="27091" xr:uid="{B41ABA25-9584-4E9C-9BA1-FDB107FEFBF3}"/>
    <cellStyle name="Comma 2 6 2 5 4 3" xfId="12681" xr:uid="{00000000-0005-0000-0000-00002B200000}"/>
    <cellStyle name="Comma 2 6 2 5 4 3 2" xfId="31895" xr:uid="{5D250603-768D-454B-846C-CD141AF1956D}"/>
    <cellStyle name="Comma 2 6 2 5 4 4" xfId="22288" xr:uid="{303FB388-5C07-458D-8EC0-2A9DA39B1A46}"/>
    <cellStyle name="Comma 2 6 2 5 5" xfId="5476" xr:uid="{00000000-0005-0000-0000-00002C200000}"/>
    <cellStyle name="Comma 2 6 2 5 5 2" xfId="15083" xr:uid="{00000000-0005-0000-0000-00002D200000}"/>
    <cellStyle name="Comma 2 6 2 5 5 2 2" xfId="34297" xr:uid="{5936BA7D-0AB5-4E02-8D2B-82699F442512}"/>
    <cellStyle name="Comma 2 6 2 5 5 3" xfId="24690" xr:uid="{09FA5C8A-DD94-4BE0-BE44-563A219E2011}"/>
    <cellStyle name="Comma 2 6 2 5 6" xfId="10279" xr:uid="{00000000-0005-0000-0000-00002E200000}"/>
    <cellStyle name="Comma 2 6 2 5 6 2" xfId="29493" xr:uid="{07E3806C-CE1D-41B2-BB68-48EAC99E1739}"/>
    <cellStyle name="Comma 2 6 2 5 7" xfId="19886" xr:uid="{C141B66B-EF52-454A-B2CA-ED2FE0006AE9}"/>
    <cellStyle name="Comma 2 6 2 6" xfId="869" xr:uid="{00000000-0005-0000-0000-00002F200000}"/>
    <cellStyle name="Comma 2 6 2 6 2" xfId="3274" xr:uid="{00000000-0005-0000-0000-000030200000}"/>
    <cellStyle name="Comma 2 6 2 6 2 2" xfId="8077" xr:uid="{00000000-0005-0000-0000-000031200000}"/>
    <cellStyle name="Comma 2 6 2 6 2 2 2" xfId="17684" xr:uid="{00000000-0005-0000-0000-000032200000}"/>
    <cellStyle name="Comma 2 6 2 6 2 2 2 2" xfId="36898" xr:uid="{7B72330D-127A-4679-A6D7-CF1D3CB6F8C9}"/>
    <cellStyle name="Comma 2 6 2 6 2 2 3" xfId="27291" xr:uid="{D42776DD-DC6A-43C1-AF3B-B1B6CB82AE90}"/>
    <cellStyle name="Comma 2 6 2 6 2 3" xfId="12881" xr:uid="{00000000-0005-0000-0000-000033200000}"/>
    <cellStyle name="Comma 2 6 2 6 2 3 2" xfId="32095" xr:uid="{0137AE50-0B48-4262-BB15-A28D08E0EF82}"/>
    <cellStyle name="Comma 2 6 2 6 2 4" xfId="22488" xr:uid="{C13806EB-7A92-420D-BDA8-6D40CA579DB1}"/>
    <cellStyle name="Comma 2 6 2 6 3" xfId="5676" xr:uid="{00000000-0005-0000-0000-000034200000}"/>
    <cellStyle name="Comma 2 6 2 6 3 2" xfId="15283" xr:uid="{00000000-0005-0000-0000-000035200000}"/>
    <cellStyle name="Comma 2 6 2 6 3 2 2" xfId="34497" xr:uid="{18B60ACD-F692-4AF4-B12E-6DD16B60A239}"/>
    <cellStyle name="Comma 2 6 2 6 3 3" xfId="24890" xr:uid="{EBE85844-9FD1-4067-9CBB-E2CCF9EC7725}"/>
    <cellStyle name="Comma 2 6 2 6 4" xfId="10479" xr:uid="{00000000-0005-0000-0000-000036200000}"/>
    <cellStyle name="Comma 2 6 2 6 4 2" xfId="29693" xr:uid="{1F65CC9F-22EA-4886-8855-07BC7B168953}"/>
    <cellStyle name="Comma 2 6 2 6 5" xfId="20086" xr:uid="{CDC59BC1-1F23-40DF-A1E6-E03ED9A7C0A7}"/>
    <cellStyle name="Comma 2 6 2 7" xfId="1669" xr:uid="{00000000-0005-0000-0000-000037200000}"/>
    <cellStyle name="Comma 2 6 2 7 2" xfId="4074" xr:uid="{00000000-0005-0000-0000-000038200000}"/>
    <cellStyle name="Comma 2 6 2 7 2 2" xfId="8877" xr:uid="{00000000-0005-0000-0000-000039200000}"/>
    <cellStyle name="Comma 2 6 2 7 2 2 2" xfId="18484" xr:uid="{00000000-0005-0000-0000-00003A200000}"/>
    <cellStyle name="Comma 2 6 2 7 2 2 2 2" xfId="37698" xr:uid="{F63E30D6-216A-451E-A163-9CABBBABE81E}"/>
    <cellStyle name="Comma 2 6 2 7 2 2 3" xfId="28091" xr:uid="{12351AD7-8F34-4E69-8B39-08432C152EFA}"/>
    <cellStyle name="Comma 2 6 2 7 2 3" xfId="13681" xr:uid="{00000000-0005-0000-0000-00003B200000}"/>
    <cellStyle name="Comma 2 6 2 7 2 3 2" xfId="32895" xr:uid="{994DDDD3-3EAA-4BC0-ADBA-59B37B24EC22}"/>
    <cellStyle name="Comma 2 6 2 7 2 4" xfId="23288" xr:uid="{81191507-5F4D-418F-A2AB-27C4414DF456}"/>
    <cellStyle name="Comma 2 6 2 7 3" xfId="6476" xr:uid="{00000000-0005-0000-0000-00003C200000}"/>
    <cellStyle name="Comma 2 6 2 7 3 2" xfId="16083" xr:uid="{00000000-0005-0000-0000-00003D200000}"/>
    <cellStyle name="Comma 2 6 2 7 3 2 2" xfId="35297" xr:uid="{F7AC943E-9F2F-480F-B519-AB11603A7F30}"/>
    <cellStyle name="Comma 2 6 2 7 3 3" xfId="25690" xr:uid="{587FB512-0CED-470A-8175-C254FE95E092}"/>
    <cellStyle name="Comma 2 6 2 7 4" xfId="11279" xr:uid="{00000000-0005-0000-0000-00003E200000}"/>
    <cellStyle name="Comma 2 6 2 7 4 2" xfId="30493" xr:uid="{CADF6926-3675-4708-9EF7-FE5D5C4D4D92}"/>
    <cellStyle name="Comma 2 6 2 7 5" xfId="20886" xr:uid="{1DE25F01-E27A-4201-9DF7-58161BFFB61A}"/>
    <cellStyle name="Comma 2 6 2 8" xfId="2474" xr:uid="{00000000-0005-0000-0000-00003F200000}"/>
    <cellStyle name="Comma 2 6 2 8 2" xfId="7277" xr:uid="{00000000-0005-0000-0000-000040200000}"/>
    <cellStyle name="Comma 2 6 2 8 2 2" xfId="16884" xr:uid="{00000000-0005-0000-0000-000041200000}"/>
    <cellStyle name="Comma 2 6 2 8 2 2 2" xfId="36098" xr:uid="{47A51ED8-235C-4E3E-9DD2-1D3A2C3B7C53}"/>
    <cellStyle name="Comma 2 6 2 8 2 3" xfId="26491" xr:uid="{4F3562B3-3D64-4168-AD0C-0F2613CF5DB8}"/>
    <cellStyle name="Comma 2 6 2 8 3" xfId="12081" xr:uid="{00000000-0005-0000-0000-000042200000}"/>
    <cellStyle name="Comma 2 6 2 8 3 2" xfId="31295" xr:uid="{537D71CE-1BEE-45C6-97D7-652F19454D4A}"/>
    <cellStyle name="Comma 2 6 2 8 4" xfId="21688" xr:uid="{3D0FF30F-D5E6-4330-9015-E07C470DA7A1}"/>
    <cellStyle name="Comma 2 6 2 9" xfId="4876" xr:uid="{00000000-0005-0000-0000-000043200000}"/>
    <cellStyle name="Comma 2 6 2 9 2" xfId="14483" xr:uid="{00000000-0005-0000-0000-000044200000}"/>
    <cellStyle name="Comma 2 6 2 9 2 2" xfId="33697" xr:uid="{E4F83C40-6804-440A-9625-0D9785476458}"/>
    <cellStyle name="Comma 2 6 2 9 3" xfId="24090" xr:uid="{23CFE269-02DC-40E5-AA78-A5A5DEA6C386}"/>
    <cellStyle name="Comma 2 6 3" xfId="118" xr:uid="{00000000-0005-0000-0000-000045200000}"/>
    <cellStyle name="Comma 2 6 3 10" xfId="19336" xr:uid="{E4888376-3368-4F41-8487-153B87C396EB}"/>
    <cellStyle name="Comma 2 6 3 2" xfId="318" xr:uid="{00000000-0005-0000-0000-000046200000}"/>
    <cellStyle name="Comma 2 6 3 2 2" xfId="1119" xr:uid="{00000000-0005-0000-0000-000047200000}"/>
    <cellStyle name="Comma 2 6 3 2 2 2" xfId="3524" xr:uid="{00000000-0005-0000-0000-000048200000}"/>
    <cellStyle name="Comma 2 6 3 2 2 2 2" xfId="8327" xr:uid="{00000000-0005-0000-0000-000049200000}"/>
    <cellStyle name="Comma 2 6 3 2 2 2 2 2" xfId="17934" xr:uid="{00000000-0005-0000-0000-00004A200000}"/>
    <cellStyle name="Comma 2 6 3 2 2 2 2 2 2" xfId="37148" xr:uid="{C19ED3B5-E637-419D-9FC7-4536A3FFF91E}"/>
    <cellStyle name="Comma 2 6 3 2 2 2 2 3" xfId="27541" xr:uid="{D546CD4D-DC0C-451A-8ACC-B4BF4C882DF6}"/>
    <cellStyle name="Comma 2 6 3 2 2 2 3" xfId="13131" xr:uid="{00000000-0005-0000-0000-00004B200000}"/>
    <cellStyle name="Comma 2 6 3 2 2 2 3 2" xfId="32345" xr:uid="{F5455A45-536A-4511-8CBF-9E9A1C195341}"/>
    <cellStyle name="Comma 2 6 3 2 2 2 4" xfId="22738" xr:uid="{CB4C4F6B-7552-470C-BCE9-0FD531C57E3D}"/>
    <cellStyle name="Comma 2 6 3 2 2 3" xfId="5926" xr:uid="{00000000-0005-0000-0000-00004C200000}"/>
    <cellStyle name="Comma 2 6 3 2 2 3 2" xfId="15533" xr:uid="{00000000-0005-0000-0000-00004D200000}"/>
    <cellStyle name="Comma 2 6 3 2 2 3 2 2" xfId="34747" xr:uid="{317C1263-AB37-4648-AE49-F15A14E4E806}"/>
    <cellStyle name="Comma 2 6 3 2 2 3 3" xfId="25140" xr:uid="{01183E13-173F-4685-AD9E-97173441D435}"/>
    <cellStyle name="Comma 2 6 3 2 2 4" xfId="10729" xr:uid="{00000000-0005-0000-0000-00004E200000}"/>
    <cellStyle name="Comma 2 6 3 2 2 4 2" xfId="29943" xr:uid="{2B08A3C5-8BFD-4DE5-BFC0-4A737EFEF9BC}"/>
    <cellStyle name="Comma 2 6 3 2 2 5" xfId="20336" xr:uid="{348AE1EB-4FEE-4ED5-8186-A445D5574612}"/>
    <cellStyle name="Comma 2 6 3 2 3" xfId="1919" xr:uid="{00000000-0005-0000-0000-00004F200000}"/>
    <cellStyle name="Comma 2 6 3 2 3 2" xfId="4324" xr:uid="{00000000-0005-0000-0000-000050200000}"/>
    <cellStyle name="Comma 2 6 3 2 3 2 2" xfId="9127" xr:uid="{00000000-0005-0000-0000-000051200000}"/>
    <cellStyle name="Comma 2 6 3 2 3 2 2 2" xfId="18734" xr:uid="{00000000-0005-0000-0000-000052200000}"/>
    <cellStyle name="Comma 2 6 3 2 3 2 2 2 2" xfId="37948" xr:uid="{D8373B4B-6222-4F6B-B4D7-16F9380CD8B9}"/>
    <cellStyle name="Comma 2 6 3 2 3 2 2 3" xfId="28341" xr:uid="{1B1FF44A-4907-4521-8865-E282F89BFF44}"/>
    <cellStyle name="Comma 2 6 3 2 3 2 3" xfId="13931" xr:uid="{00000000-0005-0000-0000-000053200000}"/>
    <cellStyle name="Comma 2 6 3 2 3 2 3 2" xfId="33145" xr:uid="{C6E3DE58-9917-4B47-955B-A6AA08CEAF30}"/>
    <cellStyle name="Comma 2 6 3 2 3 2 4" xfId="23538" xr:uid="{380810BE-9F60-4B4C-9A44-BA37B4913B2C}"/>
    <cellStyle name="Comma 2 6 3 2 3 3" xfId="6726" xr:uid="{00000000-0005-0000-0000-000054200000}"/>
    <cellStyle name="Comma 2 6 3 2 3 3 2" xfId="16333" xr:uid="{00000000-0005-0000-0000-000055200000}"/>
    <cellStyle name="Comma 2 6 3 2 3 3 2 2" xfId="35547" xr:uid="{4A79CA79-A2D4-429B-B970-2E75BB54D4E9}"/>
    <cellStyle name="Comma 2 6 3 2 3 3 3" xfId="25940" xr:uid="{B91A0E6A-8EE1-44A0-87D4-75A74878950C}"/>
    <cellStyle name="Comma 2 6 3 2 3 4" xfId="11529" xr:uid="{00000000-0005-0000-0000-000056200000}"/>
    <cellStyle name="Comma 2 6 3 2 3 4 2" xfId="30743" xr:uid="{EB4A37A1-BB6A-4A29-8551-6F81F825C302}"/>
    <cellStyle name="Comma 2 6 3 2 3 5" xfId="21136" xr:uid="{49D11B44-3DB2-4609-82CD-A630230C5289}"/>
    <cellStyle name="Comma 2 6 3 2 4" xfId="2724" xr:uid="{00000000-0005-0000-0000-000057200000}"/>
    <cellStyle name="Comma 2 6 3 2 4 2" xfId="7527" xr:uid="{00000000-0005-0000-0000-000058200000}"/>
    <cellStyle name="Comma 2 6 3 2 4 2 2" xfId="17134" xr:uid="{00000000-0005-0000-0000-000059200000}"/>
    <cellStyle name="Comma 2 6 3 2 4 2 2 2" xfId="36348" xr:uid="{7B61226A-9F56-4555-8473-39102D5AAAD4}"/>
    <cellStyle name="Comma 2 6 3 2 4 2 3" xfId="26741" xr:uid="{9ED8E7C4-0F9F-4572-8EA5-4A7EE8954760}"/>
    <cellStyle name="Comma 2 6 3 2 4 3" xfId="12331" xr:uid="{00000000-0005-0000-0000-00005A200000}"/>
    <cellStyle name="Comma 2 6 3 2 4 3 2" xfId="31545" xr:uid="{B60510BA-1745-4BD7-8D15-BD34D1B479DA}"/>
    <cellStyle name="Comma 2 6 3 2 4 4" xfId="21938" xr:uid="{8169BE6E-23CA-4BFF-B922-E1CDECE4B9C6}"/>
    <cellStyle name="Comma 2 6 3 2 5" xfId="5126" xr:uid="{00000000-0005-0000-0000-00005B200000}"/>
    <cellStyle name="Comma 2 6 3 2 5 2" xfId="14733" xr:uid="{00000000-0005-0000-0000-00005C200000}"/>
    <cellStyle name="Comma 2 6 3 2 5 2 2" xfId="33947" xr:uid="{94A36675-BE9D-4895-A1D6-D36A9390E0B8}"/>
    <cellStyle name="Comma 2 6 3 2 5 3" xfId="24340" xr:uid="{61AF0B43-A928-48ED-91BC-7E7118E0EB9B}"/>
    <cellStyle name="Comma 2 6 3 2 6" xfId="9929" xr:uid="{00000000-0005-0000-0000-00005D200000}"/>
    <cellStyle name="Comma 2 6 3 2 6 2" xfId="29143" xr:uid="{59348C0F-4E9A-4C1C-AAFA-9319D1A93F7A}"/>
    <cellStyle name="Comma 2 6 3 2 7" xfId="19536" xr:uid="{E319B1F0-BA4C-47D3-91C9-92E169B5BC5E}"/>
    <cellStyle name="Comma 2 6 3 3" xfId="518" xr:uid="{00000000-0005-0000-0000-00005E200000}"/>
    <cellStyle name="Comma 2 6 3 3 2" xfId="1319" xr:uid="{00000000-0005-0000-0000-00005F200000}"/>
    <cellStyle name="Comma 2 6 3 3 2 2" xfId="3724" xr:uid="{00000000-0005-0000-0000-000060200000}"/>
    <cellStyle name="Comma 2 6 3 3 2 2 2" xfId="8527" xr:uid="{00000000-0005-0000-0000-000061200000}"/>
    <cellStyle name="Comma 2 6 3 3 2 2 2 2" xfId="18134" xr:uid="{00000000-0005-0000-0000-000062200000}"/>
    <cellStyle name="Comma 2 6 3 3 2 2 2 2 2" xfId="37348" xr:uid="{BB946205-9788-40FF-A393-2E541972B8F4}"/>
    <cellStyle name="Comma 2 6 3 3 2 2 2 3" xfId="27741" xr:uid="{600CE796-1A43-4A0C-8C3A-20D9C491352F}"/>
    <cellStyle name="Comma 2 6 3 3 2 2 3" xfId="13331" xr:uid="{00000000-0005-0000-0000-000063200000}"/>
    <cellStyle name="Comma 2 6 3 3 2 2 3 2" xfId="32545" xr:uid="{114ADF2E-05D5-4A3D-BE3E-90E38EC51EF6}"/>
    <cellStyle name="Comma 2 6 3 3 2 2 4" xfId="22938" xr:uid="{D2141DDD-A085-42F5-B15A-7ED7D21161A1}"/>
    <cellStyle name="Comma 2 6 3 3 2 3" xfId="6126" xr:uid="{00000000-0005-0000-0000-000064200000}"/>
    <cellStyle name="Comma 2 6 3 3 2 3 2" xfId="15733" xr:uid="{00000000-0005-0000-0000-000065200000}"/>
    <cellStyle name="Comma 2 6 3 3 2 3 2 2" xfId="34947" xr:uid="{940158E3-F2BE-4C9D-9B27-69F0D46905A2}"/>
    <cellStyle name="Comma 2 6 3 3 2 3 3" xfId="25340" xr:uid="{AF414CCE-C067-4099-B9EB-4A738B23D3EB}"/>
    <cellStyle name="Comma 2 6 3 3 2 4" xfId="10929" xr:uid="{00000000-0005-0000-0000-000066200000}"/>
    <cellStyle name="Comma 2 6 3 3 2 4 2" xfId="30143" xr:uid="{79B4979A-83C6-428E-AA07-C119A2BA946F}"/>
    <cellStyle name="Comma 2 6 3 3 2 5" xfId="20536" xr:uid="{D11A9116-D812-4AB1-BCDB-BA5A9D2CA5F1}"/>
    <cellStyle name="Comma 2 6 3 3 3" xfId="2119" xr:uid="{00000000-0005-0000-0000-000067200000}"/>
    <cellStyle name="Comma 2 6 3 3 3 2" xfId="4524" xr:uid="{00000000-0005-0000-0000-000068200000}"/>
    <cellStyle name="Comma 2 6 3 3 3 2 2" xfId="9327" xr:uid="{00000000-0005-0000-0000-000069200000}"/>
    <cellStyle name="Comma 2 6 3 3 3 2 2 2" xfId="18934" xr:uid="{00000000-0005-0000-0000-00006A200000}"/>
    <cellStyle name="Comma 2 6 3 3 3 2 2 2 2" xfId="38148" xr:uid="{5B1D8EFC-9E9D-4A27-8918-4254105BDDD6}"/>
    <cellStyle name="Comma 2 6 3 3 3 2 2 3" xfId="28541" xr:uid="{4D6F1856-B783-412F-9D70-04270259DC1E}"/>
    <cellStyle name="Comma 2 6 3 3 3 2 3" xfId="14131" xr:uid="{00000000-0005-0000-0000-00006B200000}"/>
    <cellStyle name="Comma 2 6 3 3 3 2 3 2" xfId="33345" xr:uid="{6A3DBB2C-A6E9-47BF-9B32-6EF0C9CA27B2}"/>
    <cellStyle name="Comma 2 6 3 3 3 2 4" xfId="23738" xr:uid="{CC349ED6-D199-431B-8F16-D2A2458B3C89}"/>
    <cellStyle name="Comma 2 6 3 3 3 3" xfId="6926" xr:uid="{00000000-0005-0000-0000-00006C200000}"/>
    <cellStyle name="Comma 2 6 3 3 3 3 2" xfId="16533" xr:uid="{00000000-0005-0000-0000-00006D200000}"/>
    <cellStyle name="Comma 2 6 3 3 3 3 2 2" xfId="35747" xr:uid="{1911F5AC-4AA7-4A9A-B132-DB931280A9C4}"/>
    <cellStyle name="Comma 2 6 3 3 3 3 3" xfId="26140" xr:uid="{287D9345-E44B-4267-A40E-1227268ABDCD}"/>
    <cellStyle name="Comma 2 6 3 3 3 4" xfId="11729" xr:uid="{00000000-0005-0000-0000-00006E200000}"/>
    <cellStyle name="Comma 2 6 3 3 3 4 2" xfId="30943" xr:uid="{C629ABFE-50CC-4799-A549-955FFDB9D6BE}"/>
    <cellStyle name="Comma 2 6 3 3 3 5" xfId="21336" xr:uid="{233331E9-9050-4A76-B37D-EF0A081BA3B3}"/>
    <cellStyle name="Comma 2 6 3 3 4" xfId="2924" xr:uid="{00000000-0005-0000-0000-00006F200000}"/>
    <cellStyle name="Comma 2 6 3 3 4 2" xfId="7727" xr:uid="{00000000-0005-0000-0000-000070200000}"/>
    <cellStyle name="Comma 2 6 3 3 4 2 2" xfId="17334" xr:uid="{00000000-0005-0000-0000-000071200000}"/>
    <cellStyle name="Comma 2 6 3 3 4 2 2 2" xfId="36548" xr:uid="{BA0EB6BA-F289-45CC-BF8D-94F6FF8AEF07}"/>
    <cellStyle name="Comma 2 6 3 3 4 2 3" xfId="26941" xr:uid="{CD665247-FAC5-4452-9DEF-46A05BEFD913}"/>
    <cellStyle name="Comma 2 6 3 3 4 3" xfId="12531" xr:uid="{00000000-0005-0000-0000-000072200000}"/>
    <cellStyle name="Comma 2 6 3 3 4 3 2" xfId="31745" xr:uid="{0ABE3893-9B28-45C3-857C-73354BE4ABAB}"/>
    <cellStyle name="Comma 2 6 3 3 4 4" xfId="22138" xr:uid="{5FEA5388-3F42-42E4-A8BA-9BED9CECC08F}"/>
    <cellStyle name="Comma 2 6 3 3 5" xfId="5326" xr:uid="{00000000-0005-0000-0000-000073200000}"/>
    <cellStyle name="Comma 2 6 3 3 5 2" xfId="14933" xr:uid="{00000000-0005-0000-0000-000074200000}"/>
    <cellStyle name="Comma 2 6 3 3 5 2 2" xfId="34147" xr:uid="{66659114-CD48-4A3A-951C-4FD6161E91DC}"/>
    <cellStyle name="Comma 2 6 3 3 5 3" xfId="24540" xr:uid="{E6C99B92-01D0-4FDB-8337-33E841EA0A72}"/>
    <cellStyle name="Comma 2 6 3 3 6" xfId="10129" xr:uid="{00000000-0005-0000-0000-000075200000}"/>
    <cellStyle name="Comma 2 6 3 3 6 2" xfId="29343" xr:uid="{368F050B-0AC2-4EC4-8976-77B612FF9D4C}"/>
    <cellStyle name="Comma 2 6 3 3 7" xfId="19736" xr:uid="{F81FD2FA-D322-4B6E-9899-A8A2B63DBF3C}"/>
    <cellStyle name="Comma 2 6 3 4" xfId="718" xr:uid="{00000000-0005-0000-0000-000076200000}"/>
    <cellStyle name="Comma 2 6 3 4 2" xfId="1519" xr:uid="{00000000-0005-0000-0000-000077200000}"/>
    <cellStyle name="Comma 2 6 3 4 2 2" xfId="3924" xr:uid="{00000000-0005-0000-0000-000078200000}"/>
    <cellStyle name="Comma 2 6 3 4 2 2 2" xfId="8727" xr:uid="{00000000-0005-0000-0000-000079200000}"/>
    <cellStyle name="Comma 2 6 3 4 2 2 2 2" xfId="18334" xr:uid="{00000000-0005-0000-0000-00007A200000}"/>
    <cellStyle name="Comma 2 6 3 4 2 2 2 2 2" xfId="37548" xr:uid="{859D3765-C181-46CE-9C6D-4A8CE6735005}"/>
    <cellStyle name="Comma 2 6 3 4 2 2 2 3" xfId="27941" xr:uid="{06C48CFE-8061-4966-830E-10135327FE5B}"/>
    <cellStyle name="Comma 2 6 3 4 2 2 3" xfId="13531" xr:uid="{00000000-0005-0000-0000-00007B200000}"/>
    <cellStyle name="Comma 2 6 3 4 2 2 3 2" xfId="32745" xr:uid="{E6072657-8D40-485E-B178-FDC22EB4DCA5}"/>
    <cellStyle name="Comma 2 6 3 4 2 2 4" xfId="23138" xr:uid="{498C7864-1A9D-4BE8-A71E-E6AEC2D9189E}"/>
    <cellStyle name="Comma 2 6 3 4 2 3" xfId="6326" xr:uid="{00000000-0005-0000-0000-00007C200000}"/>
    <cellStyle name="Comma 2 6 3 4 2 3 2" xfId="15933" xr:uid="{00000000-0005-0000-0000-00007D200000}"/>
    <cellStyle name="Comma 2 6 3 4 2 3 2 2" xfId="35147" xr:uid="{FB1B3F8A-F82B-46F0-9BEF-EA48A0E4893C}"/>
    <cellStyle name="Comma 2 6 3 4 2 3 3" xfId="25540" xr:uid="{12D31320-4F71-4C8C-ABF8-66A02BD0080E}"/>
    <cellStyle name="Comma 2 6 3 4 2 4" xfId="11129" xr:uid="{00000000-0005-0000-0000-00007E200000}"/>
    <cellStyle name="Comma 2 6 3 4 2 4 2" xfId="30343" xr:uid="{3BE051EF-1DF8-4AA6-AC33-E9ACAF742C38}"/>
    <cellStyle name="Comma 2 6 3 4 2 5" xfId="20736" xr:uid="{1F417276-728D-4B5D-8664-14885E3B94C8}"/>
    <cellStyle name="Comma 2 6 3 4 3" xfId="2319" xr:uid="{00000000-0005-0000-0000-00007F200000}"/>
    <cellStyle name="Comma 2 6 3 4 3 2" xfId="4724" xr:uid="{00000000-0005-0000-0000-000080200000}"/>
    <cellStyle name="Comma 2 6 3 4 3 2 2" xfId="9527" xr:uid="{00000000-0005-0000-0000-000081200000}"/>
    <cellStyle name="Comma 2 6 3 4 3 2 2 2" xfId="19134" xr:uid="{00000000-0005-0000-0000-000082200000}"/>
    <cellStyle name="Comma 2 6 3 4 3 2 2 2 2" xfId="38348" xr:uid="{35170221-0E93-458A-BBBB-F7705A3653FF}"/>
    <cellStyle name="Comma 2 6 3 4 3 2 2 3" xfId="28741" xr:uid="{7C41FCCF-7237-4FD6-8336-3AC269577FB4}"/>
    <cellStyle name="Comma 2 6 3 4 3 2 3" xfId="14331" xr:uid="{00000000-0005-0000-0000-000083200000}"/>
    <cellStyle name="Comma 2 6 3 4 3 2 3 2" xfId="33545" xr:uid="{A262FBE7-FF8B-4792-AB99-1E8C79A92F35}"/>
    <cellStyle name="Comma 2 6 3 4 3 2 4" xfId="23938" xr:uid="{70E90363-AB64-45D3-8408-74DFB9DA9909}"/>
    <cellStyle name="Comma 2 6 3 4 3 3" xfId="7126" xr:uid="{00000000-0005-0000-0000-000084200000}"/>
    <cellStyle name="Comma 2 6 3 4 3 3 2" xfId="16733" xr:uid="{00000000-0005-0000-0000-000085200000}"/>
    <cellStyle name="Comma 2 6 3 4 3 3 2 2" xfId="35947" xr:uid="{7F15EDF6-EE2D-4DD3-8554-6989635FB6BD}"/>
    <cellStyle name="Comma 2 6 3 4 3 3 3" xfId="26340" xr:uid="{FCD7AE7C-B783-4E8B-808E-C91A47F49E4F}"/>
    <cellStyle name="Comma 2 6 3 4 3 4" xfId="11929" xr:uid="{00000000-0005-0000-0000-000086200000}"/>
    <cellStyle name="Comma 2 6 3 4 3 4 2" xfId="31143" xr:uid="{44586DDC-3206-4D23-9386-B2B0E89AE8B3}"/>
    <cellStyle name="Comma 2 6 3 4 3 5" xfId="21536" xr:uid="{75FF302C-54DF-4E4E-9F53-2DC00CEF53DF}"/>
    <cellStyle name="Comma 2 6 3 4 4" xfId="3124" xr:uid="{00000000-0005-0000-0000-000087200000}"/>
    <cellStyle name="Comma 2 6 3 4 4 2" xfId="7927" xr:uid="{00000000-0005-0000-0000-000088200000}"/>
    <cellStyle name="Comma 2 6 3 4 4 2 2" xfId="17534" xr:uid="{00000000-0005-0000-0000-000089200000}"/>
    <cellStyle name="Comma 2 6 3 4 4 2 2 2" xfId="36748" xr:uid="{D95043CD-9E6A-43CA-91B6-F45CB25724B8}"/>
    <cellStyle name="Comma 2 6 3 4 4 2 3" xfId="27141" xr:uid="{1C84EF74-3D65-4B57-8C2F-0ACCA7259003}"/>
    <cellStyle name="Comma 2 6 3 4 4 3" xfId="12731" xr:uid="{00000000-0005-0000-0000-00008A200000}"/>
    <cellStyle name="Comma 2 6 3 4 4 3 2" xfId="31945" xr:uid="{0E808988-7595-48D8-9C68-69789739A0BF}"/>
    <cellStyle name="Comma 2 6 3 4 4 4" xfId="22338" xr:uid="{15090465-CE8D-4658-9885-0EBCBC739A3E}"/>
    <cellStyle name="Comma 2 6 3 4 5" xfId="5526" xr:uid="{00000000-0005-0000-0000-00008B200000}"/>
    <cellStyle name="Comma 2 6 3 4 5 2" xfId="15133" xr:uid="{00000000-0005-0000-0000-00008C200000}"/>
    <cellStyle name="Comma 2 6 3 4 5 2 2" xfId="34347" xr:uid="{200FCEEC-2511-4004-8422-893F9F4B20E5}"/>
    <cellStyle name="Comma 2 6 3 4 5 3" xfId="24740" xr:uid="{DEB46379-2A90-426E-B2E5-FA8201897E5F}"/>
    <cellStyle name="Comma 2 6 3 4 6" xfId="10329" xr:uid="{00000000-0005-0000-0000-00008D200000}"/>
    <cellStyle name="Comma 2 6 3 4 6 2" xfId="29543" xr:uid="{E2FE25DD-8E0F-458B-916D-4A8F1635BDC0}"/>
    <cellStyle name="Comma 2 6 3 4 7" xfId="19936" xr:uid="{AC651DB5-A891-4FC7-BB4D-134850B42DC3}"/>
    <cellStyle name="Comma 2 6 3 5" xfId="919" xr:uid="{00000000-0005-0000-0000-00008E200000}"/>
    <cellStyle name="Comma 2 6 3 5 2" xfId="3324" xr:uid="{00000000-0005-0000-0000-00008F200000}"/>
    <cellStyle name="Comma 2 6 3 5 2 2" xfId="8127" xr:uid="{00000000-0005-0000-0000-000090200000}"/>
    <cellStyle name="Comma 2 6 3 5 2 2 2" xfId="17734" xr:uid="{00000000-0005-0000-0000-000091200000}"/>
    <cellStyle name="Comma 2 6 3 5 2 2 2 2" xfId="36948" xr:uid="{23ADAF8F-5057-460C-A3BE-32638D8AF691}"/>
    <cellStyle name="Comma 2 6 3 5 2 2 3" xfId="27341" xr:uid="{CE3C9CDC-2110-40E3-948C-7F866815C2FF}"/>
    <cellStyle name="Comma 2 6 3 5 2 3" xfId="12931" xr:uid="{00000000-0005-0000-0000-000092200000}"/>
    <cellStyle name="Comma 2 6 3 5 2 3 2" xfId="32145" xr:uid="{838B1B3B-8B88-4E91-8D5F-AE04CE224411}"/>
    <cellStyle name="Comma 2 6 3 5 2 4" xfId="22538" xr:uid="{E379DDB4-7ACB-4284-9744-37843A3B9DDB}"/>
    <cellStyle name="Comma 2 6 3 5 3" xfId="5726" xr:uid="{00000000-0005-0000-0000-000093200000}"/>
    <cellStyle name="Comma 2 6 3 5 3 2" xfId="15333" xr:uid="{00000000-0005-0000-0000-000094200000}"/>
    <cellStyle name="Comma 2 6 3 5 3 2 2" xfId="34547" xr:uid="{743A0B2C-D306-49C7-B811-434E6D0A10E0}"/>
    <cellStyle name="Comma 2 6 3 5 3 3" xfId="24940" xr:uid="{BB388E96-495D-4359-8F19-3D703B9DC007}"/>
    <cellStyle name="Comma 2 6 3 5 4" xfId="10529" xr:uid="{00000000-0005-0000-0000-000095200000}"/>
    <cellStyle name="Comma 2 6 3 5 4 2" xfId="29743" xr:uid="{7330FB02-60F1-4FC0-AE33-EB1FEFCB0013}"/>
    <cellStyle name="Comma 2 6 3 5 5" xfId="20136" xr:uid="{82D8C48D-D48F-49DC-BD25-490BCBE84FFD}"/>
    <cellStyle name="Comma 2 6 3 6" xfId="1719" xr:uid="{00000000-0005-0000-0000-000096200000}"/>
    <cellStyle name="Comma 2 6 3 6 2" xfId="4124" xr:uid="{00000000-0005-0000-0000-000097200000}"/>
    <cellStyle name="Comma 2 6 3 6 2 2" xfId="8927" xr:uid="{00000000-0005-0000-0000-000098200000}"/>
    <cellStyle name="Comma 2 6 3 6 2 2 2" xfId="18534" xr:uid="{00000000-0005-0000-0000-000099200000}"/>
    <cellStyle name="Comma 2 6 3 6 2 2 2 2" xfId="37748" xr:uid="{FF31B3EC-4133-44C5-8E58-BD744336E60C}"/>
    <cellStyle name="Comma 2 6 3 6 2 2 3" xfId="28141" xr:uid="{17B1906F-4AD0-4B54-A23D-3AD0A6B97856}"/>
    <cellStyle name="Comma 2 6 3 6 2 3" xfId="13731" xr:uid="{00000000-0005-0000-0000-00009A200000}"/>
    <cellStyle name="Comma 2 6 3 6 2 3 2" xfId="32945" xr:uid="{4106965A-ADC1-464E-9796-5B144FCAD116}"/>
    <cellStyle name="Comma 2 6 3 6 2 4" xfId="23338" xr:uid="{701C2CE0-FE03-45F4-9647-B6FD279660DC}"/>
    <cellStyle name="Comma 2 6 3 6 3" xfId="6526" xr:uid="{00000000-0005-0000-0000-00009B200000}"/>
    <cellStyle name="Comma 2 6 3 6 3 2" xfId="16133" xr:uid="{00000000-0005-0000-0000-00009C200000}"/>
    <cellStyle name="Comma 2 6 3 6 3 2 2" xfId="35347" xr:uid="{07BB7946-1F0F-4376-821F-DBE76E4FE334}"/>
    <cellStyle name="Comma 2 6 3 6 3 3" xfId="25740" xr:uid="{0ED85E74-E2FC-4708-92B2-4A438171DE18}"/>
    <cellStyle name="Comma 2 6 3 6 4" xfId="11329" xr:uid="{00000000-0005-0000-0000-00009D200000}"/>
    <cellStyle name="Comma 2 6 3 6 4 2" xfId="30543" xr:uid="{B17024C8-9929-46BA-A07C-B95BD3508467}"/>
    <cellStyle name="Comma 2 6 3 6 5" xfId="20936" xr:uid="{C555A293-2D98-4544-9789-2817454F956D}"/>
    <cellStyle name="Comma 2 6 3 7" xfId="2524" xr:uid="{00000000-0005-0000-0000-00009E200000}"/>
    <cellStyle name="Comma 2 6 3 7 2" xfId="7327" xr:uid="{00000000-0005-0000-0000-00009F200000}"/>
    <cellStyle name="Comma 2 6 3 7 2 2" xfId="16934" xr:uid="{00000000-0005-0000-0000-0000A0200000}"/>
    <cellStyle name="Comma 2 6 3 7 2 2 2" xfId="36148" xr:uid="{BF5CFD57-0F88-420E-BAA5-530B1F61CA4A}"/>
    <cellStyle name="Comma 2 6 3 7 2 3" xfId="26541" xr:uid="{07A43412-489E-40A3-A601-2319E4810419}"/>
    <cellStyle name="Comma 2 6 3 7 3" xfId="12131" xr:uid="{00000000-0005-0000-0000-0000A1200000}"/>
    <cellStyle name="Comma 2 6 3 7 3 2" xfId="31345" xr:uid="{F6612803-A482-4C1E-AF7F-8413A38DEE35}"/>
    <cellStyle name="Comma 2 6 3 7 4" xfId="21738" xr:uid="{F875F3F6-C3CD-4A81-A384-104ABBDA327E}"/>
    <cellStyle name="Comma 2 6 3 8" xfId="4926" xr:uid="{00000000-0005-0000-0000-0000A2200000}"/>
    <cellStyle name="Comma 2 6 3 8 2" xfId="14533" xr:uid="{00000000-0005-0000-0000-0000A3200000}"/>
    <cellStyle name="Comma 2 6 3 8 2 2" xfId="33747" xr:uid="{715B9313-5C0C-4D25-879C-EE4F96CEBB52}"/>
    <cellStyle name="Comma 2 6 3 8 3" xfId="24140" xr:uid="{9D7A9C75-D7CA-4C3F-84EB-02B4EC6FA8F1}"/>
    <cellStyle name="Comma 2 6 3 9" xfId="9729" xr:uid="{00000000-0005-0000-0000-0000A4200000}"/>
    <cellStyle name="Comma 2 6 3 9 2" xfId="28943" xr:uid="{0173A665-2552-4360-AC20-381656F5FD94}"/>
    <cellStyle name="Comma 2 6 4" xfId="218" xr:uid="{00000000-0005-0000-0000-0000A5200000}"/>
    <cellStyle name="Comma 2 6 4 2" xfId="1019" xr:uid="{00000000-0005-0000-0000-0000A6200000}"/>
    <cellStyle name="Comma 2 6 4 2 2" xfId="3424" xr:uid="{00000000-0005-0000-0000-0000A7200000}"/>
    <cellStyle name="Comma 2 6 4 2 2 2" xfId="8227" xr:uid="{00000000-0005-0000-0000-0000A8200000}"/>
    <cellStyle name="Comma 2 6 4 2 2 2 2" xfId="17834" xr:uid="{00000000-0005-0000-0000-0000A9200000}"/>
    <cellStyle name="Comma 2 6 4 2 2 2 2 2" xfId="37048" xr:uid="{B6893C89-A126-42F9-88C7-39995E4A95E1}"/>
    <cellStyle name="Comma 2 6 4 2 2 2 3" xfId="27441" xr:uid="{04B34036-C9E9-4CDA-905A-E889E7DCA148}"/>
    <cellStyle name="Comma 2 6 4 2 2 3" xfId="13031" xr:uid="{00000000-0005-0000-0000-0000AA200000}"/>
    <cellStyle name="Comma 2 6 4 2 2 3 2" xfId="32245" xr:uid="{4D2FC00A-F43E-43E4-8378-B84348B4C8DC}"/>
    <cellStyle name="Comma 2 6 4 2 2 4" xfId="22638" xr:uid="{254436F6-E462-48E8-ABF4-EE3312BD5AD0}"/>
    <cellStyle name="Comma 2 6 4 2 3" xfId="5826" xr:uid="{00000000-0005-0000-0000-0000AB200000}"/>
    <cellStyle name="Comma 2 6 4 2 3 2" xfId="15433" xr:uid="{00000000-0005-0000-0000-0000AC200000}"/>
    <cellStyle name="Comma 2 6 4 2 3 2 2" xfId="34647" xr:uid="{50B5688F-F6A1-410F-BA54-111C2BA1F956}"/>
    <cellStyle name="Comma 2 6 4 2 3 3" xfId="25040" xr:uid="{87967D3B-5F20-45B9-8F36-83A2E80B677E}"/>
    <cellStyle name="Comma 2 6 4 2 4" xfId="10629" xr:uid="{00000000-0005-0000-0000-0000AD200000}"/>
    <cellStyle name="Comma 2 6 4 2 4 2" xfId="29843" xr:uid="{1151AA9D-402B-4612-8147-9632676F4C8C}"/>
    <cellStyle name="Comma 2 6 4 2 5" xfId="20236" xr:uid="{65AF8F9D-5CB8-41B4-AC17-14417F0F5800}"/>
    <cellStyle name="Comma 2 6 4 3" xfId="1819" xr:uid="{00000000-0005-0000-0000-0000AE200000}"/>
    <cellStyle name="Comma 2 6 4 3 2" xfId="4224" xr:uid="{00000000-0005-0000-0000-0000AF200000}"/>
    <cellStyle name="Comma 2 6 4 3 2 2" xfId="9027" xr:uid="{00000000-0005-0000-0000-0000B0200000}"/>
    <cellStyle name="Comma 2 6 4 3 2 2 2" xfId="18634" xr:uid="{00000000-0005-0000-0000-0000B1200000}"/>
    <cellStyle name="Comma 2 6 4 3 2 2 2 2" xfId="37848" xr:uid="{6997790E-312D-4F51-BEF6-EF17ADDFAF66}"/>
    <cellStyle name="Comma 2 6 4 3 2 2 3" xfId="28241" xr:uid="{1BF4C8E7-6DF7-4F9E-AED3-898041BA7361}"/>
    <cellStyle name="Comma 2 6 4 3 2 3" xfId="13831" xr:uid="{00000000-0005-0000-0000-0000B2200000}"/>
    <cellStyle name="Comma 2 6 4 3 2 3 2" xfId="33045" xr:uid="{6A9D3B83-C87D-46E6-884F-4161798BE88D}"/>
    <cellStyle name="Comma 2 6 4 3 2 4" xfId="23438" xr:uid="{7759033B-CA14-454E-8967-2921ED7F33BC}"/>
    <cellStyle name="Comma 2 6 4 3 3" xfId="6626" xr:uid="{00000000-0005-0000-0000-0000B3200000}"/>
    <cellStyle name="Comma 2 6 4 3 3 2" xfId="16233" xr:uid="{00000000-0005-0000-0000-0000B4200000}"/>
    <cellStyle name="Comma 2 6 4 3 3 2 2" xfId="35447" xr:uid="{4C028C30-C6B0-4CBA-B186-959A2CA9A611}"/>
    <cellStyle name="Comma 2 6 4 3 3 3" xfId="25840" xr:uid="{5289CA10-87AA-4214-8491-CB1F086785F5}"/>
    <cellStyle name="Comma 2 6 4 3 4" xfId="11429" xr:uid="{00000000-0005-0000-0000-0000B5200000}"/>
    <cellStyle name="Comma 2 6 4 3 4 2" xfId="30643" xr:uid="{B3E5EB73-E6A2-483D-96C1-F44E0237716F}"/>
    <cellStyle name="Comma 2 6 4 3 5" xfId="21036" xr:uid="{69212498-30A0-4642-8C33-C9B6770E4D4C}"/>
    <cellStyle name="Comma 2 6 4 4" xfId="2624" xr:uid="{00000000-0005-0000-0000-0000B6200000}"/>
    <cellStyle name="Comma 2 6 4 4 2" xfId="7427" xr:uid="{00000000-0005-0000-0000-0000B7200000}"/>
    <cellStyle name="Comma 2 6 4 4 2 2" xfId="17034" xr:uid="{00000000-0005-0000-0000-0000B8200000}"/>
    <cellStyle name="Comma 2 6 4 4 2 2 2" xfId="36248" xr:uid="{2A7CF468-AE42-4C0F-8CA0-01A19E50CB5E}"/>
    <cellStyle name="Comma 2 6 4 4 2 3" xfId="26641" xr:uid="{4ED33CA3-ECB8-4A57-99EE-220D4DD21892}"/>
    <cellStyle name="Comma 2 6 4 4 3" xfId="12231" xr:uid="{00000000-0005-0000-0000-0000B9200000}"/>
    <cellStyle name="Comma 2 6 4 4 3 2" xfId="31445" xr:uid="{9EA4CCB0-4DEA-4649-B6FE-D07E94C065B6}"/>
    <cellStyle name="Comma 2 6 4 4 4" xfId="21838" xr:uid="{986D3196-3265-4D74-A516-9F4775301CC3}"/>
    <cellStyle name="Comma 2 6 4 5" xfId="5026" xr:uid="{00000000-0005-0000-0000-0000BA200000}"/>
    <cellStyle name="Comma 2 6 4 5 2" xfId="14633" xr:uid="{00000000-0005-0000-0000-0000BB200000}"/>
    <cellStyle name="Comma 2 6 4 5 2 2" xfId="33847" xr:uid="{40616D92-8D17-4FDA-B307-6B4E5BD7D383}"/>
    <cellStyle name="Comma 2 6 4 5 3" xfId="24240" xr:uid="{A534CEDA-5EC7-45DF-8787-F3598DAEC26F}"/>
    <cellStyle name="Comma 2 6 4 6" xfId="9829" xr:uid="{00000000-0005-0000-0000-0000BC200000}"/>
    <cellStyle name="Comma 2 6 4 6 2" xfId="29043" xr:uid="{7CBA2AE4-7B32-4066-8EEC-57AC7BA61F04}"/>
    <cellStyle name="Comma 2 6 4 7" xfId="19436" xr:uid="{21F76931-02B3-42B5-9526-F90870898BAA}"/>
    <cellStyle name="Comma 2 6 5" xfId="418" xr:uid="{00000000-0005-0000-0000-0000BD200000}"/>
    <cellStyle name="Comma 2 6 5 2" xfId="1219" xr:uid="{00000000-0005-0000-0000-0000BE200000}"/>
    <cellStyle name="Comma 2 6 5 2 2" xfId="3624" xr:uid="{00000000-0005-0000-0000-0000BF200000}"/>
    <cellStyle name="Comma 2 6 5 2 2 2" xfId="8427" xr:uid="{00000000-0005-0000-0000-0000C0200000}"/>
    <cellStyle name="Comma 2 6 5 2 2 2 2" xfId="18034" xr:uid="{00000000-0005-0000-0000-0000C1200000}"/>
    <cellStyle name="Comma 2 6 5 2 2 2 2 2" xfId="37248" xr:uid="{7A8CC796-165E-4209-A90B-501FBA92448A}"/>
    <cellStyle name="Comma 2 6 5 2 2 2 3" xfId="27641" xr:uid="{56FDE8C7-C8D9-47AC-83FD-1F4FDAFC5DED}"/>
    <cellStyle name="Comma 2 6 5 2 2 3" xfId="13231" xr:uid="{00000000-0005-0000-0000-0000C2200000}"/>
    <cellStyle name="Comma 2 6 5 2 2 3 2" xfId="32445" xr:uid="{7368C7AD-17B5-4F7D-8915-7D7E7776ED42}"/>
    <cellStyle name="Comma 2 6 5 2 2 4" xfId="22838" xr:uid="{89B2E627-A3E3-4CCC-B383-8E535D8BA468}"/>
    <cellStyle name="Comma 2 6 5 2 3" xfId="6026" xr:uid="{00000000-0005-0000-0000-0000C3200000}"/>
    <cellStyle name="Comma 2 6 5 2 3 2" xfId="15633" xr:uid="{00000000-0005-0000-0000-0000C4200000}"/>
    <cellStyle name="Comma 2 6 5 2 3 2 2" xfId="34847" xr:uid="{FD0A5A81-1D17-47DB-8BCF-60035FC8A52A}"/>
    <cellStyle name="Comma 2 6 5 2 3 3" xfId="25240" xr:uid="{1871AAFF-4C7D-463D-8F09-44266CABAAA2}"/>
    <cellStyle name="Comma 2 6 5 2 4" xfId="10829" xr:uid="{00000000-0005-0000-0000-0000C5200000}"/>
    <cellStyle name="Comma 2 6 5 2 4 2" xfId="30043" xr:uid="{081C9868-C99E-4DCF-951C-40864303309A}"/>
    <cellStyle name="Comma 2 6 5 2 5" xfId="20436" xr:uid="{49CB5E6A-9803-48D0-85B8-2A6DD63E0E88}"/>
    <cellStyle name="Comma 2 6 5 3" xfId="2019" xr:uid="{00000000-0005-0000-0000-0000C6200000}"/>
    <cellStyle name="Comma 2 6 5 3 2" xfId="4424" xr:uid="{00000000-0005-0000-0000-0000C7200000}"/>
    <cellStyle name="Comma 2 6 5 3 2 2" xfId="9227" xr:uid="{00000000-0005-0000-0000-0000C8200000}"/>
    <cellStyle name="Comma 2 6 5 3 2 2 2" xfId="18834" xr:uid="{00000000-0005-0000-0000-0000C9200000}"/>
    <cellStyle name="Comma 2 6 5 3 2 2 2 2" xfId="38048" xr:uid="{B885ADD5-3D77-46D8-8807-1A5CDD051E5D}"/>
    <cellStyle name="Comma 2 6 5 3 2 2 3" xfId="28441" xr:uid="{5F54391F-2F17-483A-865F-C95F2E8D33EF}"/>
    <cellStyle name="Comma 2 6 5 3 2 3" xfId="14031" xr:uid="{00000000-0005-0000-0000-0000CA200000}"/>
    <cellStyle name="Comma 2 6 5 3 2 3 2" xfId="33245" xr:uid="{50B1F7C0-5C11-44B3-9B93-1257B58FB0B5}"/>
    <cellStyle name="Comma 2 6 5 3 2 4" xfId="23638" xr:uid="{75AA462E-4ACC-42FF-BA96-DB3F161E7315}"/>
    <cellStyle name="Comma 2 6 5 3 3" xfId="6826" xr:uid="{00000000-0005-0000-0000-0000CB200000}"/>
    <cellStyle name="Comma 2 6 5 3 3 2" xfId="16433" xr:uid="{00000000-0005-0000-0000-0000CC200000}"/>
    <cellStyle name="Comma 2 6 5 3 3 2 2" xfId="35647" xr:uid="{97524236-66FA-4663-B47A-426B391E881C}"/>
    <cellStyle name="Comma 2 6 5 3 3 3" xfId="26040" xr:uid="{06A8895F-C8D1-45B0-B148-1C16B33EF343}"/>
    <cellStyle name="Comma 2 6 5 3 4" xfId="11629" xr:uid="{00000000-0005-0000-0000-0000CD200000}"/>
    <cellStyle name="Comma 2 6 5 3 4 2" xfId="30843" xr:uid="{C3DF27D3-41A5-4497-AEE6-C5E23FCB1A3A}"/>
    <cellStyle name="Comma 2 6 5 3 5" xfId="21236" xr:uid="{5145660B-B602-4B5E-8E1D-A6459EE31857}"/>
    <cellStyle name="Comma 2 6 5 4" xfId="2824" xr:uid="{00000000-0005-0000-0000-0000CE200000}"/>
    <cellStyle name="Comma 2 6 5 4 2" xfId="7627" xr:uid="{00000000-0005-0000-0000-0000CF200000}"/>
    <cellStyle name="Comma 2 6 5 4 2 2" xfId="17234" xr:uid="{00000000-0005-0000-0000-0000D0200000}"/>
    <cellStyle name="Comma 2 6 5 4 2 2 2" xfId="36448" xr:uid="{AD25B00B-AD3C-4D3A-B21F-1798D23DD370}"/>
    <cellStyle name="Comma 2 6 5 4 2 3" xfId="26841" xr:uid="{9A485811-28B5-4CB0-8C7B-6ED5E9B9E226}"/>
    <cellStyle name="Comma 2 6 5 4 3" xfId="12431" xr:uid="{00000000-0005-0000-0000-0000D1200000}"/>
    <cellStyle name="Comma 2 6 5 4 3 2" xfId="31645" xr:uid="{67D857E5-2AC9-4A19-BB86-448DDD11DBEB}"/>
    <cellStyle name="Comma 2 6 5 4 4" xfId="22038" xr:uid="{CB2C4161-B8FB-474C-B3BB-8C0436604D0D}"/>
    <cellStyle name="Comma 2 6 5 5" xfId="5226" xr:uid="{00000000-0005-0000-0000-0000D2200000}"/>
    <cellStyle name="Comma 2 6 5 5 2" xfId="14833" xr:uid="{00000000-0005-0000-0000-0000D3200000}"/>
    <cellStyle name="Comma 2 6 5 5 2 2" xfId="34047" xr:uid="{00FBFFEB-4AE2-41FE-A82A-4A00FF8371FD}"/>
    <cellStyle name="Comma 2 6 5 5 3" xfId="24440" xr:uid="{8144CF39-E95C-4433-BC97-5453D110234C}"/>
    <cellStyle name="Comma 2 6 5 6" xfId="10029" xr:uid="{00000000-0005-0000-0000-0000D4200000}"/>
    <cellStyle name="Comma 2 6 5 6 2" xfId="29243" xr:uid="{BDD72C1D-8F24-4BB2-BEB3-E32D3F37448A}"/>
    <cellStyle name="Comma 2 6 5 7" xfId="19636" xr:uid="{AC99EB96-4283-4266-97E4-5C725E9A7BA2}"/>
    <cellStyle name="Comma 2 6 6" xfId="618" xr:uid="{00000000-0005-0000-0000-0000D5200000}"/>
    <cellStyle name="Comma 2 6 6 2" xfId="1419" xr:uid="{00000000-0005-0000-0000-0000D6200000}"/>
    <cellStyle name="Comma 2 6 6 2 2" xfId="3824" xr:uid="{00000000-0005-0000-0000-0000D7200000}"/>
    <cellStyle name="Comma 2 6 6 2 2 2" xfId="8627" xr:uid="{00000000-0005-0000-0000-0000D8200000}"/>
    <cellStyle name="Comma 2 6 6 2 2 2 2" xfId="18234" xr:uid="{00000000-0005-0000-0000-0000D9200000}"/>
    <cellStyle name="Comma 2 6 6 2 2 2 2 2" xfId="37448" xr:uid="{B9D9D6BC-CC8B-4B36-83F3-B47A43481B21}"/>
    <cellStyle name="Comma 2 6 6 2 2 2 3" xfId="27841" xr:uid="{1B539AB1-61CB-4C43-A378-43AA055F9E66}"/>
    <cellStyle name="Comma 2 6 6 2 2 3" xfId="13431" xr:uid="{00000000-0005-0000-0000-0000DA200000}"/>
    <cellStyle name="Comma 2 6 6 2 2 3 2" xfId="32645" xr:uid="{E8A7432F-E740-4A65-982A-370F3CD72BEC}"/>
    <cellStyle name="Comma 2 6 6 2 2 4" xfId="23038" xr:uid="{5D3D718B-CA58-44E4-BB2C-566FEF24D3E3}"/>
    <cellStyle name="Comma 2 6 6 2 3" xfId="6226" xr:uid="{00000000-0005-0000-0000-0000DB200000}"/>
    <cellStyle name="Comma 2 6 6 2 3 2" xfId="15833" xr:uid="{00000000-0005-0000-0000-0000DC200000}"/>
    <cellStyle name="Comma 2 6 6 2 3 2 2" xfId="35047" xr:uid="{E895E48A-0BB3-4834-A82F-8A256FEAC616}"/>
    <cellStyle name="Comma 2 6 6 2 3 3" xfId="25440" xr:uid="{A73C6355-B362-4F84-9C8A-D125F06D6037}"/>
    <cellStyle name="Comma 2 6 6 2 4" xfId="11029" xr:uid="{00000000-0005-0000-0000-0000DD200000}"/>
    <cellStyle name="Comma 2 6 6 2 4 2" xfId="30243" xr:uid="{EA761A80-C92C-4F31-B2D5-597712D313DB}"/>
    <cellStyle name="Comma 2 6 6 2 5" xfId="20636" xr:uid="{0ACEA19C-1F90-4128-9E9A-325E183F4995}"/>
    <cellStyle name="Comma 2 6 6 3" xfId="2219" xr:uid="{00000000-0005-0000-0000-0000DE200000}"/>
    <cellStyle name="Comma 2 6 6 3 2" xfId="4624" xr:uid="{00000000-0005-0000-0000-0000DF200000}"/>
    <cellStyle name="Comma 2 6 6 3 2 2" xfId="9427" xr:uid="{00000000-0005-0000-0000-0000E0200000}"/>
    <cellStyle name="Comma 2 6 6 3 2 2 2" xfId="19034" xr:uid="{00000000-0005-0000-0000-0000E1200000}"/>
    <cellStyle name="Comma 2 6 6 3 2 2 2 2" xfId="38248" xr:uid="{53ADBFCD-D400-4E4F-88E8-198446319131}"/>
    <cellStyle name="Comma 2 6 6 3 2 2 3" xfId="28641" xr:uid="{A94A6EAD-7662-44BA-8E7D-BC22DA50ABC1}"/>
    <cellStyle name="Comma 2 6 6 3 2 3" xfId="14231" xr:uid="{00000000-0005-0000-0000-0000E2200000}"/>
    <cellStyle name="Comma 2 6 6 3 2 3 2" xfId="33445" xr:uid="{D95963E1-6839-48C7-94B8-2DA6B6596E91}"/>
    <cellStyle name="Comma 2 6 6 3 2 4" xfId="23838" xr:uid="{CE8980A1-7107-4467-B20C-294F895FFADB}"/>
    <cellStyle name="Comma 2 6 6 3 3" xfId="7026" xr:uid="{00000000-0005-0000-0000-0000E3200000}"/>
    <cellStyle name="Comma 2 6 6 3 3 2" xfId="16633" xr:uid="{00000000-0005-0000-0000-0000E4200000}"/>
    <cellStyle name="Comma 2 6 6 3 3 2 2" xfId="35847" xr:uid="{0DC4B63C-FEA6-436F-8D39-E18754E89CB9}"/>
    <cellStyle name="Comma 2 6 6 3 3 3" xfId="26240" xr:uid="{92D81820-F59F-4D54-99A1-2AC20FAF7C08}"/>
    <cellStyle name="Comma 2 6 6 3 4" xfId="11829" xr:uid="{00000000-0005-0000-0000-0000E5200000}"/>
    <cellStyle name="Comma 2 6 6 3 4 2" xfId="31043" xr:uid="{C14BEAC3-58D0-435E-A38C-804F51D97667}"/>
    <cellStyle name="Comma 2 6 6 3 5" xfId="21436" xr:uid="{C826B911-02F3-485D-8EE0-B1C3FB1BCFF7}"/>
    <cellStyle name="Comma 2 6 6 4" xfId="3024" xr:uid="{00000000-0005-0000-0000-0000E6200000}"/>
    <cellStyle name="Comma 2 6 6 4 2" xfId="7827" xr:uid="{00000000-0005-0000-0000-0000E7200000}"/>
    <cellStyle name="Comma 2 6 6 4 2 2" xfId="17434" xr:uid="{00000000-0005-0000-0000-0000E8200000}"/>
    <cellStyle name="Comma 2 6 6 4 2 2 2" xfId="36648" xr:uid="{3B67D81F-1CCA-42DA-B2F6-DA9897CC36C9}"/>
    <cellStyle name="Comma 2 6 6 4 2 3" xfId="27041" xr:uid="{CFF4B4C9-F29E-473F-A38E-F2F47C00C1FB}"/>
    <cellStyle name="Comma 2 6 6 4 3" xfId="12631" xr:uid="{00000000-0005-0000-0000-0000E9200000}"/>
    <cellStyle name="Comma 2 6 6 4 3 2" xfId="31845" xr:uid="{6C57495C-152C-45F4-B1AB-62366677978F}"/>
    <cellStyle name="Comma 2 6 6 4 4" xfId="22238" xr:uid="{0E71B5FF-C013-4D4E-8EA6-4676802F7F7A}"/>
    <cellStyle name="Comma 2 6 6 5" xfId="5426" xr:uid="{00000000-0005-0000-0000-0000EA200000}"/>
    <cellStyle name="Comma 2 6 6 5 2" xfId="15033" xr:uid="{00000000-0005-0000-0000-0000EB200000}"/>
    <cellStyle name="Comma 2 6 6 5 2 2" xfId="34247" xr:uid="{99BA5FA2-B1CF-4194-B43A-C1B06C882180}"/>
    <cellStyle name="Comma 2 6 6 5 3" xfId="24640" xr:uid="{750390E1-87F4-4EA3-8FB3-BB6B0C62DE78}"/>
    <cellStyle name="Comma 2 6 6 6" xfId="10229" xr:uid="{00000000-0005-0000-0000-0000EC200000}"/>
    <cellStyle name="Comma 2 6 6 6 2" xfId="29443" xr:uid="{2C78ACB4-E048-447B-B2DA-A06B44C55DE3}"/>
    <cellStyle name="Comma 2 6 6 7" xfId="19836" xr:uid="{9B28D421-9BDF-48E1-83BF-7E849548B8E8}"/>
    <cellStyle name="Comma 2 6 7" xfId="819" xr:uid="{00000000-0005-0000-0000-0000ED200000}"/>
    <cellStyle name="Comma 2 6 7 2" xfId="3224" xr:uid="{00000000-0005-0000-0000-0000EE200000}"/>
    <cellStyle name="Comma 2 6 7 2 2" xfId="8027" xr:uid="{00000000-0005-0000-0000-0000EF200000}"/>
    <cellStyle name="Comma 2 6 7 2 2 2" xfId="17634" xr:uid="{00000000-0005-0000-0000-0000F0200000}"/>
    <cellStyle name="Comma 2 6 7 2 2 2 2" xfId="36848" xr:uid="{4EDD543D-1EE0-47A5-97C4-2D34A2423699}"/>
    <cellStyle name="Comma 2 6 7 2 2 3" xfId="27241" xr:uid="{E04CC8B6-2B07-47E1-9C9C-BCF08E25B76F}"/>
    <cellStyle name="Comma 2 6 7 2 3" xfId="12831" xr:uid="{00000000-0005-0000-0000-0000F1200000}"/>
    <cellStyle name="Comma 2 6 7 2 3 2" xfId="32045" xr:uid="{E4A5A0EA-7E3B-4966-A590-DC9B23D4CBAF}"/>
    <cellStyle name="Comma 2 6 7 2 4" xfId="22438" xr:uid="{772089DE-3CA1-4B38-BBAF-F7AC2EEDF3B7}"/>
    <cellStyle name="Comma 2 6 7 3" xfId="5626" xr:uid="{00000000-0005-0000-0000-0000F2200000}"/>
    <cellStyle name="Comma 2 6 7 3 2" xfId="15233" xr:uid="{00000000-0005-0000-0000-0000F3200000}"/>
    <cellStyle name="Comma 2 6 7 3 2 2" xfId="34447" xr:uid="{302434CB-8FF7-4273-B3FC-932C0C3B0E47}"/>
    <cellStyle name="Comma 2 6 7 3 3" xfId="24840" xr:uid="{40248BC5-6A0D-40BA-B2E3-571EB12686F7}"/>
    <cellStyle name="Comma 2 6 7 4" xfId="10429" xr:uid="{00000000-0005-0000-0000-0000F4200000}"/>
    <cellStyle name="Comma 2 6 7 4 2" xfId="29643" xr:uid="{93765975-25CF-4762-9E6B-1039E084B625}"/>
    <cellStyle name="Comma 2 6 7 5" xfId="20036" xr:uid="{F5FCF40F-FB1E-4413-98B0-957ED6FE4FAB}"/>
    <cellStyle name="Comma 2 6 8" xfId="1619" xr:uid="{00000000-0005-0000-0000-0000F5200000}"/>
    <cellStyle name="Comma 2 6 8 2" xfId="4024" xr:uid="{00000000-0005-0000-0000-0000F6200000}"/>
    <cellStyle name="Comma 2 6 8 2 2" xfId="8827" xr:uid="{00000000-0005-0000-0000-0000F7200000}"/>
    <cellStyle name="Comma 2 6 8 2 2 2" xfId="18434" xr:uid="{00000000-0005-0000-0000-0000F8200000}"/>
    <cellStyle name="Comma 2 6 8 2 2 2 2" xfId="37648" xr:uid="{788B2551-A34A-46E8-B09F-B5FC48BFEED2}"/>
    <cellStyle name="Comma 2 6 8 2 2 3" xfId="28041" xr:uid="{37352F83-2F14-4B50-9C93-22595D725A1A}"/>
    <cellStyle name="Comma 2 6 8 2 3" xfId="13631" xr:uid="{00000000-0005-0000-0000-0000F9200000}"/>
    <cellStyle name="Comma 2 6 8 2 3 2" xfId="32845" xr:uid="{8F3E7AC5-BFD1-4D4B-A95A-71EB82A00B58}"/>
    <cellStyle name="Comma 2 6 8 2 4" xfId="23238" xr:uid="{A7BB43BE-4B8A-40BB-A8AD-1E80203F2F1D}"/>
    <cellStyle name="Comma 2 6 8 3" xfId="6426" xr:uid="{00000000-0005-0000-0000-0000FA200000}"/>
    <cellStyle name="Comma 2 6 8 3 2" xfId="16033" xr:uid="{00000000-0005-0000-0000-0000FB200000}"/>
    <cellStyle name="Comma 2 6 8 3 2 2" xfId="35247" xr:uid="{426AF7A7-99A0-4E46-853C-1C7FAA6A2B9E}"/>
    <cellStyle name="Comma 2 6 8 3 3" xfId="25640" xr:uid="{A4EC4D8F-BB67-45C1-A11B-AB4D8D559278}"/>
    <cellStyle name="Comma 2 6 8 4" xfId="11229" xr:uid="{00000000-0005-0000-0000-0000FC200000}"/>
    <cellStyle name="Comma 2 6 8 4 2" xfId="30443" xr:uid="{8F1C19A7-961B-4DFC-92DF-A09D5624EADA}"/>
    <cellStyle name="Comma 2 6 8 5" xfId="20836" xr:uid="{F67A927C-F10B-4871-B0DD-E7C26456AFA1}"/>
    <cellStyle name="Comma 2 6 9" xfId="2424" xr:uid="{00000000-0005-0000-0000-0000FD200000}"/>
    <cellStyle name="Comma 2 6 9 2" xfId="7227" xr:uid="{00000000-0005-0000-0000-0000FE200000}"/>
    <cellStyle name="Comma 2 6 9 2 2" xfId="16834" xr:uid="{00000000-0005-0000-0000-0000FF200000}"/>
    <cellStyle name="Comma 2 6 9 2 2 2" xfId="36048" xr:uid="{3AE5EEAB-440C-498B-BEE3-E6805463DBF6}"/>
    <cellStyle name="Comma 2 6 9 2 3" xfId="26441" xr:uid="{3D1E6F44-24BC-4362-9915-4DD55EA77711}"/>
    <cellStyle name="Comma 2 6 9 3" xfId="12031" xr:uid="{00000000-0005-0000-0000-000000210000}"/>
    <cellStyle name="Comma 2 6 9 3 2" xfId="31245" xr:uid="{4033A6DA-5492-418D-9373-B1114D46773C}"/>
    <cellStyle name="Comma 2 6 9 4" xfId="21638" xr:uid="{467ECC55-5612-447E-A863-96D73FF3463C}"/>
    <cellStyle name="Comma 2 7" xfId="27" xr:uid="{00000000-0005-0000-0000-000001210000}"/>
    <cellStyle name="Comma 2 7 10" xfId="4836" xr:uid="{00000000-0005-0000-0000-000002210000}"/>
    <cellStyle name="Comma 2 7 10 2" xfId="14443" xr:uid="{00000000-0005-0000-0000-000003210000}"/>
    <cellStyle name="Comma 2 7 10 2 2" xfId="33657" xr:uid="{42FCC070-1F98-4016-9D07-8649F8F7D2D4}"/>
    <cellStyle name="Comma 2 7 10 3" xfId="24050" xr:uid="{006503B5-D469-46CF-A314-14AEBAEBE64B}"/>
    <cellStyle name="Comma 2 7 11" xfId="9639" xr:uid="{00000000-0005-0000-0000-000004210000}"/>
    <cellStyle name="Comma 2 7 11 2" xfId="28853" xr:uid="{045EA9D0-871A-4922-A5B8-5D1A73467C2A}"/>
    <cellStyle name="Comma 2 7 12" xfId="19246" xr:uid="{68EAD800-79F5-468F-B207-464BCA43A474}"/>
    <cellStyle name="Comma 2 7 2" xfId="78" xr:uid="{00000000-0005-0000-0000-000005210000}"/>
    <cellStyle name="Comma 2 7 2 10" xfId="9689" xr:uid="{00000000-0005-0000-0000-000006210000}"/>
    <cellStyle name="Comma 2 7 2 10 2" xfId="28903" xr:uid="{DEF51CF9-74B0-47F6-88BB-FC60071A2785}"/>
    <cellStyle name="Comma 2 7 2 11" xfId="19296" xr:uid="{86DEED34-9A7C-42A9-A881-788AC8326C4A}"/>
    <cellStyle name="Comma 2 7 2 2" xfId="178" xr:uid="{00000000-0005-0000-0000-000007210000}"/>
    <cellStyle name="Comma 2 7 2 2 10" xfId="19396" xr:uid="{F2266E3C-2DC8-4329-8361-E81535EAA14E}"/>
    <cellStyle name="Comma 2 7 2 2 2" xfId="378" xr:uid="{00000000-0005-0000-0000-000008210000}"/>
    <cellStyle name="Comma 2 7 2 2 2 2" xfId="1179" xr:uid="{00000000-0005-0000-0000-000009210000}"/>
    <cellStyle name="Comma 2 7 2 2 2 2 2" xfId="3584" xr:uid="{00000000-0005-0000-0000-00000A210000}"/>
    <cellStyle name="Comma 2 7 2 2 2 2 2 2" xfId="8387" xr:uid="{00000000-0005-0000-0000-00000B210000}"/>
    <cellStyle name="Comma 2 7 2 2 2 2 2 2 2" xfId="17994" xr:uid="{00000000-0005-0000-0000-00000C210000}"/>
    <cellStyle name="Comma 2 7 2 2 2 2 2 2 2 2" xfId="37208" xr:uid="{37D028C9-C4EA-472B-92C2-A6851C3D69DB}"/>
    <cellStyle name="Comma 2 7 2 2 2 2 2 2 3" xfId="27601" xr:uid="{48ED5C5F-025B-41AE-A90E-9E8A0F36DF20}"/>
    <cellStyle name="Comma 2 7 2 2 2 2 2 3" xfId="13191" xr:uid="{00000000-0005-0000-0000-00000D210000}"/>
    <cellStyle name="Comma 2 7 2 2 2 2 2 3 2" xfId="32405" xr:uid="{CCE62BEB-0A9D-47C8-B5C5-BFC4578775C7}"/>
    <cellStyle name="Comma 2 7 2 2 2 2 2 4" xfId="22798" xr:uid="{F46F009A-CE59-4DF8-BBD0-B619DB913767}"/>
    <cellStyle name="Comma 2 7 2 2 2 2 3" xfId="5986" xr:uid="{00000000-0005-0000-0000-00000E210000}"/>
    <cellStyle name="Comma 2 7 2 2 2 2 3 2" xfId="15593" xr:uid="{00000000-0005-0000-0000-00000F210000}"/>
    <cellStyle name="Comma 2 7 2 2 2 2 3 2 2" xfId="34807" xr:uid="{FFFA513E-0FDE-4D8D-8DC9-0E42F3746425}"/>
    <cellStyle name="Comma 2 7 2 2 2 2 3 3" xfId="25200" xr:uid="{4C178BBC-41C7-4987-818F-4EB5991DB502}"/>
    <cellStyle name="Comma 2 7 2 2 2 2 4" xfId="10789" xr:uid="{00000000-0005-0000-0000-000010210000}"/>
    <cellStyle name="Comma 2 7 2 2 2 2 4 2" xfId="30003" xr:uid="{9A2CF8D3-08AE-4497-823C-8FF537EDEF5B}"/>
    <cellStyle name="Comma 2 7 2 2 2 2 5" xfId="20396" xr:uid="{2E22681A-9B83-4B97-A2EE-CD0CA07052D4}"/>
    <cellStyle name="Comma 2 7 2 2 2 3" xfId="1979" xr:uid="{00000000-0005-0000-0000-000011210000}"/>
    <cellStyle name="Comma 2 7 2 2 2 3 2" xfId="4384" xr:uid="{00000000-0005-0000-0000-000012210000}"/>
    <cellStyle name="Comma 2 7 2 2 2 3 2 2" xfId="9187" xr:uid="{00000000-0005-0000-0000-000013210000}"/>
    <cellStyle name="Comma 2 7 2 2 2 3 2 2 2" xfId="18794" xr:uid="{00000000-0005-0000-0000-000014210000}"/>
    <cellStyle name="Comma 2 7 2 2 2 3 2 2 2 2" xfId="38008" xr:uid="{ED2C382D-9380-49EC-9326-02B8CC35B729}"/>
    <cellStyle name="Comma 2 7 2 2 2 3 2 2 3" xfId="28401" xr:uid="{F42172A1-07D1-404F-9F19-2B69E72948B0}"/>
    <cellStyle name="Comma 2 7 2 2 2 3 2 3" xfId="13991" xr:uid="{00000000-0005-0000-0000-000015210000}"/>
    <cellStyle name="Comma 2 7 2 2 2 3 2 3 2" xfId="33205" xr:uid="{75310DD3-4F48-45F3-A22E-62AF7ADDB552}"/>
    <cellStyle name="Comma 2 7 2 2 2 3 2 4" xfId="23598" xr:uid="{4BB84703-CBD4-4460-A6BA-1A0E14B5D446}"/>
    <cellStyle name="Comma 2 7 2 2 2 3 3" xfId="6786" xr:uid="{00000000-0005-0000-0000-000016210000}"/>
    <cellStyle name="Comma 2 7 2 2 2 3 3 2" xfId="16393" xr:uid="{00000000-0005-0000-0000-000017210000}"/>
    <cellStyle name="Comma 2 7 2 2 2 3 3 2 2" xfId="35607" xr:uid="{4865E563-7A3C-4F6E-8561-A3DDEF3C3E20}"/>
    <cellStyle name="Comma 2 7 2 2 2 3 3 3" xfId="26000" xr:uid="{279D83A2-56E3-473F-95B9-46987865D0A1}"/>
    <cellStyle name="Comma 2 7 2 2 2 3 4" xfId="11589" xr:uid="{00000000-0005-0000-0000-000018210000}"/>
    <cellStyle name="Comma 2 7 2 2 2 3 4 2" xfId="30803" xr:uid="{FF50BB07-BEC6-4B67-A742-A51C2A9ABC3C}"/>
    <cellStyle name="Comma 2 7 2 2 2 3 5" xfId="21196" xr:uid="{19EE086B-7F96-4810-89AB-62659470AC83}"/>
    <cellStyle name="Comma 2 7 2 2 2 4" xfId="2784" xr:uid="{00000000-0005-0000-0000-000019210000}"/>
    <cellStyle name="Comma 2 7 2 2 2 4 2" xfId="7587" xr:uid="{00000000-0005-0000-0000-00001A210000}"/>
    <cellStyle name="Comma 2 7 2 2 2 4 2 2" xfId="17194" xr:uid="{00000000-0005-0000-0000-00001B210000}"/>
    <cellStyle name="Comma 2 7 2 2 2 4 2 2 2" xfId="36408" xr:uid="{3CEF096F-8813-4191-AFBB-1706904B1A1C}"/>
    <cellStyle name="Comma 2 7 2 2 2 4 2 3" xfId="26801" xr:uid="{D938FA8B-BC98-4E96-A520-1F4A145D21EC}"/>
    <cellStyle name="Comma 2 7 2 2 2 4 3" xfId="12391" xr:uid="{00000000-0005-0000-0000-00001C210000}"/>
    <cellStyle name="Comma 2 7 2 2 2 4 3 2" xfId="31605" xr:uid="{FE74EABA-C954-4260-93EA-73683C776D20}"/>
    <cellStyle name="Comma 2 7 2 2 2 4 4" xfId="21998" xr:uid="{7160E046-D0C1-4F61-9380-D75EBC354D5E}"/>
    <cellStyle name="Comma 2 7 2 2 2 5" xfId="5186" xr:uid="{00000000-0005-0000-0000-00001D210000}"/>
    <cellStyle name="Comma 2 7 2 2 2 5 2" xfId="14793" xr:uid="{00000000-0005-0000-0000-00001E210000}"/>
    <cellStyle name="Comma 2 7 2 2 2 5 2 2" xfId="34007" xr:uid="{304BB521-19A6-49E7-9A94-4CCCA5523DD6}"/>
    <cellStyle name="Comma 2 7 2 2 2 5 3" xfId="24400" xr:uid="{C49787FC-55FA-4A37-A25F-18B45345F28F}"/>
    <cellStyle name="Comma 2 7 2 2 2 6" xfId="9989" xr:uid="{00000000-0005-0000-0000-00001F210000}"/>
    <cellStyle name="Comma 2 7 2 2 2 6 2" xfId="29203" xr:uid="{3A2B12DC-7236-4C2E-96F2-240AE73DD512}"/>
    <cellStyle name="Comma 2 7 2 2 2 7" xfId="19596" xr:uid="{5723DEEB-D9CD-4EBE-82B7-2325F5AE589A}"/>
    <cellStyle name="Comma 2 7 2 2 3" xfId="578" xr:uid="{00000000-0005-0000-0000-000020210000}"/>
    <cellStyle name="Comma 2 7 2 2 3 2" xfId="1379" xr:uid="{00000000-0005-0000-0000-000021210000}"/>
    <cellStyle name="Comma 2 7 2 2 3 2 2" xfId="3784" xr:uid="{00000000-0005-0000-0000-000022210000}"/>
    <cellStyle name="Comma 2 7 2 2 3 2 2 2" xfId="8587" xr:uid="{00000000-0005-0000-0000-000023210000}"/>
    <cellStyle name="Comma 2 7 2 2 3 2 2 2 2" xfId="18194" xr:uid="{00000000-0005-0000-0000-000024210000}"/>
    <cellStyle name="Comma 2 7 2 2 3 2 2 2 2 2" xfId="37408" xr:uid="{3DD037BB-9AD0-4767-8B04-13527CAE0D48}"/>
    <cellStyle name="Comma 2 7 2 2 3 2 2 2 3" xfId="27801" xr:uid="{29CE63E0-B296-4147-AA31-FEEA6E7D7459}"/>
    <cellStyle name="Comma 2 7 2 2 3 2 2 3" xfId="13391" xr:uid="{00000000-0005-0000-0000-000025210000}"/>
    <cellStyle name="Comma 2 7 2 2 3 2 2 3 2" xfId="32605" xr:uid="{F0E4BB28-42B8-4EA6-B27F-D6265A70E34F}"/>
    <cellStyle name="Comma 2 7 2 2 3 2 2 4" xfId="22998" xr:uid="{C94DBBA3-0700-476D-AE09-D1463E9893AA}"/>
    <cellStyle name="Comma 2 7 2 2 3 2 3" xfId="6186" xr:uid="{00000000-0005-0000-0000-000026210000}"/>
    <cellStyle name="Comma 2 7 2 2 3 2 3 2" xfId="15793" xr:uid="{00000000-0005-0000-0000-000027210000}"/>
    <cellStyle name="Comma 2 7 2 2 3 2 3 2 2" xfId="35007" xr:uid="{3E3DFFAB-8893-45F0-B3E9-81CB6B122632}"/>
    <cellStyle name="Comma 2 7 2 2 3 2 3 3" xfId="25400" xr:uid="{FF06EA31-951E-4899-BBC2-EEA5AEFB31AD}"/>
    <cellStyle name="Comma 2 7 2 2 3 2 4" xfId="10989" xr:uid="{00000000-0005-0000-0000-000028210000}"/>
    <cellStyle name="Comma 2 7 2 2 3 2 4 2" xfId="30203" xr:uid="{B2179E5C-258E-4A1F-B4C8-4FE01DD661D3}"/>
    <cellStyle name="Comma 2 7 2 2 3 2 5" xfId="20596" xr:uid="{8821887E-84E9-4868-9AAE-75D664D0168D}"/>
    <cellStyle name="Comma 2 7 2 2 3 3" xfId="2179" xr:uid="{00000000-0005-0000-0000-000029210000}"/>
    <cellStyle name="Comma 2 7 2 2 3 3 2" xfId="4584" xr:uid="{00000000-0005-0000-0000-00002A210000}"/>
    <cellStyle name="Comma 2 7 2 2 3 3 2 2" xfId="9387" xr:uid="{00000000-0005-0000-0000-00002B210000}"/>
    <cellStyle name="Comma 2 7 2 2 3 3 2 2 2" xfId="18994" xr:uid="{00000000-0005-0000-0000-00002C210000}"/>
    <cellStyle name="Comma 2 7 2 2 3 3 2 2 2 2" xfId="38208" xr:uid="{09ED5357-04FB-43C0-8B3B-9005ABAA74EC}"/>
    <cellStyle name="Comma 2 7 2 2 3 3 2 2 3" xfId="28601" xr:uid="{986B3FAB-1FBD-48AF-8B69-2C01EB94C3CA}"/>
    <cellStyle name="Comma 2 7 2 2 3 3 2 3" xfId="14191" xr:uid="{00000000-0005-0000-0000-00002D210000}"/>
    <cellStyle name="Comma 2 7 2 2 3 3 2 3 2" xfId="33405" xr:uid="{C265B259-0C0A-456A-A073-1CE930D49C60}"/>
    <cellStyle name="Comma 2 7 2 2 3 3 2 4" xfId="23798" xr:uid="{551EADFC-0B82-408B-B873-ECA6B3487803}"/>
    <cellStyle name="Comma 2 7 2 2 3 3 3" xfId="6986" xr:uid="{00000000-0005-0000-0000-00002E210000}"/>
    <cellStyle name="Comma 2 7 2 2 3 3 3 2" xfId="16593" xr:uid="{00000000-0005-0000-0000-00002F210000}"/>
    <cellStyle name="Comma 2 7 2 2 3 3 3 2 2" xfId="35807" xr:uid="{35D3FC5B-F554-4C45-8000-BABCEF01D6A0}"/>
    <cellStyle name="Comma 2 7 2 2 3 3 3 3" xfId="26200" xr:uid="{870A6FAE-D422-4794-A8EC-D6D90C14C721}"/>
    <cellStyle name="Comma 2 7 2 2 3 3 4" xfId="11789" xr:uid="{00000000-0005-0000-0000-000030210000}"/>
    <cellStyle name="Comma 2 7 2 2 3 3 4 2" xfId="31003" xr:uid="{F2F34AAC-4F6C-4C52-94BE-13D7CB9057EF}"/>
    <cellStyle name="Comma 2 7 2 2 3 3 5" xfId="21396" xr:uid="{58DEF0D5-8129-447D-B844-71CAA1AF1A72}"/>
    <cellStyle name="Comma 2 7 2 2 3 4" xfId="2984" xr:uid="{00000000-0005-0000-0000-000031210000}"/>
    <cellStyle name="Comma 2 7 2 2 3 4 2" xfId="7787" xr:uid="{00000000-0005-0000-0000-000032210000}"/>
    <cellStyle name="Comma 2 7 2 2 3 4 2 2" xfId="17394" xr:uid="{00000000-0005-0000-0000-000033210000}"/>
    <cellStyle name="Comma 2 7 2 2 3 4 2 2 2" xfId="36608" xr:uid="{6F3E33D0-FACC-4721-B549-689383324658}"/>
    <cellStyle name="Comma 2 7 2 2 3 4 2 3" xfId="27001" xr:uid="{5DF4A31B-EBC5-4235-9BC8-4002ACA37D84}"/>
    <cellStyle name="Comma 2 7 2 2 3 4 3" xfId="12591" xr:uid="{00000000-0005-0000-0000-000034210000}"/>
    <cellStyle name="Comma 2 7 2 2 3 4 3 2" xfId="31805" xr:uid="{4634C871-3209-443B-9062-839E4D647943}"/>
    <cellStyle name="Comma 2 7 2 2 3 4 4" xfId="22198" xr:uid="{99629A24-591B-4009-A435-221349936711}"/>
    <cellStyle name="Comma 2 7 2 2 3 5" xfId="5386" xr:uid="{00000000-0005-0000-0000-000035210000}"/>
    <cellStyle name="Comma 2 7 2 2 3 5 2" xfId="14993" xr:uid="{00000000-0005-0000-0000-000036210000}"/>
    <cellStyle name="Comma 2 7 2 2 3 5 2 2" xfId="34207" xr:uid="{C3717B06-8D18-4B2E-9D5B-DCE2662E69B8}"/>
    <cellStyle name="Comma 2 7 2 2 3 5 3" xfId="24600" xr:uid="{838EC2A4-046E-4353-B1F8-3FB473F21971}"/>
    <cellStyle name="Comma 2 7 2 2 3 6" xfId="10189" xr:uid="{00000000-0005-0000-0000-000037210000}"/>
    <cellStyle name="Comma 2 7 2 2 3 6 2" xfId="29403" xr:uid="{9275BE0D-B1EE-4CA2-A310-01AF2E29EA3F}"/>
    <cellStyle name="Comma 2 7 2 2 3 7" xfId="19796" xr:uid="{E45AC821-1963-4C05-B265-F1DEA5CD9BE3}"/>
    <cellStyle name="Comma 2 7 2 2 4" xfId="778" xr:uid="{00000000-0005-0000-0000-000038210000}"/>
    <cellStyle name="Comma 2 7 2 2 4 2" xfId="1579" xr:uid="{00000000-0005-0000-0000-000039210000}"/>
    <cellStyle name="Comma 2 7 2 2 4 2 2" xfId="3984" xr:uid="{00000000-0005-0000-0000-00003A210000}"/>
    <cellStyle name="Comma 2 7 2 2 4 2 2 2" xfId="8787" xr:uid="{00000000-0005-0000-0000-00003B210000}"/>
    <cellStyle name="Comma 2 7 2 2 4 2 2 2 2" xfId="18394" xr:uid="{00000000-0005-0000-0000-00003C210000}"/>
    <cellStyle name="Comma 2 7 2 2 4 2 2 2 2 2" xfId="37608" xr:uid="{95A7F4F2-7240-4B68-A85F-4C86C3F10408}"/>
    <cellStyle name="Comma 2 7 2 2 4 2 2 2 3" xfId="28001" xr:uid="{B5030A5A-1FFF-4E5D-8339-1494F7582BE0}"/>
    <cellStyle name="Comma 2 7 2 2 4 2 2 3" xfId="13591" xr:uid="{00000000-0005-0000-0000-00003D210000}"/>
    <cellStyle name="Comma 2 7 2 2 4 2 2 3 2" xfId="32805" xr:uid="{7765CD2D-1E83-4183-BAEA-47460636CCA9}"/>
    <cellStyle name="Comma 2 7 2 2 4 2 2 4" xfId="23198" xr:uid="{E3DFD20E-E861-435B-91B4-42C0B6F1E800}"/>
    <cellStyle name="Comma 2 7 2 2 4 2 3" xfId="6386" xr:uid="{00000000-0005-0000-0000-00003E210000}"/>
    <cellStyle name="Comma 2 7 2 2 4 2 3 2" xfId="15993" xr:uid="{00000000-0005-0000-0000-00003F210000}"/>
    <cellStyle name="Comma 2 7 2 2 4 2 3 2 2" xfId="35207" xr:uid="{B459B357-BAF6-4242-9CB3-3BB617DB3DB6}"/>
    <cellStyle name="Comma 2 7 2 2 4 2 3 3" xfId="25600" xr:uid="{A9AB20BA-DC9A-46A3-AE19-AC38E94830CC}"/>
    <cellStyle name="Comma 2 7 2 2 4 2 4" xfId="11189" xr:uid="{00000000-0005-0000-0000-000040210000}"/>
    <cellStyle name="Comma 2 7 2 2 4 2 4 2" xfId="30403" xr:uid="{4F829674-8A51-4F3C-BE5E-D060BDF4D2CD}"/>
    <cellStyle name="Comma 2 7 2 2 4 2 5" xfId="20796" xr:uid="{B98F5D79-3F31-424E-9A47-ADCBBDC25DA1}"/>
    <cellStyle name="Comma 2 7 2 2 4 3" xfId="2379" xr:uid="{00000000-0005-0000-0000-000041210000}"/>
    <cellStyle name="Comma 2 7 2 2 4 3 2" xfId="4784" xr:uid="{00000000-0005-0000-0000-000042210000}"/>
    <cellStyle name="Comma 2 7 2 2 4 3 2 2" xfId="9587" xr:uid="{00000000-0005-0000-0000-000043210000}"/>
    <cellStyle name="Comma 2 7 2 2 4 3 2 2 2" xfId="19194" xr:uid="{00000000-0005-0000-0000-000044210000}"/>
    <cellStyle name="Comma 2 7 2 2 4 3 2 2 2 2" xfId="38408" xr:uid="{6051E9E1-F065-4626-BA38-D9E5AF8E03C8}"/>
    <cellStyle name="Comma 2 7 2 2 4 3 2 2 3" xfId="28801" xr:uid="{18F0B495-BDC1-4DB6-82F0-7ECB95F7A23F}"/>
    <cellStyle name="Comma 2 7 2 2 4 3 2 3" xfId="14391" xr:uid="{00000000-0005-0000-0000-000045210000}"/>
    <cellStyle name="Comma 2 7 2 2 4 3 2 3 2" xfId="33605" xr:uid="{84861CF2-89B4-4CC3-B3A0-B9D482BD474D}"/>
    <cellStyle name="Comma 2 7 2 2 4 3 2 4" xfId="23998" xr:uid="{1CF62F2A-9B20-4751-8A8E-DCFCDA1AB21F}"/>
    <cellStyle name="Comma 2 7 2 2 4 3 3" xfId="7186" xr:uid="{00000000-0005-0000-0000-000046210000}"/>
    <cellStyle name="Comma 2 7 2 2 4 3 3 2" xfId="16793" xr:uid="{00000000-0005-0000-0000-000047210000}"/>
    <cellStyle name="Comma 2 7 2 2 4 3 3 2 2" xfId="36007" xr:uid="{671A6076-1AE1-419E-9BF3-2F35B9425136}"/>
    <cellStyle name="Comma 2 7 2 2 4 3 3 3" xfId="26400" xr:uid="{70D3C57A-234E-48BF-9588-98C92AB8B324}"/>
    <cellStyle name="Comma 2 7 2 2 4 3 4" xfId="11989" xr:uid="{00000000-0005-0000-0000-000048210000}"/>
    <cellStyle name="Comma 2 7 2 2 4 3 4 2" xfId="31203" xr:uid="{18921DA0-6689-4ACD-AF29-A1DE5801A1A4}"/>
    <cellStyle name="Comma 2 7 2 2 4 3 5" xfId="21596" xr:uid="{8A013AF1-8CF6-4229-829F-3C4ED95D0C48}"/>
    <cellStyle name="Comma 2 7 2 2 4 4" xfId="3184" xr:uid="{00000000-0005-0000-0000-000049210000}"/>
    <cellStyle name="Comma 2 7 2 2 4 4 2" xfId="7987" xr:uid="{00000000-0005-0000-0000-00004A210000}"/>
    <cellStyle name="Comma 2 7 2 2 4 4 2 2" xfId="17594" xr:uid="{00000000-0005-0000-0000-00004B210000}"/>
    <cellStyle name="Comma 2 7 2 2 4 4 2 2 2" xfId="36808" xr:uid="{899C87E6-DD4F-4D0A-967A-ACEEFEF86366}"/>
    <cellStyle name="Comma 2 7 2 2 4 4 2 3" xfId="27201" xr:uid="{F967A28D-0A3B-4EB2-986B-4FBF328C003E}"/>
    <cellStyle name="Comma 2 7 2 2 4 4 3" xfId="12791" xr:uid="{00000000-0005-0000-0000-00004C210000}"/>
    <cellStyle name="Comma 2 7 2 2 4 4 3 2" xfId="32005" xr:uid="{1AC192FD-F8A9-4A0B-9179-076959CBAD2D}"/>
    <cellStyle name="Comma 2 7 2 2 4 4 4" xfId="22398" xr:uid="{B48D5F0C-FEEA-4592-9A18-D67094E8E845}"/>
    <cellStyle name="Comma 2 7 2 2 4 5" xfId="5586" xr:uid="{00000000-0005-0000-0000-00004D210000}"/>
    <cellStyle name="Comma 2 7 2 2 4 5 2" xfId="15193" xr:uid="{00000000-0005-0000-0000-00004E210000}"/>
    <cellStyle name="Comma 2 7 2 2 4 5 2 2" xfId="34407" xr:uid="{23359869-86EE-43B1-BDE5-0DE447AD9606}"/>
    <cellStyle name="Comma 2 7 2 2 4 5 3" xfId="24800" xr:uid="{D04AE600-9180-4066-9F7C-0E827F5A3C77}"/>
    <cellStyle name="Comma 2 7 2 2 4 6" xfId="10389" xr:uid="{00000000-0005-0000-0000-00004F210000}"/>
    <cellStyle name="Comma 2 7 2 2 4 6 2" xfId="29603" xr:uid="{8CF4523B-20A4-49ED-882E-292C87B6DCB5}"/>
    <cellStyle name="Comma 2 7 2 2 4 7" xfId="19996" xr:uid="{F9795C81-6A45-4CC8-AB27-979A1C106A63}"/>
    <cellStyle name="Comma 2 7 2 2 5" xfId="979" xr:uid="{00000000-0005-0000-0000-000050210000}"/>
    <cellStyle name="Comma 2 7 2 2 5 2" xfId="3384" xr:uid="{00000000-0005-0000-0000-000051210000}"/>
    <cellStyle name="Comma 2 7 2 2 5 2 2" xfId="8187" xr:uid="{00000000-0005-0000-0000-000052210000}"/>
    <cellStyle name="Comma 2 7 2 2 5 2 2 2" xfId="17794" xr:uid="{00000000-0005-0000-0000-000053210000}"/>
    <cellStyle name="Comma 2 7 2 2 5 2 2 2 2" xfId="37008" xr:uid="{1868DAB0-6DC7-4F5F-B2DB-7E5A3FF0A44A}"/>
    <cellStyle name="Comma 2 7 2 2 5 2 2 3" xfId="27401" xr:uid="{BD17020F-B720-4C8B-A42D-C57F5F91F059}"/>
    <cellStyle name="Comma 2 7 2 2 5 2 3" xfId="12991" xr:uid="{00000000-0005-0000-0000-000054210000}"/>
    <cellStyle name="Comma 2 7 2 2 5 2 3 2" xfId="32205" xr:uid="{11A5A92B-4AAE-4AF8-B6A5-A11A8645800D}"/>
    <cellStyle name="Comma 2 7 2 2 5 2 4" xfId="22598" xr:uid="{6902B5E8-5BAF-4EA1-937C-0991708FE91D}"/>
    <cellStyle name="Comma 2 7 2 2 5 3" xfId="5786" xr:uid="{00000000-0005-0000-0000-000055210000}"/>
    <cellStyle name="Comma 2 7 2 2 5 3 2" xfId="15393" xr:uid="{00000000-0005-0000-0000-000056210000}"/>
    <cellStyle name="Comma 2 7 2 2 5 3 2 2" xfId="34607" xr:uid="{715F12C1-D176-4A35-A55F-404CDD4579FA}"/>
    <cellStyle name="Comma 2 7 2 2 5 3 3" xfId="25000" xr:uid="{6E5D10F3-A505-42E5-B190-CF747AE3A20D}"/>
    <cellStyle name="Comma 2 7 2 2 5 4" xfId="10589" xr:uid="{00000000-0005-0000-0000-000057210000}"/>
    <cellStyle name="Comma 2 7 2 2 5 4 2" xfId="29803" xr:uid="{F55DC19F-1240-4D3A-8FC8-9808F57B8044}"/>
    <cellStyle name="Comma 2 7 2 2 5 5" xfId="20196" xr:uid="{65425C1F-7E28-4BC0-95C5-33D815BFD677}"/>
    <cellStyle name="Comma 2 7 2 2 6" xfId="1779" xr:uid="{00000000-0005-0000-0000-000058210000}"/>
    <cellStyle name="Comma 2 7 2 2 6 2" xfId="4184" xr:uid="{00000000-0005-0000-0000-000059210000}"/>
    <cellStyle name="Comma 2 7 2 2 6 2 2" xfId="8987" xr:uid="{00000000-0005-0000-0000-00005A210000}"/>
    <cellStyle name="Comma 2 7 2 2 6 2 2 2" xfId="18594" xr:uid="{00000000-0005-0000-0000-00005B210000}"/>
    <cellStyle name="Comma 2 7 2 2 6 2 2 2 2" xfId="37808" xr:uid="{C586A785-E4B4-446E-B8F5-0FE6D61BDF83}"/>
    <cellStyle name="Comma 2 7 2 2 6 2 2 3" xfId="28201" xr:uid="{141E36AD-C213-470F-B36A-56DB8551DFC0}"/>
    <cellStyle name="Comma 2 7 2 2 6 2 3" xfId="13791" xr:uid="{00000000-0005-0000-0000-00005C210000}"/>
    <cellStyle name="Comma 2 7 2 2 6 2 3 2" xfId="33005" xr:uid="{0FFE0882-D818-4639-A629-3E8B5125DCC0}"/>
    <cellStyle name="Comma 2 7 2 2 6 2 4" xfId="23398" xr:uid="{C5A26259-2D56-4B32-8DB2-EACC9FC15746}"/>
    <cellStyle name="Comma 2 7 2 2 6 3" xfId="6586" xr:uid="{00000000-0005-0000-0000-00005D210000}"/>
    <cellStyle name="Comma 2 7 2 2 6 3 2" xfId="16193" xr:uid="{00000000-0005-0000-0000-00005E210000}"/>
    <cellStyle name="Comma 2 7 2 2 6 3 2 2" xfId="35407" xr:uid="{0C4E243A-ACFC-456D-B057-903BD400F561}"/>
    <cellStyle name="Comma 2 7 2 2 6 3 3" xfId="25800" xr:uid="{0C2A6F51-4719-4985-8D2E-99239D3AD346}"/>
    <cellStyle name="Comma 2 7 2 2 6 4" xfId="11389" xr:uid="{00000000-0005-0000-0000-00005F210000}"/>
    <cellStyle name="Comma 2 7 2 2 6 4 2" xfId="30603" xr:uid="{C31F9725-34A2-48BF-8068-50F3858ABDC1}"/>
    <cellStyle name="Comma 2 7 2 2 6 5" xfId="20996" xr:uid="{23AC3928-CEB5-4A56-B24C-760B803AD133}"/>
    <cellStyle name="Comma 2 7 2 2 7" xfId="2584" xr:uid="{00000000-0005-0000-0000-000060210000}"/>
    <cellStyle name="Comma 2 7 2 2 7 2" xfId="7387" xr:uid="{00000000-0005-0000-0000-000061210000}"/>
    <cellStyle name="Comma 2 7 2 2 7 2 2" xfId="16994" xr:uid="{00000000-0005-0000-0000-000062210000}"/>
    <cellStyle name="Comma 2 7 2 2 7 2 2 2" xfId="36208" xr:uid="{5311173E-16B0-4422-BAFB-3319AD4B70A4}"/>
    <cellStyle name="Comma 2 7 2 2 7 2 3" xfId="26601" xr:uid="{05112AA2-2E39-43E0-AC78-A9027DBCBE42}"/>
    <cellStyle name="Comma 2 7 2 2 7 3" xfId="12191" xr:uid="{00000000-0005-0000-0000-000063210000}"/>
    <cellStyle name="Comma 2 7 2 2 7 3 2" xfId="31405" xr:uid="{CA9B02AF-502D-4373-9F7A-F5A52C3BA135}"/>
    <cellStyle name="Comma 2 7 2 2 7 4" xfId="21798" xr:uid="{31EDBE43-0BEA-4ED8-A338-4CB911D928E0}"/>
    <cellStyle name="Comma 2 7 2 2 8" xfId="4986" xr:uid="{00000000-0005-0000-0000-000064210000}"/>
    <cellStyle name="Comma 2 7 2 2 8 2" xfId="14593" xr:uid="{00000000-0005-0000-0000-000065210000}"/>
    <cellStyle name="Comma 2 7 2 2 8 2 2" xfId="33807" xr:uid="{F2F84F52-B406-4217-886E-68EB68C3ACE3}"/>
    <cellStyle name="Comma 2 7 2 2 8 3" xfId="24200" xr:uid="{51A2D9A4-7C24-4257-8504-40B879EDFE6C}"/>
    <cellStyle name="Comma 2 7 2 2 9" xfId="9789" xr:uid="{00000000-0005-0000-0000-000066210000}"/>
    <cellStyle name="Comma 2 7 2 2 9 2" xfId="29003" xr:uid="{5D3F598C-7855-4B2B-B597-6C8832D4BF87}"/>
    <cellStyle name="Comma 2 7 2 3" xfId="278" xr:uid="{00000000-0005-0000-0000-000067210000}"/>
    <cellStyle name="Comma 2 7 2 3 2" xfId="1079" xr:uid="{00000000-0005-0000-0000-000068210000}"/>
    <cellStyle name="Comma 2 7 2 3 2 2" xfId="3484" xr:uid="{00000000-0005-0000-0000-000069210000}"/>
    <cellStyle name="Comma 2 7 2 3 2 2 2" xfId="8287" xr:uid="{00000000-0005-0000-0000-00006A210000}"/>
    <cellStyle name="Comma 2 7 2 3 2 2 2 2" xfId="17894" xr:uid="{00000000-0005-0000-0000-00006B210000}"/>
    <cellStyle name="Comma 2 7 2 3 2 2 2 2 2" xfId="37108" xr:uid="{47C4FF3E-257B-4B7E-8E87-9694AFA18BFE}"/>
    <cellStyle name="Comma 2 7 2 3 2 2 2 3" xfId="27501" xr:uid="{AC051951-C1B7-4036-96AE-DC2515A2B638}"/>
    <cellStyle name="Comma 2 7 2 3 2 2 3" xfId="13091" xr:uid="{00000000-0005-0000-0000-00006C210000}"/>
    <cellStyle name="Comma 2 7 2 3 2 2 3 2" xfId="32305" xr:uid="{804F2DF7-A37B-446B-8D17-F086104F6C41}"/>
    <cellStyle name="Comma 2 7 2 3 2 2 4" xfId="22698" xr:uid="{6C4D3E94-5F45-47F2-86C7-C04C869424E9}"/>
    <cellStyle name="Comma 2 7 2 3 2 3" xfId="5886" xr:uid="{00000000-0005-0000-0000-00006D210000}"/>
    <cellStyle name="Comma 2 7 2 3 2 3 2" xfId="15493" xr:uid="{00000000-0005-0000-0000-00006E210000}"/>
    <cellStyle name="Comma 2 7 2 3 2 3 2 2" xfId="34707" xr:uid="{099C2047-CA9A-46FF-A42B-A14AFA46487E}"/>
    <cellStyle name="Comma 2 7 2 3 2 3 3" xfId="25100" xr:uid="{0997A597-9BB8-468D-9584-C90F82E20392}"/>
    <cellStyle name="Comma 2 7 2 3 2 4" xfId="10689" xr:uid="{00000000-0005-0000-0000-00006F210000}"/>
    <cellStyle name="Comma 2 7 2 3 2 4 2" xfId="29903" xr:uid="{B6F57B11-BAA2-4875-92B2-F312F0C490DD}"/>
    <cellStyle name="Comma 2 7 2 3 2 5" xfId="20296" xr:uid="{78FC69E4-3037-459C-8198-1E7CD857540B}"/>
    <cellStyle name="Comma 2 7 2 3 3" xfId="1879" xr:uid="{00000000-0005-0000-0000-000070210000}"/>
    <cellStyle name="Comma 2 7 2 3 3 2" xfId="4284" xr:uid="{00000000-0005-0000-0000-000071210000}"/>
    <cellStyle name="Comma 2 7 2 3 3 2 2" xfId="9087" xr:uid="{00000000-0005-0000-0000-000072210000}"/>
    <cellStyle name="Comma 2 7 2 3 3 2 2 2" xfId="18694" xr:uid="{00000000-0005-0000-0000-000073210000}"/>
    <cellStyle name="Comma 2 7 2 3 3 2 2 2 2" xfId="37908" xr:uid="{AA4DBEE4-343A-4221-92F9-B74E4F8C130E}"/>
    <cellStyle name="Comma 2 7 2 3 3 2 2 3" xfId="28301" xr:uid="{BEDD580D-51C3-4839-A3AE-EF7EC4178706}"/>
    <cellStyle name="Comma 2 7 2 3 3 2 3" xfId="13891" xr:uid="{00000000-0005-0000-0000-000074210000}"/>
    <cellStyle name="Comma 2 7 2 3 3 2 3 2" xfId="33105" xr:uid="{F244D6B2-2C7E-453A-84DA-0E1B7A970F39}"/>
    <cellStyle name="Comma 2 7 2 3 3 2 4" xfId="23498" xr:uid="{4B0E1116-950E-4F9F-B81C-BC46C95857B2}"/>
    <cellStyle name="Comma 2 7 2 3 3 3" xfId="6686" xr:uid="{00000000-0005-0000-0000-000075210000}"/>
    <cellStyle name="Comma 2 7 2 3 3 3 2" xfId="16293" xr:uid="{00000000-0005-0000-0000-000076210000}"/>
    <cellStyle name="Comma 2 7 2 3 3 3 2 2" xfId="35507" xr:uid="{54C03779-3ADC-41A5-B6F5-7FAA64255D16}"/>
    <cellStyle name="Comma 2 7 2 3 3 3 3" xfId="25900" xr:uid="{AF92095D-432D-4CD8-9CE7-F9D146008068}"/>
    <cellStyle name="Comma 2 7 2 3 3 4" xfId="11489" xr:uid="{00000000-0005-0000-0000-000077210000}"/>
    <cellStyle name="Comma 2 7 2 3 3 4 2" xfId="30703" xr:uid="{5784320C-E3F6-476F-B8DC-854DCB9BE88C}"/>
    <cellStyle name="Comma 2 7 2 3 3 5" xfId="21096" xr:uid="{B228FC4A-3500-4D64-B766-058D691D70D9}"/>
    <cellStyle name="Comma 2 7 2 3 4" xfId="2684" xr:uid="{00000000-0005-0000-0000-000078210000}"/>
    <cellStyle name="Comma 2 7 2 3 4 2" xfId="7487" xr:uid="{00000000-0005-0000-0000-000079210000}"/>
    <cellStyle name="Comma 2 7 2 3 4 2 2" xfId="17094" xr:uid="{00000000-0005-0000-0000-00007A210000}"/>
    <cellStyle name="Comma 2 7 2 3 4 2 2 2" xfId="36308" xr:uid="{F1714136-56DB-46DC-9E5E-68D80056BD2C}"/>
    <cellStyle name="Comma 2 7 2 3 4 2 3" xfId="26701" xr:uid="{697F25DA-51DE-436A-A993-0312716F313E}"/>
    <cellStyle name="Comma 2 7 2 3 4 3" xfId="12291" xr:uid="{00000000-0005-0000-0000-00007B210000}"/>
    <cellStyle name="Comma 2 7 2 3 4 3 2" xfId="31505" xr:uid="{51D1B2A9-A80D-46A5-8D81-D17BA8B66056}"/>
    <cellStyle name="Comma 2 7 2 3 4 4" xfId="21898" xr:uid="{6363C851-4ED5-46AA-AD61-9BF278D27134}"/>
    <cellStyle name="Comma 2 7 2 3 5" xfId="5086" xr:uid="{00000000-0005-0000-0000-00007C210000}"/>
    <cellStyle name="Comma 2 7 2 3 5 2" xfId="14693" xr:uid="{00000000-0005-0000-0000-00007D210000}"/>
    <cellStyle name="Comma 2 7 2 3 5 2 2" xfId="33907" xr:uid="{5EEFE126-28F9-4D60-AF3B-A4D92C01A2F2}"/>
    <cellStyle name="Comma 2 7 2 3 5 3" xfId="24300" xr:uid="{8E8FA29D-3F44-4703-870B-A31D1457367D}"/>
    <cellStyle name="Comma 2 7 2 3 6" xfId="9889" xr:uid="{00000000-0005-0000-0000-00007E210000}"/>
    <cellStyle name="Comma 2 7 2 3 6 2" xfId="29103" xr:uid="{78F40DF8-018A-4477-825A-15A4F1A7A27D}"/>
    <cellStyle name="Comma 2 7 2 3 7" xfId="19496" xr:uid="{247E068C-A95A-40BB-B401-B6AF2FD77BEE}"/>
    <cellStyle name="Comma 2 7 2 4" xfId="478" xr:uid="{00000000-0005-0000-0000-00007F210000}"/>
    <cellStyle name="Comma 2 7 2 4 2" xfId="1279" xr:uid="{00000000-0005-0000-0000-000080210000}"/>
    <cellStyle name="Comma 2 7 2 4 2 2" xfId="3684" xr:uid="{00000000-0005-0000-0000-000081210000}"/>
    <cellStyle name="Comma 2 7 2 4 2 2 2" xfId="8487" xr:uid="{00000000-0005-0000-0000-000082210000}"/>
    <cellStyle name="Comma 2 7 2 4 2 2 2 2" xfId="18094" xr:uid="{00000000-0005-0000-0000-000083210000}"/>
    <cellStyle name="Comma 2 7 2 4 2 2 2 2 2" xfId="37308" xr:uid="{B97F7CAF-4C61-4EEB-8792-71167C4443D8}"/>
    <cellStyle name="Comma 2 7 2 4 2 2 2 3" xfId="27701" xr:uid="{40730FA2-DBFF-4F2F-9356-D7BB0D874EE2}"/>
    <cellStyle name="Comma 2 7 2 4 2 2 3" xfId="13291" xr:uid="{00000000-0005-0000-0000-000084210000}"/>
    <cellStyle name="Comma 2 7 2 4 2 2 3 2" xfId="32505" xr:uid="{02F446BC-2769-49BF-B018-303F35CC9AB5}"/>
    <cellStyle name="Comma 2 7 2 4 2 2 4" xfId="22898" xr:uid="{3138D35D-48F4-4155-A8BF-AD7FEA60115D}"/>
    <cellStyle name="Comma 2 7 2 4 2 3" xfId="6086" xr:uid="{00000000-0005-0000-0000-000085210000}"/>
    <cellStyle name="Comma 2 7 2 4 2 3 2" xfId="15693" xr:uid="{00000000-0005-0000-0000-000086210000}"/>
    <cellStyle name="Comma 2 7 2 4 2 3 2 2" xfId="34907" xr:uid="{CCB83BC3-FA57-4C3D-8BD2-824BED546BEE}"/>
    <cellStyle name="Comma 2 7 2 4 2 3 3" xfId="25300" xr:uid="{0F590731-333C-4A0C-BF6F-98DE0CCD99D2}"/>
    <cellStyle name="Comma 2 7 2 4 2 4" xfId="10889" xr:uid="{00000000-0005-0000-0000-000087210000}"/>
    <cellStyle name="Comma 2 7 2 4 2 4 2" xfId="30103" xr:uid="{25ADBA4A-AEC4-4A8B-9543-07E82172584E}"/>
    <cellStyle name="Comma 2 7 2 4 2 5" xfId="20496" xr:uid="{B64187E9-FB65-4B2B-A662-2C73FB6568D4}"/>
    <cellStyle name="Comma 2 7 2 4 3" xfId="2079" xr:uid="{00000000-0005-0000-0000-000088210000}"/>
    <cellStyle name="Comma 2 7 2 4 3 2" xfId="4484" xr:uid="{00000000-0005-0000-0000-000089210000}"/>
    <cellStyle name="Comma 2 7 2 4 3 2 2" xfId="9287" xr:uid="{00000000-0005-0000-0000-00008A210000}"/>
    <cellStyle name="Comma 2 7 2 4 3 2 2 2" xfId="18894" xr:uid="{00000000-0005-0000-0000-00008B210000}"/>
    <cellStyle name="Comma 2 7 2 4 3 2 2 2 2" xfId="38108" xr:uid="{B5218D84-1F1C-46EC-8339-97C05B294A70}"/>
    <cellStyle name="Comma 2 7 2 4 3 2 2 3" xfId="28501" xr:uid="{C81953D4-D41D-4644-8E0B-1E7C7C18E6BA}"/>
    <cellStyle name="Comma 2 7 2 4 3 2 3" xfId="14091" xr:uid="{00000000-0005-0000-0000-00008C210000}"/>
    <cellStyle name="Comma 2 7 2 4 3 2 3 2" xfId="33305" xr:uid="{3A25E00F-EAF5-4278-91EE-C3565D4695E2}"/>
    <cellStyle name="Comma 2 7 2 4 3 2 4" xfId="23698" xr:uid="{E6B5E650-DDF3-4122-B546-6EFA8144112B}"/>
    <cellStyle name="Comma 2 7 2 4 3 3" xfId="6886" xr:uid="{00000000-0005-0000-0000-00008D210000}"/>
    <cellStyle name="Comma 2 7 2 4 3 3 2" xfId="16493" xr:uid="{00000000-0005-0000-0000-00008E210000}"/>
    <cellStyle name="Comma 2 7 2 4 3 3 2 2" xfId="35707" xr:uid="{9CF7E3A9-D5E3-45B7-8FA0-C29AD9F20653}"/>
    <cellStyle name="Comma 2 7 2 4 3 3 3" xfId="26100" xr:uid="{91873344-42E9-4CD5-94F1-D5022F4DCD01}"/>
    <cellStyle name="Comma 2 7 2 4 3 4" xfId="11689" xr:uid="{00000000-0005-0000-0000-00008F210000}"/>
    <cellStyle name="Comma 2 7 2 4 3 4 2" xfId="30903" xr:uid="{316E31CE-655F-4AAE-BC80-6EB59686FB85}"/>
    <cellStyle name="Comma 2 7 2 4 3 5" xfId="21296" xr:uid="{61CB6E1E-E9F1-4F2B-8956-7800E4F4F1DA}"/>
    <cellStyle name="Comma 2 7 2 4 4" xfId="2884" xr:uid="{00000000-0005-0000-0000-000090210000}"/>
    <cellStyle name="Comma 2 7 2 4 4 2" xfId="7687" xr:uid="{00000000-0005-0000-0000-000091210000}"/>
    <cellStyle name="Comma 2 7 2 4 4 2 2" xfId="17294" xr:uid="{00000000-0005-0000-0000-000092210000}"/>
    <cellStyle name="Comma 2 7 2 4 4 2 2 2" xfId="36508" xr:uid="{4E3A1AA0-2561-489A-9774-DE51EFCF8659}"/>
    <cellStyle name="Comma 2 7 2 4 4 2 3" xfId="26901" xr:uid="{AF3E96B0-2838-4BA4-86F6-CC1E48204CC0}"/>
    <cellStyle name="Comma 2 7 2 4 4 3" xfId="12491" xr:uid="{00000000-0005-0000-0000-000093210000}"/>
    <cellStyle name="Comma 2 7 2 4 4 3 2" xfId="31705" xr:uid="{33C495AD-1E27-4FFB-A672-E9F8F1E73A09}"/>
    <cellStyle name="Comma 2 7 2 4 4 4" xfId="22098" xr:uid="{9ACBAD69-0A3E-407F-A0B3-EADAB26A04B2}"/>
    <cellStyle name="Comma 2 7 2 4 5" xfId="5286" xr:uid="{00000000-0005-0000-0000-000094210000}"/>
    <cellStyle name="Comma 2 7 2 4 5 2" xfId="14893" xr:uid="{00000000-0005-0000-0000-000095210000}"/>
    <cellStyle name="Comma 2 7 2 4 5 2 2" xfId="34107" xr:uid="{4764F9FA-4E11-4C4B-A98F-B558E5D6357A}"/>
    <cellStyle name="Comma 2 7 2 4 5 3" xfId="24500" xr:uid="{B6E42EE6-8AEB-4859-9706-8AA5FF53B9BC}"/>
    <cellStyle name="Comma 2 7 2 4 6" xfId="10089" xr:uid="{00000000-0005-0000-0000-000096210000}"/>
    <cellStyle name="Comma 2 7 2 4 6 2" xfId="29303" xr:uid="{195BFF17-94BC-4795-9250-6AD1E15B27B3}"/>
    <cellStyle name="Comma 2 7 2 4 7" xfId="19696" xr:uid="{883A5CDC-19ED-4468-86C1-4F99CD24ACF0}"/>
    <cellStyle name="Comma 2 7 2 5" xfId="678" xr:uid="{00000000-0005-0000-0000-000097210000}"/>
    <cellStyle name="Comma 2 7 2 5 2" xfId="1479" xr:uid="{00000000-0005-0000-0000-000098210000}"/>
    <cellStyle name="Comma 2 7 2 5 2 2" xfId="3884" xr:uid="{00000000-0005-0000-0000-000099210000}"/>
    <cellStyle name="Comma 2 7 2 5 2 2 2" xfId="8687" xr:uid="{00000000-0005-0000-0000-00009A210000}"/>
    <cellStyle name="Comma 2 7 2 5 2 2 2 2" xfId="18294" xr:uid="{00000000-0005-0000-0000-00009B210000}"/>
    <cellStyle name="Comma 2 7 2 5 2 2 2 2 2" xfId="37508" xr:uid="{11DC1B6F-8CFB-448B-AEA6-0C921C766648}"/>
    <cellStyle name="Comma 2 7 2 5 2 2 2 3" xfId="27901" xr:uid="{6F06280D-3476-43EA-9A4D-BD23C5204189}"/>
    <cellStyle name="Comma 2 7 2 5 2 2 3" xfId="13491" xr:uid="{00000000-0005-0000-0000-00009C210000}"/>
    <cellStyle name="Comma 2 7 2 5 2 2 3 2" xfId="32705" xr:uid="{2B59BB56-5216-4279-9C2E-3DECF26AFAE1}"/>
    <cellStyle name="Comma 2 7 2 5 2 2 4" xfId="23098" xr:uid="{8E10457E-0592-4325-AFE8-1FEF4A874474}"/>
    <cellStyle name="Comma 2 7 2 5 2 3" xfId="6286" xr:uid="{00000000-0005-0000-0000-00009D210000}"/>
    <cellStyle name="Comma 2 7 2 5 2 3 2" xfId="15893" xr:uid="{00000000-0005-0000-0000-00009E210000}"/>
    <cellStyle name="Comma 2 7 2 5 2 3 2 2" xfId="35107" xr:uid="{27531E12-F9D0-458C-B22F-18FD3080937D}"/>
    <cellStyle name="Comma 2 7 2 5 2 3 3" xfId="25500" xr:uid="{4FAD185F-81E7-48EA-873F-DAF0B0B8036A}"/>
    <cellStyle name="Comma 2 7 2 5 2 4" xfId="11089" xr:uid="{00000000-0005-0000-0000-00009F210000}"/>
    <cellStyle name="Comma 2 7 2 5 2 4 2" xfId="30303" xr:uid="{AA28F1EB-AE42-46A1-8F4B-0F3B67B65F61}"/>
    <cellStyle name="Comma 2 7 2 5 2 5" xfId="20696" xr:uid="{9491A0AC-5026-455D-8A2C-7C4F29BA0862}"/>
    <cellStyle name="Comma 2 7 2 5 3" xfId="2279" xr:uid="{00000000-0005-0000-0000-0000A0210000}"/>
    <cellStyle name="Comma 2 7 2 5 3 2" xfId="4684" xr:uid="{00000000-0005-0000-0000-0000A1210000}"/>
    <cellStyle name="Comma 2 7 2 5 3 2 2" xfId="9487" xr:uid="{00000000-0005-0000-0000-0000A2210000}"/>
    <cellStyle name="Comma 2 7 2 5 3 2 2 2" xfId="19094" xr:uid="{00000000-0005-0000-0000-0000A3210000}"/>
    <cellStyle name="Comma 2 7 2 5 3 2 2 2 2" xfId="38308" xr:uid="{D235CCE8-1BCF-4A6B-B3C2-DF686E264755}"/>
    <cellStyle name="Comma 2 7 2 5 3 2 2 3" xfId="28701" xr:uid="{90FEE381-9559-48D6-B79A-21B9C094EC7F}"/>
    <cellStyle name="Comma 2 7 2 5 3 2 3" xfId="14291" xr:uid="{00000000-0005-0000-0000-0000A4210000}"/>
    <cellStyle name="Comma 2 7 2 5 3 2 3 2" xfId="33505" xr:uid="{462B7349-A855-4699-B327-3E1CB0A43E42}"/>
    <cellStyle name="Comma 2 7 2 5 3 2 4" xfId="23898" xr:uid="{939F7111-BBC7-458D-92F3-7B7242970831}"/>
    <cellStyle name="Comma 2 7 2 5 3 3" xfId="7086" xr:uid="{00000000-0005-0000-0000-0000A5210000}"/>
    <cellStyle name="Comma 2 7 2 5 3 3 2" xfId="16693" xr:uid="{00000000-0005-0000-0000-0000A6210000}"/>
    <cellStyle name="Comma 2 7 2 5 3 3 2 2" xfId="35907" xr:uid="{CF05EC3F-5862-487F-88F6-445B1AE9EDD2}"/>
    <cellStyle name="Comma 2 7 2 5 3 3 3" xfId="26300" xr:uid="{05D09A72-6754-4CE8-938A-C5F2EE3CB5B8}"/>
    <cellStyle name="Comma 2 7 2 5 3 4" xfId="11889" xr:uid="{00000000-0005-0000-0000-0000A7210000}"/>
    <cellStyle name="Comma 2 7 2 5 3 4 2" xfId="31103" xr:uid="{2FD2AE1C-37C2-4271-8C3C-65685053842F}"/>
    <cellStyle name="Comma 2 7 2 5 3 5" xfId="21496" xr:uid="{B955F9E7-81C9-4504-9BD0-241844E7B560}"/>
    <cellStyle name="Comma 2 7 2 5 4" xfId="3084" xr:uid="{00000000-0005-0000-0000-0000A8210000}"/>
    <cellStyle name="Comma 2 7 2 5 4 2" xfId="7887" xr:uid="{00000000-0005-0000-0000-0000A9210000}"/>
    <cellStyle name="Comma 2 7 2 5 4 2 2" xfId="17494" xr:uid="{00000000-0005-0000-0000-0000AA210000}"/>
    <cellStyle name="Comma 2 7 2 5 4 2 2 2" xfId="36708" xr:uid="{F0EED933-4D21-4BDA-A45D-F4C02F0F75D2}"/>
    <cellStyle name="Comma 2 7 2 5 4 2 3" xfId="27101" xr:uid="{C8074149-2772-4B9D-A3D1-A88DF1D64D67}"/>
    <cellStyle name="Comma 2 7 2 5 4 3" xfId="12691" xr:uid="{00000000-0005-0000-0000-0000AB210000}"/>
    <cellStyle name="Comma 2 7 2 5 4 3 2" xfId="31905" xr:uid="{CEA013B6-FE35-4393-80B6-1EFC96FDA621}"/>
    <cellStyle name="Comma 2 7 2 5 4 4" xfId="22298" xr:uid="{C7C9DEA6-B867-44A0-8B4C-5FF71D2E280E}"/>
    <cellStyle name="Comma 2 7 2 5 5" xfId="5486" xr:uid="{00000000-0005-0000-0000-0000AC210000}"/>
    <cellStyle name="Comma 2 7 2 5 5 2" xfId="15093" xr:uid="{00000000-0005-0000-0000-0000AD210000}"/>
    <cellStyle name="Comma 2 7 2 5 5 2 2" xfId="34307" xr:uid="{70FF99B0-593B-412E-89BF-93E83CD1E3F6}"/>
    <cellStyle name="Comma 2 7 2 5 5 3" xfId="24700" xr:uid="{9CEFA973-7405-4343-9141-A456F6C3BF74}"/>
    <cellStyle name="Comma 2 7 2 5 6" xfId="10289" xr:uid="{00000000-0005-0000-0000-0000AE210000}"/>
    <cellStyle name="Comma 2 7 2 5 6 2" xfId="29503" xr:uid="{058FBA5A-C226-45D4-AC06-0E91C9EA20B6}"/>
    <cellStyle name="Comma 2 7 2 5 7" xfId="19896" xr:uid="{64E66DD6-920B-4854-B7EE-C93B21EBA765}"/>
    <cellStyle name="Comma 2 7 2 6" xfId="879" xr:uid="{00000000-0005-0000-0000-0000AF210000}"/>
    <cellStyle name="Comma 2 7 2 6 2" xfId="3284" xr:uid="{00000000-0005-0000-0000-0000B0210000}"/>
    <cellStyle name="Comma 2 7 2 6 2 2" xfId="8087" xr:uid="{00000000-0005-0000-0000-0000B1210000}"/>
    <cellStyle name="Comma 2 7 2 6 2 2 2" xfId="17694" xr:uid="{00000000-0005-0000-0000-0000B2210000}"/>
    <cellStyle name="Comma 2 7 2 6 2 2 2 2" xfId="36908" xr:uid="{F753F922-E438-47A2-8FB0-A845461259B9}"/>
    <cellStyle name="Comma 2 7 2 6 2 2 3" xfId="27301" xr:uid="{84DF3034-3E48-4369-AF37-C2E428C36ECD}"/>
    <cellStyle name="Comma 2 7 2 6 2 3" xfId="12891" xr:uid="{00000000-0005-0000-0000-0000B3210000}"/>
    <cellStyle name="Comma 2 7 2 6 2 3 2" xfId="32105" xr:uid="{8636A4AE-54F2-460E-A87B-32637BE6AED1}"/>
    <cellStyle name="Comma 2 7 2 6 2 4" xfId="22498" xr:uid="{55C6A29D-6151-4613-BFF0-391CEBFB23DA}"/>
    <cellStyle name="Comma 2 7 2 6 3" xfId="5686" xr:uid="{00000000-0005-0000-0000-0000B4210000}"/>
    <cellStyle name="Comma 2 7 2 6 3 2" xfId="15293" xr:uid="{00000000-0005-0000-0000-0000B5210000}"/>
    <cellStyle name="Comma 2 7 2 6 3 2 2" xfId="34507" xr:uid="{A0BFEC87-2095-4B4B-9AE5-734A2E62026B}"/>
    <cellStyle name="Comma 2 7 2 6 3 3" xfId="24900" xr:uid="{745687AE-2451-48DD-A40C-9C17837BDEB3}"/>
    <cellStyle name="Comma 2 7 2 6 4" xfId="10489" xr:uid="{00000000-0005-0000-0000-0000B6210000}"/>
    <cellStyle name="Comma 2 7 2 6 4 2" xfId="29703" xr:uid="{6C8FC5A0-B07F-4DD1-8837-6C717545F440}"/>
    <cellStyle name="Comma 2 7 2 6 5" xfId="20096" xr:uid="{1367DE60-8F1F-468C-AA8F-8CD1F31122A4}"/>
    <cellStyle name="Comma 2 7 2 7" xfId="1679" xr:uid="{00000000-0005-0000-0000-0000B7210000}"/>
    <cellStyle name="Comma 2 7 2 7 2" xfId="4084" xr:uid="{00000000-0005-0000-0000-0000B8210000}"/>
    <cellStyle name="Comma 2 7 2 7 2 2" xfId="8887" xr:uid="{00000000-0005-0000-0000-0000B9210000}"/>
    <cellStyle name="Comma 2 7 2 7 2 2 2" xfId="18494" xr:uid="{00000000-0005-0000-0000-0000BA210000}"/>
    <cellStyle name="Comma 2 7 2 7 2 2 2 2" xfId="37708" xr:uid="{BC92D8FC-A54B-452A-9CBF-78CDCEEDA59A}"/>
    <cellStyle name="Comma 2 7 2 7 2 2 3" xfId="28101" xr:uid="{2FA55319-DC7A-4238-90C9-D3F028D276CF}"/>
    <cellStyle name="Comma 2 7 2 7 2 3" xfId="13691" xr:uid="{00000000-0005-0000-0000-0000BB210000}"/>
    <cellStyle name="Comma 2 7 2 7 2 3 2" xfId="32905" xr:uid="{54E11A6C-CB7C-41E3-8837-6005B0926FED}"/>
    <cellStyle name="Comma 2 7 2 7 2 4" xfId="23298" xr:uid="{664FF4FD-0FAE-4051-93F1-A0FD260F1C18}"/>
    <cellStyle name="Comma 2 7 2 7 3" xfId="6486" xr:uid="{00000000-0005-0000-0000-0000BC210000}"/>
    <cellStyle name="Comma 2 7 2 7 3 2" xfId="16093" xr:uid="{00000000-0005-0000-0000-0000BD210000}"/>
    <cellStyle name="Comma 2 7 2 7 3 2 2" xfId="35307" xr:uid="{BAF74B2B-5252-47FA-A046-794E82AD1A53}"/>
    <cellStyle name="Comma 2 7 2 7 3 3" xfId="25700" xr:uid="{8F353170-2D81-44EA-9695-882C5F9C6D29}"/>
    <cellStyle name="Comma 2 7 2 7 4" xfId="11289" xr:uid="{00000000-0005-0000-0000-0000BE210000}"/>
    <cellStyle name="Comma 2 7 2 7 4 2" xfId="30503" xr:uid="{5C2881A8-B5E9-41AC-8C18-A9BC5B60C795}"/>
    <cellStyle name="Comma 2 7 2 7 5" xfId="20896" xr:uid="{6995A310-A4E5-481A-815B-30666536BC1D}"/>
    <cellStyle name="Comma 2 7 2 8" xfId="2484" xr:uid="{00000000-0005-0000-0000-0000BF210000}"/>
    <cellStyle name="Comma 2 7 2 8 2" xfId="7287" xr:uid="{00000000-0005-0000-0000-0000C0210000}"/>
    <cellStyle name="Comma 2 7 2 8 2 2" xfId="16894" xr:uid="{00000000-0005-0000-0000-0000C1210000}"/>
    <cellStyle name="Comma 2 7 2 8 2 2 2" xfId="36108" xr:uid="{05AF37E9-A900-4F41-92A0-28D7D2A47317}"/>
    <cellStyle name="Comma 2 7 2 8 2 3" xfId="26501" xr:uid="{B0A18521-C16D-4BE8-A987-319863239A7F}"/>
    <cellStyle name="Comma 2 7 2 8 3" xfId="12091" xr:uid="{00000000-0005-0000-0000-0000C2210000}"/>
    <cellStyle name="Comma 2 7 2 8 3 2" xfId="31305" xr:uid="{137F7088-6213-4E14-A6D0-54205E730333}"/>
    <cellStyle name="Comma 2 7 2 8 4" xfId="21698" xr:uid="{05D214BD-2085-4331-9FC3-9CA10BFC7BEE}"/>
    <cellStyle name="Comma 2 7 2 9" xfId="4886" xr:uid="{00000000-0005-0000-0000-0000C3210000}"/>
    <cellStyle name="Comma 2 7 2 9 2" xfId="14493" xr:uid="{00000000-0005-0000-0000-0000C4210000}"/>
    <cellStyle name="Comma 2 7 2 9 2 2" xfId="33707" xr:uid="{4FD0E4BC-9192-4AEE-830D-783DFC715E75}"/>
    <cellStyle name="Comma 2 7 2 9 3" xfId="24100" xr:uid="{2D36EC43-CA1C-41C2-A196-7C46A8883406}"/>
    <cellStyle name="Comma 2 7 3" xfId="128" xr:uid="{00000000-0005-0000-0000-0000C5210000}"/>
    <cellStyle name="Comma 2 7 3 10" xfId="19346" xr:uid="{7FA00987-8EA1-4990-A08D-AFE4744D46FE}"/>
    <cellStyle name="Comma 2 7 3 2" xfId="328" xr:uid="{00000000-0005-0000-0000-0000C6210000}"/>
    <cellStyle name="Comma 2 7 3 2 2" xfId="1129" xr:uid="{00000000-0005-0000-0000-0000C7210000}"/>
    <cellStyle name="Comma 2 7 3 2 2 2" xfId="3534" xr:uid="{00000000-0005-0000-0000-0000C8210000}"/>
    <cellStyle name="Comma 2 7 3 2 2 2 2" xfId="8337" xr:uid="{00000000-0005-0000-0000-0000C9210000}"/>
    <cellStyle name="Comma 2 7 3 2 2 2 2 2" xfId="17944" xr:uid="{00000000-0005-0000-0000-0000CA210000}"/>
    <cellStyle name="Comma 2 7 3 2 2 2 2 2 2" xfId="37158" xr:uid="{27FD098C-F5D4-4887-A8DE-BE024076F90A}"/>
    <cellStyle name="Comma 2 7 3 2 2 2 2 3" xfId="27551" xr:uid="{E868DCF0-1ABF-4770-AF5C-AF37751F201C}"/>
    <cellStyle name="Comma 2 7 3 2 2 2 3" xfId="13141" xr:uid="{00000000-0005-0000-0000-0000CB210000}"/>
    <cellStyle name="Comma 2 7 3 2 2 2 3 2" xfId="32355" xr:uid="{CE76A0DE-4BA5-4E23-A36F-CA79CADBCA40}"/>
    <cellStyle name="Comma 2 7 3 2 2 2 4" xfId="22748" xr:uid="{D0938088-5C6F-41E6-B78E-AE60814661B0}"/>
    <cellStyle name="Comma 2 7 3 2 2 3" xfId="5936" xr:uid="{00000000-0005-0000-0000-0000CC210000}"/>
    <cellStyle name="Comma 2 7 3 2 2 3 2" xfId="15543" xr:uid="{00000000-0005-0000-0000-0000CD210000}"/>
    <cellStyle name="Comma 2 7 3 2 2 3 2 2" xfId="34757" xr:uid="{039B5671-B651-42A6-8AF0-C928FEF18BCB}"/>
    <cellStyle name="Comma 2 7 3 2 2 3 3" xfId="25150" xr:uid="{2169AB34-E18E-425B-9DB9-12013FAFF9DD}"/>
    <cellStyle name="Comma 2 7 3 2 2 4" xfId="10739" xr:uid="{00000000-0005-0000-0000-0000CE210000}"/>
    <cellStyle name="Comma 2 7 3 2 2 4 2" xfId="29953" xr:uid="{6A910E16-F055-4F79-AB46-B8513A31ACCE}"/>
    <cellStyle name="Comma 2 7 3 2 2 5" xfId="20346" xr:uid="{9F3260AB-8973-41F2-833B-48C14BBD8559}"/>
    <cellStyle name="Comma 2 7 3 2 3" xfId="1929" xr:uid="{00000000-0005-0000-0000-0000CF210000}"/>
    <cellStyle name="Comma 2 7 3 2 3 2" xfId="4334" xr:uid="{00000000-0005-0000-0000-0000D0210000}"/>
    <cellStyle name="Comma 2 7 3 2 3 2 2" xfId="9137" xr:uid="{00000000-0005-0000-0000-0000D1210000}"/>
    <cellStyle name="Comma 2 7 3 2 3 2 2 2" xfId="18744" xr:uid="{00000000-0005-0000-0000-0000D2210000}"/>
    <cellStyle name="Comma 2 7 3 2 3 2 2 2 2" xfId="37958" xr:uid="{7CBBBEAD-D68C-4EAE-BC14-7A939A39091B}"/>
    <cellStyle name="Comma 2 7 3 2 3 2 2 3" xfId="28351" xr:uid="{7B54792A-D6E0-48FB-949A-10F792722C76}"/>
    <cellStyle name="Comma 2 7 3 2 3 2 3" xfId="13941" xr:uid="{00000000-0005-0000-0000-0000D3210000}"/>
    <cellStyle name="Comma 2 7 3 2 3 2 3 2" xfId="33155" xr:uid="{1EB8EF5F-4B07-4EB7-B8E9-4D60B88C1373}"/>
    <cellStyle name="Comma 2 7 3 2 3 2 4" xfId="23548" xr:uid="{2E637AC3-6C55-4228-8D9A-5574438853BB}"/>
    <cellStyle name="Comma 2 7 3 2 3 3" xfId="6736" xr:uid="{00000000-0005-0000-0000-0000D4210000}"/>
    <cellStyle name="Comma 2 7 3 2 3 3 2" xfId="16343" xr:uid="{00000000-0005-0000-0000-0000D5210000}"/>
    <cellStyle name="Comma 2 7 3 2 3 3 2 2" xfId="35557" xr:uid="{9E562A0E-95A5-47A1-B5F0-F319F67E1676}"/>
    <cellStyle name="Comma 2 7 3 2 3 3 3" xfId="25950" xr:uid="{9C4D4C41-908B-468E-87D7-E9BCF5E67C27}"/>
    <cellStyle name="Comma 2 7 3 2 3 4" xfId="11539" xr:uid="{00000000-0005-0000-0000-0000D6210000}"/>
    <cellStyle name="Comma 2 7 3 2 3 4 2" xfId="30753" xr:uid="{D7EA317E-4C59-433E-9EF3-F46F6AB91C8C}"/>
    <cellStyle name="Comma 2 7 3 2 3 5" xfId="21146" xr:uid="{1E62C80E-FB06-4C1D-8D92-EBA0F4421893}"/>
    <cellStyle name="Comma 2 7 3 2 4" xfId="2734" xr:uid="{00000000-0005-0000-0000-0000D7210000}"/>
    <cellStyle name="Comma 2 7 3 2 4 2" xfId="7537" xr:uid="{00000000-0005-0000-0000-0000D8210000}"/>
    <cellStyle name="Comma 2 7 3 2 4 2 2" xfId="17144" xr:uid="{00000000-0005-0000-0000-0000D9210000}"/>
    <cellStyle name="Comma 2 7 3 2 4 2 2 2" xfId="36358" xr:uid="{CD271E84-9D4D-4BC7-97CA-84EA37DFD980}"/>
    <cellStyle name="Comma 2 7 3 2 4 2 3" xfId="26751" xr:uid="{45D10B16-C323-480A-9B29-0A6D579B08BB}"/>
    <cellStyle name="Comma 2 7 3 2 4 3" xfId="12341" xr:uid="{00000000-0005-0000-0000-0000DA210000}"/>
    <cellStyle name="Comma 2 7 3 2 4 3 2" xfId="31555" xr:uid="{8FC4B2E5-07D0-4833-8A2B-2FAB0808A253}"/>
    <cellStyle name="Comma 2 7 3 2 4 4" xfId="21948" xr:uid="{B9938C2D-14FA-4968-A0E7-739A5E1CE61C}"/>
    <cellStyle name="Comma 2 7 3 2 5" xfId="5136" xr:uid="{00000000-0005-0000-0000-0000DB210000}"/>
    <cellStyle name="Comma 2 7 3 2 5 2" xfId="14743" xr:uid="{00000000-0005-0000-0000-0000DC210000}"/>
    <cellStyle name="Comma 2 7 3 2 5 2 2" xfId="33957" xr:uid="{B6A46AC0-2AA7-4377-BD14-AF906920BD2A}"/>
    <cellStyle name="Comma 2 7 3 2 5 3" xfId="24350" xr:uid="{85B8AF3A-E9B4-4A6F-9578-D2A0F40BCC33}"/>
    <cellStyle name="Comma 2 7 3 2 6" xfId="9939" xr:uid="{00000000-0005-0000-0000-0000DD210000}"/>
    <cellStyle name="Comma 2 7 3 2 6 2" xfId="29153" xr:uid="{EA34D529-C15D-4ECF-AE1E-28FE85F74067}"/>
    <cellStyle name="Comma 2 7 3 2 7" xfId="19546" xr:uid="{459CCD4B-A7E0-457C-A928-1B1D5823FA8B}"/>
    <cellStyle name="Comma 2 7 3 3" xfId="528" xr:uid="{00000000-0005-0000-0000-0000DE210000}"/>
    <cellStyle name="Comma 2 7 3 3 2" xfId="1329" xr:uid="{00000000-0005-0000-0000-0000DF210000}"/>
    <cellStyle name="Comma 2 7 3 3 2 2" xfId="3734" xr:uid="{00000000-0005-0000-0000-0000E0210000}"/>
    <cellStyle name="Comma 2 7 3 3 2 2 2" xfId="8537" xr:uid="{00000000-0005-0000-0000-0000E1210000}"/>
    <cellStyle name="Comma 2 7 3 3 2 2 2 2" xfId="18144" xr:uid="{00000000-0005-0000-0000-0000E2210000}"/>
    <cellStyle name="Comma 2 7 3 3 2 2 2 2 2" xfId="37358" xr:uid="{93C7FE06-1E7B-4867-A70B-A983DFFE126D}"/>
    <cellStyle name="Comma 2 7 3 3 2 2 2 3" xfId="27751" xr:uid="{4B951E17-439C-46DA-A2F0-B4FFDCE9500C}"/>
    <cellStyle name="Comma 2 7 3 3 2 2 3" xfId="13341" xr:uid="{00000000-0005-0000-0000-0000E3210000}"/>
    <cellStyle name="Comma 2 7 3 3 2 2 3 2" xfId="32555" xr:uid="{CECC8BC4-818E-4628-9EF3-0C6958D64E9C}"/>
    <cellStyle name="Comma 2 7 3 3 2 2 4" xfId="22948" xr:uid="{08219235-34D4-4B04-9EDE-DFFA90066980}"/>
    <cellStyle name="Comma 2 7 3 3 2 3" xfId="6136" xr:uid="{00000000-0005-0000-0000-0000E4210000}"/>
    <cellStyle name="Comma 2 7 3 3 2 3 2" xfId="15743" xr:uid="{00000000-0005-0000-0000-0000E5210000}"/>
    <cellStyle name="Comma 2 7 3 3 2 3 2 2" xfId="34957" xr:uid="{5887E872-8547-4529-A561-FA2F2494BAD0}"/>
    <cellStyle name="Comma 2 7 3 3 2 3 3" xfId="25350" xr:uid="{8B6A4AAC-A3CC-4F19-B4E9-0A3A56E73156}"/>
    <cellStyle name="Comma 2 7 3 3 2 4" xfId="10939" xr:uid="{00000000-0005-0000-0000-0000E6210000}"/>
    <cellStyle name="Comma 2 7 3 3 2 4 2" xfId="30153" xr:uid="{7EF20C23-A08B-465B-A944-16D88A4AD4D1}"/>
    <cellStyle name="Comma 2 7 3 3 2 5" xfId="20546" xr:uid="{7A4AD94C-000E-4B7B-B3C0-CABEF81E09FA}"/>
    <cellStyle name="Comma 2 7 3 3 3" xfId="2129" xr:uid="{00000000-0005-0000-0000-0000E7210000}"/>
    <cellStyle name="Comma 2 7 3 3 3 2" xfId="4534" xr:uid="{00000000-0005-0000-0000-0000E8210000}"/>
    <cellStyle name="Comma 2 7 3 3 3 2 2" xfId="9337" xr:uid="{00000000-0005-0000-0000-0000E9210000}"/>
    <cellStyle name="Comma 2 7 3 3 3 2 2 2" xfId="18944" xr:uid="{00000000-0005-0000-0000-0000EA210000}"/>
    <cellStyle name="Comma 2 7 3 3 3 2 2 2 2" xfId="38158" xr:uid="{396D3384-69AA-4581-8E9E-38A22CE9E537}"/>
    <cellStyle name="Comma 2 7 3 3 3 2 2 3" xfId="28551" xr:uid="{51A73057-BE70-4502-8F72-7560D97F5494}"/>
    <cellStyle name="Comma 2 7 3 3 3 2 3" xfId="14141" xr:uid="{00000000-0005-0000-0000-0000EB210000}"/>
    <cellStyle name="Comma 2 7 3 3 3 2 3 2" xfId="33355" xr:uid="{CB2463B5-22F2-4D15-93B5-B089F2688A3A}"/>
    <cellStyle name="Comma 2 7 3 3 3 2 4" xfId="23748" xr:uid="{E5D43309-977A-4375-8BF4-E71D7EE52F36}"/>
    <cellStyle name="Comma 2 7 3 3 3 3" xfId="6936" xr:uid="{00000000-0005-0000-0000-0000EC210000}"/>
    <cellStyle name="Comma 2 7 3 3 3 3 2" xfId="16543" xr:uid="{00000000-0005-0000-0000-0000ED210000}"/>
    <cellStyle name="Comma 2 7 3 3 3 3 2 2" xfId="35757" xr:uid="{1B2AA1C9-7825-436E-A1FD-2B0F0F5CEDE7}"/>
    <cellStyle name="Comma 2 7 3 3 3 3 3" xfId="26150" xr:uid="{CABC9392-F131-412E-B0C2-A953FDF47CF6}"/>
    <cellStyle name="Comma 2 7 3 3 3 4" xfId="11739" xr:uid="{00000000-0005-0000-0000-0000EE210000}"/>
    <cellStyle name="Comma 2 7 3 3 3 4 2" xfId="30953" xr:uid="{6D5A186E-7DF1-4593-B29E-6AEB131269AA}"/>
    <cellStyle name="Comma 2 7 3 3 3 5" xfId="21346" xr:uid="{797A0DCC-D581-4E52-BE55-4B46F4305F93}"/>
    <cellStyle name="Comma 2 7 3 3 4" xfId="2934" xr:uid="{00000000-0005-0000-0000-0000EF210000}"/>
    <cellStyle name="Comma 2 7 3 3 4 2" xfId="7737" xr:uid="{00000000-0005-0000-0000-0000F0210000}"/>
    <cellStyle name="Comma 2 7 3 3 4 2 2" xfId="17344" xr:uid="{00000000-0005-0000-0000-0000F1210000}"/>
    <cellStyle name="Comma 2 7 3 3 4 2 2 2" xfId="36558" xr:uid="{827B5C5F-E4A3-4102-9F68-385969CAC25F}"/>
    <cellStyle name="Comma 2 7 3 3 4 2 3" xfId="26951" xr:uid="{29D089E4-BD95-48DA-9C3A-834BAE72BE35}"/>
    <cellStyle name="Comma 2 7 3 3 4 3" xfId="12541" xr:uid="{00000000-0005-0000-0000-0000F2210000}"/>
    <cellStyle name="Comma 2 7 3 3 4 3 2" xfId="31755" xr:uid="{F31A435C-7B96-4971-8239-692311F1619A}"/>
    <cellStyle name="Comma 2 7 3 3 4 4" xfId="22148" xr:uid="{C8012142-5C41-463F-B37B-F50BAED01401}"/>
    <cellStyle name="Comma 2 7 3 3 5" xfId="5336" xr:uid="{00000000-0005-0000-0000-0000F3210000}"/>
    <cellStyle name="Comma 2 7 3 3 5 2" xfId="14943" xr:uid="{00000000-0005-0000-0000-0000F4210000}"/>
    <cellStyle name="Comma 2 7 3 3 5 2 2" xfId="34157" xr:uid="{DEB05DBD-BD82-42BD-9623-A2FAC0EC5E04}"/>
    <cellStyle name="Comma 2 7 3 3 5 3" xfId="24550" xr:uid="{D51F4543-F1BB-4D67-88CC-DE325989F4E0}"/>
    <cellStyle name="Comma 2 7 3 3 6" xfId="10139" xr:uid="{00000000-0005-0000-0000-0000F5210000}"/>
    <cellStyle name="Comma 2 7 3 3 6 2" xfId="29353" xr:uid="{84B9DD06-CDCC-4AC4-AA16-61DE499D4C36}"/>
    <cellStyle name="Comma 2 7 3 3 7" xfId="19746" xr:uid="{513B37E8-F6D6-4B4A-AF94-DAA59F759162}"/>
    <cellStyle name="Comma 2 7 3 4" xfId="728" xr:uid="{00000000-0005-0000-0000-0000F6210000}"/>
    <cellStyle name="Comma 2 7 3 4 2" xfId="1529" xr:uid="{00000000-0005-0000-0000-0000F7210000}"/>
    <cellStyle name="Comma 2 7 3 4 2 2" xfId="3934" xr:uid="{00000000-0005-0000-0000-0000F8210000}"/>
    <cellStyle name="Comma 2 7 3 4 2 2 2" xfId="8737" xr:uid="{00000000-0005-0000-0000-0000F9210000}"/>
    <cellStyle name="Comma 2 7 3 4 2 2 2 2" xfId="18344" xr:uid="{00000000-0005-0000-0000-0000FA210000}"/>
    <cellStyle name="Comma 2 7 3 4 2 2 2 2 2" xfId="37558" xr:uid="{794E6005-7092-4D18-81E0-864868B3B40C}"/>
    <cellStyle name="Comma 2 7 3 4 2 2 2 3" xfId="27951" xr:uid="{6907BDE1-DDBC-4056-BEC0-1AE121216059}"/>
    <cellStyle name="Comma 2 7 3 4 2 2 3" xfId="13541" xr:uid="{00000000-0005-0000-0000-0000FB210000}"/>
    <cellStyle name="Comma 2 7 3 4 2 2 3 2" xfId="32755" xr:uid="{FDBBA535-B7B3-4229-B218-EDBF9CFF8B74}"/>
    <cellStyle name="Comma 2 7 3 4 2 2 4" xfId="23148" xr:uid="{C451162F-5F7E-41E5-A5DA-A943FB1B1F24}"/>
    <cellStyle name="Comma 2 7 3 4 2 3" xfId="6336" xr:uid="{00000000-0005-0000-0000-0000FC210000}"/>
    <cellStyle name="Comma 2 7 3 4 2 3 2" xfId="15943" xr:uid="{00000000-0005-0000-0000-0000FD210000}"/>
    <cellStyle name="Comma 2 7 3 4 2 3 2 2" xfId="35157" xr:uid="{C761B086-A719-43EC-888D-5A4B4336B90D}"/>
    <cellStyle name="Comma 2 7 3 4 2 3 3" xfId="25550" xr:uid="{38D368E9-D1AD-4CC8-8EE0-350E24D9831E}"/>
    <cellStyle name="Comma 2 7 3 4 2 4" xfId="11139" xr:uid="{00000000-0005-0000-0000-0000FE210000}"/>
    <cellStyle name="Comma 2 7 3 4 2 4 2" xfId="30353" xr:uid="{1D397377-2F66-4CAF-B9E8-83D6B5A65B95}"/>
    <cellStyle name="Comma 2 7 3 4 2 5" xfId="20746" xr:uid="{B784528F-E421-4C8C-BDBB-1F3D70462CC4}"/>
    <cellStyle name="Comma 2 7 3 4 3" xfId="2329" xr:uid="{00000000-0005-0000-0000-0000FF210000}"/>
    <cellStyle name="Comma 2 7 3 4 3 2" xfId="4734" xr:uid="{00000000-0005-0000-0000-000000220000}"/>
    <cellStyle name="Comma 2 7 3 4 3 2 2" xfId="9537" xr:uid="{00000000-0005-0000-0000-000001220000}"/>
    <cellStyle name="Comma 2 7 3 4 3 2 2 2" xfId="19144" xr:uid="{00000000-0005-0000-0000-000002220000}"/>
    <cellStyle name="Comma 2 7 3 4 3 2 2 2 2" xfId="38358" xr:uid="{65A422D2-E6A6-418D-BE52-29150AEDA0A0}"/>
    <cellStyle name="Comma 2 7 3 4 3 2 2 3" xfId="28751" xr:uid="{40DF6815-6A18-4490-845C-2CCC5DCD9CC9}"/>
    <cellStyle name="Comma 2 7 3 4 3 2 3" xfId="14341" xr:uid="{00000000-0005-0000-0000-000003220000}"/>
    <cellStyle name="Comma 2 7 3 4 3 2 3 2" xfId="33555" xr:uid="{4BE4922A-305B-4DEB-92CC-9B021776AC81}"/>
    <cellStyle name="Comma 2 7 3 4 3 2 4" xfId="23948" xr:uid="{25D3DAD5-7BD3-44A1-B4DE-ACA1DFDAB011}"/>
    <cellStyle name="Comma 2 7 3 4 3 3" xfId="7136" xr:uid="{00000000-0005-0000-0000-000004220000}"/>
    <cellStyle name="Comma 2 7 3 4 3 3 2" xfId="16743" xr:uid="{00000000-0005-0000-0000-000005220000}"/>
    <cellStyle name="Comma 2 7 3 4 3 3 2 2" xfId="35957" xr:uid="{917BC0A7-A49B-4529-908A-991C76D045FD}"/>
    <cellStyle name="Comma 2 7 3 4 3 3 3" xfId="26350" xr:uid="{32942BFA-9346-41E2-B1C6-22BDB3254012}"/>
    <cellStyle name="Comma 2 7 3 4 3 4" xfId="11939" xr:uid="{00000000-0005-0000-0000-000006220000}"/>
    <cellStyle name="Comma 2 7 3 4 3 4 2" xfId="31153" xr:uid="{527453F8-E8E4-41E1-A7DC-F6E9F714024B}"/>
    <cellStyle name="Comma 2 7 3 4 3 5" xfId="21546" xr:uid="{9DB7F1BA-374E-4594-9914-7C936632F439}"/>
    <cellStyle name="Comma 2 7 3 4 4" xfId="3134" xr:uid="{00000000-0005-0000-0000-000007220000}"/>
    <cellStyle name="Comma 2 7 3 4 4 2" xfId="7937" xr:uid="{00000000-0005-0000-0000-000008220000}"/>
    <cellStyle name="Comma 2 7 3 4 4 2 2" xfId="17544" xr:uid="{00000000-0005-0000-0000-000009220000}"/>
    <cellStyle name="Comma 2 7 3 4 4 2 2 2" xfId="36758" xr:uid="{B1BB8998-32CA-480E-8B3E-68CEC94B89EC}"/>
    <cellStyle name="Comma 2 7 3 4 4 2 3" xfId="27151" xr:uid="{0F9FA7FC-C563-4328-9947-2A7A43DD495C}"/>
    <cellStyle name="Comma 2 7 3 4 4 3" xfId="12741" xr:uid="{00000000-0005-0000-0000-00000A220000}"/>
    <cellStyle name="Comma 2 7 3 4 4 3 2" xfId="31955" xr:uid="{017F4E29-26D5-4E1B-948E-69A07A1D5776}"/>
    <cellStyle name="Comma 2 7 3 4 4 4" xfId="22348" xr:uid="{72D8778E-40D1-4137-8140-AB2B7D5EAB46}"/>
    <cellStyle name="Comma 2 7 3 4 5" xfId="5536" xr:uid="{00000000-0005-0000-0000-00000B220000}"/>
    <cellStyle name="Comma 2 7 3 4 5 2" xfId="15143" xr:uid="{00000000-0005-0000-0000-00000C220000}"/>
    <cellStyle name="Comma 2 7 3 4 5 2 2" xfId="34357" xr:uid="{59F837E0-990D-4ABF-AC50-1014250F38E9}"/>
    <cellStyle name="Comma 2 7 3 4 5 3" xfId="24750" xr:uid="{CAE6F034-F649-44B7-85D8-07C341BD1352}"/>
    <cellStyle name="Comma 2 7 3 4 6" xfId="10339" xr:uid="{00000000-0005-0000-0000-00000D220000}"/>
    <cellStyle name="Comma 2 7 3 4 6 2" xfId="29553" xr:uid="{AA2F69E0-0F78-4A7F-BB57-B389876743F9}"/>
    <cellStyle name="Comma 2 7 3 4 7" xfId="19946" xr:uid="{8AAADF6A-7093-4F8D-90C5-A66B1213206E}"/>
    <cellStyle name="Comma 2 7 3 5" xfId="929" xr:uid="{00000000-0005-0000-0000-00000E220000}"/>
    <cellStyle name="Comma 2 7 3 5 2" xfId="3334" xr:uid="{00000000-0005-0000-0000-00000F220000}"/>
    <cellStyle name="Comma 2 7 3 5 2 2" xfId="8137" xr:uid="{00000000-0005-0000-0000-000010220000}"/>
    <cellStyle name="Comma 2 7 3 5 2 2 2" xfId="17744" xr:uid="{00000000-0005-0000-0000-000011220000}"/>
    <cellStyle name="Comma 2 7 3 5 2 2 2 2" xfId="36958" xr:uid="{53100D57-70B5-4EC5-9B3C-E509712F834B}"/>
    <cellStyle name="Comma 2 7 3 5 2 2 3" xfId="27351" xr:uid="{121E80B9-85FD-4A7E-A72F-806EDB9CFCBA}"/>
    <cellStyle name="Comma 2 7 3 5 2 3" xfId="12941" xr:uid="{00000000-0005-0000-0000-000012220000}"/>
    <cellStyle name="Comma 2 7 3 5 2 3 2" xfId="32155" xr:uid="{293C8A4F-B8A6-4428-BEC5-43D257730896}"/>
    <cellStyle name="Comma 2 7 3 5 2 4" xfId="22548" xr:uid="{95076A48-7118-4875-A8E2-705D610CB12E}"/>
    <cellStyle name="Comma 2 7 3 5 3" xfId="5736" xr:uid="{00000000-0005-0000-0000-000013220000}"/>
    <cellStyle name="Comma 2 7 3 5 3 2" xfId="15343" xr:uid="{00000000-0005-0000-0000-000014220000}"/>
    <cellStyle name="Comma 2 7 3 5 3 2 2" xfId="34557" xr:uid="{619A8096-56CF-457C-B8F1-C74A2CB6B785}"/>
    <cellStyle name="Comma 2 7 3 5 3 3" xfId="24950" xr:uid="{95E70F2F-1104-477A-8BE3-01F8BEC70D9E}"/>
    <cellStyle name="Comma 2 7 3 5 4" xfId="10539" xr:uid="{00000000-0005-0000-0000-000015220000}"/>
    <cellStyle name="Comma 2 7 3 5 4 2" xfId="29753" xr:uid="{D55C42C6-5086-426D-B772-6F9C07840280}"/>
    <cellStyle name="Comma 2 7 3 5 5" xfId="20146" xr:uid="{115B6C22-2AAB-4B75-84A3-83AB88031EEE}"/>
    <cellStyle name="Comma 2 7 3 6" xfId="1729" xr:uid="{00000000-0005-0000-0000-000016220000}"/>
    <cellStyle name="Comma 2 7 3 6 2" xfId="4134" xr:uid="{00000000-0005-0000-0000-000017220000}"/>
    <cellStyle name="Comma 2 7 3 6 2 2" xfId="8937" xr:uid="{00000000-0005-0000-0000-000018220000}"/>
    <cellStyle name="Comma 2 7 3 6 2 2 2" xfId="18544" xr:uid="{00000000-0005-0000-0000-000019220000}"/>
    <cellStyle name="Comma 2 7 3 6 2 2 2 2" xfId="37758" xr:uid="{CF110456-C6EA-4C8B-A1EA-3981B56A14ED}"/>
    <cellStyle name="Comma 2 7 3 6 2 2 3" xfId="28151" xr:uid="{96FC158A-57A3-46BB-A32A-50FCE55797B6}"/>
    <cellStyle name="Comma 2 7 3 6 2 3" xfId="13741" xr:uid="{00000000-0005-0000-0000-00001A220000}"/>
    <cellStyle name="Comma 2 7 3 6 2 3 2" xfId="32955" xr:uid="{016D2A73-C09C-4F2B-9494-C03B72FD6BCD}"/>
    <cellStyle name="Comma 2 7 3 6 2 4" xfId="23348" xr:uid="{A8191E91-1638-4FD6-8855-93161D5D7F07}"/>
    <cellStyle name="Comma 2 7 3 6 3" xfId="6536" xr:uid="{00000000-0005-0000-0000-00001B220000}"/>
    <cellStyle name="Comma 2 7 3 6 3 2" xfId="16143" xr:uid="{00000000-0005-0000-0000-00001C220000}"/>
    <cellStyle name="Comma 2 7 3 6 3 2 2" xfId="35357" xr:uid="{1EAB0C52-1589-43D4-8D02-67C1E46E3828}"/>
    <cellStyle name="Comma 2 7 3 6 3 3" xfId="25750" xr:uid="{00D9D444-5C8B-48AC-84CF-B2DCCAFD5741}"/>
    <cellStyle name="Comma 2 7 3 6 4" xfId="11339" xr:uid="{00000000-0005-0000-0000-00001D220000}"/>
    <cellStyle name="Comma 2 7 3 6 4 2" xfId="30553" xr:uid="{3B31A812-2D9E-42F5-BBFC-5B1568AF4459}"/>
    <cellStyle name="Comma 2 7 3 6 5" xfId="20946" xr:uid="{7F0E14F7-249F-4C92-A5CA-A9727FFD8B0D}"/>
    <cellStyle name="Comma 2 7 3 7" xfId="2534" xr:uid="{00000000-0005-0000-0000-00001E220000}"/>
    <cellStyle name="Comma 2 7 3 7 2" xfId="7337" xr:uid="{00000000-0005-0000-0000-00001F220000}"/>
    <cellStyle name="Comma 2 7 3 7 2 2" xfId="16944" xr:uid="{00000000-0005-0000-0000-000020220000}"/>
    <cellStyle name="Comma 2 7 3 7 2 2 2" xfId="36158" xr:uid="{EB0D39B0-01A0-4E9E-B24F-FDF0805D464C}"/>
    <cellStyle name="Comma 2 7 3 7 2 3" xfId="26551" xr:uid="{B7271452-9927-49A0-AF1C-73FA4EA7BD9A}"/>
    <cellStyle name="Comma 2 7 3 7 3" xfId="12141" xr:uid="{00000000-0005-0000-0000-000021220000}"/>
    <cellStyle name="Comma 2 7 3 7 3 2" xfId="31355" xr:uid="{6BE30A87-3479-4CFC-93A2-8920361653EE}"/>
    <cellStyle name="Comma 2 7 3 7 4" xfId="21748" xr:uid="{5757A86B-8545-4158-BB4F-BD23FB9162DA}"/>
    <cellStyle name="Comma 2 7 3 8" xfId="4936" xr:uid="{00000000-0005-0000-0000-000022220000}"/>
    <cellStyle name="Comma 2 7 3 8 2" xfId="14543" xr:uid="{00000000-0005-0000-0000-000023220000}"/>
    <cellStyle name="Comma 2 7 3 8 2 2" xfId="33757" xr:uid="{20023863-64CA-46FF-8303-7C44BD08CF11}"/>
    <cellStyle name="Comma 2 7 3 8 3" xfId="24150" xr:uid="{786B2656-ABAA-4D40-B879-48F3745E97E3}"/>
    <cellStyle name="Comma 2 7 3 9" xfId="9739" xr:uid="{00000000-0005-0000-0000-000024220000}"/>
    <cellStyle name="Comma 2 7 3 9 2" xfId="28953" xr:uid="{C3253D1D-26B9-45CB-9A5E-D8E9619737A7}"/>
    <cellStyle name="Comma 2 7 4" xfId="228" xr:uid="{00000000-0005-0000-0000-000025220000}"/>
    <cellStyle name="Comma 2 7 4 2" xfId="1029" xr:uid="{00000000-0005-0000-0000-000026220000}"/>
    <cellStyle name="Comma 2 7 4 2 2" xfId="3434" xr:uid="{00000000-0005-0000-0000-000027220000}"/>
    <cellStyle name="Comma 2 7 4 2 2 2" xfId="8237" xr:uid="{00000000-0005-0000-0000-000028220000}"/>
    <cellStyle name="Comma 2 7 4 2 2 2 2" xfId="17844" xr:uid="{00000000-0005-0000-0000-000029220000}"/>
    <cellStyle name="Comma 2 7 4 2 2 2 2 2" xfId="37058" xr:uid="{3120009A-2568-4764-AF49-97D855973C93}"/>
    <cellStyle name="Comma 2 7 4 2 2 2 3" xfId="27451" xr:uid="{9469449E-3405-406B-ABBF-964875428FDE}"/>
    <cellStyle name="Comma 2 7 4 2 2 3" xfId="13041" xr:uid="{00000000-0005-0000-0000-00002A220000}"/>
    <cellStyle name="Comma 2 7 4 2 2 3 2" xfId="32255" xr:uid="{39B8C57D-B97E-44C3-A0A2-FD90DF2CCD4D}"/>
    <cellStyle name="Comma 2 7 4 2 2 4" xfId="22648" xr:uid="{473C6F87-3FB3-421C-881E-293EE0CF438B}"/>
    <cellStyle name="Comma 2 7 4 2 3" xfId="5836" xr:uid="{00000000-0005-0000-0000-00002B220000}"/>
    <cellStyle name="Comma 2 7 4 2 3 2" xfId="15443" xr:uid="{00000000-0005-0000-0000-00002C220000}"/>
    <cellStyle name="Comma 2 7 4 2 3 2 2" xfId="34657" xr:uid="{84C335CB-6401-4F2B-ACD6-0780FC8D154F}"/>
    <cellStyle name="Comma 2 7 4 2 3 3" xfId="25050" xr:uid="{6C3F7DAB-65BA-4168-9703-C4E105F1D24E}"/>
    <cellStyle name="Comma 2 7 4 2 4" xfId="10639" xr:uid="{00000000-0005-0000-0000-00002D220000}"/>
    <cellStyle name="Comma 2 7 4 2 4 2" xfId="29853" xr:uid="{EDA45CCE-C721-4431-B009-E7AAD0053F12}"/>
    <cellStyle name="Comma 2 7 4 2 5" xfId="20246" xr:uid="{449D8420-9A78-4F81-8C2B-D9A31B1C09C3}"/>
    <cellStyle name="Comma 2 7 4 3" xfId="1829" xr:uid="{00000000-0005-0000-0000-00002E220000}"/>
    <cellStyle name="Comma 2 7 4 3 2" xfId="4234" xr:uid="{00000000-0005-0000-0000-00002F220000}"/>
    <cellStyle name="Comma 2 7 4 3 2 2" xfId="9037" xr:uid="{00000000-0005-0000-0000-000030220000}"/>
    <cellStyle name="Comma 2 7 4 3 2 2 2" xfId="18644" xr:uid="{00000000-0005-0000-0000-000031220000}"/>
    <cellStyle name="Comma 2 7 4 3 2 2 2 2" xfId="37858" xr:uid="{EA37130C-ED02-4425-BAEC-194EEC69B24D}"/>
    <cellStyle name="Comma 2 7 4 3 2 2 3" xfId="28251" xr:uid="{2A435320-8761-4FF3-940B-42A265F78206}"/>
    <cellStyle name="Comma 2 7 4 3 2 3" xfId="13841" xr:uid="{00000000-0005-0000-0000-000032220000}"/>
    <cellStyle name="Comma 2 7 4 3 2 3 2" xfId="33055" xr:uid="{BC97E757-757F-49C1-B490-AA09C2C5CBE9}"/>
    <cellStyle name="Comma 2 7 4 3 2 4" xfId="23448" xr:uid="{60083A12-E234-4285-9011-805247AA17A4}"/>
    <cellStyle name="Comma 2 7 4 3 3" xfId="6636" xr:uid="{00000000-0005-0000-0000-000033220000}"/>
    <cellStyle name="Comma 2 7 4 3 3 2" xfId="16243" xr:uid="{00000000-0005-0000-0000-000034220000}"/>
    <cellStyle name="Comma 2 7 4 3 3 2 2" xfId="35457" xr:uid="{16CA8D61-7C8F-4AB0-B3A6-4B66B07B395F}"/>
    <cellStyle name="Comma 2 7 4 3 3 3" xfId="25850" xr:uid="{F79C77E2-C429-479F-A7BF-CD25F05EC429}"/>
    <cellStyle name="Comma 2 7 4 3 4" xfId="11439" xr:uid="{00000000-0005-0000-0000-000035220000}"/>
    <cellStyle name="Comma 2 7 4 3 4 2" xfId="30653" xr:uid="{5E1C23C1-2C73-4D1C-94D5-57250098E1E0}"/>
    <cellStyle name="Comma 2 7 4 3 5" xfId="21046" xr:uid="{13DFA961-66EE-4676-9183-E4F3A5C73680}"/>
    <cellStyle name="Comma 2 7 4 4" xfId="2634" xr:uid="{00000000-0005-0000-0000-000036220000}"/>
    <cellStyle name="Comma 2 7 4 4 2" xfId="7437" xr:uid="{00000000-0005-0000-0000-000037220000}"/>
    <cellStyle name="Comma 2 7 4 4 2 2" xfId="17044" xr:uid="{00000000-0005-0000-0000-000038220000}"/>
    <cellStyle name="Comma 2 7 4 4 2 2 2" xfId="36258" xr:uid="{4D3C2C26-6009-4EBC-B421-6E5A16C01E56}"/>
    <cellStyle name="Comma 2 7 4 4 2 3" xfId="26651" xr:uid="{D6D413A5-60F6-492A-8805-4E82DF1D2745}"/>
    <cellStyle name="Comma 2 7 4 4 3" xfId="12241" xr:uid="{00000000-0005-0000-0000-000039220000}"/>
    <cellStyle name="Comma 2 7 4 4 3 2" xfId="31455" xr:uid="{6BEEF3B5-A772-40E9-87AE-F88124586C5E}"/>
    <cellStyle name="Comma 2 7 4 4 4" xfId="21848" xr:uid="{DD32665B-0073-42BA-ACB9-A42DFF59F5E4}"/>
    <cellStyle name="Comma 2 7 4 5" xfId="5036" xr:uid="{00000000-0005-0000-0000-00003A220000}"/>
    <cellStyle name="Comma 2 7 4 5 2" xfId="14643" xr:uid="{00000000-0005-0000-0000-00003B220000}"/>
    <cellStyle name="Comma 2 7 4 5 2 2" xfId="33857" xr:uid="{CC1ACF94-46A9-4080-B2B5-A64F66AA0992}"/>
    <cellStyle name="Comma 2 7 4 5 3" xfId="24250" xr:uid="{AED86FE7-74DE-41B7-BC4B-4301F39F3961}"/>
    <cellStyle name="Comma 2 7 4 6" xfId="9839" xr:uid="{00000000-0005-0000-0000-00003C220000}"/>
    <cellStyle name="Comma 2 7 4 6 2" xfId="29053" xr:uid="{643CDB1A-499A-49AE-9933-334C379D1DA9}"/>
    <cellStyle name="Comma 2 7 4 7" xfId="19446" xr:uid="{D74E365C-D6A9-442B-9CC1-46E5083D8100}"/>
    <cellStyle name="Comma 2 7 5" xfId="428" xr:uid="{00000000-0005-0000-0000-00003D220000}"/>
    <cellStyle name="Comma 2 7 5 2" xfId="1229" xr:uid="{00000000-0005-0000-0000-00003E220000}"/>
    <cellStyle name="Comma 2 7 5 2 2" xfId="3634" xr:uid="{00000000-0005-0000-0000-00003F220000}"/>
    <cellStyle name="Comma 2 7 5 2 2 2" xfId="8437" xr:uid="{00000000-0005-0000-0000-000040220000}"/>
    <cellStyle name="Comma 2 7 5 2 2 2 2" xfId="18044" xr:uid="{00000000-0005-0000-0000-000041220000}"/>
    <cellStyle name="Comma 2 7 5 2 2 2 2 2" xfId="37258" xr:uid="{22FF7820-339C-4E56-8A6C-FFEBFE45EF03}"/>
    <cellStyle name="Comma 2 7 5 2 2 2 3" xfId="27651" xr:uid="{ED3A8462-2254-4115-81B9-9B8404637B4D}"/>
    <cellStyle name="Comma 2 7 5 2 2 3" xfId="13241" xr:uid="{00000000-0005-0000-0000-000042220000}"/>
    <cellStyle name="Comma 2 7 5 2 2 3 2" xfId="32455" xr:uid="{7095F6D0-52B0-46DA-B2A8-FC051D238465}"/>
    <cellStyle name="Comma 2 7 5 2 2 4" xfId="22848" xr:uid="{6ACA426E-8522-4777-9A24-8C217C3F112A}"/>
    <cellStyle name="Comma 2 7 5 2 3" xfId="6036" xr:uid="{00000000-0005-0000-0000-000043220000}"/>
    <cellStyle name="Comma 2 7 5 2 3 2" xfId="15643" xr:uid="{00000000-0005-0000-0000-000044220000}"/>
    <cellStyle name="Comma 2 7 5 2 3 2 2" xfId="34857" xr:uid="{DDC3489B-094D-4EA2-93C3-14C63A2C939F}"/>
    <cellStyle name="Comma 2 7 5 2 3 3" xfId="25250" xr:uid="{B32495FC-0DA6-4BB8-B2C7-B1651704C329}"/>
    <cellStyle name="Comma 2 7 5 2 4" xfId="10839" xr:uid="{00000000-0005-0000-0000-000045220000}"/>
    <cellStyle name="Comma 2 7 5 2 4 2" xfId="30053" xr:uid="{AF869BF7-935A-473C-AC5B-B8CA7D78C4CA}"/>
    <cellStyle name="Comma 2 7 5 2 5" xfId="20446" xr:uid="{6BB10BF0-5332-4A0A-A258-A7C6A4174D94}"/>
    <cellStyle name="Comma 2 7 5 3" xfId="2029" xr:uid="{00000000-0005-0000-0000-000046220000}"/>
    <cellStyle name="Comma 2 7 5 3 2" xfId="4434" xr:uid="{00000000-0005-0000-0000-000047220000}"/>
    <cellStyle name="Comma 2 7 5 3 2 2" xfId="9237" xr:uid="{00000000-0005-0000-0000-000048220000}"/>
    <cellStyle name="Comma 2 7 5 3 2 2 2" xfId="18844" xr:uid="{00000000-0005-0000-0000-000049220000}"/>
    <cellStyle name="Comma 2 7 5 3 2 2 2 2" xfId="38058" xr:uid="{6FE51910-93CD-485F-AA87-E1B6F194BBDC}"/>
    <cellStyle name="Comma 2 7 5 3 2 2 3" xfId="28451" xr:uid="{080BA611-1960-4E8E-BD26-A465BA4E888A}"/>
    <cellStyle name="Comma 2 7 5 3 2 3" xfId="14041" xr:uid="{00000000-0005-0000-0000-00004A220000}"/>
    <cellStyle name="Comma 2 7 5 3 2 3 2" xfId="33255" xr:uid="{C4E05FBB-82D1-4865-B4E5-560AF01B3D82}"/>
    <cellStyle name="Comma 2 7 5 3 2 4" xfId="23648" xr:uid="{E9861BD9-9A4B-402A-8AD2-628FC858C183}"/>
    <cellStyle name="Comma 2 7 5 3 3" xfId="6836" xr:uid="{00000000-0005-0000-0000-00004B220000}"/>
    <cellStyle name="Comma 2 7 5 3 3 2" xfId="16443" xr:uid="{00000000-0005-0000-0000-00004C220000}"/>
    <cellStyle name="Comma 2 7 5 3 3 2 2" xfId="35657" xr:uid="{FB54D862-FE8F-4F9D-AF9E-8AFF48A7EFD7}"/>
    <cellStyle name="Comma 2 7 5 3 3 3" xfId="26050" xr:uid="{2AF25BB9-B1DE-490B-A3A7-54E26C10F3CC}"/>
    <cellStyle name="Comma 2 7 5 3 4" xfId="11639" xr:uid="{00000000-0005-0000-0000-00004D220000}"/>
    <cellStyle name="Comma 2 7 5 3 4 2" xfId="30853" xr:uid="{D4E3A75C-ADA7-4F73-B6F7-526A9A289BFD}"/>
    <cellStyle name="Comma 2 7 5 3 5" xfId="21246" xr:uid="{10F32EBE-8635-48A1-AB57-C2F105AE0C73}"/>
    <cellStyle name="Comma 2 7 5 4" xfId="2834" xr:uid="{00000000-0005-0000-0000-00004E220000}"/>
    <cellStyle name="Comma 2 7 5 4 2" xfId="7637" xr:uid="{00000000-0005-0000-0000-00004F220000}"/>
    <cellStyle name="Comma 2 7 5 4 2 2" xfId="17244" xr:uid="{00000000-0005-0000-0000-000050220000}"/>
    <cellStyle name="Comma 2 7 5 4 2 2 2" xfId="36458" xr:uid="{3D2F79FA-1E7C-43BD-A41C-0CF034A78257}"/>
    <cellStyle name="Comma 2 7 5 4 2 3" xfId="26851" xr:uid="{9A259D72-5330-40E4-8DD0-B4EAE9B0F953}"/>
    <cellStyle name="Comma 2 7 5 4 3" xfId="12441" xr:uid="{00000000-0005-0000-0000-000051220000}"/>
    <cellStyle name="Comma 2 7 5 4 3 2" xfId="31655" xr:uid="{B0FE1076-D820-4BF1-ADD3-95EE5599F6E5}"/>
    <cellStyle name="Comma 2 7 5 4 4" xfId="22048" xr:uid="{0AC69063-66E4-48DE-99E3-AA415D0BAB09}"/>
    <cellStyle name="Comma 2 7 5 5" xfId="5236" xr:uid="{00000000-0005-0000-0000-000052220000}"/>
    <cellStyle name="Comma 2 7 5 5 2" xfId="14843" xr:uid="{00000000-0005-0000-0000-000053220000}"/>
    <cellStyle name="Comma 2 7 5 5 2 2" xfId="34057" xr:uid="{8E9E3B42-7649-47D8-B90B-FF8AAB0811F8}"/>
    <cellStyle name="Comma 2 7 5 5 3" xfId="24450" xr:uid="{459FDB34-B8B8-47D1-AA6B-847C44B2F4A7}"/>
    <cellStyle name="Comma 2 7 5 6" xfId="10039" xr:uid="{00000000-0005-0000-0000-000054220000}"/>
    <cellStyle name="Comma 2 7 5 6 2" xfId="29253" xr:uid="{870D8B39-1DDA-45B4-A42A-04B971C6A66D}"/>
    <cellStyle name="Comma 2 7 5 7" xfId="19646" xr:uid="{0BE6A105-ECF4-4F9C-BCC6-EC24E0284B6D}"/>
    <cellStyle name="Comma 2 7 6" xfId="628" xr:uid="{00000000-0005-0000-0000-000055220000}"/>
    <cellStyle name="Comma 2 7 6 2" xfId="1429" xr:uid="{00000000-0005-0000-0000-000056220000}"/>
    <cellStyle name="Comma 2 7 6 2 2" xfId="3834" xr:uid="{00000000-0005-0000-0000-000057220000}"/>
    <cellStyle name="Comma 2 7 6 2 2 2" xfId="8637" xr:uid="{00000000-0005-0000-0000-000058220000}"/>
    <cellStyle name="Comma 2 7 6 2 2 2 2" xfId="18244" xr:uid="{00000000-0005-0000-0000-000059220000}"/>
    <cellStyle name="Comma 2 7 6 2 2 2 2 2" xfId="37458" xr:uid="{A34DE07C-E5FA-49EB-B23D-D2D850FA2263}"/>
    <cellStyle name="Comma 2 7 6 2 2 2 3" xfId="27851" xr:uid="{B8AB5D83-DF9D-4974-A3A9-BE13744E6496}"/>
    <cellStyle name="Comma 2 7 6 2 2 3" xfId="13441" xr:uid="{00000000-0005-0000-0000-00005A220000}"/>
    <cellStyle name="Comma 2 7 6 2 2 3 2" xfId="32655" xr:uid="{6A6C173C-AFD0-4EDA-BF0D-5232B0662F4D}"/>
    <cellStyle name="Comma 2 7 6 2 2 4" xfId="23048" xr:uid="{FDFCEEAB-84AD-4148-952A-EF0BBDB7973B}"/>
    <cellStyle name="Comma 2 7 6 2 3" xfId="6236" xr:uid="{00000000-0005-0000-0000-00005B220000}"/>
    <cellStyle name="Comma 2 7 6 2 3 2" xfId="15843" xr:uid="{00000000-0005-0000-0000-00005C220000}"/>
    <cellStyle name="Comma 2 7 6 2 3 2 2" xfId="35057" xr:uid="{F97C6704-9986-4C07-91FD-1A2FA07F4EAE}"/>
    <cellStyle name="Comma 2 7 6 2 3 3" xfId="25450" xr:uid="{EA806813-3F59-4E1C-A19E-7590C9D5D988}"/>
    <cellStyle name="Comma 2 7 6 2 4" xfId="11039" xr:uid="{00000000-0005-0000-0000-00005D220000}"/>
    <cellStyle name="Comma 2 7 6 2 4 2" xfId="30253" xr:uid="{2B2D10BA-C934-4DB0-A44F-A3FE7BFF6FB6}"/>
    <cellStyle name="Comma 2 7 6 2 5" xfId="20646" xr:uid="{C4B056CC-81DB-44C6-BAE5-861009A28DF2}"/>
    <cellStyle name="Comma 2 7 6 3" xfId="2229" xr:uid="{00000000-0005-0000-0000-00005E220000}"/>
    <cellStyle name="Comma 2 7 6 3 2" xfId="4634" xr:uid="{00000000-0005-0000-0000-00005F220000}"/>
    <cellStyle name="Comma 2 7 6 3 2 2" xfId="9437" xr:uid="{00000000-0005-0000-0000-000060220000}"/>
    <cellStyle name="Comma 2 7 6 3 2 2 2" xfId="19044" xr:uid="{00000000-0005-0000-0000-000061220000}"/>
    <cellStyle name="Comma 2 7 6 3 2 2 2 2" xfId="38258" xr:uid="{50F09C96-B8E2-4433-8B41-824B3A601BDE}"/>
    <cellStyle name="Comma 2 7 6 3 2 2 3" xfId="28651" xr:uid="{53FA69D5-2311-42EC-B9F1-D091F12F3A5F}"/>
    <cellStyle name="Comma 2 7 6 3 2 3" xfId="14241" xr:uid="{00000000-0005-0000-0000-000062220000}"/>
    <cellStyle name="Comma 2 7 6 3 2 3 2" xfId="33455" xr:uid="{A26D8A85-1EC0-49F8-9105-EB14208919D9}"/>
    <cellStyle name="Comma 2 7 6 3 2 4" xfId="23848" xr:uid="{AAAFAB5B-2346-4131-959D-D49ACA889573}"/>
    <cellStyle name="Comma 2 7 6 3 3" xfId="7036" xr:uid="{00000000-0005-0000-0000-000063220000}"/>
    <cellStyle name="Comma 2 7 6 3 3 2" xfId="16643" xr:uid="{00000000-0005-0000-0000-000064220000}"/>
    <cellStyle name="Comma 2 7 6 3 3 2 2" xfId="35857" xr:uid="{5CFA911C-83D8-46F7-A0FD-F4FB497CE7CE}"/>
    <cellStyle name="Comma 2 7 6 3 3 3" xfId="26250" xr:uid="{B9D1384C-E0B8-4CDC-99FD-3DD77451121A}"/>
    <cellStyle name="Comma 2 7 6 3 4" xfId="11839" xr:uid="{00000000-0005-0000-0000-000065220000}"/>
    <cellStyle name="Comma 2 7 6 3 4 2" xfId="31053" xr:uid="{2430781C-74CD-4CAD-8CCC-872CCC81A316}"/>
    <cellStyle name="Comma 2 7 6 3 5" xfId="21446" xr:uid="{4A758A4D-E5F7-4312-A935-C297D5F64271}"/>
    <cellStyle name="Comma 2 7 6 4" xfId="3034" xr:uid="{00000000-0005-0000-0000-000066220000}"/>
    <cellStyle name="Comma 2 7 6 4 2" xfId="7837" xr:uid="{00000000-0005-0000-0000-000067220000}"/>
    <cellStyle name="Comma 2 7 6 4 2 2" xfId="17444" xr:uid="{00000000-0005-0000-0000-000068220000}"/>
    <cellStyle name="Comma 2 7 6 4 2 2 2" xfId="36658" xr:uid="{FE021FEA-99E8-4998-AB86-2257CC9480CE}"/>
    <cellStyle name="Comma 2 7 6 4 2 3" xfId="27051" xr:uid="{A049204C-65E2-43EA-986D-848A43E4478E}"/>
    <cellStyle name="Comma 2 7 6 4 3" xfId="12641" xr:uid="{00000000-0005-0000-0000-000069220000}"/>
    <cellStyle name="Comma 2 7 6 4 3 2" xfId="31855" xr:uid="{B1ACC84F-DD19-406D-9102-187627D890FE}"/>
    <cellStyle name="Comma 2 7 6 4 4" xfId="22248" xr:uid="{7CCEB262-415F-4BE9-9888-2E227A67E57B}"/>
    <cellStyle name="Comma 2 7 6 5" xfId="5436" xr:uid="{00000000-0005-0000-0000-00006A220000}"/>
    <cellStyle name="Comma 2 7 6 5 2" xfId="15043" xr:uid="{00000000-0005-0000-0000-00006B220000}"/>
    <cellStyle name="Comma 2 7 6 5 2 2" xfId="34257" xr:uid="{6D9BCFD5-82AC-4B8B-96F0-2B5A0D363D63}"/>
    <cellStyle name="Comma 2 7 6 5 3" xfId="24650" xr:uid="{1761841D-8E1A-4DAC-B5B3-F62DF1672AC5}"/>
    <cellStyle name="Comma 2 7 6 6" xfId="10239" xr:uid="{00000000-0005-0000-0000-00006C220000}"/>
    <cellStyle name="Comma 2 7 6 6 2" xfId="29453" xr:uid="{51198D8B-A981-49A1-A280-68486D41706A}"/>
    <cellStyle name="Comma 2 7 6 7" xfId="19846" xr:uid="{A4F07871-EB35-4D43-AEB0-1031BEDE1D02}"/>
    <cellStyle name="Comma 2 7 7" xfId="829" xr:uid="{00000000-0005-0000-0000-00006D220000}"/>
    <cellStyle name="Comma 2 7 7 2" xfId="3234" xr:uid="{00000000-0005-0000-0000-00006E220000}"/>
    <cellStyle name="Comma 2 7 7 2 2" xfId="8037" xr:uid="{00000000-0005-0000-0000-00006F220000}"/>
    <cellStyle name="Comma 2 7 7 2 2 2" xfId="17644" xr:uid="{00000000-0005-0000-0000-000070220000}"/>
    <cellStyle name="Comma 2 7 7 2 2 2 2" xfId="36858" xr:uid="{F9A58306-0704-47F4-9FD9-9A902F5EB2A8}"/>
    <cellStyle name="Comma 2 7 7 2 2 3" xfId="27251" xr:uid="{39953B04-DE2F-46A3-824F-94FBB9872652}"/>
    <cellStyle name="Comma 2 7 7 2 3" xfId="12841" xr:uid="{00000000-0005-0000-0000-000071220000}"/>
    <cellStyle name="Comma 2 7 7 2 3 2" xfId="32055" xr:uid="{793370E5-8408-4ABD-8D9B-F81C82019FAD}"/>
    <cellStyle name="Comma 2 7 7 2 4" xfId="22448" xr:uid="{3DA854D9-A752-44CC-A038-91BBA65F3CCE}"/>
    <cellStyle name="Comma 2 7 7 3" xfId="5636" xr:uid="{00000000-0005-0000-0000-000072220000}"/>
    <cellStyle name="Comma 2 7 7 3 2" xfId="15243" xr:uid="{00000000-0005-0000-0000-000073220000}"/>
    <cellStyle name="Comma 2 7 7 3 2 2" xfId="34457" xr:uid="{028B4014-BADD-4950-AF56-A8359D7741BC}"/>
    <cellStyle name="Comma 2 7 7 3 3" xfId="24850" xr:uid="{68487F2D-0506-4A35-90AC-7212E17EBEAC}"/>
    <cellStyle name="Comma 2 7 7 4" xfId="10439" xr:uid="{00000000-0005-0000-0000-000074220000}"/>
    <cellStyle name="Comma 2 7 7 4 2" xfId="29653" xr:uid="{62496497-D55B-45F9-A38E-0062A431EF17}"/>
    <cellStyle name="Comma 2 7 7 5" xfId="20046" xr:uid="{51F080F2-E1C9-4710-BCDC-942F4CC0EC7C}"/>
    <cellStyle name="Comma 2 7 8" xfId="1629" xr:uid="{00000000-0005-0000-0000-000075220000}"/>
    <cellStyle name="Comma 2 7 8 2" xfId="4034" xr:uid="{00000000-0005-0000-0000-000076220000}"/>
    <cellStyle name="Comma 2 7 8 2 2" xfId="8837" xr:uid="{00000000-0005-0000-0000-000077220000}"/>
    <cellStyle name="Comma 2 7 8 2 2 2" xfId="18444" xr:uid="{00000000-0005-0000-0000-000078220000}"/>
    <cellStyle name="Comma 2 7 8 2 2 2 2" xfId="37658" xr:uid="{A77323BA-5374-4390-9B0C-A70AD6D5243F}"/>
    <cellStyle name="Comma 2 7 8 2 2 3" xfId="28051" xr:uid="{0040DA77-41DE-44FE-865F-E8BE9DB93C40}"/>
    <cellStyle name="Comma 2 7 8 2 3" xfId="13641" xr:uid="{00000000-0005-0000-0000-000079220000}"/>
    <cellStyle name="Comma 2 7 8 2 3 2" xfId="32855" xr:uid="{D73CFDDA-831E-4C4F-9232-199298C162F1}"/>
    <cellStyle name="Comma 2 7 8 2 4" xfId="23248" xr:uid="{CCB9539C-31A9-484B-B2ED-9F4D8ED9D75A}"/>
    <cellStyle name="Comma 2 7 8 3" xfId="6436" xr:uid="{00000000-0005-0000-0000-00007A220000}"/>
    <cellStyle name="Comma 2 7 8 3 2" xfId="16043" xr:uid="{00000000-0005-0000-0000-00007B220000}"/>
    <cellStyle name="Comma 2 7 8 3 2 2" xfId="35257" xr:uid="{8A499C9B-8D11-484D-9F1C-6F4AF3D4948F}"/>
    <cellStyle name="Comma 2 7 8 3 3" xfId="25650" xr:uid="{0CAA276C-D30C-415A-8A46-BAC3CE69A18B}"/>
    <cellStyle name="Comma 2 7 8 4" xfId="11239" xr:uid="{00000000-0005-0000-0000-00007C220000}"/>
    <cellStyle name="Comma 2 7 8 4 2" xfId="30453" xr:uid="{2A891B90-EBCC-4DF4-B1C6-1E711A12C3EA}"/>
    <cellStyle name="Comma 2 7 8 5" xfId="20846" xr:uid="{A81A837A-5E1C-4964-A708-01CC64BFB9DB}"/>
    <cellStyle name="Comma 2 7 9" xfId="2434" xr:uid="{00000000-0005-0000-0000-00007D220000}"/>
    <cellStyle name="Comma 2 7 9 2" xfId="7237" xr:uid="{00000000-0005-0000-0000-00007E220000}"/>
    <cellStyle name="Comma 2 7 9 2 2" xfId="16844" xr:uid="{00000000-0005-0000-0000-00007F220000}"/>
    <cellStyle name="Comma 2 7 9 2 2 2" xfId="36058" xr:uid="{80824A41-F089-4075-86D3-17A571C8035C}"/>
    <cellStyle name="Comma 2 7 9 2 3" xfId="26451" xr:uid="{80DA83EE-3DF3-40DB-B8DD-01C678137B58}"/>
    <cellStyle name="Comma 2 7 9 3" xfId="12041" xr:uid="{00000000-0005-0000-0000-000080220000}"/>
    <cellStyle name="Comma 2 7 9 3 2" xfId="31255" xr:uid="{632A0AF7-0EC8-4BAD-BACA-2B377DDE52BA}"/>
    <cellStyle name="Comma 2 7 9 4" xfId="21648" xr:uid="{97D3AAEE-8E29-4976-8821-29C871AC197D}"/>
    <cellStyle name="Comma 2 8" xfId="37" xr:uid="{00000000-0005-0000-0000-000081220000}"/>
    <cellStyle name="Comma 2 8 10" xfId="4846" xr:uid="{00000000-0005-0000-0000-000082220000}"/>
    <cellStyle name="Comma 2 8 10 2" xfId="14453" xr:uid="{00000000-0005-0000-0000-000083220000}"/>
    <cellStyle name="Comma 2 8 10 2 2" xfId="33667" xr:uid="{6128B052-A4BF-492C-AB30-F14F712D9214}"/>
    <cellStyle name="Comma 2 8 10 3" xfId="24060" xr:uid="{A6AA2ABA-197B-44A8-A9FF-57953127C4E7}"/>
    <cellStyle name="Comma 2 8 11" xfId="9649" xr:uid="{00000000-0005-0000-0000-000084220000}"/>
    <cellStyle name="Comma 2 8 11 2" xfId="28863" xr:uid="{FE34DE8E-E5AB-4213-82F9-875052D3885B}"/>
    <cellStyle name="Comma 2 8 12" xfId="19256" xr:uid="{E7018FD7-B596-4341-98E0-36C86C6D4BB6}"/>
    <cellStyle name="Comma 2 8 2" xfId="88" xr:uid="{00000000-0005-0000-0000-000085220000}"/>
    <cellStyle name="Comma 2 8 2 10" xfId="9699" xr:uid="{00000000-0005-0000-0000-000086220000}"/>
    <cellStyle name="Comma 2 8 2 10 2" xfId="28913" xr:uid="{E1B6932E-1150-4C16-9ECD-54C5BFFB73DA}"/>
    <cellStyle name="Comma 2 8 2 11" xfId="19306" xr:uid="{779F76F2-2FDB-448E-A3F1-20E24D32687D}"/>
    <cellStyle name="Comma 2 8 2 2" xfId="188" xr:uid="{00000000-0005-0000-0000-000087220000}"/>
    <cellStyle name="Comma 2 8 2 2 10" xfId="19406" xr:uid="{D38FBB95-40C0-4157-ADB1-1017ECE116F2}"/>
    <cellStyle name="Comma 2 8 2 2 2" xfId="388" xr:uid="{00000000-0005-0000-0000-000088220000}"/>
    <cellStyle name="Comma 2 8 2 2 2 2" xfId="1189" xr:uid="{00000000-0005-0000-0000-000089220000}"/>
    <cellStyle name="Comma 2 8 2 2 2 2 2" xfId="3594" xr:uid="{00000000-0005-0000-0000-00008A220000}"/>
    <cellStyle name="Comma 2 8 2 2 2 2 2 2" xfId="8397" xr:uid="{00000000-0005-0000-0000-00008B220000}"/>
    <cellStyle name="Comma 2 8 2 2 2 2 2 2 2" xfId="18004" xr:uid="{00000000-0005-0000-0000-00008C220000}"/>
    <cellStyle name="Comma 2 8 2 2 2 2 2 2 2 2" xfId="37218" xr:uid="{0BE8C57F-DEA6-4A86-90F6-293E6CE3894D}"/>
    <cellStyle name="Comma 2 8 2 2 2 2 2 2 3" xfId="27611" xr:uid="{43BB1709-DCF6-4013-BC08-D4B1FE42F6C3}"/>
    <cellStyle name="Comma 2 8 2 2 2 2 2 3" xfId="13201" xr:uid="{00000000-0005-0000-0000-00008D220000}"/>
    <cellStyle name="Comma 2 8 2 2 2 2 2 3 2" xfId="32415" xr:uid="{4A3BDF1C-DA0F-44EE-AB77-D1610924783D}"/>
    <cellStyle name="Comma 2 8 2 2 2 2 2 4" xfId="22808" xr:uid="{7BA5FED6-84EF-4CD9-BA07-CBD37ACB0302}"/>
    <cellStyle name="Comma 2 8 2 2 2 2 3" xfId="5996" xr:uid="{00000000-0005-0000-0000-00008E220000}"/>
    <cellStyle name="Comma 2 8 2 2 2 2 3 2" xfId="15603" xr:uid="{00000000-0005-0000-0000-00008F220000}"/>
    <cellStyle name="Comma 2 8 2 2 2 2 3 2 2" xfId="34817" xr:uid="{9FFCA56F-2D39-400A-9321-ACCA17C26A6C}"/>
    <cellStyle name="Comma 2 8 2 2 2 2 3 3" xfId="25210" xr:uid="{89D1EF6C-7F05-4B6B-B432-34EDA5AC6C72}"/>
    <cellStyle name="Comma 2 8 2 2 2 2 4" xfId="10799" xr:uid="{00000000-0005-0000-0000-000090220000}"/>
    <cellStyle name="Comma 2 8 2 2 2 2 4 2" xfId="30013" xr:uid="{5E606B96-72A7-422B-BF9B-7493F59D9B13}"/>
    <cellStyle name="Comma 2 8 2 2 2 2 5" xfId="20406" xr:uid="{81FC1013-D380-48D0-B4BD-84C8DDDAE9CB}"/>
    <cellStyle name="Comma 2 8 2 2 2 3" xfId="1989" xr:uid="{00000000-0005-0000-0000-000091220000}"/>
    <cellStyle name="Comma 2 8 2 2 2 3 2" xfId="4394" xr:uid="{00000000-0005-0000-0000-000092220000}"/>
    <cellStyle name="Comma 2 8 2 2 2 3 2 2" xfId="9197" xr:uid="{00000000-0005-0000-0000-000093220000}"/>
    <cellStyle name="Comma 2 8 2 2 2 3 2 2 2" xfId="18804" xr:uid="{00000000-0005-0000-0000-000094220000}"/>
    <cellStyle name="Comma 2 8 2 2 2 3 2 2 2 2" xfId="38018" xr:uid="{97B35358-2A65-4FB4-BBF7-1B31E2C58C75}"/>
    <cellStyle name="Comma 2 8 2 2 2 3 2 2 3" xfId="28411" xr:uid="{9FF8FB61-922F-4054-B51D-84110E78F952}"/>
    <cellStyle name="Comma 2 8 2 2 2 3 2 3" xfId="14001" xr:uid="{00000000-0005-0000-0000-000095220000}"/>
    <cellStyle name="Comma 2 8 2 2 2 3 2 3 2" xfId="33215" xr:uid="{3C4B9783-DF18-474A-A080-BA89B008A098}"/>
    <cellStyle name="Comma 2 8 2 2 2 3 2 4" xfId="23608" xr:uid="{2750A2C8-2847-42CD-9127-B018120AEFE7}"/>
    <cellStyle name="Comma 2 8 2 2 2 3 3" xfId="6796" xr:uid="{00000000-0005-0000-0000-000096220000}"/>
    <cellStyle name="Comma 2 8 2 2 2 3 3 2" xfId="16403" xr:uid="{00000000-0005-0000-0000-000097220000}"/>
    <cellStyle name="Comma 2 8 2 2 2 3 3 2 2" xfId="35617" xr:uid="{2FDAFAD1-8608-4D89-B27D-5713166CEDC7}"/>
    <cellStyle name="Comma 2 8 2 2 2 3 3 3" xfId="26010" xr:uid="{17D6D6F0-CDE1-426B-B9CE-9F30CC2CDE95}"/>
    <cellStyle name="Comma 2 8 2 2 2 3 4" xfId="11599" xr:uid="{00000000-0005-0000-0000-000098220000}"/>
    <cellStyle name="Comma 2 8 2 2 2 3 4 2" xfId="30813" xr:uid="{C8B78BFF-8841-4455-917B-979136EEB5C4}"/>
    <cellStyle name="Comma 2 8 2 2 2 3 5" xfId="21206" xr:uid="{D5992167-C663-423D-9DA4-4612695668DB}"/>
    <cellStyle name="Comma 2 8 2 2 2 4" xfId="2794" xr:uid="{00000000-0005-0000-0000-000099220000}"/>
    <cellStyle name="Comma 2 8 2 2 2 4 2" xfId="7597" xr:uid="{00000000-0005-0000-0000-00009A220000}"/>
    <cellStyle name="Comma 2 8 2 2 2 4 2 2" xfId="17204" xr:uid="{00000000-0005-0000-0000-00009B220000}"/>
    <cellStyle name="Comma 2 8 2 2 2 4 2 2 2" xfId="36418" xr:uid="{ACA9B1D8-C47F-410B-A3CB-3FCEA2E590AD}"/>
    <cellStyle name="Comma 2 8 2 2 2 4 2 3" xfId="26811" xr:uid="{20F2DDBB-33C7-48F4-A936-243EE5154E9F}"/>
    <cellStyle name="Comma 2 8 2 2 2 4 3" xfId="12401" xr:uid="{00000000-0005-0000-0000-00009C220000}"/>
    <cellStyle name="Comma 2 8 2 2 2 4 3 2" xfId="31615" xr:uid="{DF89B0B4-6A1B-4A91-92C2-8278564912D1}"/>
    <cellStyle name="Comma 2 8 2 2 2 4 4" xfId="22008" xr:uid="{76808F3E-0D66-4A81-9421-E8E4B8F3311E}"/>
    <cellStyle name="Comma 2 8 2 2 2 5" xfId="5196" xr:uid="{00000000-0005-0000-0000-00009D220000}"/>
    <cellStyle name="Comma 2 8 2 2 2 5 2" xfId="14803" xr:uid="{00000000-0005-0000-0000-00009E220000}"/>
    <cellStyle name="Comma 2 8 2 2 2 5 2 2" xfId="34017" xr:uid="{6AB2AC05-ACF9-4FF5-B8E5-B79F093B3C95}"/>
    <cellStyle name="Comma 2 8 2 2 2 5 3" xfId="24410" xr:uid="{AD550BDE-77C7-4218-AD6E-79131D15F26A}"/>
    <cellStyle name="Comma 2 8 2 2 2 6" xfId="9999" xr:uid="{00000000-0005-0000-0000-00009F220000}"/>
    <cellStyle name="Comma 2 8 2 2 2 6 2" xfId="29213" xr:uid="{AD421990-37E4-4AC5-A5C9-4DC9556BCC88}"/>
    <cellStyle name="Comma 2 8 2 2 2 7" xfId="19606" xr:uid="{FC6F7469-20E1-4A83-A6C7-719B39E2F43D}"/>
    <cellStyle name="Comma 2 8 2 2 3" xfId="588" xr:uid="{00000000-0005-0000-0000-0000A0220000}"/>
    <cellStyle name="Comma 2 8 2 2 3 2" xfId="1389" xr:uid="{00000000-0005-0000-0000-0000A1220000}"/>
    <cellStyle name="Comma 2 8 2 2 3 2 2" xfId="3794" xr:uid="{00000000-0005-0000-0000-0000A2220000}"/>
    <cellStyle name="Comma 2 8 2 2 3 2 2 2" xfId="8597" xr:uid="{00000000-0005-0000-0000-0000A3220000}"/>
    <cellStyle name="Comma 2 8 2 2 3 2 2 2 2" xfId="18204" xr:uid="{00000000-0005-0000-0000-0000A4220000}"/>
    <cellStyle name="Comma 2 8 2 2 3 2 2 2 2 2" xfId="37418" xr:uid="{CD73CB7C-31F8-4AE3-A497-B8968002AE4A}"/>
    <cellStyle name="Comma 2 8 2 2 3 2 2 2 3" xfId="27811" xr:uid="{24095A28-71EA-424C-9BC1-13638A091108}"/>
    <cellStyle name="Comma 2 8 2 2 3 2 2 3" xfId="13401" xr:uid="{00000000-0005-0000-0000-0000A5220000}"/>
    <cellStyle name="Comma 2 8 2 2 3 2 2 3 2" xfId="32615" xr:uid="{ECD7A281-4643-4459-8DD4-50864F3A4693}"/>
    <cellStyle name="Comma 2 8 2 2 3 2 2 4" xfId="23008" xr:uid="{0AEAC311-EC8E-47C1-A5BD-24E4A042B7DA}"/>
    <cellStyle name="Comma 2 8 2 2 3 2 3" xfId="6196" xr:uid="{00000000-0005-0000-0000-0000A6220000}"/>
    <cellStyle name="Comma 2 8 2 2 3 2 3 2" xfId="15803" xr:uid="{00000000-0005-0000-0000-0000A7220000}"/>
    <cellStyle name="Comma 2 8 2 2 3 2 3 2 2" xfId="35017" xr:uid="{5637E585-6C79-4CC3-9260-9E3F76FBCC62}"/>
    <cellStyle name="Comma 2 8 2 2 3 2 3 3" xfId="25410" xr:uid="{8DA87E7D-69EE-4589-89C9-92370C75DA61}"/>
    <cellStyle name="Comma 2 8 2 2 3 2 4" xfId="10999" xr:uid="{00000000-0005-0000-0000-0000A8220000}"/>
    <cellStyle name="Comma 2 8 2 2 3 2 4 2" xfId="30213" xr:uid="{18B698CF-BBD4-42DD-8A1A-27A9EBFD4E4C}"/>
    <cellStyle name="Comma 2 8 2 2 3 2 5" xfId="20606" xr:uid="{7DEE7BD4-067A-4836-BBDB-F1FDF62525D8}"/>
    <cellStyle name="Comma 2 8 2 2 3 3" xfId="2189" xr:uid="{00000000-0005-0000-0000-0000A9220000}"/>
    <cellStyle name="Comma 2 8 2 2 3 3 2" xfId="4594" xr:uid="{00000000-0005-0000-0000-0000AA220000}"/>
    <cellStyle name="Comma 2 8 2 2 3 3 2 2" xfId="9397" xr:uid="{00000000-0005-0000-0000-0000AB220000}"/>
    <cellStyle name="Comma 2 8 2 2 3 3 2 2 2" xfId="19004" xr:uid="{00000000-0005-0000-0000-0000AC220000}"/>
    <cellStyle name="Comma 2 8 2 2 3 3 2 2 2 2" xfId="38218" xr:uid="{BBF51A3B-96E5-4CA8-9F28-1F2287FCA343}"/>
    <cellStyle name="Comma 2 8 2 2 3 3 2 2 3" xfId="28611" xr:uid="{CAA92F31-6032-4A3C-B78D-43C4F4F143BD}"/>
    <cellStyle name="Comma 2 8 2 2 3 3 2 3" xfId="14201" xr:uid="{00000000-0005-0000-0000-0000AD220000}"/>
    <cellStyle name="Comma 2 8 2 2 3 3 2 3 2" xfId="33415" xr:uid="{88287356-D82E-4714-97AC-69400B99EE28}"/>
    <cellStyle name="Comma 2 8 2 2 3 3 2 4" xfId="23808" xr:uid="{6B09E82C-09B9-4E81-A42A-3EF68C39B555}"/>
    <cellStyle name="Comma 2 8 2 2 3 3 3" xfId="6996" xr:uid="{00000000-0005-0000-0000-0000AE220000}"/>
    <cellStyle name="Comma 2 8 2 2 3 3 3 2" xfId="16603" xr:uid="{00000000-0005-0000-0000-0000AF220000}"/>
    <cellStyle name="Comma 2 8 2 2 3 3 3 2 2" xfId="35817" xr:uid="{6549A625-2594-4713-A9BD-CD2B4E83E18C}"/>
    <cellStyle name="Comma 2 8 2 2 3 3 3 3" xfId="26210" xr:uid="{8F49F413-8446-473A-A6A6-2EF53A34190F}"/>
    <cellStyle name="Comma 2 8 2 2 3 3 4" xfId="11799" xr:uid="{00000000-0005-0000-0000-0000B0220000}"/>
    <cellStyle name="Comma 2 8 2 2 3 3 4 2" xfId="31013" xr:uid="{B83CFD47-F6FB-4F2D-A69F-B2EEE08CD5AD}"/>
    <cellStyle name="Comma 2 8 2 2 3 3 5" xfId="21406" xr:uid="{01D134B8-1951-45A6-BB60-926E6B80BBE8}"/>
    <cellStyle name="Comma 2 8 2 2 3 4" xfId="2994" xr:uid="{00000000-0005-0000-0000-0000B1220000}"/>
    <cellStyle name="Comma 2 8 2 2 3 4 2" xfId="7797" xr:uid="{00000000-0005-0000-0000-0000B2220000}"/>
    <cellStyle name="Comma 2 8 2 2 3 4 2 2" xfId="17404" xr:uid="{00000000-0005-0000-0000-0000B3220000}"/>
    <cellStyle name="Comma 2 8 2 2 3 4 2 2 2" xfId="36618" xr:uid="{06FD3522-4CBB-4FC0-ADCF-7A479F4A60E3}"/>
    <cellStyle name="Comma 2 8 2 2 3 4 2 3" xfId="27011" xr:uid="{12C93853-7F67-42D2-B09E-B85B40708A91}"/>
    <cellStyle name="Comma 2 8 2 2 3 4 3" xfId="12601" xr:uid="{00000000-0005-0000-0000-0000B4220000}"/>
    <cellStyle name="Comma 2 8 2 2 3 4 3 2" xfId="31815" xr:uid="{12E8D5D6-40C9-4643-9142-3F5221ED7DBC}"/>
    <cellStyle name="Comma 2 8 2 2 3 4 4" xfId="22208" xr:uid="{8EAAB229-42FA-430F-8383-C6971217004B}"/>
    <cellStyle name="Comma 2 8 2 2 3 5" xfId="5396" xr:uid="{00000000-0005-0000-0000-0000B5220000}"/>
    <cellStyle name="Comma 2 8 2 2 3 5 2" xfId="15003" xr:uid="{00000000-0005-0000-0000-0000B6220000}"/>
    <cellStyle name="Comma 2 8 2 2 3 5 2 2" xfId="34217" xr:uid="{3E80F2DC-DD05-467D-B2DA-BF16651ECA19}"/>
    <cellStyle name="Comma 2 8 2 2 3 5 3" xfId="24610" xr:uid="{51797D1A-DEB8-4089-9FA1-8416C8E5E317}"/>
    <cellStyle name="Comma 2 8 2 2 3 6" xfId="10199" xr:uid="{00000000-0005-0000-0000-0000B7220000}"/>
    <cellStyle name="Comma 2 8 2 2 3 6 2" xfId="29413" xr:uid="{8D15D538-81A7-4DFD-88BA-6509794EBCBE}"/>
    <cellStyle name="Comma 2 8 2 2 3 7" xfId="19806" xr:uid="{7B5B3BCC-435F-4424-A712-65723BA3117E}"/>
    <cellStyle name="Comma 2 8 2 2 4" xfId="788" xr:uid="{00000000-0005-0000-0000-0000B8220000}"/>
    <cellStyle name="Comma 2 8 2 2 4 2" xfId="1589" xr:uid="{00000000-0005-0000-0000-0000B9220000}"/>
    <cellStyle name="Comma 2 8 2 2 4 2 2" xfId="3994" xr:uid="{00000000-0005-0000-0000-0000BA220000}"/>
    <cellStyle name="Comma 2 8 2 2 4 2 2 2" xfId="8797" xr:uid="{00000000-0005-0000-0000-0000BB220000}"/>
    <cellStyle name="Comma 2 8 2 2 4 2 2 2 2" xfId="18404" xr:uid="{00000000-0005-0000-0000-0000BC220000}"/>
    <cellStyle name="Comma 2 8 2 2 4 2 2 2 2 2" xfId="37618" xr:uid="{420372BF-FDFC-423C-ABC3-1D78521FA335}"/>
    <cellStyle name="Comma 2 8 2 2 4 2 2 2 3" xfId="28011" xr:uid="{DA0FD829-C17C-4A78-B0CF-DBE5C06558FC}"/>
    <cellStyle name="Comma 2 8 2 2 4 2 2 3" xfId="13601" xr:uid="{00000000-0005-0000-0000-0000BD220000}"/>
    <cellStyle name="Comma 2 8 2 2 4 2 2 3 2" xfId="32815" xr:uid="{635BFEB6-41C4-4B0A-9E36-03D7457A8E29}"/>
    <cellStyle name="Comma 2 8 2 2 4 2 2 4" xfId="23208" xr:uid="{3BD5E3D4-DE4A-480F-BC56-6936D94E91AF}"/>
    <cellStyle name="Comma 2 8 2 2 4 2 3" xfId="6396" xr:uid="{00000000-0005-0000-0000-0000BE220000}"/>
    <cellStyle name="Comma 2 8 2 2 4 2 3 2" xfId="16003" xr:uid="{00000000-0005-0000-0000-0000BF220000}"/>
    <cellStyle name="Comma 2 8 2 2 4 2 3 2 2" xfId="35217" xr:uid="{114F58B9-79A4-4D71-81D8-9E35B0D43119}"/>
    <cellStyle name="Comma 2 8 2 2 4 2 3 3" xfId="25610" xr:uid="{2F80F6BF-DDCC-4895-8D94-D3E8847484F9}"/>
    <cellStyle name="Comma 2 8 2 2 4 2 4" xfId="11199" xr:uid="{00000000-0005-0000-0000-0000C0220000}"/>
    <cellStyle name="Comma 2 8 2 2 4 2 4 2" xfId="30413" xr:uid="{F2FF9AB6-85F2-48C3-B1F2-88C6C328FBFB}"/>
    <cellStyle name="Comma 2 8 2 2 4 2 5" xfId="20806" xr:uid="{EE0BF1A5-08A7-4D71-BF80-E76464DC02DC}"/>
    <cellStyle name="Comma 2 8 2 2 4 3" xfId="2389" xr:uid="{00000000-0005-0000-0000-0000C1220000}"/>
    <cellStyle name="Comma 2 8 2 2 4 3 2" xfId="4794" xr:uid="{00000000-0005-0000-0000-0000C2220000}"/>
    <cellStyle name="Comma 2 8 2 2 4 3 2 2" xfId="9597" xr:uid="{00000000-0005-0000-0000-0000C3220000}"/>
    <cellStyle name="Comma 2 8 2 2 4 3 2 2 2" xfId="19204" xr:uid="{00000000-0005-0000-0000-0000C4220000}"/>
    <cellStyle name="Comma 2 8 2 2 4 3 2 2 2 2" xfId="38418" xr:uid="{A3C125F4-D7BD-4A12-B6FE-50FE2B6A165C}"/>
    <cellStyle name="Comma 2 8 2 2 4 3 2 2 3" xfId="28811" xr:uid="{2A039470-6769-4B32-A8DE-47B394998990}"/>
    <cellStyle name="Comma 2 8 2 2 4 3 2 3" xfId="14401" xr:uid="{00000000-0005-0000-0000-0000C5220000}"/>
    <cellStyle name="Comma 2 8 2 2 4 3 2 3 2" xfId="33615" xr:uid="{D19EDC9F-6FCC-4702-A660-9B41D749ACFF}"/>
    <cellStyle name="Comma 2 8 2 2 4 3 2 4" xfId="24008" xr:uid="{A7393163-DCA1-4B4C-B979-94884E91F65A}"/>
    <cellStyle name="Comma 2 8 2 2 4 3 3" xfId="7196" xr:uid="{00000000-0005-0000-0000-0000C6220000}"/>
    <cellStyle name="Comma 2 8 2 2 4 3 3 2" xfId="16803" xr:uid="{00000000-0005-0000-0000-0000C7220000}"/>
    <cellStyle name="Comma 2 8 2 2 4 3 3 2 2" xfId="36017" xr:uid="{9027B697-A11E-441E-AD61-59C75C73E98E}"/>
    <cellStyle name="Comma 2 8 2 2 4 3 3 3" xfId="26410" xr:uid="{BAC0AEAA-9C9A-4122-AB2D-C8D231578C40}"/>
    <cellStyle name="Comma 2 8 2 2 4 3 4" xfId="11999" xr:uid="{00000000-0005-0000-0000-0000C8220000}"/>
    <cellStyle name="Comma 2 8 2 2 4 3 4 2" xfId="31213" xr:uid="{9528CFB5-1782-4B15-BDA6-CA61BB6AEBA7}"/>
    <cellStyle name="Comma 2 8 2 2 4 3 5" xfId="21606" xr:uid="{A2E7421C-B199-412B-A801-94BDDA96E69F}"/>
    <cellStyle name="Comma 2 8 2 2 4 4" xfId="3194" xr:uid="{00000000-0005-0000-0000-0000C9220000}"/>
    <cellStyle name="Comma 2 8 2 2 4 4 2" xfId="7997" xr:uid="{00000000-0005-0000-0000-0000CA220000}"/>
    <cellStyle name="Comma 2 8 2 2 4 4 2 2" xfId="17604" xr:uid="{00000000-0005-0000-0000-0000CB220000}"/>
    <cellStyle name="Comma 2 8 2 2 4 4 2 2 2" xfId="36818" xr:uid="{B3B863C9-31F0-4BC0-AB85-A44046042CC8}"/>
    <cellStyle name="Comma 2 8 2 2 4 4 2 3" xfId="27211" xr:uid="{1E22CF46-688F-4EE8-BAE1-7FB7D617B49F}"/>
    <cellStyle name="Comma 2 8 2 2 4 4 3" xfId="12801" xr:uid="{00000000-0005-0000-0000-0000CC220000}"/>
    <cellStyle name="Comma 2 8 2 2 4 4 3 2" xfId="32015" xr:uid="{D87F1357-A8DE-4229-81C3-7221D06A1823}"/>
    <cellStyle name="Comma 2 8 2 2 4 4 4" xfId="22408" xr:uid="{FBF5D371-1E2E-4A0C-88FB-1988E8C7CC61}"/>
    <cellStyle name="Comma 2 8 2 2 4 5" xfId="5596" xr:uid="{00000000-0005-0000-0000-0000CD220000}"/>
    <cellStyle name="Comma 2 8 2 2 4 5 2" xfId="15203" xr:uid="{00000000-0005-0000-0000-0000CE220000}"/>
    <cellStyle name="Comma 2 8 2 2 4 5 2 2" xfId="34417" xr:uid="{4A017E5D-F453-484B-A52E-A790CED2F7C8}"/>
    <cellStyle name="Comma 2 8 2 2 4 5 3" xfId="24810" xr:uid="{CE759DD8-CE43-4F53-8D04-6CFB1E4F3AAF}"/>
    <cellStyle name="Comma 2 8 2 2 4 6" xfId="10399" xr:uid="{00000000-0005-0000-0000-0000CF220000}"/>
    <cellStyle name="Comma 2 8 2 2 4 6 2" xfId="29613" xr:uid="{54CE7040-AE12-4E69-8EC5-D5FAC259BD0D}"/>
    <cellStyle name="Comma 2 8 2 2 4 7" xfId="20006" xr:uid="{9123D5AE-2577-4C4A-9E91-0B24E69B0449}"/>
    <cellStyle name="Comma 2 8 2 2 5" xfId="989" xr:uid="{00000000-0005-0000-0000-0000D0220000}"/>
    <cellStyle name="Comma 2 8 2 2 5 2" xfId="3394" xr:uid="{00000000-0005-0000-0000-0000D1220000}"/>
    <cellStyle name="Comma 2 8 2 2 5 2 2" xfId="8197" xr:uid="{00000000-0005-0000-0000-0000D2220000}"/>
    <cellStyle name="Comma 2 8 2 2 5 2 2 2" xfId="17804" xr:uid="{00000000-0005-0000-0000-0000D3220000}"/>
    <cellStyle name="Comma 2 8 2 2 5 2 2 2 2" xfId="37018" xr:uid="{BE3BF596-6E44-4D3D-8C5B-9FAAA866F70C}"/>
    <cellStyle name="Comma 2 8 2 2 5 2 2 3" xfId="27411" xr:uid="{65D146BE-7E76-4460-82C5-AB3DDDA18340}"/>
    <cellStyle name="Comma 2 8 2 2 5 2 3" xfId="13001" xr:uid="{00000000-0005-0000-0000-0000D4220000}"/>
    <cellStyle name="Comma 2 8 2 2 5 2 3 2" xfId="32215" xr:uid="{7C30EADB-151C-4755-93CC-543316B46B62}"/>
    <cellStyle name="Comma 2 8 2 2 5 2 4" xfId="22608" xr:uid="{E25FF6FC-C211-4FA2-92C0-AA44275C073B}"/>
    <cellStyle name="Comma 2 8 2 2 5 3" xfId="5796" xr:uid="{00000000-0005-0000-0000-0000D5220000}"/>
    <cellStyle name="Comma 2 8 2 2 5 3 2" xfId="15403" xr:uid="{00000000-0005-0000-0000-0000D6220000}"/>
    <cellStyle name="Comma 2 8 2 2 5 3 2 2" xfId="34617" xr:uid="{8FD7377B-C12A-44B2-AE16-11A54629F74E}"/>
    <cellStyle name="Comma 2 8 2 2 5 3 3" xfId="25010" xr:uid="{E9480542-4300-4090-92F6-96B30081C844}"/>
    <cellStyle name="Comma 2 8 2 2 5 4" xfId="10599" xr:uid="{00000000-0005-0000-0000-0000D7220000}"/>
    <cellStyle name="Comma 2 8 2 2 5 4 2" xfId="29813" xr:uid="{23AB28A3-315E-4E6D-8FAA-39855DAB4B4B}"/>
    <cellStyle name="Comma 2 8 2 2 5 5" xfId="20206" xr:uid="{1F5954EB-5966-43DE-B83D-ADA98DA0AD43}"/>
    <cellStyle name="Comma 2 8 2 2 6" xfId="1789" xr:uid="{00000000-0005-0000-0000-0000D8220000}"/>
    <cellStyle name="Comma 2 8 2 2 6 2" xfId="4194" xr:uid="{00000000-0005-0000-0000-0000D9220000}"/>
    <cellStyle name="Comma 2 8 2 2 6 2 2" xfId="8997" xr:uid="{00000000-0005-0000-0000-0000DA220000}"/>
    <cellStyle name="Comma 2 8 2 2 6 2 2 2" xfId="18604" xr:uid="{00000000-0005-0000-0000-0000DB220000}"/>
    <cellStyle name="Comma 2 8 2 2 6 2 2 2 2" xfId="37818" xr:uid="{4F05C1A7-084F-4500-B12D-BCF3D2AE0D81}"/>
    <cellStyle name="Comma 2 8 2 2 6 2 2 3" xfId="28211" xr:uid="{D755F2C8-57FA-4508-9FB0-A239A1C25B1C}"/>
    <cellStyle name="Comma 2 8 2 2 6 2 3" xfId="13801" xr:uid="{00000000-0005-0000-0000-0000DC220000}"/>
    <cellStyle name="Comma 2 8 2 2 6 2 3 2" xfId="33015" xr:uid="{BF19D8FB-8C3A-42C0-87C1-03B222E3E728}"/>
    <cellStyle name="Comma 2 8 2 2 6 2 4" xfId="23408" xr:uid="{488C8DD9-CECE-49A6-A34E-31902842D06F}"/>
    <cellStyle name="Comma 2 8 2 2 6 3" xfId="6596" xr:uid="{00000000-0005-0000-0000-0000DD220000}"/>
    <cellStyle name="Comma 2 8 2 2 6 3 2" xfId="16203" xr:uid="{00000000-0005-0000-0000-0000DE220000}"/>
    <cellStyle name="Comma 2 8 2 2 6 3 2 2" xfId="35417" xr:uid="{53004B50-DDDB-4889-B7C6-251350EB823B}"/>
    <cellStyle name="Comma 2 8 2 2 6 3 3" xfId="25810" xr:uid="{D8941C4C-D496-41B6-B9B1-56C329D85125}"/>
    <cellStyle name="Comma 2 8 2 2 6 4" xfId="11399" xr:uid="{00000000-0005-0000-0000-0000DF220000}"/>
    <cellStyle name="Comma 2 8 2 2 6 4 2" xfId="30613" xr:uid="{2AF39454-26E6-4E4F-AC60-25BC82B9191F}"/>
    <cellStyle name="Comma 2 8 2 2 6 5" xfId="21006" xr:uid="{25B1B3D7-6DBD-436C-9CA6-2EE53322E3A1}"/>
    <cellStyle name="Comma 2 8 2 2 7" xfId="2594" xr:uid="{00000000-0005-0000-0000-0000E0220000}"/>
    <cellStyle name="Comma 2 8 2 2 7 2" xfId="7397" xr:uid="{00000000-0005-0000-0000-0000E1220000}"/>
    <cellStyle name="Comma 2 8 2 2 7 2 2" xfId="17004" xr:uid="{00000000-0005-0000-0000-0000E2220000}"/>
    <cellStyle name="Comma 2 8 2 2 7 2 2 2" xfId="36218" xr:uid="{98E80CD5-5623-47C6-9BCD-21C8E209E95C}"/>
    <cellStyle name="Comma 2 8 2 2 7 2 3" xfId="26611" xr:uid="{F0996078-2125-403B-90F6-90DCC243C1A2}"/>
    <cellStyle name="Comma 2 8 2 2 7 3" xfId="12201" xr:uid="{00000000-0005-0000-0000-0000E3220000}"/>
    <cellStyle name="Comma 2 8 2 2 7 3 2" xfId="31415" xr:uid="{C0172B5D-39D0-4315-A48A-16598071E21B}"/>
    <cellStyle name="Comma 2 8 2 2 7 4" xfId="21808" xr:uid="{EDDF32B9-D427-4F8F-9BAF-76EAA4DCFA99}"/>
    <cellStyle name="Comma 2 8 2 2 8" xfId="4996" xr:uid="{00000000-0005-0000-0000-0000E4220000}"/>
    <cellStyle name="Comma 2 8 2 2 8 2" xfId="14603" xr:uid="{00000000-0005-0000-0000-0000E5220000}"/>
    <cellStyle name="Comma 2 8 2 2 8 2 2" xfId="33817" xr:uid="{E9E136BC-0FDE-4A6F-8E5C-C1A79B5EC8F4}"/>
    <cellStyle name="Comma 2 8 2 2 8 3" xfId="24210" xr:uid="{563BF475-BFFA-400C-AF0F-EB413EC8F31B}"/>
    <cellStyle name="Comma 2 8 2 2 9" xfId="9799" xr:uid="{00000000-0005-0000-0000-0000E6220000}"/>
    <cellStyle name="Comma 2 8 2 2 9 2" xfId="29013" xr:uid="{5C1D5DA7-06AE-496B-B43A-3B940974C208}"/>
    <cellStyle name="Comma 2 8 2 3" xfId="288" xr:uid="{00000000-0005-0000-0000-0000E7220000}"/>
    <cellStyle name="Comma 2 8 2 3 2" xfId="1089" xr:uid="{00000000-0005-0000-0000-0000E8220000}"/>
    <cellStyle name="Comma 2 8 2 3 2 2" xfId="3494" xr:uid="{00000000-0005-0000-0000-0000E9220000}"/>
    <cellStyle name="Comma 2 8 2 3 2 2 2" xfId="8297" xr:uid="{00000000-0005-0000-0000-0000EA220000}"/>
    <cellStyle name="Comma 2 8 2 3 2 2 2 2" xfId="17904" xr:uid="{00000000-0005-0000-0000-0000EB220000}"/>
    <cellStyle name="Comma 2 8 2 3 2 2 2 2 2" xfId="37118" xr:uid="{35E0786B-B812-491A-91DE-BF9AC4B859E9}"/>
    <cellStyle name="Comma 2 8 2 3 2 2 2 3" xfId="27511" xr:uid="{2F243562-1136-4A04-87F6-8B6D10D4BBA0}"/>
    <cellStyle name="Comma 2 8 2 3 2 2 3" xfId="13101" xr:uid="{00000000-0005-0000-0000-0000EC220000}"/>
    <cellStyle name="Comma 2 8 2 3 2 2 3 2" xfId="32315" xr:uid="{7A700ED2-AE8B-4E1A-B411-1EA54D0574D8}"/>
    <cellStyle name="Comma 2 8 2 3 2 2 4" xfId="22708" xr:uid="{0520748A-2242-426F-9469-A06D894B21E2}"/>
    <cellStyle name="Comma 2 8 2 3 2 3" xfId="5896" xr:uid="{00000000-0005-0000-0000-0000ED220000}"/>
    <cellStyle name="Comma 2 8 2 3 2 3 2" xfId="15503" xr:uid="{00000000-0005-0000-0000-0000EE220000}"/>
    <cellStyle name="Comma 2 8 2 3 2 3 2 2" xfId="34717" xr:uid="{19C16DD2-4406-4CC4-872F-B8A2322FC3A0}"/>
    <cellStyle name="Comma 2 8 2 3 2 3 3" xfId="25110" xr:uid="{CD1E32E9-3493-405D-A792-B2188423D607}"/>
    <cellStyle name="Comma 2 8 2 3 2 4" xfId="10699" xr:uid="{00000000-0005-0000-0000-0000EF220000}"/>
    <cellStyle name="Comma 2 8 2 3 2 4 2" xfId="29913" xr:uid="{3001ADFC-6177-4C19-9F62-E48EFC15ED49}"/>
    <cellStyle name="Comma 2 8 2 3 2 5" xfId="20306" xr:uid="{9AFC8FA6-63BE-4D8A-A40D-40C59083F643}"/>
    <cellStyle name="Comma 2 8 2 3 3" xfId="1889" xr:uid="{00000000-0005-0000-0000-0000F0220000}"/>
    <cellStyle name="Comma 2 8 2 3 3 2" xfId="4294" xr:uid="{00000000-0005-0000-0000-0000F1220000}"/>
    <cellStyle name="Comma 2 8 2 3 3 2 2" xfId="9097" xr:uid="{00000000-0005-0000-0000-0000F2220000}"/>
    <cellStyle name="Comma 2 8 2 3 3 2 2 2" xfId="18704" xr:uid="{00000000-0005-0000-0000-0000F3220000}"/>
    <cellStyle name="Comma 2 8 2 3 3 2 2 2 2" xfId="37918" xr:uid="{67661C05-932D-4A79-8371-D97427480465}"/>
    <cellStyle name="Comma 2 8 2 3 3 2 2 3" xfId="28311" xr:uid="{AA7E6578-BE5F-41B2-97D1-F57FB5004477}"/>
    <cellStyle name="Comma 2 8 2 3 3 2 3" xfId="13901" xr:uid="{00000000-0005-0000-0000-0000F4220000}"/>
    <cellStyle name="Comma 2 8 2 3 3 2 3 2" xfId="33115" xr:uid="{76D16FD3-ED19-4426-BB47-7C0E5AFB7DCD}"/>
    <cellStyle name="Comma 2 8 2 3 3 2 4" xfId="23508" xr:uid="{CF41211F-5BA8-4ED4-A4BD-3883F651A2E2}"/>
    <cellStyle name="Comma 2 8 2 3 3 3" xfId="6696" xr:uid="{00000000-0005-0000-0000-0000F5220000}"/>
    <cellStyle name="Comma 2 8 2 3 3 3 2" xfId="16303" xr:uid="{00000000-0005-0000-0000-0000F6220000}"/>
    <cellStyle name="Comma 2 8 2 3 3 3 2 2" xfId="35517" xr:uid="{1752AA22-ED4D-4755-9088-0A5B4FAF6F0F}"/>
    <cellStyle name="Comma 2 8 2 3 3 3 3" xfId="25910" xr:uid="{C683EE29-8DAE-476D-814E-06C82B1046C8}"/>
    <cellStyle name="Comma 2 8 2 3 3 4" xfId="11499" xr:uid="{00000000-0005-0000-0000-0000F7220000}"/>
    <cellStyle name="Comma 2 8 2 3 3 4 2" xfId="30713" xr:uid="{C3391129-2F53-44F7-AEAF-7FB6D48E2442}"/>
    <cellStyle name="Comma 2 8 2 3 3 5" xfId="21106" xr:uid="{56589235-F24B-4BCA-B5EB-9DB8309EAF6A}"/>
    <cellStyle name="Comma 2 8 2 3 4" xfId="2694" xr:uid="{00000000-0005-0000-0000-0000F8220000}"/>
    <cellStyle name="Comma 2 8 2 3 4 2" xfId="7497" xr:uid="{00000000-0005-0000-0000-0000F9220000}"/>
    <cellStyle name="Comma 2 8 2 3 4 2 2" xfId="17104" xr:uid="{00000000-0005-0000-0000-0000FA220000}"/>
    <cellStyle name="Comma 2 8 2 3 4 2 2 2" xfId="36318" xr:uid="{1C17BC45-0D5F-4BB8-A0BE-EECFAABAA927}"/>
    <cellStyle name="Comma 2 8 2 3 4 2 3" xfId="26711" xr:uid="{DB879826-0477-4E44-B931-1E3275888F89}"/>
    <cellStyle name="Comma 2 8 2 3 4 3" xfId="12301" xr:uid="{00000000-0005-0000-0000-0000FB220000}"/>
    <cellStyle name="Comma 2 8 2 3 4 3 2" xfId="31515" xr:uid="{2ABDE785-2705-43B3-851A-B03BDB75B61E}"/>
    <cellStyle name="Comma 2 8 2 3 4 4" xfId="21908" xr:uid="{2EAA877D-704B-4E7C-B70E-763F7AF702B6}"/>
    <cellStyle name="Comma 2 8 2 3 5" xfId="5096" xr:uid="{00000000-0005-0000-0000-0000FC220000}"/>
    <cellStyle name="Comma 2 8 2 3 5 2" xfId="14703" xr:uid="{00000000-0005-0000-0000-0000FD220000}"/>
    <cellStyle name="Comma 2 8 2 3 5 2 2" xfId="33917" xr:uid="{31DADC98-2B2A-445E-A260-70C68CCB662F}"/>
    <cellStyle name="Comma 2 8 2 3 5 3" xfId="24310" xr:uid="{3DFB1C33-2DDA-4209-A6CD-68DBE62EE8DC}"/>
    <cellStyle name="Comma 2 8 2 3 6" xfId="9899" xr:uid="{00000000-0005-0000-0000-0000FE220000}"/>
    <cellStyle name="Comma 2 8 2 3 6 2" xfId="29113" xr:uid="{0D3D4EF8-F57E-4142-AB86-BE28830535DE}"/>
    <cellStyle name="Comma 2 8 2 3 7" xfId="19506" xr:uid="{7E17E067-AE03-4F19-BAE7-3A86C7AC94D9}"/>
    <cellStyle name="Comma 2 8 2 4" xfId="488" xr:uid="{00000000-0005-0000-0000-0000FF220000}"/>
    <cellStyle name="Comma 2 8 2 4 2" xfId="1289" xr:uid="{00000000-0005-0000-0000-000000230000}"/>
    <cellStyle name="Comma 2 8 2 4 2 2" xfId="3694" xr:uid="{00000000-0005-0000-0000-000001230000}"/>
    <cellStyle name="Comma 2 8 2 4 2 2 2" xfId="8497" xr:uid="{00000000-0005-0000-0000-000002230000}"/>
    <cellStyle name="Comma 2 8 2 4 2 2 2 2" xfId="18104" xr:uid="{00000000-0005-0000-0000-000003230000}"/>
    <cellStyle name="Comma 2 8 2 4 2 2 2 2 2" xfId="37318" xr:uid="{BE178AE9-026A-4A27-83EF-1406CF2344E7}"/>
    <cellStyle name="Comma 2 8 2 4 2 2 2 3" xfId="27711" xr:uid="{D422D49A-9C60-42FB-B89C-8445F5BA1D5F}"/>
    <cellStyle name="Comma 2 8 2 4 2 2 3" xfId="13301" xr:uid="{00000000-0005-0000-0000-000004230000}"/>
    <cellStyle name="Comma 2 8 2 4 2 2 3 2" xfId="32515" xr:uid="{49D99600-0F18-4804-BDC3-CABBF9A7D845}"/>
    <cellStyle name="Comma 2 8 2 4 2 2 4" xfId="22908" xr:uid="{FC6C1BDA-2927-4096-9460-1FEAD832734D}"/>
    <cellStyle name="Comma 2 8 2 4 2 3" xfId="6096" xr:uid="{00000000-0005-0000-0000-000005230000}"/>
    <cellStyle name="Comma 2 8 2 4 2 3 2" xfId="15703" xr:uid="{00000000-0005-0000-0000-000006230000}"/>
    <cellStyle name="Comma 2 8 2 4 2 3 2 2" xfId="34917" xr:uid="{C055F316-B9A4-4C63-90BB-944395B9767C}"/>
    <cellStyle name="Comma 2 8 2 4 2 3 3" xfId="25310" xr:uid="{48D33881-C1E1-4DB7-AC78-FB0297D1F261}"/>
    <cellStyle name="Comma 2 8 2 4 2 4" xfId="10899" xr:uid="{00000000-0005-0000-0000-000007230000}"/>
    <cellStyle name="Comma 2 8 2 4 2 4 2" xfId="30113" xr:uid="{BF36EAC2-68EF-40D2-87E2-6D738DB04E78}"/>
    <cellStyle name="Comma 2 8 2 4 2 5" xfId="20506" xr:uid="{9DA9AA39-E01D-45DD-88DD-684969F31A97}"/>
    <cellStyle name="Comma 2 8 2 4 3" xfId="2089" xr:uid="{00000000-0005-0000-0000-000008230000}"/>
    <cellStyle name="Comma 2 8 2 4 3 2" xfId="4494" xr:uid="{00000000-0005-0000-0000-000009230000}"/>
    <cellStyle name="Comma 2 8 2 4 3 2 2" xfId="9297" xr:uid="{00000000-0005-0000-0000-00000A230000}"/>
    <cellStyle name="Comma 2 8 2 4 3 2 2 2" xfId="18904" xr:uid="{00000000-0005-0000-0000-00000B230000}"/>
    <cellStyle name="Comma 2 8 2 4 3 2 2 2 2" xfId="38118" xr:uid="{6FB0CDF2-4F88-4DD2-9673-CE8D4D8F060F}"/>
    <cellStyle name="Comma 2 8 2 4 3 2 2 3" xfId="28511" xr:uid="{CED76AF4-C1F0-48CC-90ED-23B478E5DF88}"/>
    <cellStyle name="Comma 2 8 2 4 3 2 3" xfId="14101" xr:uid="{00000000-0005-0000-0000-00000C230000}"/>
    <cellStyle name="Comma 2 8 2 4 3 2 3 2" xfId="33315" xr:uid="{BD0AA07A-10CF-4B26-97C6-98FEB99CE354}"/>
    <cellStyle name="Comma 2 8 2 4 3 2 4" xfId="23708" xr:uid="{8DBD9D2C-1C7B-444B-BA9A-DAE251B6961A}"/>
    <cellStyle name="Comma 2 8 2 4 3 3" xfId="6896" xr:uid="{00000000-0005-0000-0000-00000D230000}"/>
    <cellStyle name="Comma 2 8 2 4 3 3 2" xfId="16503" xr:uid="{00000000-0005-0000-0000-00000E230000}"/>
    <cellStyle name="Comma 2 8 2 4 3 3 2 2" xfId="35717" xr:uid="{4A3698A9-FB02-4E94-9691-1B0AC489A9C3}"/>
    <cellStyle name="Comma 2 8 2 4 3 3 3" xfId="26110" xr:uid="{83E95920-674F-430E-A3E4-EE6A403D28A8}"/>
    <cellStyle name="Comma 2 8 2 4 3 4" xfId="11699" xr:uid="{00000000-0005-0000-0000-00000F230000}"/>
    <cellStyle name="Comma 2 8 2 4 3 4 2" xfId="30913" xr:uid="{263DE9C2-A6A6-42CB-857F-F34A86497574}"/>
    <cellStyle name="Comma 2 8 2 4 3 5" xfId="21306" xr:uid="{2F892016-D907-4E96-8658-19C3E84ED957}"/>
    <cellStyle name="Comma 2 8 2 4 4" xfId="2894" xr:uid="{00000000-0005-0000-0000-000010230000}"/>
    <cellStyle name="Comma 2 8 2 4 4 2" xfId="7697" xr:uid="{00000000-0005-0000-0000-000011230000}"/>
    <cellStyle name="Comma 2 8 2 4 4 2 2" xfId="17304" xr:uid="{00000000-0005-0000-0000-000012230000}"/>
    <cellStyle name="Comma 2 8 2 4 4 2 2 2" xfId="36518" xr:uid="{D0C08043-D182-4491-84E7-23CE9094952E}"/>
    <cellStyle name="Comma 2 8 2 4 4 2 3" xfId="26911" xr:uid="{955F9330-A158-4EC9-9E8F-549325B3D9AB}"/>
    <cellStyle name="Comma 2 8 2 4 4 3" xfId="12501" xr:uid="{00000000-0005-0000-0000-000013230000}"/>
    <cellStyle name="Comma 2 8 2 4 4 3 2" xfId="31715" xr:uid="{19D83B39-E835-453E-AD91-40205773D755}"/>
    <cellStyle name="Comma 2 8 2 4 4 4" xfId="22108" xr:uid="{2918ECF4-F575-4F60-A45B-4C63F964012D}"/>
    <cellStyle name="Comma 2 8 2 4 5" xfId="5296" xr:uid="{00000000-0005-0000-0000-000014230000}"/>
    <cellStyle name="Comma 2 8 2 4 5 2" xfId="14903" xr:uid="{00000000-0005-0000-0000-000015230000}"/>
    <cellStyle name="Comma 2 8 2 4 5 2 2" xfId="34117" xr:uid="{C95F4637-EBD0-43C2-A31A-AA705A889CFA}"/>
    <cellStyle name="Comma 2 8 2 4 5 3" xfId="24510" xr:uid="{98FD530D-1441-415A-B5A3-07BE95392B0F}"/>
    <cellStyle name="Comma 2 8 2 4 6" xfId="10099" xr:uid="{00000000-0005-0000-0000-000016230000}"/>
    <cellStyle name="Comma 2 8 2 4 6 2" xfId="29313" xr:uid="{F4E56916-8DAB-40EC-8F21-A4CDC9BDBF9F}"/>
    <cellStyle name="Comma 2 8 2 4 7" xfId="19706" xr:uid="{565FF344-19F2-4086-87C2-BECDA6103B15}"/>
    <cellStyle name="Comma 2 8 2 5" xfId="688" xr:uid="{00000000-0005-0000-0000-000017230000}"/>
    <cellStyle name="Comma 2 8 2 5 2" xfId="1489" xr:uid="{00000000-0005-0000-0000-000018230000}"/>
    <cellStyle name="Comma 2 8 2 5 2 2" xfId="3894" xr:uid="{00000000-0005-0000-0000-000019230000}"/>
    <cellStyle name="Comma 2 8 2 5 2 2 2" xfId="8697" xr:uid="{00000000-0005-0000-0000-00001A230000}"/>
    <cellStyle name="Comma 2 8 2 5 2 2 2 2" xfId="18304" xr:uid="{00000000-0005-0000-0000-00001B230000}"/>
    <cellStyle name="Comma 2 8 2 5 2 2 2 2 2" xfId="37518" xr:uid="{2D40DDAA-3C76-4A37-A580-28996A10CDC0}"/>
    <cellStyle name="Comma 2 8 2 5 2 2 2 3" xfId="27911" xr:uid="{F1F6FB25-ADF7-41F4-A30C-83A085DE777F}"/>
    <cellStyle name="Comma 2 8 2 5 2 2 3" xfId="13501" xr:uid="{00000000-0005-0000-0000-00001C230000}"/>
    <cellStyle name="Comma 2 8 2 5 2 2 3 2" xfId="32715" xr:uid="{CD189AC0-5B03-4ADA-A14D-18067C1179C9}"/>
    <cellStyle name="Comma 2 8 2 5 2 2 4" xfId="23108" xr:uid="{F58ADB5E-6870-4C85-BE6C-4F19FA769CA7}"/>
    <cellStyle name="Comma 2 8 2 5 2 3" xfId="6296" xr:uid="{00000000-0005-0000-0000-00001D230000}"/>
    <cellStyle name="Comma 2 8 2 5 2 3 2" xfId="15903" xr:uid="{00000000-0005-0000-0000-00001E230000}"/>
    <cellStyle name="Comma 2 8 2 5 2 3 2 2" xfId="35117" xr:uid="{127A271A-DC54-49C2-9EC5-E441AA9452F4}"/>
    <cellStyle name="Comma 2 8 2 5 2 3 3" xfId="25510" xr:uid="{986282D1-7730-4F5D-945A-F9B7ACECBCAB}"/>
    <cellStyle name="Comma 2 8 2 5 2 4" xfId="11099" xr:uid="{00000000-0005-0000-0000-00001F230000}"/>
    <cellStyle name="Comma 2 8 2 5 2 4 2" xfId="30313" xr:uid="{B2449CF3-5F7A-4758-9453-EED4565F8B12}"/>
    <cellStyle name="Comma 2 8 2 5 2 5" xfId="20706" xr:uid="{99CE2DAE-8C0B-4110-94A0-120446799FD5}"/>
    <cellStyle name="Comma 2 8 2 5 3" xfId="2289" xr:uid="{00000000-0005-0000-0000-000020230000}"/>
    <cellStyle name="Comma 2 8 2 5 3 2" xfId="4694" xr:uid="{00000000-0005-0000-0000-000021230000}"/>
    <cellStyle name="Comma 2 8 2 5 3 2 2" xfId="9497" xr:uid="{00000000-0005-0000-0000-000022230000}"/>
    <cellStyle name="Comma 2 8 2 5 3 2 2 2" xfId="19104" xr:uid="{00000000-0005-0000-0000-000023230000}"/>
    <cellStyle name="Comma 2 8 2 5 3 2 2 2 2" xfId="38318" xr:uid="{EA0EAB7B-B15E-40B2-AD47-AF7361032D6A}"/>
    <cellStyle name="Comma 2 8 2 5 3 2 2 3" xfId="28711" xr:uid="{1CA4278D-BE9F-4E0C-9A18-C2B11C8427D6}"/>
    <cellStyle name="Comma 2 8 2 5 3 2 3" xfId="14301" xr:uid="{00000000-0005-0000-0000-000024230000}"/>
    <cellStyle name="Comma 2 8 2 5 3 2 3 2" xfId="33515" xr:uid="{C0995759-AC7E-4BD5-844A-79F098179152}"/>
    <cellStyle name="Comma 2 8 2 5 3 2 4" xfId="23908" xr:uid="{233F19DE-A3EA-460E-AF64-8686B251B66D}"/>
    <cellStyle name="Comma 2 8 2 5 3 3" xfId="7096" xr:uid="{00000000-0005-0000-0000-000025230000}"/>
    <cellStyle name="Comma 2 8 2 5 3 3 2" xfId="16703" xr:uid="{00000000-0005-0000-0000-000026230000}"/>
    <cellStyle name="Comma 2 8 2 5 3 3 2 2" xfId="35917" xr:uid="{C69B91C2-24A7-4E2A-A370-8EA2955DAAAD}"/>
    <cellStyle name="Comma 2 8 2 5 3 3 3" xfId="26310" xr:uid="{3C71A469-9926-491B-AB7C-8510ED82EE56}"/>
    <cellStyle name="Comma 2 8 2 5 3 4" xfId="11899" xr:uid="{00000000-0005-0000-0000-000027230000}"/>
    <cellStyle name="Comma 2 8 2 5 3 4 2" xfId="31113" xr:uid="{5D52C12A-5932-4FB0-B183-843D54F6546A}"/>
    <cellStyle name="Comma 2 8 2 5 3 5" xfId="21506" xr:uid="{9EB6ACA1-2C25-4FD5-84AF-C908791FFB9D}"/>
    <cellStyle name="Comma 2 8 2 5 4" xfId="3094" xr:uid="{00000000-0005-0000-0000-000028230000}"/>
    <cellStyle name="Comma 2 8 2 5 4 2" xfId="7897" xr:uid="{00000000-0005-0000-0000-000029230000}"/>
    <cellStyle name="Comma 2 8 2 5 4 2 2" xfId="17504" xr:uid="{00000000-0005-0000-0000-00002A230000}"/>
    <cellStyle name="Comma 2 8 2 5 4 2 2 2" xfId="36718" xr:uid="{C2DD3C1A-8F58-447C-BBB0-BBA59AF2CA15}"/>
    <cellStyle name="Comma 2 8 2 5 4 2 3" xfId="27111" xr:uid="{D3AF9DBE-52BF-4BAB-B823-B08FB779AA7F}"/>
    <cellStyle name="Comma 2 8 2 5 4 3" xfId="12701" xr:uid="{00000000-0005-0000-0000-00002B230000}"/>
    <cellStyle name="Comma 2 8 2 5 4 3 2" xfId="31915" xr:uid="{39532903-419C-4679-917B-A42348E793BD}"/>
    <cellStyle name="Comma 2 8 2 5 4 4" xfId="22308" xr:uid="{8FD58F30-EDA3-44D5-A594-9D160C7EA055}"/>
    <cellStyle name="Comma 2 8 2 5 5" xfId="5496" xr:uid="{00000000-0005-0000-0000-00002C230000}"/>
    <cellStyle name="Comma 2 8 2 5 5 2" xfId="15103" xr:uid="{00000000-0005-0000-0000-00002D230000}"/>
    <cellStyle name="Comma 2 8 2 5 5 2 2" xfId="34317" xr:uid="{0AC3538E-4170-4EF3-A5F0-E37008C6926B}"/>
    <cellStyle name="Comma 2 8 2 5 5 3" xfId="24710" xr:uid="{73F4D082-B4B3-429E-AE2B-EDCCD5020404}"/>
    <cellStyle name="Comma 2 8 2 5 6" xfId="10299" xr:uid="{00000000-0005-0000-0000-00002E230000}"/>
    <cellStyle name="Comma 2 8 2 5 6 2" xfId="29513" xr:uid="{BCB3BA5D-DFB2-48EB-8355-7C8875FA1548}"/>
    <cellStyle name="Comma 2 8 2 5 7" xfId="19906" xr:uid="{DE5B16C3-0A5F-4C50-ACDA-01C0E10CA333}"/>
    <cellStyle name="Comma 2 8 2 6" xfId="889" xr:uid="{00000000-0005-0000-0000-00002F230000}"/>
    <cellStyle name="Comma 2 8 2 6 2" xfId="3294" xr:uid="{00000000-0005-0000-0000-000030230000}"/>
    <cellStyle name="Comma 2 8 2 6 2 2" xfId="8097" xr:uid="{00000000-0005-0000-0000-000031230000}"/>
    <cellStyle name="Comma 2 8 2 6 2 2 2" xfId="17704" xr:uid="{00000000-0005-0000-0000-000032230000}"/>
    <cellStyle name="Comma 2 8 2 6 2 2 2 2" xfId="36918" xr:uid="{BC6D33AA-CAD5-441E-8431-EFEBF66D26F0}"/>
    <cellStyle name="Comma 2 8 2 6 2 2 3" xfId="27311" xr:uid="{62EBC180-5730-44AA-A57A-94BC3FBCEAF3}"/>
    <cellStyle name="Comma 2 8 2 6 2 3" xfId="12901" xr:uid="{00000000-0005-0000-0000-000033230000}"/>
    <cellStyle name="Comma 2 8 2 6 2 3 2" xfId="32115" xr:uid="{E4896490-F927-4977-B0AB-15C594A29C1E}"/>
    <cellStyle name="Comma 2 8 2 6 2 4" xfId="22508" xr:uid="{06A85AB5-1CC0-4016-BD58-7F1C021355B8}"/>
    <cellStyle name="Comma 2 8 2 6 3" xfId="5696" xr:uid="{00000000-0005-0000-0000-000034230000}"/>
    <cellStyle name="Comma 2 8 2 6 3 2" xfId="15303" xr:uid="{00000000-0005-0000-0000-000035230000}"/>
    <cellStyle name="Comma 2 8 2 6 3 2 2" xfId="34517" xr:uid="{6BC384C3-8DC4-40E0-B008-9F8FE809FA97}"/>
    <cellStyle name="Comma 2 8 2 6 3 3" xfId="24910" xr:uid="{885BB3A4-BB2D-4657-AC3B-42A61C83D204}"/>
    <cellStyle name="Comma 2 8 2 6 4" xfId="10499" xr:uid="{00000000-0005-0000-0000-000036230000}"/>
    <cellStyle name="Comma 2 8 2 6 4 2" xfId="29713" xr:uid="{88B33324-97A6-493F-A663-EFE91B578EF9}"/>
    <cellStyle name="Comma 2 8 2 6 5" xfId="20106" xr:uid="{9E9C345E-13CA-4D14-970B-C133677718DE}"/>
    <cellStyle name="Comma 2 8 2 7" xfId="1689" xr:uid="{00000000-0005-0000-0000-000037230000}"/>
    <cellStyle name="Comma 2 8 2 7 2" xfId="4094" xr:uid="{00000000-0005-0000-0000-000038230000}"/>
    <cellStyle name="Comma 2 8 2 7 2 2" xfId="8897" xr:uid="{00000000-0005-0000-0000-000039230000}"/>
    <cellStyle name="Comma 2 8 2 7 2 2 2" xfId="18504" xr:uid="{00000000-0005-0000-0000-00003A230000}"/>
    <cellStyle name="Comma 2 8 2 7 2 2 2 2" xfId="37718" xr:uid="{2FAA438D-4633-40C8-9500-9C34C7E31DC1}"/>
    <cellStyle name="Comma 2 8 2 7 2 2 3" xfId="28111" xr:uid="{F180E984-BDB2-4645-A94B-63B2817A817C}"/>
    <cellStyle name="Comma 2 8 2 7 2 3" xfId="13701" xr:uid="{00000000-0005-0000-0000-00003B230000}"/>
    <cellStyle name="Comma 2 8 2 7 2 3 2" xfId="32915" xr:uid="{F31B5C83-E013-4D53-B9D1-AEEA2BBF485A}"/>
    <cellStyle name="Comma 2 8 2 7 2 4" xfId="23308" xr:uid="{7B0B0269-3EBE-44B6-91E4-9F0F0CB4454E}"/>
    <cellStyle name="Comma 2 8 2 7 3" xfId="6496" xr:uid="{00000000-0005-0000-0000-00003C230000}"/>
    <cellStyle name="Comma 2 8 2 7 3 2" xfId="16103" xr:uid="{00000000-0005-0000-0000-00003D230000}"/>
    <cellStyle name="Comma 2 8 2 7 3 2 2" xfId="35317" xr:uid="{38EF3615-5D0B-4246-84B7-3854E31F8F10}"/>
    <cellStyle name="Comma 2 8 2 7 3 3" xfId="25710" xr:uid="{BF1CC5D8-8811-44F0-A8FD-DF657455651A}"/>
    <cellStyle name="Comma 2 8 2 7 4" xfId="11299" xr:uid="{00000000-0005-0000-0000-00003E230000}"/>
    <cellStyle name="Comma 2 8 2 7 4 2" xfId="30513" xr:uid="{E716C4A1-2D46-44CA-A4F7-F206E851D6C9}"/>
    <cellStyle name="Comma 2 8 2 7 5" xfId="20906" xr:uid="{D5D55D4E-9B21-4FD8-A468-70EED658AA1F}"/>
    <cellStyle name="Comma 2 8 2 8" xfId="2494" xr:uid="{00000000-0005-0000-0000-00003F230000}"/>
    <cellStyle name="Comma 2 8 2 8 2" xfId="7297" xr:uid="{00000000-0005-0000-0000-000040230000}"/>
    <cellStyle name="Comma 2 8 2 8 2 2" xfId="16904" xr:uid="{00000000-0005-0000-0000-000041230000}"/>
    <cellStyle name="Comma 2 8 2 8 2 2 2" xfId="36118" xr:uid="{A4AF4B1C-9E8A-4F9E-95FE-4E53189C608A}"/>
    <cellStyle name="Comma 2 8 2 8 2 3" xfId="26511" xr:uid="{A25114B6-FB2E-4DB5-8E29-91E61E890D06}"/>
    <cellStyle name="Comma 2 8 2 8 3" xfId="12101" xr:uid="{00000000-0005-0000-0000-000042230000}"/>
    <cellStyle name="Comma 2 8 2 8 3 2" xfId="31315" xr:uid="{DD6593F2-10B0-46A5-9307-13643CE7D2F7}"/>
    <cellStyle name="Comma 2 8 2 8 4" xfId="21708" xr:uid="{3B63FD05-8708-4397-AE95-4616AC9B9C35}"/>
    <cellStyle name="Comma 2 8 2 9" xfId="4896" xr:uid="{00000000-0005-0000-0000-000043230000}"/>
    <cellStyle name="Comma 2 8 2 9 2" xfId="14503" xr:uid="{00000000-0005-0000-0000-000044230000}"/>
    <cellStyle name="Comma 2 8 2 9 2 2" xfId="33717" xr:uid="{D58A83A2-3F68-4CD0-87E7-29EEEACD386E}"/>
    <cellStyle name="Comma 2 8 2 9 3" xfId="24110" xr:uid="{082A016E-166A-4A82-8CEA-C46E8DCEEC09}"/>
    <cellStyle name="Comma 2 8 3" xfId="138" xr:uid="{00000000-0005-0000-0000-000045230000}"/>
    <cellStyle name="Comma 2 8 3 10" xfId="19356" xr:uid="{0D61A823-40E1-46BA-B28E-1442461875CB}"/>
    <cellStyle name="Comma 2 8 3 2" xfId="338" xr:uid="{00000000-0005-0000-0000-000046230000}"/>
    <cellStyle name="Comma 2 8 3 2 2" xfId="1139" xr:uid="{00000000-0005-0000-0000-000047230000}"/>
    <cellStyle name="Comma 2 8 3 2 2 2" xfId="3544" xr:uid="{00000000-0005-0000-0000-000048230000}"/>
    <cellStyle name="Comma 2 8 3 2 2 2 2" xfId="8347" xr:uid="{00000000-0005-0000-0000-000049230000}"/>
    <cellStyle name="Comma 2 8 3 2 2 2 2 2" xfId="17954" xr:uid="{00000000-0005-0000-0000-00004A230000}"/>
    <cellStyle name="Comma 2 8 3 2 2 2 2 2 2" xfId="37168" xr:uid="{6EF3DC7C-6B81-4B2F-B252-84F717FB9093}"/>
    <cellStyle name="Comma 2 8 3 2 2 2 2 3" xfId="27561" xr:uid="{0C5CE3E3-3465-40AE-B75C-D55FB3735755}"/>
    <cellStyle name="Comma 2 8 3 2 2 2 3" xfId="13151" xr:uid="{00000000-0005-0000-0000-00004B230000}"/>
    <cellStyle name="Comma 2 8 3 2 2 2 3 2" xfId="32365" xr:uid="{0458593E-BF30-4649-94E2-798A23BD174F}"/>
    <cellStyle name="Comma 2 8 3 2 2 2 4" xfId="22758" xr:uid="{6467A35F-420B-4CE4-8A67-795520119F37}"/>
    <cellStyle name="Comma 2 8 3 2 2 3" xfId="5946" xr:uid="{00000000-0005-0000-0000-00004C230000}"/>
    <cellStyle name="Comma 2 8 3 2 2 3 2" xfId="15553" xr:uid="{00000000-0005-0000-0000-00004D230000}"/>
    <cellStyle name="Comma 2 8 3 2 2 3 2 2" xfId="34767" xr:uid="{B6EC89DB-4130-449B-9C35-2A999E3CAB27}"/>
    <cellStyle name="Comma 2 8 3 2 2 3 3" xfId="25160" xr:uid="{91217F0E-11DF-4473-8378-81DD40D19C72}"/>
    <cellStyle name="Comma 2 8 3 2 2 4" xfId="10749" xr:uid="{00000000-0005-0000-0000-00004E230000}"/>
    <cellStyle name="Comma 2 8 3 2 2 4 2" xfId="29963" xr:uid="{3AB0A8CC-2381-493B-9155-EEF45E32CEE4}"/>
    <cellStyle name="Comma 2 8 3 2 2 5" xfId="20356" xr:uid="{A34F2789-484B-42D6-8115-DA4AE463A98F}"/>
    <cellStyle name="Comma 2 8 3 2 3" xfId="1939" xr:uid="{00000000-0005-0000-0000-00004F230000}"/>
    <cellStyle name="Comma 2 8 3 2 3 2" xfId="4344" xr:uid="{00000000-0005-0000-0000-000050230000}"/>
    <cellStyle name="Comma 2 8 3 2 3 2 2" xfId="9147" xr:uid="{00000000-0005-0000-0000-000051230000}"/>
    <cellStyle name="Comma 2 8 3 2 3 2 2 2" xfId="18754" xr:uid="{00000000-0005-0000-0000-000052230000}"/>
    <cellStyle name="Comma 2 8 3 2 3 2 2 2 2" xfId="37968" xr:uid="{4C96445F-1629-46D5-8473-ECF8BB097418}"/>
    <cellStyle name="Comma 2 8 3 2 3 2 2 3" xfId="28361" xr:uid="{94788BEA-9F27-4735-868C-D20D1FEE7F1E}"/>
    <cellStyle name="Comma 2 8 3 2 3 2 3" xfId="13951" xr:uid="{00000000-0005-0000-0000-000053230000}"/>
    <cellStyle name="Comma 2 8 3 2 3 2 3 2" xfId="33165" xr:uid="{9A0E52F6-B7E9-4F4E-A05D-D7890502F9D7}"/>
    <cellStyle name="Comma 2 8 3 2 3 2 4" xfId="23558" xr:uid="{830C1FB6-5F2C-4411-8DAE-F313F235FB9B}"/>
    <cellStyle name="Comma 2 8 3 2 3 3" xfId="6746" xr:uid="{00000000-0005-0000-0000-000054230000}"/>
    <cellStyle name="Comma 2 8 3 2 3 3 2" xfId="16353" xr:uid="{00000000-0005-0000-0000-000055230000}"/>
    <cellStyle name="Comma 2 8 3 2 3 3 2 2" xfId="35567" xr:uid="{6041BB4A-3CC0-408F-BFD9-808E2FF7AF2D}"/>
    <cellStyle name="Comma 2 8 3 2 3 3 3" xfId="25960" xr:uid="{F4C1BA7C-57A6-4BA3-8AEF-BA97B2A31C3C}"/>
    <cellStyle name="Comma 2 8 3 2 3 4" xfId="11549" xr:uid="{00000000-0005-0000-0000-000056230000}"/>
    <cellStyle name="Comma 2 8 3 2 3 4 2" xfId="30763" xr:uid="{516243E9-D13F-4A4C-8955-6B1467D3C942}"/>
    <cellStyle name="Comma 2 8 3 2 3 5" xfId="21156" xr:uid="{9691F4E6-759C-461E-844B-8CF4D0FDBF1F}"/>
    <cellStyle name="Comma 2 8 3 2 4" xfId="2744" xr:uid="{00000000-0005-0000-0000-000057230000}"/>
    <cellStyle name="Comma 2 8 3 2 4 2" xfId="7547" xr:uid="{00000000-0005-0000-0000-000058230000}"/>
    <cellStyle name="Comma 2 8 3 2 4 2 2" xfId="17154" xr:uid="{00000000-0005-0000-0000-000059230000}"/>
    <cellStyle name="Comma 2 8 3 2 4 2 2 2" xfId="36368" xr:uid="{7BB10464-7657-4E59-BD14-531D99C77FF8}"/>
    <cellStyle name="Comma 2 8 3 2 4 2 3" xfId="26761" xr:uid="{B485A9CB-3724-4AC8-A17F-563ECFB3C269}"/>
    <cellStyle name="Comma 2 8 3 2 4 3" xfId="12351" xr:uid="{00000000-0005-0000-0000-00005A230000}"/>
    <cellStyle name="Comma 2 8 3 2 4 3 2" xfId="31565" xr:uid="{B8D59FA8-EEF5-4D30-B412-7747D1AB0DAC}"/>
    <cellStyle name="Comma 2 8 3 2 4 4" xfId="21958" xr:uid="{317C5E8D-1FD5-44B4-AE15-044E8024908F}"/>
    <cellStyle name="Comma 2 8 3 2 5" xfId="5146" xr:uid="{00000000-0005-0000-0000-00005B230000}"/>
    <cellStyle name="Comma 2 8 3 2 5 2" xfId="14753" xr:uid="{00000000-0005-0000-0000-00005C230000}"/>
    <cellStyle name="Comma 2 8 3 2 5 2 2" xfId="33967" xr:uid="{966F94D7-E9EF-4ED9-BC20-1FA786C84BC6}"/>
    <cellStyle name="Comma 2 8 3 2 5 3" xfId="24360" xr:uid="{68492505-D756-4A7E-A6CD-AAF8223586A0}"/>
    <cellStyle name="Comma 2 8 3 2 6" xfId="9949" xr:uid="{00000000-0005-0000-0000-00005D230000}"/>
    <cellStyle name="Comma 2 8 3 2 6 2" xfId="29163" xr:uid="{2E5A4F39-9A9B-4865-8A0F-5C53FAC2E3E0}"/>
    <cellStyle name="Comma 2 8 3 2 7" xfId="19556" xr:uid="{A3997E8F-0234-4228-A828-322C60A3479F}"/>
    <cellStyle name="Comma 2 8 3 3" xfId="538" xr:uid="{00000000-0005-0000-0000-00005E230000}"/>
    <cellStyle name="Comma 2 8 3 3 2" xfId="1339" xr:uid="{00000000-0005-0000-0000-00005F230000}"/>
    <cellStyle name="Comma 2 8 3 3 2 2" xfId="3744" xr:uid="{00000000-0005-0000-0000-000060230000}"/>
    <cellStyle name="Comma 2 8 3 3 2 2 2" xfId="8547" xr:uid="{00000000-0005-0000-0000-000061230000}"/>
    <cellStyle name="Comma 2 8 3 3 2 2 2 2" xfId="18154" xr:uid="{00000000-0005-0000-0000-000062230000}"/>
    <cellStyle name="Comma 2 8 3 3 2 2 2 2 2" xfId="37368" xr:uid="{1486A0A6-3897-4F15-A86F-B3260ED109F5}"/>
    <cellStyle name="Comma 2 8 3 3 2 2 2 3" xfId="27761" xr:uid="{1A4D964D-15AA-410D-BA0B-7CF5FC96F02A}"/>
    <cellStyle name="Comma 2 8 3 3 2 2 3" xfId="13351" xr:uid="{00000000-0005-0000-0000-000063230000}"/>
    <cellStyle name="Comma 2 8 3 3 2 2 3 2" xfId="32565" xr:uid="{02EFF0F4-31CD-4D01-961B-A892976992C2}"/>
    <cellStyle name="Comma 2 8 3 3 2 2 4" xfId="22958" xr:uid="{AB929F58-1367-442C-BA89-1F75D1C4C8BC}"/>
    <cellStyle name="Comma 2 8 3 3 2 3" xfId="6146" xr:uid="{00000000-0005-0000-0000-000064230000}"/>
    <cellStyle name="Comma 2 8 3 3 2 3 2" xfId="15753" xr:uid="{00000000-0005-0000-0000-000065230000}"/>
    <cellStyle name="Comma 2 8 3 3 2 3 2 2" xfId="34967" xr:uid="{6724BB9E-EFBE-46F4-B985-24DA7433069D}"/>
    <cellStyle name="Comma 2 8 3 3 2 3 3" xfId="25360" xr:uid="{15C44596-5144-4BC1-9337-DC78B7B3C467}"/>
    <cellStyle name="Comma 2 8 3 3 2 4" xfId="10949" xr:uid="{00000000-0005-0000-0000-000066230000}"/>
    <cellStyle name="Comma 2 8 3 3 2 4 2" xfId="30163" xr:uid="{FCB39945-3752-46DF-8CE8-2419E11ED09A}"/>
    <cellStyle name="Comma 2 8 3 3 2 5" xfId="20556" xr:uid="{43C5A959-7E38-42E1-8D83-33E79C94E592}"/>
    <cellStyle name="Comma 2 8 3 3 3" xfId="2139" xr:uid="{00000000-0005-0000-0000-000067230000}"/>
    <cellStyle name="Comma 2 8 3 3 3 2" xfId="4544" xr:uid="{00000000-0005-0000-0000-000068230000}"/>
    <cellStyle name="Comma 2 8 3 3 3 2 2" xfId="9347" xr:uid="{00000000-0005-0000-0000-000069230000}"/>
    <cellStyle name="Comma 2 8 3 3 3 2 2 2" xfId="18954" xr:uid="{00000000-0005-0000-0000-00006A230000}"/>
    <cellStyle name="Comma 2 8 3 3 3 2 2 2 2" xfId="38168" xr:uid="{E4E4EC58-558B-4B47-BF8C-A865F7DD574B}"/>
    <cellStyle name="Comma 2 8 3 3 3 2 2 3" xfId="28561" xr:uid="{CE05ABA0-62A5-4EA4-A277-6D83D1BDF826}"/>
    <cellStyle name="Comma 2 8 3 3 3 2 3" xfId="14151" xr:uid="{00000000-0005-0000-0000-00006B230000}"/>
    <cellStyle name="Comma 2 8 3 3 3 2 3 2" xfId="33365" xr:uid="{DBD29962-29FE-4C9D-B4A4-CA1BC8802135}"/>
    <cellStyle name="Comma 2 8 3 3 3 2 4" xfId="23758" xr:uid="{AD0F29F3-4516-4868-87AA-B8F4D24281CB}"/>
    <cellStyle name="Comma 2 8 3 3 3 3" xfId="6946" xr:uid="{00000000-0005-0000-0000-00006C230000}"/>
    <cellStyle name="Comma 2 8 3 3 3 3 2" xfId="16553" xr:uid="{00000000-0005-0000-0000-00006D230000}"/>
    <cellStyle name="Comma 2 8 3 3 3 3 2 2" xfId="35767" xr:uid="{BE7C6D2A-5FF5-4B63-BFD0-D38BA205AAC8}"/>
    <cellStyle name="Comma 2 8 3 3 3 3 3" xfId="26160" xr:uid="{83A7BD73-5335-4D66-8306-A68FC4981A9A}"/>
    <cellStyle name="Comma 2 8 3 3 3 4" xfId="11749" xr:uid="{00000000-0005-0000-0000-00006E230000}"/>
    <cellStyle name="Comma 2 8 3 3 3 4 2" xfId="30963" xr:uid="{5717A3E8-C267-464F-8C07-C746CC1B69A7}"/>
    <cellStyle name="Comma 2 8 3 3 3 5" xfId="21356" xr:uid="{DC27DC7A-87C7-427A-A562-B61A4569BDFD}"/>
    <cellStyle name="Comma 2 8 3 3 4" xfId="2944" xr:uid="{00000000-0005-0000-0000-00006F230000}"/>
    <cellStyle name="Comma 2 8 3 3 4 2" xfId="7747" xr:uid="{00000000-0005-0000-0000-000070230000}"/>
    <cellStyle name="Comma 2 8 3 3 4 2 2" xfId="17354" xr:uid="{00000000-0005-0000-0000-000071230000}"/>
    <cellStyle name="Comma 2 8 3 3 4 2 2 2" xfId="36568" xr:uid="{9748E8DB-85C3-4F40-8025-062973F1A1FA}"/>
    <cellStyle name="Comma 2 8 3 3 4 2 3" xfId="26961" xr:uid="{72C572DF-3C65-47B1-82B8-F46B8774D1FC}"/>
    <cellStyle name="Comma 2 8 3 3 4 3" xfId="12551" xr:uid="{00000000-0005-0000-0000-000072230000}"/>
    <cellStyle name="Comma 2 8 3 3 4 3 2" xfId="31765" xr:uid="{730366E7-CD4A-4CC4-B843-785570E1A36B}"/>
    <cellStyle name="Comma 2 8 3 3 4 4" xfId="22158" xr:uid="{58C10072-C806-490F-898D-23ED3803D101}"/>
    <cellStyle name="Comma 2 8 3 3 5" xfId="5346" xr:uid="{00000000-0005-0000-0000-000073230000}"/>
    <cellStyle name="Comma 2 8 3 3 5 2" xfId="14953" xr:uid="{00000000-0005-0000-0000-000074230000}"/>
    <cellStyle name="Comma 2 8 3 3 5 2 2" xfId="34167" xr:uid="{C7AB24B8-0900-4542-BC8B-2728ED5242B5}"/>
    <cellStyle name="Comma 2 8 3 3 5 3" xfId="24560" xr:uid="{8992758F-2D58-4A5C-89E8-D28A5EED6B21}"/>
    <cellStyle name="Comma 2 8 3 3 6" xfId="10149" xr:uid="{00000000-0005-0000-0000-000075230000}"/>
    <cellStyle name="Comma 2 8 3 3 6 2" xfId="29363" xr:uid="{1C47A458-AF04-4832-8F5E-E37F5B1B7FE2}"/>
    <cellStyle name="Comma 2 8 3 3 7" xfId="19756" xr:uid="{C735C54B-FABE-483E-ABEE-0C9D61286F8B}"/>
    <cellStyle name="Comma 2 8 3 4" xfId="738" xr:uid="{00000000-0005-0000-0000-000076230000}"/>
    <cellStyle name="Comma 2 8 3 4 2" xfId="1539" xr:uid="{00000000-0005-0000-0000-000077230000}"/>
    <cellStyle name="Comma 2 8 3 4 2 2" xfId="3944" xr:uid="{00000000-0005-0000-0000-000078230000}"/>
    <cellStyle name="Comma 2 8 3 4 2 2 2" xfId="8747" xr:uid="{00000000-0005-0000-0000-000079230000}"/>
    <cellStyle name="Comma 2 8 3 4 2 2 2 2" xfId="18354" xr:uid="{00000000-0005-0000-0000-00007A230000}"/>
    <cellStyle name="Comma 2 8 3 4 2 2 2 2 2" xfId="37568" xr:uid="{6154633D-560A-47D9-B885-4EA481969B0E}"/>
    <cellStyle name="Comma 2 8 3 4 2 2 2 3" xfId="27961" xr:uid="{849BDC92-9D7F-4175-91F4-39983F07120E}"/>
    <cellStyle name="Comma 2 8 3 4 2 2 3" xfId="13551" xr:uid="{00000000-0005-0000-0000-00007B230000}"/>
    <cellStyle name="Comma 2 8 3 4 2 2 3 2" xfId="32765" xr:uid="{702F3396-1B97-4D89-90FC-4065EB1A4E6A}"/>
    <cellStyle name="Comma 2 8 3 4 2 2 4" xfId="23158" xr:uid="{243E046C-6AFE-4C63-AEFB-69148ECF4E2A}"/>
    <cellStyle name="Comma 2 8 3 4 2 3" xfId="6346" xr:uid="{00000000-0005-0000-0000-00007C230000}"/>
    <cellStyle name="Comma 2 8 3 4 2 3 2" xfId="15953" xr:uid="{00000000-0005-0000-0000-00007D230000}"/>
    <cellStyle name="Comma 2 8 3 4 2 3 2 2" xfId="35167" xr:uid="{DEBAF62C-2A7B-469F-AEDC-185873453BB5}"/>
    <cellStyle name="Comma 2 8 3 4 2 3 3" xfId="25560" xr:uid="{0BFAA2C9-9AD9-4FA7-B493-07C795E4E11A}"/>
    <cellStyle name="Comma 2 8 3 4 2 4" xfId="11149" xr:uid="{00000000-0005-0000-0000-00007E230000}"/>
    <cellStyle name="Comma 2 8 3 4 2 4 2" xfId="30363" xr:uid="{0D4C4029-F8BC-4297-A316-9A261976E3B3}"/>
    <cellStyle name="Comma 2 8 3 4 2 5" xfId="20756" xr:uid="{0CC6AA57-1D18-451D-A48C-1A4AE5C808E7}"/>
    <cellStyle name="Comma 2 8 3 4 3" xfId="2339" xr:uid="{00000000-0005-0000-0000-00007F230000}"/>
    <cellStyle name="Comma 2 8 3 4 3 2" xfId="4744" xr:uid="{00000000-0005-0000-0000-000080230000}"/>
    <cellStyle name="Comma 2 8 3 4 3 2 2" xfId="9547" xr:uid="{00000000-0005-0000-0000-000081230000}"/>
    <cellStyle name="Comma 2 8 3 4 3 2 2 2" xfId="19154" xr:uid="{00000000-0005-0000-0000-000082230000}"/>
    <cellStyle name="Comma 2 8 3 4 3 2 2 2 2" xfId="38368" xr:uid="{C4998EE3-445F-4241-9984-8CC6FE5F34A7}"/>
    <cellStyle name="Comma 2 8 3 4 3 2 2 3" xfId="28761" xr:uid="{FCDCD60F-13CA-4CEF-9C60-F5443341212E}"/>
    <cellStyle name="Comma 2 8 3 4 3 2 3" xfId="14351" xr:uid="{00000000-0005-0000-0000-000083230000}"/>
    <cellStyle name="Comma 2 8 3 4 3 2 3 2" xfId="33565" xr:uid="{34F89A7A-5B87-42C0-A690-EB2ACA535085}"/>
    <cellStyle name="Comma 2 8 3 4 3 2 4" xfId="23958" xr:uid="{4941DA17-9F93-4BBC-87E8-166462DEFB80}"/>
    <cellStyle name="Comma 2 8 3 4 3 3" xfId="7146" xr:uid="{00000000-0005-0000-0000-000084230000}"/>
    <cellStyle name="Comma 2 8 3 4 3 3 2" xfId="16753" xr:uid="{00000000-0005-0000-0000-000085230000}"/>
    <cellStyle name="Comma 2 8 3 4 3 3 2 2" xfId="35967" xr:uid="{E54B0F10-BEA5-46D5-97A4-5A0AF4AC3C02}"/>
    <cellStyle name="Comma 2 8 3 4 3 3 3" xfId="26360" xr:uid="{6EB56715-50EE-43E0-8A1C-48A594954AA0}"/>
    <cellStyle name="Comma 2 8 3 4 3 4" xfId="11949" xr:uid="{00000000-0005-0000-0000-000086230000}"/>
    <cellStyle name="Comma 2 8 3 4 3 4 2" xfId="31163" xr:uid="{EFF6845B-622F-4E01-825D-AF7089BD8BFB}"/>
    <cellStyle name="Comma 2 8 3 4 3 5" xfId="21556" xr:uid="{A641C6FA-B83B-4877-9570-4D1235D702E5}"/>
    <cellStyle name="Comma 2 8 3 4 4" xfId="3144" xr:uid="{00000000-0005-0000-0000-000087230000}"/>
    <cellStyle name="Comma 2 8 3 4 4 2" xfId="7947" xr:uid="{00000000-0005-0000-0000-000088230000}"/>
    <cellStyle name="Comma 2 8 3 4 4 2 2" xfId="17554" xr:uid="{00000000-0005-0000-0000-000089230000}"/>
    <cellStyle name="Comma 2 8 3 4 4 2 2 2" xfId="36768" xr:uid="{68FCE4CC-BC1F-44EA-AC89-B4F0C657F2AC}"/>
    <cellStyle name="Comma 2 8 3 4 4 2 3" xfId="27161" xr:uid="{B2845065-FE33-4834-89A2-2EFF5E4CBA46}"/>
    <cellStyle name="Comma 2 8 3 4 4 3" xfId="12751" xr:uid="{00000000-0005-0000-0000-00008A230000}"/>
    <cellStyle name="Comma 2 8 3 4 4 3 2" xfId="31965" xr:uid="{13CE4EFF-0642-4F5D-BE25-298434132A5D}"/>
    <cellStyle name="Comma 2 8 3 4 4 4" xfId="22358" xr:uid="{7EC02F8E-0AAD-4C1A-BC89-B77C62701F40}"/>
    <cellStyle name="Comma 2 8 3 4 5" xfId="5546" xr:uid="{00000000-0005-0000-0000-00008B230000}"/>
    <cellStyle name="Comma 2 8 3 4 5 2" xfId="15153" xr:uid="{00000000-0005-0000-0000-00008C230000}"/>
    <cellStyle name="Comma 2 8 3 4 5 2 2" xfId="34367" xr:uid="{0D512EA0-123B-4DC4-8595-2C4AE590E309}"/>
    <cellStyle name="Comma 2 8 3 4 5 3" xfId="24760" xr:uid="{7619AE65-203B-4086-B003-030A133FFEBF}"/>
    <cellStyle name="Comma 2 8 3 4 6" xfId="10349" xr:uid="{00000000-0005-0000-0000-00008D230000}"/>
    <cellStyle name="Comma 2 8 3 4 6 2" xfId="29563" xr:uid="{A48B0170-23EB-4A66-B810-8CDE33F191AB}"/>
    <cellStyle name="Comma 2 8 3 4 7" xfId="19956" xr:uid="{CBD0208C-9E5E-4F9B-9025-C7263851A1B7}"/>
    <cellStyle name="Comma 2 8 3 5" xfId="939" xr:uid="{00000000-0005-0000-0000-00008E230000}"/>
    <cellStyle name="Comma 2 8 3 5 2" xfId="3344" xr:uid="{00000000-0005-0000-0000-00008F230000}"/>
    <cellStyle name="Comma 2 8 3 5 2 2" xfId="8147" xr:uid="{00000000-0005-0000-0000-000090230000}"/>
    <cellStyle name="Comma 2 8 3 5 2 2 2" xfId="17754" xr:uid="{00000000-0005-0000-0000-000091230000}"/>
    <cellStyle name="Comma 2 8 3 5 2 2 2 2" xfId="36968" xr:uid="{67F7BEF5-4392-4982-8152-42B5FC30FF27}"/>
    <cellStyle name="Comma 2 8 3 5 2 2 3" xfId="27361" xr:uid="{0C01678A-D31B-4D05-9CCB-1E7AAEED1F0A}"/>
    <cellStyle name="Comma 2 8 3 5 2 3" xfId="12951" xr:uid="{00000000-0005-0000-0000-000092230000}"/>
    <cellStyle name="Comma 2 8 3 5 2 3 2" xfId="32165" xr:uid="{672156AE-36A7-4AAE-97BA-F92D57DFC460}"/>
    <cellStyle name="Comma 2 8 3 5 2 4" xfId="22558" xr:uid="{E145B868-0A36-43AA-AB0B-533645CFF92E}"/>
    <cellStyle name="Comma 2 8 3 5 3" xfId="5746" xr:uid="{00000000-0005-0000-0000-000093230000}"/>
    <cellStyle name="Comma 2 8 3 5 3 2" xfId="15353" xr:uid="{00000000-0005-0000-0000-000094230000}"/>
    <cellStyle name="Comma 2 8 3 5 3 2 2" xfId="34567" xr:uid="{F8A138BE-96E1-4561-A5A2-3EFA9822E9C8}"/>
    <cellStyle name="Comma 2 8 3 5 3 3" xfId="24960" xr:uid="{CD830EE3-4DAC-4122-9286-74FC0A08A8EF}"/>
    <cellStyle name="Comma 2 8 3 5 4" xfId="10549" xr:uid="{00000000-0005-0000-0000-000095230000}"/>
    <cellStyle name="Comma 2 8 3 5 4 2" xfId="29763" xr:uid="{F14E4576-ECBD-444D-9FD3-694AF264F04C}"/>
    <cellStyle name="Comma 2 8 3 5 5" xfId="20156" xr:uid="{278294A4-1368-4B46-BD8E-DC000989D8F9}"/>
    <cellStyle name="Comma 2 8 3 6" xfId="1739" xr:uid="{00000000-0005-0000-0000-000096230000}"/>
    <cellStyle name="Comma 2 8 3 6 2" xfId="4144" xr:uid="{00000000-0005-0000-0000-000097230000}"/>
    <cellStyle name="Comma 2 8 3 6 2 2" xfId="8947" xr:uid="{00000000-0005-0000-0000-000098230000}"/>
    <cellStyle name="Comma 2 8 3 6 2 2 2" xfId="18554" xr:uid="{00000000-0005-0000-0000-000099230000}"/>
    <cellStyle name="Comma 2 8 3 6 2 2 2 2" xfId="37768" xr:uid="{D55172A5-6F9C-4377-8995-700051DE00EA}"/>
    <cellStyle name="Comma 2 8 3 6 2 2 3" xfId="28161" xr:uid="{B8365979-0B94-4974-8576-EBB707E5E221}"/>
    <cellStyle name="Comma 2 8 3 6 2 3" xfId="13751" xr:uid="{00000000-0005-0000-0000-00009A230000}"/>
    <cellStyle name="Comma 2 8 3 6 2 3 2" xfId="32965" xr:uid="{4F88FC70-9BF7-4A51-8C37-560CF0B6D90D}"/>
    <cellStyle name="Comma 2 8 3 6 2 4" xfId="23358" xr:uid="{ACCC045D-5D01-47CD-B4CB-357D893ED108}"/>
    <cellStyle name="Comma 2 8 3 6 3" xfId="6546" xr:uid="{00000000-0005-0000-0000-00009B230000}"/>
    <cellStyle name="Comma 2 8 3 6 3 2" xfId="16153" xr:uid="{00000000-0005-0000-0000-00009C230000}"/>
    <cellStyle name="Comma 2 8 3 6 3 2 2" xfId="35367" xr:uid="{8841ACEB-F8AC-43D4-A99F-A99830AED6CF}"/>
    <cellStyle name="Comma 2 8 3 6 3 3" xfId="25760" xr:uid="{6E2C0DBA-A94E-4EE9-8E4D-40B7AD08D7CF}"/>
    <cellStyle name="Comma 2 8 3 6 4" xfId="11349" xr:uid="{00000000-0005-0000-0000-00009D230000}"/>
    <cellStyle name="Comma 2 8 3 6 4 2" xfId="30563" xr:uid="{E45302D3-0CD5-4F93-A1C0-77655EFE36F3}"/>
    <cellStyle name="Comma 2 8 3 6 5" xfId="20956" xr:uid="{1515CC99-3EDA-42F2-807F-030CD3BD9DEA}"/>
    <cellStyle name="Comma 2 8 3 7" xfId="2544" xr:uid="{00000000-0005-0000-0000-00009E230000}"/>
    <cellStyle name="Comma 2 8 3 7 2" xfId="7347" xr:uid="{00000000-0005-0000-0000-00009F230000}"/>
    <cellStyle name="Comma 2 8 3 7 2 2" xfId="16954" xr:uid="{00000000-0005-0000-0000-0000A0230000}"/>
    <cellStyle name="Comma 2 8 3 7 2 2 2" xfId="36168" xr:uid="{4328113C-2C44-4000-950A-8F4C72985AD2}"/>
    <cellStyle name="Comma 2 8 3 7 2 3" xfId="26561" xr:uid="{F1327091-0053-4BD6-8E3A-273C2E121119}"/>
    <cellStyle name="Comma 2 8 3 7 3" xfId="12151" xr:uid="{00000000-0005-0000-0000-0000A1230000}"/>
    <cellStyle name="Comma 2 8 3 7 3 2" xfId="31365" xr:uid="{C4003651-8282-43C4-8980-9602D115B8AC}"/>
    <cellStyle name="Comma 2 8 3 7 4" xfId="21758" xr:uid="{5CC45D5E-81B1-4DCF-920F-ADCA74C1E933}"/>
    <cellStyle name="Comma 2 8 3 8" xfId="4946" xr:uid="{00000000-0005-0000-0000-0000A2230000}"/>
    <cellStyle name="Comma 2 8 3 8 2" xfId="14553" xr:uid="{00000000-0005-0000-0000-0000A3230000}"/>
    <cellStyle name="Comma 2 8 3 8 2 2" xfId="33767" xr:uid="{01CADED7-038F-446D-B496-63B99528DD68}"/>
    <cellStyle name="Comma 2 8 3 8 3" xfId="24160" xr:uid="{683CE35C-AFC6-469A-BE34-49129050C5C4}"/>
    <cellStyle name="Comma 2 8 3 9" xfId="9749" xr:uid="{00000000-0005-0000-0000-0000A4230000}"/>
    <cellStyle name="Comma 2 8 3 9 2" xfId="28963" xr:uid="{AD48C956-38A2-4020-81E3-F29111A5A868}"/>
    <cellStyle name="Comma 2 8 4" xfId="238" xr:uid="{00000000-0005-0000-0000-0000A5230000}"/>
    <cellStyle name="Comma 2 8 4 2" xfId="1039" xr:uid="{00000000-0005-0000-0000-0000A6230000}"/>
    <cellStyle name="Comma 2 8 4 2 2" xfId="3444" xr:uid="{00000000-0005-0000-0000-0000A7230000}"/>
    <cellStyle name="Comma 2 8 4 2 2 2" xfId="8247" xr:uid="{00000000-0005-0000-0000-0000A8230000}"/>
    <cellStyle name="Comma 2 8 4 2 2 2 2" xfId="17854" xr:uid="{00000000-0005-0000-0000-0000A9230000}"/>
    <cellStyle name="Comma 2 8 4 2 2 2 2 2" xfId="37068" xr:uid="{BDBA3B5D-382F-49D7-8FA5-A4B49EB581FA}"/>
    <cellStyle name="Comma 2 8 4 2 2 2 3" xfId="27461" xr:uid="{35BDCAAB-F879-46E5-805D-280AF65F6A9D}"/>
    <cellStyle name="Comma 2 8 4 2 2 3" xfId="13051" xr:uid="{00000000-0005-0000-0000-0000AA230000}"/>
    <cellStyle name="Comma 2 8 4 2 2 3 2" xfId="32265" xr:uid="{953D191D-DB89-4526-A71E-A290A075FF33}"/>
    <cellStyle name="Comma 2 8 4 2 2 4" xfId="22658" xr:uid="{8B250511-B0AE-4BAE-84F5-6477AF281FBB}"/>
    <cellStyle name="Comma 2 8 4 2 3" xfId="5846" xr:uid="{00000000-0005-0000-0000-0000AB230000}"/>
    <cellStyle name="Comma 2 8 4 2 3 2" xfId="15453" xr:uid="{00000000-0005-0000-0000-0000AC230000}"/>
    <cellStyle name="Comma 2 8 4 2 3 2 2" xfId="34667" xr:uid="{992027F5-1044-457F-A1F0-C9C595CF529F}"/>
    <cellStyle name="Comma 2 8 4 2 3 3" xfId="25060" xr:uid="{A13B586C-11D8-4279-B7DF-1E95224F4182}"/>
    <cellStyle name="Comma 2 8 4 2 4" xfId="10649" xr:uid="{00000000-0005-0000-0000-0000AD230000}"/>
    <cellStyle name="Comma 2 8 4 2 4 2" xfId="29863" xr:uid="{6078FCA3-2F95-4437-A621-878451325813}"/>
    <cellStyle name="Comma 2 8 4 2 5" xfId="20256" xr:uid="{BD689792-5861-4E6E-AC21-2C3D3736B525}"/>
    <cellStyle name="Comma 2 8 4 3" xfId="1839" xr:uid="{00000000-0005-0000-0000-0000AE230000}"/>
    <cellStyle name="Comma 2 8 4 3 2" xfId="4244" xr:uid="{00000000-0005-0000-0000-0000AF230000}"/>
    <cellStyle name="Comma 2 8 4 3 2 2" xfId="9047" xr:uid="{00000000-0005-0000-0000-0000B0230000}"/>
    <cellStyle name="Comma 2 8 4 3 2 2 2" xfId="18654" xr:uid="{00000000-0005-0000-0000-0000B1230000}"/>
    <cellStyle name="Comma 2 8 4 3 2 2 2 2" xfId="37868" xr:uid="{754FCA14-2F9D-4E59-BDA1-9FC3C77B4F08}"/>
    <cellStyle name="Comma 2 8 4 3 2 2 3" xfId="28261" xr:uid="{C9E0375C-5B8D-40D8-B437-212FA732B6E8}"/>
    <cellStyle name="Comma 2 8 4 3 2 3" xfId="13851" xr:uid="{00000000-0005-0000-0000-0000B2230000}"/>
    <cellStyle name="Comma 2 8 4 3 2 3 2" xfId="33065" xr:uid="{D9771B0D-878D-4464-9DC2-48528069D7FE}"/>
    <cellStyle name="Comma 2 8 4 3 2 4" xfId="23458" xr:uid="{AB348581-3B18-4265-B3FC-363B342F718C}"/>
    <cellStyle name="Comma 2 8 4 3 3" xfId="6646" xr:uid="{00000000-0005-0000-0000-0000B3230000}"/>
    <cellStyle name="Comma 2 8 4 3 3 2" xfId="16253" xr:uid="{00000000-0005-0000-0000-0000B4230000}"/>
    <cellStyle name="Comma 2 8 4 3 3 2 2" xfId="35467" xr:uid="{B8B34BF1-8522-4DD3-886B-6BE97902D89D}"/>
    <cellStyle name="Comma 2 8 4 3 3 3" xfId="25860" xr:uid="{AAAC1490-63CA-48D3-97F3-1579668D8614}"/>
    <cellStyle name="Comma 2 8 4 3 4" xfId="11449" xr:uid="{00000000-0005-0000-0000-0000B5230000}"/>
    <cellStyle name="Comma 2 8 4 3 4 2" xfId="30663" xr:uid="{DF4EE49F-DDAA-41F4-9B57-9C81CFE55D15}"/>
    <cellStyle name="Comma 2 8 4 3 5" xfId="21056" xr:uid="{F016C107-50FB-43B5-9B51-5DA2D11FEB84}"/>
    <cellStyle name="Comma 2 8 4 4" xfId="2644" xr:uid="{00000000-0005-0000-0000-0000B6230000}"/>
    <cellStyle name="Comma 2 8 4 4 2" xfId="7447" xr:uid="{00000000-0005-0000-0000-0000B7230000}"/>
    <cellStyle name="Comma 2 8 4 4 2 2" xfId="17054" xr:uid="{00000000-0005-0000-0000-0000B8230000}"/>
    <cellStyle name="Comma 2 8 4 4 2 2 2" xfId="36268" xr:uid="{19C2D72B-2450-48E0-9765-15BAACFE6E8E}"/>
    <cellStyle name="Comma 2 8 4 4 2 3" xfId="26661" xr:uid="{F0179FD4-C358-495E-A7C8-7AE36864FD1A}"/>
    <cellStyle name="Comma 2 8 4 4 3" xfId="12251" xr:uid="{00000000-0005-0000-0000-0000B9230000}"/>
    <cellStyle name="Comma 2 8 4 4 3 2" xfId="31465" xr:uid="{99573C8C-5E9B-4CA0-9CDB-FAEE5B581E4E}"/>
    <cellStyle name="Comma 2 8 4 4 4" xfId="21858" xr:uid="{90FC7379-9E6E-41D0-8E6A-63E9D5545260}"/>
    <cellStyle name="Comma 2 8 4 5" xfId="5046" xr:uid="{00000000-0005-0000-0000-0000BA230000}"/>
    <cellStyle name="Comma 2 8 4 5 2" xfId="14653" xr:uid="{00000000-0005-0000-0000-0000BB230000}"/>
    <cellStyle name="Comma 2 8 4 5 2 2" xfId="33867" xr:uid="{094AF385-503A-4274-B548-8415A774D5E7}"/>
    <cellStyle name="Comma 2 8 4 5 3" xfId="24260" xr:uid="{8EC7D9BF-48B1-496E-BBF3-3A47F34688DE}"/>
    <cellStyle name="Comma 2 8 4 6" xfId="9849" xr:uid="{00000000-0005-0000-0000-0000BC230000}"/>
    <cellStyle name="Comma 2 8 4 6 2" xfId="29063" xr:uid="{354EF882-6490-4E53-B01F-4E1169182072}"/>
    <cellStyle name="Comma 2 8 4 7" xfId="19456" xr:uid="{EB73C027-654F-4C7B-8BB3-8B462A901A5F}"/>
    <cellStyle name="Comma 2 8 5" xfId="438" xr:uid="{00000000-0005-0000-0000-0000BD230000}"/>
    <cellStyle name="Comma 2 8 5 2" xfId="1239" xr:uid="{00000000-0005-0000-0000-0000BE230000}"/>
    <cellStyle name="Comma 2 8 5 2 2" xfId="3644" xr:uid="{00000000-0005-0000-0000-0000BF230000}"/>
    <cellStyle name="Comma 2 8 5 2 2 2" xfId="8447" xr:uid="{00000000-0005-0000-0000-0000C0230000}"/>
    <cellStyle name="Comma 2 8 5 2 2 2 2" xfId="18054" xr:uid="{00000000-0005-0000-0000-0000C1230000}"/>
    <cellStyle name="Comma 2 8 5 2 2 2 2 2" xfId="37268" xr:uid="{87D3346B-1615-404C-AB06-DA35C0196F5E}"/>
    <cellStyle name="Comma 2 8 5 2 2 2 3" xfId="27661" xr:uid="{8B4FB32F-0B1C-4CE3-B682-A9D6C7F17C34}"/>
    <cellStyle name="Comma 2 8 5 2 2 3" xfId="13251" xr:uid="{00000000-0005-0000-0000-0000C2230000}"/>
    <cellStyle name="Comma 2 8 5 2 2 3 2" xfId="32465" xr:uid="{15D1CCA2-1464-44A4-90ED-295D482CD911}"/>
    <cellStyle name="Comma 2 8 5 2 2 4" xfId="22858" xr:uid="{15432578-5FEA-43EF-80A6-D24CD5F3ACFD}"/>
    <cellStyle name="Comma 2 8 5 2 3" xfId="6046" xr:uid="{00000000-0005-0000-0000-0000C3230000}"/>
    <cellStyle name="Comma 2 8 5 2 3 2" xfId="15653" xr:uid="{00000000-0005-0000-0000-0000C4230000}"/>
    <cellStyle name="Comma 2 8 5 2 3 2 2" xfId="34867" xr:uid="{0FC1507D-2E66-4F8C-AF34-FA1B550F4119}"/>
    <cellStyle name="Comma 2 8 5 2 3 3" xfId="25260" xr:uid="{841A66CD-38B1-41E3-A3E0-CC66CF8B321D}"/>
    <cellStyle name="Comma 2 8 5 2 4" xfId="10849" xr:uid="{00000000-0005-0000-0000-0000C5230000}"/>
    <cellStyle name="Comma 2 8 5 2 4 2" xfId="30063" xr:uid="{DAB6A8C7-C697-4A9C-939F-6B40C0E2E1E0}"/>
    <cellStyle name="Comma 2 8 5 2 5" xfId="20456" xr:uid="{2DB4973D-E67C-4611-BFC9-78165B170F5A}"/>
    <cellStyle name="Comma 2 8 5 3" xfId="2039" xr:uid="{00000000-0005-0000-0000-0000C6230000}"/>
    <cellStyle name="Comma 2 8 5 3 2" xfId="4444" xr:uid="{00000000-0005-0000-0000-0000C7230000}"/>
    <cellStyle name="Comma 2 8 5 3 2 2" xfId="9247" xr:uid="{00000000-0005-0000-0000-0000C8230000}"/>
    <cellStyle name="Comma 2 8 5 3 2 2 2" xfId="18854" xr:uid="{00000000-0005-0000-0000-0000C9230000}"/>
    <cellStyle name="Comma 2 8 5 3 2 2 2 2" xfId="38068" xr:uid="{933E318F-09AD-4716-9DCD-E852D0B74B31}"/>
    <cellStyle name="Comma 2 8 5 3 2 2 3" xfId="28461" xr:uid="{D8F835F6-8B7A-4E0D-A70E-39A0CA62F3F2}"/>
    <cellStyle name="Comma 2 8 5 3 2 3" xfId="14051" xr:uid="{00000000-0005-0000-0000-0000CA230000}"/>
    <cellStyle name="Comma 2 8 5 3 2 3 2" xfId="33265" xr:uid="{85884D20-F3DE-4B0A-A25A-36B2ABD4E8DC}"/>
    <cellStyle name="Comma 2 8 5 3 2 4" xfId="23658" xr:uid="{5E172474-8A44-4588-9284-97DA30D6A68D}"/>
    <cellStyle name="Comma 2 8 5 3 3" xfId="6846" xr:uid="{00000000-0005-0000-0000-0000CB230000}"/>
    <cellStyle name="Comma 2 8 5 3 3 2" xfId="16453" xr:uid="{00000000-0005-0000-0000-0000CC230000}"/>
    <cellStyle name="Comma 2 8 5 3 3 2 2" xfId="35667" xr:uid="{0FDB8B93-C34C-4DAD-981D-436A29A540E3}"/>
    <cellStyle name="Comma 2 8 5 3 3 3" xfId="26060" xr:uid="{C1F4FD7A-FABA-456B-A915-A6660774B6AD}"/>
    <cellStyle name="Comma 2 8 5 3 4" xfId="11649" xr:uid="{00000000-0005-0000-0000-0000CD230000}"/>
    <cellStyle name="Comma 2 8 5 3 4 2" xfId="30863" xr:uid="{B702EF97-2B47-484C-9C74-ACCAE51C0C5F}"/>
    <cellStyle name="Comma 2 8 5 3 5" xfId="21256" xr:uid="{1A991EBB-FBCD-416C-92FF-BF4D84A8419B}"/>
    <cellStyle name="Comma 2 8 5 4" xfId="2844" xr:uid="{00000000-0005-0000-0000-0000CE230000}"/>
    <cellStyle name="Comma 2 8 5 4 2" xfId="7647" xr:uid="{00000000-0005-0000-0000-0000CF230000}"/>
    <cellStyle name="Comma 2 8 5 4 2 2" xfId="17254" xr:uid="{00000000-0005-0000-0000-0000D0230000}"/>
    <cellStyle name="Comma 2 8 5 4 2 2 2" xfId="36468" xr:uid="{D50B58A5-F013-457F-A29A-268BA7F6C6A0}"/>
    <cellStyle name="Comma 2 8 5 4 2 3" xfId="26861" xr:uid="{413BD768-AC90-4147-A29D-228201E39AEF}"/>
    <cellStyle name="Comma 2 8 5 4 3" xfId="12451" xr:uid="{00000000-0005-0000-0000-0000D1230000}"/>
    <cellStyle name="Comma 2 8 5 4 3 2" xfId="31665" xr:uid="{8310B1F3-6238-440E-93D6-B7371C1B45CD}"/>
    <cellStyle name="Comma 2 8 5 4 4" xfId="22058" xr:uid="{32892EAD-38B2-4171-B621-93C228E420AE}"/>
    <cellStyle name="Comma 2 8 5 5" xfId="5246" xr:uid="{00000000-0005-0000-0000-0000D2230000}"/>
    <cellStyle name="Comma 2 8 5 5 2" xfId="14853" xr:uid="{00000000-0005-0000-0000-0000D3230000}"/>
    <cellStyle name="Comma 2 8 5 5 2 2" xfId="34067" xr:uid="{3AD2A6A2-1C61-4DDB-ACEF-6943D8688C94}"/>
    <cellStyle name="Comma 2 8 5 5 3" xfId="24460" xr:uid="{18CC9D8A-5CF5-4C73-9790-177635E89A1D}"/>
    <cellStyle name="Comma 2 8 5 6" xfId="10049" xr:uid="{00000000-0005-0000-0000-0000D4230000}"/>
    <cellStyle name="Comma 2 8 5 6 2" xfId="29263" xr:uid="{6AB6D296-39D0-4881-926B-5E76627207F1}"/>
    <cellStyle name="Comma 2 8 5 7" xfId="19656" xr:uid="{079DB313-F658-4858-A175-C164CA9A8C4D}"/>
    <cellStyle name="Comma 2 8 6" xfId="638" xr:uid="{00000000-0005-0000-0000-0000D5230000}"/>
    <cellStyle name="Comma 2 8 6 2" xfId="1439" xr:uid="{00000000-0005-0000-0000-0000D6230000}"/>
    <cellStyle name="Comma 2 8 6 2 2" xfId="3844" xr:uid="{00000000-0005-0000-0000-0000D7230000}"/>
    <cellStyle name="Comma 2 8 6 2 2 2" xfId="8647" xr:uid="{00000000-0005-0000-0000-0000D8230000}"/>
    <cellStyle name="Comma 2 8 6 2 2 2 2" xfId="18254" xr:uid="{00000000-0005-0000-0000-0000D9230000}"/>
    <cellStyle name="Comma 2 8 6 2 2 2 2 2" xfId="37468" xr:uid="{13EF29B8-1E9F-4132-B20B-CAEF2199008C}"/>
    <cellStyle name="Comma 2 8 6 2 2 2 3" xfId="27861" xr:uid="{DF832056-1B46-4632-AE0A-7E5EF6FEF33C}"/>
    <cellStyle name="Comma 2 8 6 2 2 3" xfId="13451" xr:uid="{00000000-0005-0000-0000-0000DA230000}"/>
    <cellStyle name="Comma 2 8 6 2 2 3 2" xfId="32665" xr:uid="{5AD19163-2A6A-4834-B297-71A4321C57BA}"/>
    <cellStyle name="Comma 2 8 6 2 2 4" xfId="23058" xr:uid="{F6B25532-CFA1-421F-8511-D67EDD024663}"/>
    <cellStyle name="Comma 2 8 6 2 3" xfId="6246" xr:uid="{00000000-0005-0000-0000-0000DB230000}"/>
    <cellStyle name="Comma 2 8 6 2 3 2" xfId="15853" xr:uid="{00000000-0005-0000-0000-0000DC230000}"/>
    <cellStyle name="Comma 2 8 6 2 3 2 2" xfId="35067" xr:uid="{1F49B1F7-6051-4649-851F-51E09B2B95BF}"/>
    <cellStyle name="Comma 2 8 6 2 3 3" xfId="25460" xr:uid="{AA1F9DFE-3010-46A6-8619-2C6AB3C51032}"/>
    <cellStyle name="Comma 2 8 6 2 4" xfId="11049" xr:uid="{00000000-0005-0000-0000-0000DD230000}"/>
    <cellStyle name="Comma 2 8 6 2 4 2" xfId="30263" xr:uid="{600F181E-0D65-4440-BBDE-AD5F22001F6E}"/>
    <cellStyle name="Comma 2 8 6 2 5" xfId="20656" xr:uid="{E02B5051-0EDB-4C4B-82F7-67FB5D23D095}"/>
    <cellStyle name="Comma 2 8 6 3" xfId="2239" xr:uid="{00000000-0005-0000-0000-0000DE230000}"/>
    <cellStyle name="Comma 2 8 6 3 2" xfId="4644" xr:uid="{00000000-0005-0000-0000-0000DF230000}"/>
    <cellStyle name="Comma 2 8 6 3 2 2" xfId="9447" xr:uid="{00000000-0005-0000-0000-0000E0230000}"/>
    <cellStyle name="Comma 2 8 6 3 2 2 2" xfId="19054" xr:uid="{00000000-0005-0000-0000-0000E1230000}"/>
    <cellStyle name="Comma 2 8 6 3 2 2 2 2" xfId="38268" xr:uid="{DFE1D037-98B9-413B-8053-C18F54BAC434}"/>
    <cellStyle name="Comma 2 8 6 3 2 2 3" xfId="28661" xr:uid="{0281064F-BD8C-4F5A-8A62-B854E467148F}"/>
    <cellStyle name="Comma 2 8 6 3 2 3" xfId="14251" xr:uid="{00000000-0005-0000-0000-0000E2230000}"/>
    <cellStyle name="Comma 2 8 6 3 2 3 2" xfId="33465" xr:uid="{6D649556-1451-4A62-B28E-23EDDF00FDB9}"/>
    <cellStyle name="Comma 2 8 6 3 2 4" xfId="23858" xr:uid="{07301F08-8941-40E1-81BF-1198006CA389}"/>
    <cellStyle name="Comma 2 8 6 3 3" xfId="7046" xr:uid="{00000000-0005-0000-0000-0000E3230000}"/>
    <cellStyle name="Comma 2 8 6 3 3 2" xfId="16653" xr:uid="{00000000-0005-0000-0000-0000E4230000}"/>
    <cellStyle name="Comma 2 8 6 3 3 2 2" xfId="35867" xr:uid="{917EF1AD-78BF-43B7-8EA9-26267C3A2007}"/>
    <cellStyle name="Comma 2 8 6 3 3 3" xfId="26260" xr:uid="{62051DAA-D6C3-48EF-A052-460952FEDB13}"/>
    <cellStyle name="Comma 2 8 6 3 4" xfId="11849" xr:uid="{00000000-0005-0000-0000-0000E5230000}"/>
    <cellStyle name="Comma 2 8 6 3 4 2" xfId="31063" xr:uid="{EFD100AE-05AD-4B7D-A000-F7FDE602576B}"/>
    <cellStyle name="Comma 2 8 6 3 5" xfId="21456" xr:uid="{0B3C6424-0949-463E-8D57-5BBA9CE82179}"/>
    <cellStyle name="Comma 2 8 6 4" xfId="3044" xr:uid="{00000000-0005-0000-0000-0000E6230000}"/>
    <cellStyle name="Comma 2 8 6 4 2" xfId="7847" xr:uid="{00000000-0005-0000-0000-0000E7230000}"/>
    <cellStyle name="Comma 2 8 6 4 2 2" xfId="17454" xr:uid="{00000000-0005-0000-0000-0000E8230000}"/>
    <cellStyle name="Comma 2 8 6 4 2 2 2" xfId="36668" xr:uid="{98878396-040B-4B5E-97D5-E22DC26FC482}"/>
    <cellStyle name="Comma 2 8 6 4 2 3" xfId="27061" xr:uid="{427194F4-06CA-40CA-9454-DEC91525D832}"/>
    <cellStyle name="Comma 2 8 6 4 3" xfId="12651" xr:uid="{00000000-0005-0000-0000-0000E9230000}"/>
    <cellStyle name="Comma 2 8 6 4 3 2" xfId="31865" xr:uid="{0270FB97-B17E-4E9F-A2E3-76927C711A55}"/>
    <cellStyle name="Comma 2 8 6 4 4" xfId="22258" xr:uid="{79E51239-7359-49DB-BA7F-1C7FA325C2C2}"/>
    <cellStyle name="Comma 2 8 6 5" xfId="5446" xr:uid="{00000000-0005-0000-0000-0000EA230000}"/>
    <cellStyle name="Comma 2 8 6 5 2" xfId="15053" xr:uid="{00000000-0005-0000-0000-0000EB230000}"/>
    <cellStyle name="Comma 2 8 6 5 2 2" xfId="34267" xr:uid="{F0B73396-4132-4B84-9F6C-DF5CCDC8268F}"/>
    <cellStyle name="Comma 2 8 6 5 3" xfId="24660" xr:uid="{C3BC46B2-8596-4DAC-9084-9434FDFC1FF7}"/>
    <cellStyle name="Comma 2 8 6 6" xfId="10249" xr:uid="{00000000-0005-0000-0000-0000EC230000}"/>
    <cellStyle name="Comma 2 8 6 6 2" xfId="29463" xr:uid="{A525D727-9A30-4CBA-A323-310B1C7DE43B}"/>
    <cellStyle name="Comma 2 8 6 7" xfId="19856" xr:uid="{CA49C61B-845C-4F92-9D26-1494D746AD2A}"/>
    <cellStyle name="Comma 2 8 7" xfId="839" xr:uid="{00000000-0005-0000-0000-0000ED230000}"/>
    <cellStyle name="Comma 2 8 7 2" xfId="3244" xr:uid="{00000000-0005-0000-0000-0000EE230000}"/>
    <cellStyle name="Comma 2 8 7 2 2" xfId="8047" xr:uid="{00000000-0005-0000-0000-0000EF230000}"/>
    <cellStyle name="Comma 2 8 7 2 2 2" xfId="17654" xr:uid="{00000000-0005-0000-0000-0000F0230000}"/>
    <cellStyle name="Comma 2 8 7 2 2 2 2" xfId="36868" xr:uid="{9F2B27A4-FB2C-41D0-8DD1-AA231C5A92B3}"/>
    <cellStyle name="Comma 2 8 7 2 2 3" xfId="27261" xr:uid="{E101800B-76BF-4804-9EC4-E3EB81AAA836}"/>
    <cellStyle name="Comma 2 8 7 2 3" xfId="12851" xr:uid="{00000000-0005-0000-0000-0000F1230000}"/>
    <cellStyle name="Comma 2 8 7 2 3 2" xfId="32065" xr:uid="{05588B91-52A0-4B46-9847-E84EA4E10B0F}"/>
    <cellStyle name="Comma 2 8 7 2 4" xfId="22458" xr:uid="{64BE97FA-B1F8-478F-AB13-7D393CB61807}"/>
    <cellStyle name="Comma 2 8 7 3" xfId="5646" xr:uid="{00000000-0005-0000-0000-0000F2230000}"/>
    <cellStyle name="Comma 2 8 7 3 2" xfId="15253" xr:uid="{00000000-0005-0000-0000-0000F3230000}"/>
    <cellStyle name="Comma 2 8 7 3 2 2" xfId="34467" xr:uid="{E2F01402-AD7A-4B2F-A5F3-095967C08DF0}"/>
    <cellStyle name="Comma 2 8 7 3 3" xfId="24860" xr:uid="{20B86295-7F54-4417-8205-322017C55EBC}"/>
    <cellStyle name="Comma 2 8 7 4" xfId="10449" xr:uid="{00000000-0005-0000-0000-0000F4230000}"/>
    <cellStyle name="Comma 2 8 7 4 2" xfId="29663" xr:uid="{A4E2EBE0-40AF-4ACB-93A6-6A01B8A32FD8}"/>
    <cellStyle name="Comma 2 8 7 5" xfId="20056" xr:uid="{4F15716D-496D-42AF-9761-092356D4798E}"/>
    <cellStyle name="Comma 2 8 8" xfId="1639" xr:uid="{00000000-0005-0000-0000-0000F5230000}"/>
    <cellStyle name="Comma 2 8 8 2" xfId="4044" xr:uid="{00000000-0005-0000-0000-0000F6230000}"/>
    <cellStyle name="Comma 2 8 8 2 2" xfId="8847" xr:uid="{00000000-0005-0000-0000-0000F7230000}"/>
    <cellStyle name="Comma 2 8 8 2 2 2" xfId="18454" xr:uid="{00000000-0005-0000-0000-0000F8230000}"/>
    <cellStyle name="Comma 2 8 8 2 2 2 2" xfId="37668" xr:uid="{82C5CFAC-5636-44DB-99E8-EF00E85CE1A3}"/>
    <cellStyle name="Comma 2 8 8 2 2 3" xfId="28061" xr:uid="{04904E52-7826-4B81-8C66-05BD12A0B748}"/>
    <cellStyle name="Comma 2 8 8 2 3" xfId="13651" xr:uid="{00000000-0005-0000-0000-0000F9230000}"/>
    <cellStyle name="Comma 2 8 8 2 3 2" xfId="32865" xr:uid="{6DAF6796-F710-42A0-9567-C8761CF310F2}"/>
    <cellStyle name="Comma 2 8 8 2 4" xfId="23258" xr:uid="{EF0DA84C-604C-421C-B805-B53DD5A15542}"/>
    <cellStyle name="Comma 2 8 8 3" xfId="6446" xr:uid="{00000000-0005-0000-0000-0000FA230000}"/>
    <cellStyle name="Comma 2 8 8 3 2" xfId="16053" xr:uid="{00000000-0005-0000-0000-0000FB230000}"/>
    <cellStyle name="Comma 2 8 8 3 2 2" xfId="35267" xr:uid="{E7D7CB81-E422-45CF-B8FE-E8F4CDECB16E}"/>
    <cellStyle name="Comma 2 8 8 3 3" xfId="25660" xr:uid="{C6C7AF68-CFB5-458E-9022-A8AB37FF455C}"/>
    <cellStyle name="Comma 2 8 8 4" xfId="11249" xr:uid="{00000000-0005-0000-0000-0000FC230000}"/>
    <cellStyle name="Comma 2 8 8 4 2" xfId="30463" xr:uid="{0BE8CD19-1549-4873-B132-2F7FA59F9FCB}"/>
    <cellStyle name="Comma 2 8 8 5" xfId="20856" xr:uid="{C9F74B11-E6D8-4C0B-8E27-1799A0A45A19}"/>
    <cellStyle name="Comma 2 8 9" xfId="2444" xr:uid="{00000000-0005-0000-0000-0000FD230000}"/>
    <cellStyle name="Comma 2 8 9 2" xfId="7247" xr:uid="{00000000-0005-0000-0000-0000FE230000}"/>
    <cellStyle name="Comma 2 8 9 2 2" xfId="16854" xr:uid="{00000000-0005-0000-0000-0000FF230000}"/>
    <cellStyle name="Comma 2 8 9 2 2 2" xfId="36068" xr:uid="{2B56B60B-2988-4480-879F-E7C5B502CC23}"/>
    <cellStyle name="Comma 2 8 9 2 3" xfId="26461" xr:uid="{43E89C47-F891-4C97-A0E3-16B08C43BF92}"/>
    <cellStyle name="Comma 2 8 9 3" xfId="12051" xr:uid="{00000000-0005-0000-0000-000000240000}"/>
    <cellStyle name="Comma 2 8 9 3 2" xfId="31265" xr:uid="{307DCF48-1EFF-4D82-BEF3-D1056F34533E}"/>
    <cellStyle name="Comma 2 8 9 4" xfId="21658" xr:uid="{55C5C94D-D81A-4C37-B59C-26581FDB8B1D}"/>
    <cellStyle name="Comma 2 9" xfId="47" xr:uid="{00000000-0005-0000-0000-000001240000}"/>
    <cellStyle name="Comma 2 9 10" xfId="4856" xr:uid="{00000000-0005-0000-0000-000002240000}"/>
    <cellStyle name="Comma 2 9 10 2" xfId="14463" xr:uid="{00000000-0005-0000-0000-000003240000}"/>
    <cellStyle name="Comma 2 9 10 2 2" xfId="33677" xr:uid="{B10709BA-7030-449B-B4C8-1DE299AF0C3F}"/>
    <cellStyle name="Comma 2 9 10 3" xfId="24070" xr:uid="{48959F0F-F24B-426B-A186-155C98D75174}"/>
    <cellStyle name="Comma 2 9 11" xfId="9659" xr:uid="{00000000-0005-0000-0000-000004240000}"/>
    <cellStyle name="Comma 2 9 11 2" xfId="28873" xr:uid="{A751335F-EAED-4EA3-B2D7-690489CFADAD}"/>
    <cellStyle name="Comma 2 9 12" xfId="19266" xr:uid="{22D28677-52FB-4744-BAE5-581B279FF5D6}"/>
    <cellStyle name="Comma 2 9 2" xfId="98" xr:uid="{00000000-0005-0000-0000-000005240000}"/>
    <cellStyle name="Comma 2 9 2 10" xfId="9709" xr:uid="{00000000-0005-0000-0000-000006240000}"/>
    <cellStyle name="Comma 2 9 2 10 2" xfId="28923" xr:uid="{34CF2CC3-BE1D-4B21-990A-002C32E63253}"/>
    <cellStyle name="Comma 2 9 2 11" xfId="19316" xr:uid="{06E929AC-AE7F-4583-B583-549B987C741D}"/>
    <cellStyle name="Comma 2 9 2 2" xfId="198" xr:uid="{00000000-0005-0000-0000-000007240000}"/>
    <cellStyle name="Comma 2 9 2 2 10" xfId="19416" xr:uid="{28BF13D3-7E2D-4240-B1AC-962551BAC8E7}"/>
    <cellStyle name="Comma 2 9 2 2 2" xfId="398" xr:uid="{00000000-0005-0000-0000-000008240000}"/>
    <cellStyle name="Comma 2 9 2 2 2 2" xfId="1199" xr:uid="{00000000-0005-0000-0000-000009240000}"/>
    <cellStyle name="Comma 2 9 2 2 2 2 2" xfId="3604" xr:uid="{00000000-0005-0000-0000-00000A240000}"/>
    <cellStyle name="Comma 2 9 2 2 2 2 2 2" xfId="8407" xr:uid="{00000000-0005-0000-0000-00000B240000}"/>
    <cellStyle name="Comma 2 9 2 2 2 2 2 2 2" xfId="18014" xr:uid="{00000000-0005-0000-0000-00000C240000}"/>
    <cellStyle name="Comma 2 9 2 2 2 2 2 2 2 2" xfId="37228" xr:uid="{1DCCB5D4-6AE6-4DD3-A276-62845D0B5F03}"/>
    <cellStyle name="Comma 2 9 2 2 2 2 2 2 3" xfId="27621" xr:uid="{2703DADE-D87C-49A9-BA10-759D5DB4ED05}"/>
    <cellStyle name="Comma 2 9 2 2 2 2 2 3" xfId="13211" xr:uid="{00000000-0005-0000-0000-00000D240000}"/>
    <cellStyle name="Comma 2 9 2 2 2 2 2 3 2" xfId="32425" xr:uid="{EF6A3978-D65B-418D-9C78-CD32122A06A7}"/>
    <cellStyle name="Comma 2 9 2 2 2 2 2 4" xfId="22818" xr:uid="{8A8D8128-9C8F-4A83-89B4-A3A104B8659E}"/>
    <cellStyle name="Comma 2 9 2 2 2 2 3" xfId="6006" xr:uid="{00000000-0005-0000-0000-00000E240000}"/>
    <cellStyle name="Comma 2 9 2 2 2 2 3 2" xfId="15613" xr:uid="{00000000-0005-0000-0000-00000F240000}"/>
    <cellStyle name="Comma 2 9 2 2 2 2 3 2 2" xfId="34827" xr:uid="{F0BE9949-3B6C-4918-94C2-9C424B70B295}"/>
    <cellStyle name="Comma 2 9 2 2 2 2 3 3" xfId="25220" xr:uid="{07D11BAD-EEDD-4BF2-A635-D1A2F17ED5FB}"/>
    <cellStyle name="Comma 2 9 2 2 2 2 4" xfId="10809" xr:uid="{00000000-0005-0000-0000-000010240000}"/>
    <cellStyle name="Comma 2 9 2 2 2 2 4 2" xfId="30023" xr:uid="{1477B4E7-DE34-4479-B90E-2465BF1C0BAF}"/>
    <cellStyle name="Comma 2 9 2 2 2 2 5" xfId="20416" xr:uid="{86F99A05-5BCD-484E-8793-4C1DDD64DE11}"/>
    <cellStyle name="Comma 2 9 2 2 2 3" xfId="1999" xr:uid="{00000000-0005-0000-0000-000011240000}"/>
    <cellStyle name="Comma 2 9 2 2 2 3 2" xfId="4404" xr:uid="{00000000-0005-0000-0000-000012240000}"/>
    <cellStyle name="Comma 2 9 2 2 2 3 2 2" xfId="9207" xr:uid="{00000000-0005-0000-0000-000013240000}"/>
    <cellStyle name="Comma 2 9 2 2 2 3 2 2 2" xfId="18814" xr:uid="{00000000-0005-0000-0000-000014240000}"/>
    <cellStyle name="Comma 2 9 2 2 2 3 2 2 2 2" xfId="38028" xr:uid="{6E08A1B8-32BF-412D-A858-6584DC2D5FBC}"/>
    <cellStyle name="Comma 2 9 2 2 2 3 2 2 3" xfId="28421" xr:uid="{07ED7391-6282-4016-A749-2BCB1E885C52}"/>
    <cellStyle name="Comma 2 9 2 2 2 3 2 3" xfId="14011" xr:uid="{00000000-0005-0000-0000-000015240000}"/>
    <cellStyle name="Comma 2 9 2 2 2 3 2 3 2" xfId="33225" xr:uid="{0C929D98-E780-4854-9709-B20C97F399B3}"/>
    <cellStyle name="Comma 2 9 2 2 2 3 2 4" xfId="23618" xr:uid="{E0025CE9-684D-49E6-B6BD-79FB1E441D1C}"/>
    <cellStyle name="Comma 2 9 2 2 2 3 3" xfId="6806" xr:uid="{00000000-0005-0000-0000-000016240000}"/>
    <cellStyle name="Comma 2 9 2 2 2 3 3 2" xfId="16413" xr:uid="{00000000-0005-0000-0000-000017240000}"/>
    <cellStyle name="Comma 2 9 2 2 2 3 3 2 2" xfId="35627" xr:uid="{2AD3203E-E682-43CE-87C0-BD08348D1584}"/>
    <cellStyle name="Comma 2 9 2 2 2 3 3 3" xfId="26020" xr:uid="{0DDC8CEF-A742-4270-9D52-96159B0EB141}"/>
    <cellStyle name="Comma 2 9 2 2 2 3 4" xfId="11609" xr:uid="{00000000-0005-0000-0000-000018240000}"/>
    <cellStyle name="Comma 2 9 2 2 2 3 4 2" xfId="30823" xr:uid="{34D8B872-A15D-4CC6-B78E-5D56ADE2FD77}"/>
    <cellStyle name="Comma 2 9 2 2 2 3 5" xfId="21216" xr:uid="{B032D0C6-5F48-4DA6-9825-5AC63C4E4BF8}"/>
    <cellStyle name="Comma 2 9 2 2 2 4" xfId="2804" xr:uid="{00000000-0005-0000-0000-000019240000}"/>
    <cellStyle name="Comma 2 9 2 2 2 4 2" xfId="7607" xr:uid="{00000000-0005-0000-0000-00001A240000}"/>
    <cellStyle name="Comma 2 9 2 2 2 4 2 2" xfId="17214" xr:uid="{00000000-0005-0000-0000-00001B240000}"/>
    <cellStyle name="Comma 2 9 2 2 2 4 2 2 2" xfId="36428" xr:uid="{CC143834-AFCC-4427-866B-2665959697C8}"/>
    <cellStyle name="Comma 2 9 2 2 2 4 2 3" xfId="26821" xr:uid="{D5BC28F8-4776-4B04-A6F7-8001C5681AAB}"/>
    <cellStyle name="Comma 2 9 2 2 2 4 3" xfId="12411" xr:uid="{00000000-0005-0000-0000-00001C240000}"/>
    <cellStyle name="Comma 2 9 2 2 2 4 3 2" xfId="31625" xr:uid="{743E9F9A-C219-4FD8-BB98-2DA18B9D463C}"/>
    <cellStyle name="Comma 2 9 2 2 2 4 4" xfId="22018" xr:uid="{DDB80D7D-A8D2-48B8-A9E1-216F03205F6F}"/>
    <cellStyle name="Comma 2 9 2 2 2 5" xfId="5206" xr:uid="{00000000-0005-0000-0000-00001D240000}"/>
    <cellStyle name="Comma 2 9 2 2 2 5 2" xfId="14813" xr:uid="{00000000-0005-0000-0000-00001E240000}"/>
    <cellStyle name="Comma 2 9 2 2 2 5 2 2" xfId="34027" xr:uid="{ED42B437-D3C5-4A35-AC30-A4DFA9FDABCB}"/>
    <cellStyle name="Comma 2 9 2 2 2 5 3" xfId="24420" xr:uid="{C2EA98AD-4A7C-46C3-B98A-A93BA05A362C}"/>
    <cellStyle name="Comma 2 9 2 2 2 6" xfId="10009" xr:uid="{00000000-0005-0000-0000-00001F240000}"/>
    <cellStyle name="Comma 2 9 2 2 2 6 2" xfId="29223" xr:uid="{B1610E99-88C0-4B52-BD4B-4B7D0AC391F6}"/>
    <cellStyle name="Comma 2 9 2 2 2 7" xfId="19616" xr:uid="{42EB05F2-AF5D-4C49-ACA3-ED022CFE6FAE}"/>
    <cellStyle name="Comma 2 9 2 2 3" xfId="598" xr:uid="{00000000-0005-0000-0000-000020240000}"/>
    <cellStyle name="Comma 2 9 2 2 3 2" xfId="1399" xr:uid="{00000000-0005-0000-0000-000021240000}"/>
    <cellStyle name="Comma 2 9 2 2 3 2 2" xfId="3804" xr:uid="{00000000-0005-0000-0000-000022240000}"/>
    <cellStyle name="Comma 2 9 2 2 3 2 2 2" xfId="8607" xr:uid="{00000000-0005-0000-0000-000023240000}"/>
    <cellStyle name="Comma 2 9 2 2 3 2 2 2 2" xfId="18214" xr:uid="{00000000-0005-0000-0000-000024240000}"/>
    <cellStyle name="Comma 2 9 2 2 3 2 2 2 2 2" xfId="37428" xr:uid="{3D3E0F31-2542-4B07-9A90-392056E70B03}"/>
    <cellStyle name="Comma 2 9 2 2 3 2 2 2 3" xfId="27821" xr:uid="{52E017A6-5C98-42CC-B652-103192C9C8D5}"/>
    <cellStyle name="Comma 2 9 2 2 3 2 2 3" xfId="13411" xr:uid="{00000000-0005-0000-0000-000025240000}"/>
    <cellStyle name="Comma 2 9 2 2 3 2 2 3 2" xfId="32625" xr:uid="{0FC359CB-BCC5-487C-83FD-6AD74169EFA2}"/>
    <cellStyle name="Comma 2 9 2 2 3 2 2 4" xfId="23018" xr:uid="{3E1465CF-4B29-45A9-9CF6-69282DB63FCD}"/>
    <cellStyle name="Comma 2 9 2 2 3 2 3" xfId="6206" xr:uid="{00000000-0005-0000-0000-000026240000}"/>
    <cellStyle name="Comma 2 9 2 2 3 2 3 2" xfId="15813" xr:uid="{00000000-0005-0000-0000-000027240000}"/>
    <cellStyle name="Comma 2 9 2 2 3 2 3 2 2" xfId="35027" xr:uid="{5305F204-D820-418E-A562-5572794063C1}"/>
    <cellStyle name="Comma 2 9 2 2 3 2 3 3" xfId="25420" xr:uid="{7093CEF3-CB06-443D-A0E9-CBAB2125E568}"/>
    <cellStyle name="Comma 2 9 2 2 3 2 4" xfId="11009" xr:uid="{00000000-0005-0000-0000-000028240000}"/>
    <cellStyle name="Comma 2 9 2 2 3 2 4 2" xfId="30223" xr:uid="{C36E4689-6D9C-40E4-864B-9FEA6B04FC10}"/>
    <cellStyle name="Comma 2 9 2 2 3 2 5" xfId="20616" xr:uid="{BB509021-E4F8-45CE-92A4-47281F469368}"/>
    <cellStyle name="Comma 2 9 2 2 3 3" xfId="2199" xr:uid="{00000000-0005-0000-0000-000029240000}"/>
    <cellStyle name="Comma 2 9 2 2 3 3 2" xfId="4604" xr:uid="{00000000-0005-0000-0000-00002A240000}"/>
    <cellStyle name="Comma 2 9 2 2 3 3 2 2" xfId="9407" xr:uid="{00000000-0005-0000-0000-00002B240000}"/>
    <cellStyle name="Comma 2 9 2 2 3 3 2 2 2" xfId="19014" xr:uid="{00000000-0005-0000-0000-00002C240000}"/>
    <cellStyle name="Comma 2 9 2 2 3 3 2 2 2 2" xfId="38228" xr:uid="{562F1996-D28B-434E-B865-D02E1C39D3B4}"/>
    <cellStyle name="Comma 2 9 2 2 3 3 2 2 3" xfId="28621" xr:uid="{CE508462-AE0B-4ADC-B6FC-7B3CF33627FA}"/>
    <cellStyle name="Comma 2 9 2 2 3 3 2 3" xfId="14211" xr:uid="{00000000-0005-0000-0000-00002D240000}"/>
    <cellStyle name="Comma 2 9 2 2 3 3 2 3 2" xfId="33425" xr:uid="{979A3F9C-0097-48E7-9748-A6DB0C4D8402}"/>
    <cellStyle name="Comma 2 9 2 2 3 3 2 4" xfId="23818" xr:uid="{463EDE5C-9215-4C93-B266-3557CEFA7C77}"/>
    <cellStyle name="Comma 2 9 2 2 3 3 3" xfId="7006" xr:uid="{00000000-0005-0000-0000-00002E240000}"/>
    <cellStyle name="Comma 2 9 2 2 3 3 3 2" xfId="16613" xr:uid="{00000000-0005-0000-0000-00002F240000}"/>
    <cellStyle name="Comma 2 9 2 2 3 3 3 2 2" xfId="35827" xr:uid="{F6A4F597-4A17-43C1-A05B-BE847478D78C}"/>
    <cellStyle name="Comma 2 9 2 2 3 3 3 3" xfId="26220" xr:uid="{307CE937-CB30-450E-805F-34309952BE94}"/>
    <cellStyle name="Comma 2 9 2 2 3 3 4" xfId="11809" xr:uid="{00000000-0005-0000-0000-000030240000}"/>
    <cellStyle name="Comma 2 9 2 2 3 3 4 2" xfId="31023" xr:uid="{67DB2AAF-9D70-409F-B2BD-6C78FEF3E88C}"/>
    <cellStyle name="Comma 2 9 2 2 3 3 5" xfId="21416" xr:uid="{6AC3ED16-35E0-495C-BC59-F8AE5219E23F}"/>
    <cellStyle name="Comma 2 9 2 2 3 4" xfId="3004" xr:uid="{00000000-0005-0000-0000-000031240000}"/>
    <cellStyle name="Comma 2 9 2 2 3 4 2" xfId="7807" xr:uid="{00000000-0005-0000-0000-000032240000}"/>
    <cellStyle name="Comma 2 9 2 2 3 4 2 2" xfId="17414" xr:uid="{00000000-0005-0000-0000-000033240000}"/>
    <cellStyle name="Comma 2 9 2 2 3 4 2 2 2" xfId="36628" xr:uid="{870291B2-4CB2-431A-A267-DD637FF56C94}"/>
    <cellStyle name="Comma 2 9 2 2 3 4 2 3" xfId="27021" xr:uid="{4718EA06-4903-470C-8EEA-6AB7661086EA}"/>
    <cellStyle name="Comma 2 9 2 2 3 4 3" xfId="12611" xr:uid="{00000000-0005-0000-0000-000034240000}"/>
    <cellStyle name="Comma 2 9 2 2 3 4 3 2" xfId="31825" xr:uid="{35E79A6B-9194-4C08-8601-22ED9BF8FB2F}"/>
    <cellStyle name="Comma 2 9 2 2 3 4 4" xfId="22218" xr:uid="{E639BF56-40C8-4B61-85F2-C8A59F9AF98C}"/>
    <cellStyle name="Comma 2 9 2 2 3 5" xfId="5406" xr:uid="{00000000-0005-0000-0000-000035240000}"/>
    <cellStyle name="Comma 2 9 2 2 3 5 2" xfId="15013" xr:uid="{00000000-0005-0000-0000-000036240000}"/>
    <cellStyle name="Comma 2 9 2 2 3 5 2 2" xfId="34227" xr:uid="{ECC1F532-45A8-411F-8AF5-09223F17DC38}"/>
    <cellStyle name="Comma 2 9 2 2 3 5 3" xfId="24620" xr:uid="{0526495C-10B4-41CB-9D52-333180E1DA37}"/>
    <cellStyle name="Comma 2 9 2 2 3 6" xfId="10209" xr:uid="{00000000-0005-0000-0000-000037240000}"/>
    <cellStyle name="Comma 2 9 2 2 3 6 2" xfId="29423" xr:uid="{27126FF7-3702-410B-80C6-B98141F64565}"/>
    <cellStyle name="Comma 2 9 2 2 3 7" xfId="19816" xr:uid="{D2823455-A73E-49D6-B11F-F5CA9178A2BE}"/>
    <cellStyle name="Comma 2 9 2 2 4" xfId="798" xr:uid="{00000000-0005-0000-0000-000038240000}"/>
    <cellStyle name="Comma 2 9 2 2 4 2" xfId="1599" xr:uid="{00000000-0005-0000-0000-000039240000}"/>
    <cellStyle name="Comma 2 9 2 2 4 2 2" xfId="4004" xr:uid="{00000000-0005-0000-0000-00003A240000}"/>
    <cellStyle name="Comma 2 9 2 2 4 2 2 2" xfId="8807" xr:uid="{00000000-0005-0000-0000-00003B240000}"/>
    <cellStyle name="Comma 2 9 2 2 4 2 2 2 2" xfId="18414" xr:uid="{00000000-0005-0000-0000-00003C240000}"/>
    <cellStyle name="Comma 2 9 2 2 4 2 2 2 2 2" xfId="37628" xr:uid="{64AEC4F7-95D0-4E3D-9AE7-E9E1C76C10C1}"/>
    <cellStyle name="Comma 2 9 2 2 4 2 2 2 3" xfId="28021" xr:uid="{9AB8A508-3E07-4264-869C-BE98CBA6FF7C}"/>
    <cellStyle name="Comma 2 9 2 2 4 2 2 3" xfId="13611" xr:uid="{00000000-0005-0000-0000-00003D240000}"/>
    <cellStyle name="Comma 2 9 2 2 4 2 2 3 2" xfId="32825" xr:uid="{51C255BC-BFDB-44D3-8DC9-7EACF8C6E17F}"/>
    <cellStyle name="Comma 2 9 2 2 4 2 2 4" xfId="23218" xr:uid="{A195A16F-8964-48F1-8C9F-DBDE6EC264DA}"/>
    <cellStyle name="Comma 2 9 2 2 4 2 3" xfId="6406" xr:uid="{00000000-0005-0000-0000-00003E240000}"/>
    <cellStyle name="Comma 2 9 2 2 4 2 3 2" xfId="16013" xr:uid="{00000000-0005-0000-0000-00003F240000}"/>
    <cellStyle name="Comma 2 9 2 2 4 2 3 2 2" xfId="35227" xr:uid="{5FB23038-7FDE-454A-BFBF-62CBBA5157B8}"/>
    <cellStyle name="Comma 2 9 2 2 4 2 3 3" xfId="25620" xr:uid="{9C4BD8DE-04F1-4A60-A804-F78469CA4C9C}"/>
    <cellStyle name="Comma 2 9 2 2 4 2 4" xfId="11209" xr:uid="{00000000-0005-0000-0000-000040240000}"/>
    <cellStyle name="Comma 2 9 2 2 4 2 4 2" xfId="30423" xr:uid="{0A7D0F27-A722-4336-9F2A-E57493312A7B}"/>
    <cellStyle name="Comma 2 9 2 2 4 2 5" xfId="20816" xr:uid="{4B953407-9948-4A50-A9D4-F21FF671F0AD}"/>
    <cellStyle name="Comma 2 9 2 2 4 3" xfId="2399" xr:uid="{00000000-0005-0000-0000-000041240000}"/>
    <cellStyle name="Comma 2 9 2 2 4 3 2" xfId="4804" xr:uid="{00000000-0005-0000-0000-000042240000}"/>
    <cellStyle name="Comma 2 9 2 2 4 3 2 2" xfId="9607" xr:uid="{00000000-0005-0000-0000-000043240000}"/>
    <cellStyle name="Comma 2 9 2 2 4 3 2 2 2" xfId="19214" xr:uid="{00000000-0005-0000-0000-000044240000}"/>
    <cellStyle name="Comma 2 9 2 2 4 3 2 2 2 2" xfId="38428" xr:uid="{0553C444-9CCB-4BC1-96D0-EF7BABF67B1F}"/>
    <cellStyle name="Comma 2 9 2 2 4 3 2 2 3" xfId="28821" xr:uid="{FDEEEB47-3501-444D-BB55-9C3C194CB8D3}"/>
    <cellStyle name="Comma 2 9 2 2 4 3 2 3" xfId="14411" xr:uid="{00000000-0005-0000-0000-000045240000}"/>
    <cellStyle name="Comma 2 9 2 2 4 3 2 3 2" xfId="33625" xr:uid="{2DFE9E9B-5DFE-4F19-912A-41C25DE9481E}"/>
    <cellStyle name="Comma 2 9 2 2 4 3 2 4" xfId="24018" xr:uid="{B7393ABC-7002-496F-8B90-542610922A8B}"/>
    <cellStyle name="Comma 2 9 2 2 4 3 3" xfId="7206" xr:uid="{00000000-0005-0000-0000-000046240000}"/>
    <cellStyle name="Comma 2 9 2 2 4 3 3 2" xfId="16813" xr:uid="{00000000-0005-0000-0000-000047240000}"/>
    <cellStyle name="Comma 2 9 2 2 4 3 3 2 2" xfId="36027" xr:uid="{B3E143FD-DA31-4422-B3E2-950D1EE82131}"/>
    <cellStyle name="Comma 2 9 2 2 4 3 3 3" xfId="26420" xr:uid="{F6A6B011-3DC6-46FC-A382-8070172BCB0C}"/>
    <cellStyle name="Comma 2 9 2 2 4 3 4" xfId="12009" xr:uid="{00000000-0005-0000-0000-000048240000}"/>
    <cellStyle name="Comma 2 9 2 2 4 3 4 2" xfId="31223" xr:uid="{8EAA681F-CE22-4546-B51E-93A37DB842F1}"/>
    <cellStyle name="Comma 2 9 2 2 4 3 5" xfId="21616" xr:uid="{508721AB-53E7-41CA-8550-5164FC59AAF6}"/>
    <cellStyle name="Comma 2 9 2 2 4 4" xfId="3204" xr:uid="{00000000-0005-0000-0000-000049240000}"/>
    <cellStyle name="Comma 2 9 2 2 4 4 2" xfId="8007" xr:uid="{00000000-0005-0000-0000-00004A240000}"/>
    <cellStyle name="Comma 2 9 2 2 4 4 2 2" xfId="17614" xr:uid="{00000000-0005-0000-0000-00004B240000}"/>
    <cellStyle name="Comma 2 9 2 2 4 4 2 2 2" xfId="36828" xr:uid="{3996A9A7-2E7E-4898-A529-903BF90C9334}"/>
    <cellStyle name="Comma 2 9 2 2 4 4 2 3" xfId="27221" xr:uid="{B94B0724-3680-4D55-99F6-A88AF381E900}"/>
    <cellStyle name="Comma 2 9 2 2 4 4 3" xfId="12811" xr:uid="{00000000-0005-0000-0000-00004C240000}"/>
    <cellStyle name="Comma 2 9 2 2 4 4 3 2" xfId="32025" xr:uid="{4F6A576B-8418-49FB-B8B2-D0D77FC928F8}"/>
    <cellStyle name="Comma 2 9 2 2 4 4 4" xfId="22418" xr:uid="{66438DA4-00FF-42AC-B5C0-94981E6D4066}"/>
    <cellStyle name="Comma 2 9 2 2 4 5" xfId="5606" xr:uid="{00000000-0005-0000-0000-00004D240000}"/>
    <cellStyle name="Comma 2 9 2 2 4 5 2" xfId="15213" xr:uid="{00000000-0005-0000-0000-00004E240000}"/>
    <cellStyle name="Comma 2 9 2 2 4 5 2 2" xfId="34427" xr:uid="{A5479C84-D0F8-4ED4-9D0A-4E7B37AA9174}"/>
    <cellStyle name="Comma 2 9 2 2 4 5 3" xfId="24820" xr:uid="{E57E926B-8355-4A0A-B971-AC6EFAD2823B}"/>
    <cellStyle name="Comma 2 9 2 2 4 6" xfId="10409" xr:uid="{00000000-0005-0000-0000-00004F240000}"/>
    <cellStyle name="Comma 2 9 2 2 4 6 2" xfId="29623" xr:uid="{9D0FF772-0965-447D-A3E9-C2FCC84FC494}"/>
    <cellStyle name="Comma 2 9 2 2 4 7" xfId="20016" xr:uid="{C865BEE3-CC23-460C-A6E7-BA6E315EADEB}"/>
    <cellStyle name="Comma 2 9 2 2 5" xfId="999" xr:uid="{00000000-0005-0000-0000-000050240000}"/>
    <cellStyle name="Comma 2 9 2 2 5 2" xfId="3404" xr:uid="{00000000-0005-0000-0000-000051240000}"/>
    <cellStyle name="Comma 2 9 2 2 5 2 2" xfId="8207" xr:uid="{00000000-0005-0000-0000-000052240000}"/>
    <cellStyle name="Comma 2 9 2 2 5 2 2 2" xfId="17814" xr:uid="{00000000-0005-0000-0000-000053240000}"/>
    <cellStyle name="Comma 2 9 2 2 5 2 2 2 2" xfId="37028" xr:uid="{0056BF5C-1A08-491C-9997-55A137C13777}"/>
    <cellStyle name="Comma 2 9 2 2 5 2 2 3" xfId="27421" xr:uid="{5DCB7010-D54E-4B19-A323-758D4A92F735}"/>
    <cellStyle name="Comma 2 9 2 2 5 2 3" xfId="13011" xr:uid="{00000000-0005-0000-0000-000054240000}"/>
    <cellStyle name="Comma 2 9 2 2 5 2 3 2" xfId="32225" xr:uid="{6A761D04-FBB1-4C09-8612-7DA116C06F6D}"/>
    <cellStyle name="Comma 2 9 2 2 5 2 4" xfId="22618" xr:uid="{C9B1079F-8419-48B8-A92D-29C4261C70C4}"/>
    <cellStyle name="Comma 2 9 2 2 5 3" xfId="5806" xr:uid="{00000000-0005-0000-0000-000055240000}"/>
    <cellStyle name="Comma 2 9 2 2 5 3 2" xfId="15413" xr:uid="{00000000-0005-0000-0000-000056240000}"/>
    <cellStyle name="Comma 2 9 2 2 5 3 2 2" xfId="34627" xr:uid="{D94F4440-2253-4E2D-A01C-04A69A0B7E10}"/>
    <cellStyle name="Comma 2 9 2 2 5 3 3" xfId="25020" xr:uid="{AD96312E-3360-4402-9768-D7E2CF4839BF}"/>
    <cellStyle name="Comma 2 9 2 2 5 4" xfId="10609" xr:uid="{00000000-0005-0000-0000-000057240000}"/>
    <cellStyle name="Comma 2 9 2 2 5 4 2" xfId="29823" xr:uid="{179D4B3B-741A-4363-82E6-B2695E01B3BD}"/>
    <cellStyle name="Comma 2 9 2 2 5 5" xfId="20216" xr:uid="{43FFCBD7-F352-4785-996B-3E7A7C227213}"/>
    <cellStyle name="Comma 2 9 2 2 6" xfId="1799" xr:uid="{00000000-0005-0000-0000-000058240000}"/>
    <cellStyle name="Comma 2 9 2 2 6 2" xfId="4204" xr:uid="{00000000-0005-0000-0000-000059240000}"/>
    <cellStyle name="Comma 2 9 2 2 6 2 2" xfId="9007" xr:uid="{00000000-0005-0000-0000-00005A240000}"/>
    <cellStyle name="Comma 2 9 2 2 6 2 2 2" xfId="18614" xr:uid="{00000000-0005-0000-0000-00005B240000}"/>
    <cellStyle name="Comma 2 9 2 2 6 2 2 2 2" xfId="37828" xr:uid="{59518339-651B-4961-B6D1-2663BC5A4735}"/>
    <cellStyle name="Comma 2 9 2 2 6 2 2 3" xfId="28221" xr:uid="{3AB08E0D-3A11-4353-893D-5FBFEE4462B6}"/>
    <cellStyle name="Comma 2 9 2 2 6 2 3" xfId="13811" xr:uid="{00000000-0005-0000-0000-00005C240000}"/>
    <cellStyle name="Comma 2 9 2 2 6 2 3 2" xfId="33025" xr:uid="{BE852A3A-AB6C-4FF0-AD80-F1395098958D}"/>
    <cellStyle name="Comma 2 9 2 2 6 2 4" xfId="23418" xr:uid="{B2236C78-54C4-47BD-843A-EABD929A9257}"/>
    <cellStyle name="Comma 2 9 2 2 6 3" xfId="6606" xr:uid="{00000000-0005-0000-0000-00005D240000}"/>
    <cellStyle name="Comma 2 9 2 2 6 3 2" xfId="16213" xr:uid="{00000000-0005-0000-0000-00005E240000}"/>
    <cellStyle name="Comma 2 9 2 2 6 3 2 2" xfId="35427" xr:uid="{0E319D42-DC03-4677-997D-A49BD37917CB}"/>
    <cellStyle name="Comma 2 9 2 2 6 3 3" xfId="25820" xr:uid="{8E0343C5-817B-4057-87EE-86FE170926EF}"/>
    <cellStyle name="Comma 2 9 2 2 6 4" xfId="11409" xr:uid="{00000000-0005-0000-0000-00005F240000}"/>
    <cellStyle name="Comma 2 9 2 2 6 4 2" xfId="30623" xr:uid="{2DDFC8D0-7AA6-417B-B064-E6193882DD04}"/>
    <cellStyle name="Comma 2 9 2 2 6 5" xfId="21016" xr:uid="{2F20C739-6A3C-40A7-8B05-C4220CCB26B0}"/>
    <cellStyle name="Comma 2 9 2 2 7" xfId="2604" xr:uid="{00000000-0005-0000-0000-000060240000}"/>
    <cellStyle name="Comma 2 9 2 2 7 2" xfId="7407" xr:uid="{00000000-0005-0000-0000-000061240000}"/>
    <cellStyle name="Comma 2 9 2 2 7 2 2" xfId="17014" xr:uid="{00000000-0005-0000-0000-000062240000}"/>
    <cellStyle name="Comma 2 9 2 2 7 2 2 2" xfId="36228" xr:uid="{7407B8C4-D614-4F19-920F-AF2875E05AB9}"/>
    <cellStyle name="Comma 2 9 2 2 7 2 3" xfId="26621" xr:uid="{A09A4F60-C700-4270-A643-51E01D633E0F}"/>
    <cellStyle name="Comma 2 9 2 2 7 3" xfId="12211" xr:uid="{00000000-0005-0000-0000-000063240000}"/>
    <cellStyle name="Comma 2 9 2 2 7 3 2" xfId="31425" xr:uid="{2B8E8161-2837-4707-B784-EAE537CAE20E}"/>
    <cellStyle name="Comma 2 9 2 2 7 4" xfId="21818" xr:uid="{161BFFD6-592B-4A93-B0DD-855E483CCB42}"/>
    <cellStyle name="Comma 2 9 2 2 8" xfId="5006" xr:uid="{00000000-0005-0000-0000-000064240000}"/>
    <cellStyle name="Comma 2 9 2 2 8 2" xfId="14613" xr:uid="{00000000-0005-0000-0000-000065240000}"/>
    <cellStyle name="Comma 2 9 2 2 8 2 2" xfId="33827" xr:uid="{3AAD778A-1421-426D-9FF2-5BC2F66BC57F}"/>
    <cellStyle name="Comma 2 9 2 2 8 3" xfId="24220" xr:uid="{EE2D9433-A3F2-4758-B617-E840F6790C40}"/>
    <cellStyle name="Comma 2 9 2 2 9" xfId="9809" xr:uid="{00000000-0005-0000-0000-000066240000}"/>
    <cellStyle name="Comma 2 9 2 2 9 2" xfId="29023" xr:uid="{2D27F603-C5BA-422E-9C7F-8624A08815D2}"/>
    <cellStyle name="Comma 2 9 2 3" xfId="298" xr:uid="{00000000-0005-0000-0000-000067240000}"/>
    <cellStyle name="Comma 2 9 2 3 2" xfId="1099" xr:uid="{00000000-0005-0000-0000-000068240000}"/>
    <cellStyle name="Comma 2 9 2 3 2 2" xfId="3504" xr:uid="{00000000-0005-0000-0000-000069240000}"/>
    <cellStyle name="Comma 2 9 2 3 2 2 2" xfId="8307" xr:uid="{00000000-0005-0000-0000-00006A240000}"/>
    <cellStyle name="Comma 2 9 2 3 2 2 2 2" xfId="17914" xr:uid="{00000000-0005-0000-0000-00006B240000}"/>
    <cellStyle name="Comma 2 9 2 3 2 2 2 2 2" xfId="37128" xr:uid="{28A8580E-02D9-444F-AA97-282A3AE118C1}"/>
    <cellStyle name="Comma 2 9 2 3 2 2 2 3" xfId="27521" xr:uid="{48E7E270-B80C-4CD8-91D6-B28A3F994729}"/>
    <cellStyle name="Comma 2 9 2 3 2 2 3" xfId="13111" xr:uid="{00000000-0005-0000-0000-00006C240000}"/>
    <cellStyle name="Comma 2 9 2 3 2 2 3 2" xfId="32325" xr:uid="{E06F56D1-D8C5-4DE3-AD3C-8DEC2AD889AA}"/>
    <cellStyle name="Comma 2 9 2 3 2 2 4" xfId="22718" xr:uid="{D61282BA-3693-4B51-997C-D6CFF8A25477}"/>
    <cellStyle name="Comma 2 9 2 3 2 3" xfId="5906" xr:uid="{00000000-0005-0000-0000-00006D240000}"/>
    <cellStyle name="Comma 2 9 2 3 2 3 2" xfId="15513" xr:uid="{00000000-0005-0000-0000-00006E240000}"/>
    <cellStyle name="Comma 2 9 2 3 2 3 2 2" xfId="34727" xr:uid="{A3B590FE-6A90-4A42-8806-1052E82BD56E}"/>
    <cellStyle name="Comma 2 9 2 3 2 3 3" xfId="25120" xr:uid="{067AF074-A8D0-41EE-8D23-7E2C45ABF370}"/>
    <cellStyle name="Comma 2 9 2 3 2 4" xfId="10709" xr:uid="{00000000-0005-0000-0000-00006F240000}"/>
    <cellStyle name="Comma 2 9 2 3 2 4 2" xfId="29923" xr:uid="{78B4F450-937B-4708-9DA9-6568F72F04F4}"/>
    <cellStyle name="Comma 2 9 2 3 2 5" xfId="20316" xr:uid="{28F278E4-D662-4BBD-8580-34BBF9416A6F}"/>
    <cellStyle name="Comma 2 9 2 3 3" xfId="1899" xr:uid="{00000000-0005-0000-0000-000070240000}"/>
    <cellStyle name="Comma 2 9 2 3 3 2" xfId="4304" xr:uid="{00000000-0005-0000-0000-000071240000}"/>
    <cellStyle name="Comma 2 9 2 3 3 2 2" xfId="9107" xr:uid="{00000000-0005-0000-0000-000072240000}"/>
    <cellStyle name="Comma 2 9 2 3 3 2 2 2" xfId="18714" xr:uid="{00000000-0005-0000-0000-000073240000}"/>
    <cellStyle name="Comma 2 9 2 3 3 2 2 2 2" xfId="37928" xr:uid="{23AD312C-FFB6-400D-B16B-2FD1D7905C27}"/>
    <cellStyle name="Comma 2 9 2 3 3 2 2 3" xfId="28321" xr:uid="{F35BF216-3DF5-4DAA-BE6A-DC2DFB03CDD1}"/>
    <cellStyle name="Comma 2 9 2 3 3 2 3" xfId="13911" xr:uid="{00000000-0005-0000-0000-000074240000}"/>
    <cellStyle name="Comma 2 9 2 3 3 2 3 2" xfId="33125" xr:uid="{784182D1-96EB-4D57-A2DB-0EED736B62D3}"/>
    <cellStyle name="Comma 2 9 2 3 3 2 4" xfId="23518" xr:uid="{871DA24A-F035-4FE6-88C4-2C4BE9BD3316}"/>
    <cellStyle name="Comma 2 9 2 3 3 3" xfId="6706" xr:uid="{00000000-0005-0000-0000-000075240000}"/>
    <cellStyle name="Comma 2 9 2 3 3 3 2" xfId="16313" xr:uid="{00000000-0005-0000-0000-000076240000}"/>
    <cellStyle name="Comma 2 9 2 3 3 3 2 2" xfId="35527" xr:uid="{BF231482-478A-4A38-BEF1-ABE3A367EE77}"/>
    <cellStyle name="Comma 2 9 2 3 3 3 3" xfId="25920" xr:uid="{2F2EB99A-1BB0-4A40-93FE-2342E6A93619}"/>
    <cellStyle name="Comma 2 9 2 3 3 4" xfId="11509" xr:uid="{00000000-0005-0000-0000-000077240000}"/>
    <cellStyle name="Comma 2 9 2 3 3 4 2" xfId="30723" xr:uid="{0BDBCBDC-8BFF-405A-B0CE-21881A281B72}"/>
    <cellStyle name="Comma 2 9 2 3 3 5" xfId="21116" xr:uid="{52DE816D-8B68-420F-BD53-5BA1BFDB432E}"/>
    <cellStyle name="Comma 2 9 2 3 4" xfId="2704" xr:uid="{00000000-0005-0000-0000-000078240000}"/>
    <cellStyle name="Comma 2 9 2 3 4 2" xfId="7507" xr:uid="{00000000-0005-0000-0000-000079240000}"/>
    <cellStyle name="Comma 2 9 2 3 4 2 2" xfId="17114" xr:uid="{00000000-0005-0000-0000-00007A240000}"/>
    <cellStyle name="Comma 2 9 2 3 4 2 2 2" xfId="36328" xr:uid="{C7A7B028-6C74-4551-9E7D-BE3A09796285}"/>
    <cellStyle name="Comma 2 9 2 3 4 2 3" xfId="26721" xr:uid="{594EBB1B-1A04-4F5B-82DD-D434190E032D}"/>
    <cellStyle name="Comma 2 9 2 3 4 3" xfId="12311" xr:uid="{00000000-0005-0000-0000-00007B240000}"/>
    <cellStyle name="Comma 2 9 2 3 4 3 2" xfId="31525" xr:uid="{E99220B3-251F-42D7-948E-CFD244DCD90B}"/>
    <cellStyle name="Comma 2 9 2 3 4 4" xfId="21918" xr:uid="{2B04CE93-0F0E-4BB0-9900-00C44A48B651}"/>
    <cellStyle name="Comma 2 9 2 3 5" xfId="5106" xr:uid="{00000000-0005-0000-0000-00007C240000}"/>
    <cellStyle name="Comma 2 9 2 3 5 2" xfId="14713" xr:uid="{00000000-0005-0000-0000-00007D240000}"/>
    <cellStyle name="Comma 2 9 2 3 5 2 2" xfId="33927" xr:uid="{48C7A6A5-D69E-4655-A730-0D59DA9BA44F}"/>
    <cellStyle name="Comma 2 9 2 3 5 3" xfId="24320" xr:uid="{8B4F115C-E215-4818-8EC9-76D694C99B47}"/>
    <cellStyle name="Comma 2 9 2 3 6" xfId="9909" xr:uid="{00000000-0005-0000-0000-00007E240000}"/>
    <cellStyle name="Comma 2 9 2 3 6 2" xfId="29123" xr:uid="{95634BF0-D285-459E-BE2C-BE4A55E1E38C}"/>
    <cellStyle name="Comma 2 9 2 3 7" xfId="19516" xr:uid="{601D3EAE-6CE7-4C46-8C80-9CE7064A4E08}"/>
    <cellStyle name="Comma 2 9 2 4" xfId="498" xr:uid="{00000000-0005-0000-0000-00007F240000}"/>
    <cellStyle name="Comma 2 9 2 4 2" xfId="1299" xr:uid="{00000000-0005-0000-0000-000080240000}"/>
    <cellStyle name="Comma 2 9 2 4 2 2" xfId="3704" xr:uid="{00000000-0005-0000-0000-000081240000}"/>
    <cellStyle name="Comma 2 9 2 4 2 2 2" xfId="8507" xr:uid="{00000000-0005-0000-0000-000082240000}"/>
    <cellStyle name="Comma 2 9 2 4 2 2 2 2" xfId="18114" xr:uid="{00000000-0005-0000-0000-000083240000}"/>
    <cellStyle name="Comma 2 9 2 4 2 2 2 2 2" xfId="37328" xr:uid="{73EC97B5-3DD0-4B9B-BDBF-33B98C6B0765}"/>
    <cellStyle name="Comma 2 9 2 4 2 2 2 3" xfId="27721" xr:uid="{A66379F1-94CA-4C8D-8AEB-C671D242747E}"/>
    <cellStyle name="Comma 2 9 2 4 2 2 3" xfId="13311" xr:uid="{00000000-0005-0000-0000-000084240000}"/>
    <cellStyle name="Comma 2 9 2 4 2 2 3 2" xfId="32525" xr:uid="{F066B47D-0A02-4A2E-8A5E-54A35BD8F4BE}"/>
    <cellStyle name="Comma 2 9 2 4 2 2 4" xfId="22918" xr:uid="{8B6FBC1F-1CAE-4CE6-A110-E7316FA03A7D}"/>
    <cellStyle name="Comma 2 9 2 4 2 3" xfId="6106" xr:uid="{00000000-0005-0000-0000-000085240000}"/>
    <cellStyle name="Comma 2 9 2 4 2 3 2" xfId="15713" xr:uid="{00000000-0005-0000-0000-000086240000}"/>
    <cellStyle name="Comma 2 9 2 4 2 3 2 2" xfId="34927" xr:uid="{E65232D8-0119-4722-9D62-C34B2EC365BE}"/>
    <cellStyle name="Comma 2 9 2 4 2 3 3" xfId="25320" xr:uid="{C76C45EC-5736-4FAB-A6F6-83233635C70F}"/>
    <cellStyle name="Comma 2 9 2 4 2 4" xfId="10909" xr:uid="{00000000-0005-0000-0000-000087240000}"/>
    <cellStyle name="Comma 2 9 2 4 2 4 2" xfId="30123" xr:uid="{AB546F1C-557A-4412-AAFF-CA4D0D8053D8}"/>
    <cellStyle name="Comma 2 9 2 4 2 5" xfId="20516" xr:uid="{3312F690-1502-428C-8914-9E6734BFF52D}"/>
    <cellStyle name="Comma 2 9 2 4 3" xfId="2099" xr:uid="{00000000-0005-0000-0000-000088240000}"/>
    <cellStyle name="Comma 2 9 2 4 3 2" xfId="4504" xr:uid="{00000000-0005-0000-0000-000089240000}"/>
    <cellStyle name="Comma 2 9 2 4 3 2 2" xfId="9307" xr:uid="{00000000-0005-0000-0000-00008A240000}"/>
    <cellStyle name="Comma 2 9 2 4 3 2 2 2" xfId="18914" xr:uid="{00000000-0005-0000-0000-00008B240000}"/>
    <cellStyle name="Comma 2 9 2 4 3 2 2 2 2" xfId="38128" xr:uid="{9F601CF3-A186-4240-878A-EE37EC4E6A25}"/>
    <cellStyle name="Comma 2 9 2 4 3 2 2 3" xfId="28521" xr:uid="{6FB1F9A9-FF24-412C-A0F9-C7F32CE4FB0C}"/>
    <cellStyle name="Comma 2 9 2 4 3 2 3" xfId="14111" xr:uid="{00000000-0005-0000-0000-00008C240000}"/>
    <cellStyle name="Comma 2 9 2 4 3 2 3 2" xfId="33325" xr:uid="{D997DA87-2A94-4B87-8E35-87BB4F622229}"/>
    <cellStyle name="Comma 2 9 2 4 3 2 4" xfId="23718" xr:uid="{A6DC01D7-8D89-4E12-A2B8-D9ACEDEC4835}"/>
    <cellStyle name="Comma 2 9 2 4 3 3" xfId="6906" xr:uid="{00000000-0005-0000-0000-00008D240000}"/>
    <cellStyle name="Comma 2 9 2 4 3 3 2" xfId="16513" xr:uid="{00000000-0005-0000-0000-00008E240000}"/>
    <cellStyle name="Comma 2 9 2 4 3 3 2 2" xfId="35727" xr:uid="{10B15A0A-964A-46DA-8867-17CD40FF72F7}"/>
    <cellStyle name="Comma 2 9 2 4 3 3 3" xfId="26120" xr:uid="{4246C321-8E81-4BDF-A7CE-8B60E4ED0721}"/>
    <cellStyle name="Comma 2 9 2 4 3 4" xfId="11709" xr:uid="{00000000-0005-0000-0000-00008F240000}"/>
    <cellStyle name="Comma 2 9 2 4 3 4 2" xfId="30923" xr:uid="{31320FEB-C43C-4922-84FD-0D9CD8EA1486}"/>
    <cellStyle name="Comma 2 9 2 4 3 5" xfId="21316" xr:uid="{8BDCE7F3-82F7-4E7C-B9F0-B3CF6F7AB240}"/>
    <cellStyle name="Comma 2 9 2 4 4" xfId="2904" xr:uid="{00000000-0005-0000-0000-000090240000}"/>
    <cellStyle name="Comma 2 9 2 4 4 2" xfId="7707" xr:uid="{00000000-0005-0000-0000-000091240000}"/>
    <cellStyle name="Comma 2 9 2 4 4 2 2" xfId="17314" xr:uid="{00000000-0005-0000-0000-000092240000}"/>
    <cellStyle name="Comma 2 9 2 4 4 2 2 2" xfId="36528" xr:uid="{9E497E90-B185-40A9-B6BB-C033605934B4}"/>
    <cellStyle name="Comma 2 9 2 4 4 2 3" xfId="26921" xr:uid="{67F844AE-1B0F-4618-8246-0AAB688064FA}"/>
    <cellStyle name="Comma 2 9 2 4 4 3" xfId="12511" xr:uid="{00000000-0005-0000-0000-000093240000}"/>
    <cellStyle name="Comma 2 9 2 4 4 3 2" xfId="31725" xr:uid="{2B9A98C6-D4AD-4A72-9DD8-39D0EAD186F6}"/>
    <cellStyle name="Comma 2 9 2 4 4 4" xfId="22118" xr:uid="{7073FE56-DF83-4C2B-9751-1850D52E523D}"/>
    <cellStyle name="Comma 2 9 2 4 5" xfId="5306" xr:uid="{00000000-0005-0000-0000-000094240000}"/>
    <cellStyle name="Comma 2 9 2 4 5 2" xfId="14913" xr:uid="{00000000-0005-0000-0000-000095240000}"/>
    <cellStyle name="Comma 2 9 2 4 5 2 2" xfId="34127" xr:uid="{2660F266-86A6-4BD1-826C-73B0A506C6F0}"/>
    <cellStyle name="Comma 2 9 2 4 5 3" xfId="24520" xr:uid="{FE423CCB-F547-4857-A71C-2199254FD01B}"/>
    <cellStyle name="Comma 2 9 2 4 6" xfId="10109" xr:uid="{00000000-0005-0000-0000-000096240000}"/>
    <cellStyle name="Comma 2 9 2 4 6 2" xfId="29323" xr:uid="{E44C505F-E883-48C7-AEE4-E1DD780F8676}"/>
    <cellStyle name="Comma 2 9 2 4 7" xfId="19716" xr:uid="{84D4A0EC-DFBD-4588-95CB-880601246E39}"/>
    <cellStyle name="Comma 2 9 2 5" xfId="698" xr:uid="{00000000-0005-0000-0000-000097240000}"/>
    <cellStyle name="Comma 2 9 2 5 2" xfId="1499" xr:uid="{00000000-0005-0000-0000-000098240000}"/>
    <cellStyle name="Comma 2 9 2 5 2 2" xfId="3904" xr:uid="{00000000-0005-0000-0000-000099240000}"/>
    <cellStyle name="Comma 2 9 2 5 2 2 2" xfId="8707" xr:uid="{00000000-0005-0000-0000-00009A240000}"/>
    <cellStyle name="Comma 2 9 2 5 2 2 2 2" xfId="18314" xr:uid="{00000000-0005-0000-0000-00009B240000}"/>
    <cellStyle name="Comma 2 9 2 5 2 2 2 2 2" xfId="37528" xr:uid="{09A4AF6C-904B-4946-BE53-AEF479D2AFFB}"/>
    <cellStyle name="Comma 2 9 2 5 2 2 2 3" xfId="27921" xr:uid="{0166D635-D99E-4CC1-8653-1F75DB53EF37}"/>
    <cellStyle name="Comma 2 9 2 5 2 2 3" xfId="13511" xr:uid="{00000000-0005-0000-0000-00009C240000}"/>
    <cellStyle name="Comma 2 9 2 5 2 2 3 2" xfId="32725" xr:uid="{2A4555F2-101F-4EBF-B373-59225F771B1E}"/>
    <cellStyle name="Comma 2 9 2 5 2 2 4" xfId="23118" xr:uid="{99C914B0-D106-44F6-B84B-C405740E9856}"/>
    <cellStyle name="Comma 2 9 2 5 2 3" xfId="6306" xr:uid="{00000000-0005-0000-0000-00009D240000}"/>
    <cellStyle name="Comma 2 9 2 5 2 3 2" xfId="15913" xr:uid="{00000000-0005-0000-0000-00009E240000}"/>
    <cellStyle name="Comma 2 9 2 5 2 3 2 2" xfId="35127" xr:uid="{BFAA6EAC-3AA3-47A4-89F3-6418D3A43E19}"/>
    <cellStyle name="Comma 2 9 2 5 2 3 3" xfId="25520" xr:uid="{AB1B1CD4-4E21-469A-95B2-CCD114BF7F0F}"/>
    <cellStyle name="Comma 2 9 2 5 2 4" xfId="11109" xr:uid="{00000000-0005-0000-0000-00009F240000}"/>
    <cellStyle name="Comma 2 9 2 5 2 4 2" xfId="30323" xr:uid="{E6539E89-A5B2-4C4D-A4E8-D385E6CD078C}"/>
    <cellStyle name="Comma 2 9 2 5 2 5" xfId="20716" xr:uid="{20FBD0C1-0076-46F5-887A-170AFF49AEEE}"/>
    <cellStyle name="Comma 2 9 2 5 3" xfId="2299" xr:uid="{00000000-0005-0000-0000-0000A0240000}"/>
    <cellStyle name="Comma 2 9 2 5 3 2" xfId="4704" xr:uid="{00000000-0005-0000-0000-0000A1240000}"/>
    <cellStyle name="Comma 2 9 2 5 3 2 2" xfId="9507" xr:uid="{00000000-0005-0000-0000-0000A2240000}"/>
    <cellStyle name="Comma 2 9 2 5 3 2 2 2" xfId="19114" xr:uid="{00000000-0005-0000-0000-0000A3240000}"/>
    <cellStyle name="Comma 2 9 2 5 3 2 2 2 2" xfId="38328" xr:uid="{6262A59C-6F62-489D-B29E-CD91A557789B}"/>
    <cellStyle name="Comma 2 9 2 5 3 2 2 3" xfId="28721" xr:uid="{CDE313E7-CA8E-438D-A002-780E1D946870}"/>
    <cellStyle name="Comma 2 9 2 5 3 2 3" xfId="14311" xr:uid="{00000000-0005-0000-0000-0000A4240000}"/>
    <cellStyle name="Comma 2 9 2 5 3 2 3 2" xfId="33525" xr:uid="{DC8F7129-E9C7-45B4-ACC7-6EB03C485F83}"/>
    <cellStyle name="Comma 2 9 2 5 3 2 4" xfId="23918" xr:uid="{F2EE752F-5781-4BD6-AB5F-309291C156F8}"/>
    <cellStyle name="Comma 2 9 2 5 3 3" xfId="7106" xr:uid="{00000000-0005-0000-0000-0000A5240000}"/>
    <cellStyle name="Comma 2 9 2 5 3 3 2" xfId="16713" xr:uid="{00000000-0005-0000-0000-0000A6240000}"/>
    <cellStyle name="Comma 2 9 2 5 3 3 2 2" xfId="35927" xr:uid="{875A8E63-1DBE-4BF3-A50E-EE0AB1097B9C}"/>
    <cellStyle name="Comma 2 9 2 5 3 3 3" xfId="26320" xr:uid="{9FBC2DF5-36A8-47E4-8F1C-B8EE714DCB1E}"/>
    <cellStyle name="Comma 2 9 2 5 3 4" xfId="11909" xr:uid="{00000000-0005-0000-0000-0000A7240000}"/>
    <cellStyle name="Comma 2 9 2 5 3 4 2" xfId="31123" xr:uid="{78B538E2-A6C1-40A4-BE1D-0A2480EC6698}"/>
    <cellStyle name="Comma 2 9 2 5 3 5" xfId="21516" xr:uid="{EAF2F374-DA1D-475C-A826-51A4589AFBDC}"/>
    <cellStyle name="Comma 2 9 2 5 4" xfId="3104" xr:uid="{00000000-0005-0000-0000-0000A8240000}"/>
    <cellStyle name="Comma 2 9 2 5 4 2" xfId="7907" xr:uid="{00000000-0005-0000-0000-0000A9240000}"/>
    <cellStyle name="Comma 2 9 2 5 4 2 2" xfId="17514" xr:uid="{00000000-0005-0000-0000-0000AA240000}"/>
    <cellStyle name="Comma 2 9 2 5 4 2 2 2" xfId="36728" xr:uid="{96466199-9771-466A-916C-35CE3441556B}"/>
    <cellStyle name="Comma 2 9 2 5 4 2 3" xfId="27121" xr:uid="{5E1A6F25-FBA5-4982-81A1-60C9F79C9C1E}"/>
    <cellStyle name="Comma 2 9 2 5 4 3" xfId="12711" xr:uid="{00000000-0005-0000-0000-0000AB240000}"/>
    <cellStyle name="Comma 2 9 2 5 4 3 2" xfId="31925" xr:uid="{4191B417-38A8-4941-98D5-73E21BA2AB5D}"/>
    <cellStyle name="Comma 2 9 2 5 4 4" xfId="22318" xr:uid="{F156A984-C44F-4144-A16A-CCE53EFD47EB}"/>
    <cellStyle name="Comma 2 9 2 5 5" xfId="5506" xr:uid="{00000000-0005-0000-0000-0000AC240000}"/>
    <cellStyle name="Comma 2 9 2 5 5 2" xfId="15113" xr:uid="{00000000-0005-0000-0000-0000AD240000}"/>
    <cellStyle name="Comma 2 9 2 5 5 2 2" xfId="34327" xr:uid="{75686942-5C58-47B4-80AD-020CC17B6037}"/>
    <cellStyle name="Comma 2 9 2 5 5 3" xfId="24720" xr:uid="{12EC7ABE-3BB5-473A-B6C4-BDF52F8EB1DB}"/>
    <cellStyle name="Comma 2 9 2 5 6" xfId="10309" xr:uid="{00000000-0005-0000-0000-0000AE240000}"/>
    <cellStyle name="Comma 2 9 2 5 6 2" xfId="29523" xr:uid="{8FBB1EAB-F51E-4488-A1F7-F38F3552393C}"/>
    <cellStyle name="Comma 2 9 2 5 7" xfId="19916" xr:uid="{65C3CE98-1829-4154-B671-C1E24FC29BD0}"/>
    <cellStyle name="Comma 2 9 2 6" xfId="899" xr:uid="{00000000-0005-0000-0000-0000AF240000}"/>
    <cellStyle name="Comma 2 9 2 6 2" xfId="3304" xr:uid="{00000000-0005-0000-0000-0000B0240000}"/>
    <cellStyle name="Comma 2 9 2 6 2 2" xfId="8107" xr:uid="{00000000-0005-0000-0000-0000B1240000}"/>
    <cellStyle name="Comma 2 9 2 6 2 2 2" xfId="17714" xr:uid="{00000000-0005-0000-0000-0000B2240000}"/>
    <cellStyle name="Comma 2 9 2 6 2 2 2 2" xfId="36928" xr:uid="{9D308037-20FE-4AB5-882F-85A8C8818B21}"/>
    <cellStyle name="Comma 2 9 2 6 2 2 3" xfId="27321" xr:uid="{20A5F3BF-469A-4F94-9756-933148483F7B}"/>
    <cellStyle name="Comma 2 9 2 6 2 3" xfId="12911" xr:uid="{00000000-0005-0000-0000-0000B3240000}"/>
    <cellStyle name="Comma 2 9 2 6 2 3 2" xfId="32125" xr:uid="{C056A587-B119-4BB8-B91F-94E0BBA5E3E4}"/>
    <cellStyle name="Comma 2 9 2 6 2 4" xfId="22518" xr:uid="{FEF2D627-7C4B-4470-B3AC-3B59E2ECCE1F}"/>
    <cellStyle name="Comma 2 9 2 6 3" xfId="5706" xr:uid="{00000000-0005-0000-0000-0000B4240000}"/>
    <cellStyle name="Comma 2 9 2 6 3 2" xfId="15313" xr:uid="{00000000-0005-0000-0000-0000B5240000}"/>
    <cellStyle name="Comma 2 9 2 6 3 2 2" xfId="34527" xr:uid="{F5B0E060-A116-404B-8F30-CB710D607A0D}"/>
    <cellStyle name="Comma 2 9 2 6 3 3" xfId="24920" xr:uid="{97834056-6CA6-4279-8EFA-CEB8FD6CD060}"/>
    <cellStyle name="Comma 2 9 2 6 4" xfId="10509" xr:uid="{00000000-0005-0000-0000-0000B6240000}"/>
    <cellStyle name="Comma 2 9 2 6 4 2" xfId="29723" xr:uid="{6D28B7AC-5344-4EA1-89BA-14E4ECD9F999}"/>
    <cellStyle name="Comma 2 9 2 6 5" xfId="20116" xr:uid="{39CCCB21-A40C-4F3F-B4DB-2E49CE48E100}"/>
    <cellStyle name="Comma 2 9 2 7" xfId="1699" xr:uid="{00000000-0005-0000-0000-0000B7240000}"/>
    <cellStyle name="Comma 2 9 2 7 2" xfId="4104" xr:uid="{00000000-0005-0000-0000-0000B8240000}"/>
    <cellStyle name="Comma 2 9 2 7 2 2" xfId="8907" xr:uid="{00000000-0005-0000-0000-0000B9240000}"/>
    <cellStyle name="Comma 2 9 2 7 2 2 2" xfId="18514" xr:uid="{00000000-0005-0000-0000-0000BA240000}"/>
    <cellStyle name="Comma 2 9 2 7 2 2 2 2" xfId="37728" xr:uid="{4798783E-F99A-4ED1-98B6-D9E4C6E42693}"/>
    <cellStyle name="Comma 2 9 2 7 2 2 3" xfId="28121" xr:uid="{EA85BBDB-974E-4D0E-B3FB-F0DC26691D20}"/>
    <cellStyle name="Comma 2 9 2 7 2 3" xfId="13711" xr:uid="{00000000-0005-0000-0000-0000BB240000}"/>
    <cellStyle name="Comma 2 9 2 7 2 3 2" xfId="32925" xr:uid="{B7DE0BB6-4E30-4DD3-8838-DB2037CA79FC}"/>
    <cellStyle name="Comma 2 9 2 7 2 4" xfId="23318" xr:uid="{A9F241F3-30D2-4915-A499-CCEAF95A4434}"/>
    <cellStyle name="Comma 2 9 2 7 3" xfId="6506" xr:uid="{00000000-0005-0000-0000-0000BC240000}"/>
    <cellStyle name="Comma 2 9 2 7 3 2" xfId="16113" xr:uid="{00000000-0005-0000-0000-0000BD240000}"/>
    <cellStyle name="Comma 2 9 2 7 3 2 2" xfId="35327" xr:uid="{CCD7550F-D4AF-43CC-90DE-9C6FA0E48423}"/>
    <cellStyle name="Comma 2 9 2 7 3 3" xfId="25720" xr:uid="{EE15B0BD-B8F4-40E9-B8AC-5138E55C4EAA}"/>
    <cellStyle name="Comma 2 9 2 7 4" xfId="11309" xr:uid="{00000000-0005-0000-0000-0000BE240000}"/>
    <cellStyle name="Comma 2 9 2 7 4 2" xfId="30523" xr:uid="{1B4B0F23-968A-412C-B8EE-258E4B1BF7C6}"/>
    <cellStyle name="Comma 2 9 2 7 5" xfId="20916" xr:uid="{D98F0FEB-2019-4F50-8328-4FC0EEE9BECB}"/>
    <cellStyle name="Comma 2 9 2 8" xfId="2504" xr:uid="{00000000-0005-0000-0000-0000BF240000}"/>
    <cellStyle name="Comma 2 9 2 8 2" xfId="7307" xr:uid="{00000000-0005-0000-0000-0000C0240000}"/>
    <cellStyle name="Comma 2 9 2 8 2 2" xfId="16914" xr:uid="{00000000-0005-0000-0000-0000C1240000}"/>
    <cellStyle name="Comma 2 9 2 8 2 2 2" xfId="36128" xr:uid="{9893CE03-E5A8-4437-906D-1B1C05D4F752}"/>
    <cellStyle name="Comma 2 9 2 8 2 3" xfId="26521" xr:uid="{102F2504-3372-470C-BE3D-FD4C4A4FE333}"/>
    <cellStyle name="Comma 2 9 2 8 3" xfId="12111" xr:uid="{00000000-0005-0000-0000-0000C2240000}"/>
    <cellStyle name="Comma 2 9 2 8 3 2" xfId="31325" xr:uid="{DB2F96A6-578B-41F6-A25C-B511D9E2B13B}"/>
    <cellStyle name="Comma 2 9 2 8 4" xfId="21718" xr:uid="{5DC83543-FE9A-4293-B1A8-E33E747A5103}"/>
    <cellStyle name="Comma 2 9 2 9" xfId="4906" xr:uid="{00000000-0005-0000-0000-0000C3240000}"/>
    <cellStyle name="Comma 2 9 2 9 2" xfId="14513" xr:uid="{00000000-0005-0000-0000-0000C4240000}"/>
    <cellStyle name="Comma 2 9 2 9 2 2" xfId="33727" xr:uid="{6433F352-5224-4CA1-9AD5-469342CEA8B1}"/>
    <cellStyle name="Comma 2 9 2 9 3" xfId="24120" xr:uid="{079827E4-5FB9-435C-A27B-1F0C78C211DF}"/>
    <cellStyle name="Comma 2 9 3" xfId="148" xr:uid="{00000000-0005-0000-0000-0000C5240000}"/>
    <cellStyle name="Comma 2 9 3 10" xfId="19366" xr:uid="{02B782AA-E215-4A2A-BEDD-B82C3A721F64}"/>
    <cellStyle name="Comma 2 9 3 2" xfId="348" xr:uid="{00000000-0005-0000-0000-0000C6240000}"/>
    <cellStyle name="Comma 2 9 3 2 2" xfId="1149" xr:uid="{00000000-0005-0000-0000-0000C7240000}"/>
    <cellStyle name="Comma 2 9 3 2 2 2" xfId="3554" xr:uid="{00000000-0005-0000-0000-0000C8240000}"/>
    <cellStyle name="Comma 2 9 3 2 2 2 2" xfId="8357" xr:uid="{00000000-0005-0000-0000-0000C9240000}"/>
    <cellStyle name="Comma 2 9 3 2 2 2 2 2" xfId="17964" xr:uid="{00000000-0005-0000-0000-0000CA240000}"/>
    <cellStyle name="Comma 2 9 3 2 2 2 2 2 2" xfId="37178" xr:uid="{DACC4344-F168-4A06-99E0-898F9D1F46B5}"/>
    <cellStyle name="Comma 2 9 3 2 2 2 2 3" xfId="27571" xr:uid="{1AF16CD5-BDC6-4342-AF90-C9D6B15A447A}"/>
    <cellStyle name="Comma 2 9 3 2 2 2 3" xfId="13161" xr:uid="{00000000-0005-0000-0000-0000CB240000}"/>
    <cellStyle name="Comma 2 9 3 2 2 2 3 2" xfId="32375" xr:uid="{1FDBA977-106A-4B9B-B9BE-52D319D6177B}"/>
    <cellStyle name="Comma 2 9 3 2 2 2 4" xfId="22768" xr:uid="{410D9AA9-B3B5-42AC-8E69-0ABA87654BA6}"/>
    <cellStyle name="Comma 2 9 3 2 2 3" xfId="5956" xr:uid="{00000000-0005-0000-0000-0000CC240000}"/>
    <cellStyle name="Comma 2 9 3 2 2 3 2" xfId="15563" xr:uid="{00000000-0005-0000-0000-0000CD240000}"/>
    <cellStyle name="Comma 2 9 3 2 2 3 2 2" xfId="34777" xr:uid="{75AEAD2B-03CC-4F22-B8F8-1209A77B085C}"/>
    <cellStyle name="Comma 2 9 3 2 2 3 3" xfId="25170" xr:uid="{4F25289F-EEB8-41BB-A1B8-19C2AF22817A}"/>
    <cellStyle name="Comma 2 9 3 2 2 4" xfId="10759" xr:uid="{00000000-0005-0000-0000-0000CE240000}"/>
    <cellStyle name="Comma 2 9 3 2 2 4 2" xfId="29973" xr:uid="{193B4D60-1E78-4BED-98B1-5FB1E829CA73}"/>
    <cellStyle name="Comma 2 9 3 2 2 5" xfId="20366" xr:uid="{FA0D7CF2-EF59-4CD8-876E-D9A5DD008570}"/>
    <cellStyle name="Comma 2 9 3 2 3" xfId="1949" xr:uid="{00000000-0005-0000-0000-0000CF240000}"/>
    <cellStyle name="Comma 2 9 3 2 3 2" xfId="4354" xr:uid="{00000000-0005-0000-0000-0000D0240000}"/>
    <cellStyle name="Comma 2 9 3 2 3 2 2" xfId="9157" xr:uid="{00000000-0005-0000-0000-0000D1240000}"/>
    <cellStyle name="Comma 2 9 3 2 3 2 2 2" xfId="18764" xr:uid="{00000000-0005-0000-0000-0000D2240000}"/>
    <cellStyle name="Comma 2 9 3 2 3 2 2 2 2" xfId="37978" xr:uid="{1758F69D-43A8-4D1E-B825-6926BE7ABE45}"/>
    <cellStyle name="Comma 2 9 3 2 3 2 2 3" xfId="28371" xr:uid="{4FBE93E9-338A-4708-AF1A-FDC3E8D564D8}"/>
    <cellStyle name="Comma 2 9 3 2 3 2 3" xfId="13961" xr:uid="{00000000-0005-0000-0000-0000D3240000}"/>
    <cellStyle name="Comma 2 9 3 2 3 2 3 2" xfId="33175" xr:uid="{40F18DB8-6AFB-4905-A5F1-D63A88CD64F6}"/>
    <cellStyle name="Comma 2 9 3 2 3 2 4" xfId="23568" xr:uid="{A9602D4A-19CF-42D8-BEDB-976A7E591193}"/>
    <cellStyle name="Comma 2 9 3 2 3 3" xfId="6756" xr:uid="{00000000-0005-0000-0000-0000D4240000}"/>
    <cellStyle name="Comma 2 9 3 2 3 3 2" xfId="16363" xr:uid="{00000000-0005-0000-0000-0000D5240000}"/>
    <cellStyle name="Comma 2 9 3 2 3 3 2 2" xfId="35577" xr:uid="{9D1E8A7A-1523-441D-A8AE-C5C1E60E0E44}"/>
    <cellStyle name="Comma 2 9 3 2 3 3 3" xfId="25970" xr:uid="{F9E3600C-C148-4C74-A6E4-C4F66FD02FC3}"/>
    <cellStyle name="Comma 2 9 3 2 3 4" xfId="11559" xr:uid="{00000000-0005-0000-0000-0000D6240000}"/>
    <cellStyle name="Comma 2 9 3 2 3 4 2" xfId="30773" xr:uid="{08158561-8A64-464A-9FF1-22A78607D065}"/>
    <cellStyle name="Comma 2 9 3 2 3 5" xfId="21166" xr:uid="{4116CDE1-0BB0-4577-AD06-2B9B991C43B2}"/>
    <cellStyle name="Comma 2 9 3 2 4" xfId="2754" xr:uid="{00000000-0005-0000-0000-0000D7240000}"/>
    <cellStyle name="Comma 2 9 3 2 4 2" xfId="7557" xr:uid="{00000000-0005-0000-0000-0000D8240000}"/>
    <cellStyle name="Comma 2 9 3 2 4 2 2" xfId="17164" xr:uid="{00000000-0005-0000-0000-0000D9240000}"/>
    <cellStyle name="Comma 2 9 3 2 4 2 2 2" xfId="36378" xr:uid="{F5476EBB-71B6-4BE9-9F56-CD07B5A92560}"/>
    <cellStyle name="Comma 2 9 3 2 4 2 3" xfId="26771" xr:uid="{4152D0F4-D987-4297-9381-6572805468E4}"/>
    <cellStyle name="Comma 2 9 3 2 4 3" xfId="12361" xr:uid="{00000000-0005-0000-0000-0000DA240000}"/>
    <cellStyle name="Comma 2 9 3 2 4 3 2" xfId="31575" xr:uid="{012E87F3-BF44-4FCE-AA38-5ECC49A0735C}"/>
    <cellStyle name="Comma 2 9 3 2 4 4" xfId="21968" xr:uid="{2F6F841D-8B5F-44F6-B965-52F3CD00B9F8}"/>
    <cellStyle name="Comma 2 9 3 2 5" xfId="5156" xr:uid="{00000000-0005-0000-0000-0000DB240000}"/>
    <cellStyle name="Comma 2 9 3 2 5 2" xfId="14763" xr:uid="{00000000-0005-0000-0000-0000DC240000}"/>
    <cellStyle name="Comma 2 9 3 2 5 2 2" xfId="33977" xr:uid="{71A9C19C-9650-440F-8387-FBB90986BFC2}"/>
    <cellStyle name="Comma 2 9 3 2 5 3" xfId="24370" xr:uid="{4335D51A-001A-49B6-8039-EA59C6888D70}"/>
    <cellStyle name="Comma 2 9 3 2 6" xfId="9959" xr:uid="{00000000-0005-0000-0000-0000DD240000}"/>
    <cellStyle name="Comma 2 9 3 2 6 2" xfId="29173" xr:uid="{3E80A241-0E6A-4514-A975-B0F755220E22}"/>
    <cellStyle name="Comma 2 9 3 2 7" xfId="19566" xr:uid="{6D534C15-2FDE-4FDB-A2F5-5274ED1DC571}"/>
    <cellStyle name="Comma 2 9 3 3" xfId="548" xr:uid="{00000000-0005-0000-0000-0000DE240000}"/>
    <cellStyle name="Comma 2 9 3 3 2" xfId="1349" xr:uid="{00000000-0005-0000-0000-0000DF240000}"/>
    <cellStyle name="Comma 2 9 3 3 2 2" xfId="3754" xr:uid="{00000000-0005-0000-0000-0000E0240000}"/>
    <cellStyle name="Comma 2 9 3 3 2 2 2" xfId="8557" xr:uid="{00000000-0005-0000-0000-0000E1240000}"/>
    <cellStyle name="Comma 2 9 3 3 2 2 2 2" xfId="18164" xr:uid="{00000000-0005-0000-0000-0000E2240000}"/>
    <cellStyle name="Comma 2 9 3 3 2 2 2 2 2" xfId="37378" xr:uid="{2D2362D3-E41E-4AEF-8BFF-7E1E8C6A2171}"/>
    <cellStyle name="Comma 2 9 3 3 2 2 2 3" xfId="27771" xr:uid="{B0A6F3CD-F442-4A31-8F8A-954CCFD33A77}"/>
    <cellStyle name="Comma 2 9 3 3 2 2 3" xfId="13361" xr:uid="{00000000-0005-0000-0000-0000E3240000}"/>
    <cellStyle name="Comma 2 9 3 3 2 2 3 2" xfId="32575" xr:uid="{FC95646F-7F5B-4C60-8BB9-126EF9A6B27D}"/>
    <cellStyle name="Comma 2 9 3 3 2 2 4" xfId="22968" xr:uid="{B29F5F7A-5D7C-416F-82F1-C7CF62245421}"/>
    <cellStyle name="Comma 2 9 3 3 2 3" xfId="6156" xr:uid="{00000000-0005-0000-0000-0000E4240000}"/>
    <cellStyle name="Comma 2 9 3 3 2 3 2" xfId="15763" xr:uid="{00000000-0005-0000-0000-0000E5240000}"/>
    <cellStyle name="Comma 2 9 3 3 2 3 2 2" xfId="34977" xr:uid="{5C677B3C-0795-496C-8B11-2971780BAA08}"/>
    <cellStyle name="Comma 2 9 3 3 2 3 3" xfId="25370" xr:uid="{7161E2E3-363D-4382-B1F6-7EA05230C04B}"/>
    <cellStyle name="Comma 2 9 3 3 2 4" xfId="10959" xr:uid="{00000000-0005-0000-0000-0000E6240000}"/>
    <cellStyle name="Comma 2 9 3 3 2 4 2" xfId="30173" xr:uid="{271F5A9B-7EC1-48D2-98F4-4887393D3093}"/>
    <cellStyle name="Comma 2 9 3 3 2 5" xfId="20566" xr:uid="{E0C862A2-4E94-4626-A3E8-680D8B7B313A}"/>
    <cellStyle name="Comma 2 9 3 3 3" xfId="2149" xr:uid="{00000000-0005-0000-0000-0000E7240000}"/>
    <cellStyle name="Comma 2 9 3 3 3 2" xfId="4554" xr:uid="{00000000-0005-0000-0000-0000E8240000}"/>
    <cellStyle name="Comma 2 9 3 3 3 2 2" xfId="9357" xr:uid="{00000000-0005-0000-0000-0000E9240000}"/>
    <cellStyle name="Comma 2 9 3 3 3 2 2 2" xfId="18964" xr:uid="{00000000-0005-0000-0000-0000EA240000}"/>
    <cellStyle name="Comma 2 9 3 3 3 2 2 2 2" xfId="38178" xr:uid="{4ECD80A3-940C-43C5-AF84-ED2FC79BF1DA}"/>
    <cellStyle name="Comma 2 9 3 3 3 2 2 3" xfId="28571" xr:uid="{80AD3227-6A95-4FFE-B907-91D11E00E920}"/>
    <cellStyle name="Comma 2 9 3 3 3 2 3" xfId="14161" xr:uid="{00000000-0005-0000-0000-0000EB240000}"/>
    <cellStyle name="Comma 2 9 3 3 3 2 3 2" xfId="33375" xr:uid="{AADF17F1-0C5A-43D5-8574-47F85A24097B}"/>
    <cellStyle name="Comma 2 9 3 3 3 2 4" xfId="23768" xr:uid="{CF2A1B72-5EDA-44E5-ADA9-95CC7EAF3118}"/>
    <cellStyle name="Comma 2 9 3 3 3 3" xfId="6956" xr:uid="{00000000-0005-0000-0000-0000EC240000}"/>
    <cellStyle name="Comma 2 9 3 3 3 3 2" xfId="16563" xr:uid="{00000000-0005-0000-0000-0000ED240000}"/>
    <cellStyle name="Comma 2 9 3 3 3 3 2 2" xfId="35777" xr:uid="{D3E3FB63-469B-4FD2-ABA7-1F06719C386A}"/>
    <cellStyle name="Comma 2 9 3 3 3 3 3" xfId="26170" xr:uid="{37A9CBAB-1D9D-4B94-992E-3B09C456655A}"/>
    <cellStyle name="Comma 2 9 3 3 3 4" xfId="11759" xr:uid="{00000000-0005-0000-0000-0000EE240000}"/>
    <cellStyle name="Comma 2 9 3 3 3 4 2" xfId="30973" xr:uid="{152BEFE3-CDA5-4F03-9BFA-67FFEEE9CA6E}"/>
    <cellStyle name="Comma 2 9 3 3 3 5" xfId="21366" xr:uid="{CB43F268-84A8-4707-8C7A-511558263299}"/>
    <cellStyle name="Comma 2 9 3 3 4" xfId="2954" xr:uid="{00000000-0005-0000-0000-0000EF240000}"/>
    <cellStyle name="Comma 2 9 3 3 4 2" xfId="7757" xr:uid="{00000000-0005-0000-0000-0000F0240000}"/>
    <cellStyle name="Comma 2 9 3 3 4 2 2" xfId="17364" xr:uid="{00000000-0005-0000-0000-0000F1240000}"/>
    <cellStyle name="Comma 2 9 3 3 4 2 2 2" xfId="36578" xr:uid="{9256DEBE-F592-46D7-A60D-703C5642CD18}"/>
    <cellStyle name="Comma 2 9 3 3 4 2 3" xfId="26971" xr:uid="{B7E25175-93F6-4F0C-81DC-48C414AACBFB}"/>
    <cellStyle name="Comma 2 9 3 3 4 3" xfId="12561" xr:uid="{00000000-0005-0000-0000-0000F2240000}"/>
    <cellStyle name="Comma 2 9 3 3 4 3 2" xfId="31775" xr:uid="{B6DF4554-320B-49BF-A117-331DB7FA675D}"/>
    <cellStyle name="Comma 2 9 3 3 4 4" xfId="22168" xr:uid="{65164501-6CD5-48B9-8A23-E20121443988}"/>
    <cellStyle name="Comma 2 9 3 3 5" xfId="5356" xr:uid="{00000000-0005-0000-0000-0000F3240000}"/>
    <cellStyle name="Comma 2 9 3 3 5 2" xfId="14963" xr:uid="{00000000-0005-0000-0000-0000F4240000}"/>
    <cellStyle name="Comma 2 9 3 3 5 2 2" xfId="34177" xr:uid="{2D386423-E01D-482A-96E0-7A1EA23BEEB5}"/>
    <cellStyle name="Comma 2 9 3 3 5 3" xfId="24570" xr:uid="{758F7056-86C9-4DBB-8103-A9A2B59E62CB}"/>
    <cellStyle name="Comma 2 9 3 3 6" xfId="10159" xr:uid="{00000000-0005-0000-0000-0000F5240000}"/>
    <cellStyle name="Comma 2 9 3 3 6 2" xfId="29373" xr:uid="{D25373D5-E32E-4241-B61D-A0D4D39CCC1D}"/>
    <cellStyle name="Comma 2 9 3 3 7" xfId="19766" xr:uid="{3B4BCB15-ECAE-43FB-AED6-F047980B5033}"/>
    <cellStyle name="Comma 2 9 3 4" xfId="748" xr:uid="{00000000-0005-0000-0000-0000F6240000}"/>
    <cellStyle name="Comma 2 9 3 4 2" xfId="1549" xr:uid="{00000000-0005-0000-0000-0000F7240000}"/>
    <cellStyle name="Comma 2 9 3 4 2 2" xfId="3954" xr:uid="{00000000-0005-0000-0000-0000F8240000}"/>
    <cellStyle name="Comma 2 9 3 4 2 2 2" xfId="8757" xr:uid="{00000000-0005-0000-0000-0000F9240000}"/>
    <cellStyle name="Comma 2 9 3 4 2 2 2 2" xfId="18364" xr:uid="{00000000-0005-0000-0000-0000FA240000}"/>
    <cellStyle name="Comma 2 9 3 4 2 2 2 2 2" xfId="37578" xr:uid="{F87BFD62-C75E-4504-AD3E-DC1575094DCB}"/>
    <cellStyle name="Comma 2 9 3 4 2 2 2 3" xfId="27971" xr:uid="{AB0A8F1A-B16B-4EE3-98B1-EBB111331ABE}"/>
    <cellStyle name="Comma 2 9 3 4 2 2 3" xfId="13561" xr:uid="{00000000-0005-0000-0000-0000FB240000}"/>
    <cellStyle name="Comma 2 9 3 4 2 2 3 2" xfId="32775" xr:uid="{BDACB4AF-C77F-4192-BABC-F99F5432CE3E}"/>
    <cellStyle name="Comma 2 9 3 4 2 2 4" xfId="23168" xr:uid="{FC19026C-0CAD-43B3-B6CF-A3BEB33901AD}"/>
    <cellStyle name="Comma 2 9 3 4 2 3" xfId="6356" xr:uid="{00000000-0005-0000-0000-0000FC240000}"/>
    <cellStyle name="Comma 2 9 3 4 2 3 2" xfId="15963" xr:uid="{00000000-0005-0000-0000-0000FD240000}"/>
    <cellStyle name="Comma 2 9 3 4 2 3 2 2" xfId="35177" xr:uid="{E2DECDD6-E6D0-4979-A535-B7537CDCD98F}"/>
    <cellStyle name="Comma 2 9 3 4 2 3 3" xfId="25570" xr:uid="{C0CD4BDA-B1BE-4B4E-9E3A-5C0C8D8E5F3D}"/>
    <cellStyle name="Comma 2 9 3 4 2 4" xfId="11159" xr:uid="{00000000-0005-0000-0000-0000FE240000}"/>
    <cellStyle name="Comma 2 9 3 4 2 4 2" xfId="30373" xr:uid="{8F75FB31-70BF-4CC0-AC0E-C4902E9006D1}"/>
    <cellStyle name="Comma 2 9 3 4 2 5" xfId="20766" xr:uid="{74C2284C-E361-41E7-AE8C-7797CB9ED27E}"/>
    <cellStyle name="Comma 2 9 3 4 3" xfId="2349" xr:uid="{00000000-0005-0000-0000-0000FF240000}"/>
    <cellStyle name="Comma 2 9 3 4 3 2" xfId="4754" xr:uid="{00000000-0005-0000-0000-000000250000}"/>
    <cellStyle name="Comma 2 9 3 4 3 2 2" xfId="9557" xr:uid="{00000000-0005-0000-0000-000001250000}"/>
    <cellStyle name="Comma 2 9 3 4 3 2 2 2" xfId="19164" xr:uid="{00000000-0005-0000-0000-000002250000}"/>
    <cellStyle name="Comma 2 9 3 4 3 2 2 2 2" xfId="38378" xr:uid="{CC6C7B07-D05D-4AB2-A136-FA9C3449C703}"/>
    <cellStyle name="Comma 2 9 3 4 3 2 2 3" xfId="28771" xr:uid="{3F68027D-A010-4767-86AE-C2735E8ECC75}"/>
    <cellStyle name="Comma 2 9 3 4 3 2 3" xfId="14361" xr:uid="{00000000-0005-0000-0000-000003250000}"/>
    <cellStyle name="Comma 2 9 3 4 3 2 3 2" xfId="33575" xr:uid="{3DE6A5F2-8CCF-4CFA-AF98-6C3273FEAD7D}"/>
    <cellStyle name="Comma 2 9 3 4 3 2 4" xfId="23968" xr:uid="{7A699034-A342-402D-B7CC-1BB51A44E75B}"/>
    <cellStyle name="Comma 2 9 3 4 3 3" xfId="7156" xr:uid="{00000000-0005-0000-0000-000004250000}"/>
    <cellStyle name="Comma 2 9 3 4 3 3 2" xfId="16763" xr:uid="{00000000-0005-0000-0000-000005250000}"/>
    <cellStyle name="Comma 2 9 3 4 3 3 2 2" xfId="35977" xr:uid="{E15C65AE-D9B4-4EC9-AD9F-DCE770002CF3}"/>
    <cellStyle name="Comma 2 9 3 4 3 3 3" xfId="26370" xr:uid="{E5E1E6A9-1F08-4C44-A00D-993D3E285783}"/>
    <cellStyle name="Comma 2 9 3 4 3 4" xfId="11959" xr:uid="{00000000-0005-0000-0000-000006250000}"/>
    <cellStyle name="Comma 2 9 3 4 3 4 2" xfId="31173" xr:uid="{A834DAD2-A999-4878-952E-E30696CF7E5A}"/>
    <cellStyle name="Comma 2 9 3 4 3 5" xfId="21566" xr:uid="{2475663D-D3F0-4E0B-8D3D-7964337F5B09}"/>
    <cellStyle name="Comma 2 9 3 4 4" xfId="3154" xr:uid="{00000000-0005-0000-0000-000007250000}"/>
    <cellStyle name="Comma 2 9 3 4 4 2" xfId="7957" xr:uid="{00000000-0005-0000-0000-000008250000}"/>
    <cellStyle name="Comma 2 9 3 4 4 2 2" xfId="17564" xr:uid="{00000000-0005-0000-0000-000009250000}"/>
    <cellStyle name="Comma 2 9 3 4 4 2 2 2" xfId="36778" xr:uid="{160D5284-5365-49A5-B08F-AFC15C597455}"/>
    <cellStyle name="Comma 2 9 3 4 4 2 3" xfId="27171" xr:uid="{5E49C1B3-B214-47BA-959B-1FCA596DC8A0}"/>
    <cellStyle name="Comma 2 9 3 4 4 3" xfId="12761" xr:uid="{00000000-0005-0000-0000-00000A250000}"/>
    <cellStyle name="Comma 2 9 3 4 4 3 2" xfId="31975" xr:uid="{16E60F3E-90DE-4806-BD09-54F6301A14A7}"/>
    <cellStyle name="Comma 2 9 3 4 4 4" xfId="22368" xr:uid="{3186C076-B62A-4B49-B03B-FD6F48377F49}"/>
    <cellStyle name="Comma 2 9 3 4 5" xfId="5556" xr:uid="{00000000-0005-0000-0000-00000B250000}"/>
    <cellStyle name="Comma 2 9 3 4 5 2" xfId="15163" xr:uid="{00000000-0005-0000-0000-00000C250000}"/>
    <cellStyle name="Comma 2 9 3 4 5 2 2" xfId="34377" xr:uid="{FDCE7359-C9DA-4887-B6B6-AC88D55AF067}"/>
    <cellStyle name="Comma 2 9 3 4 5 3" xfId="24770" xr:uid="{CBB23787-270B-4012-A923-1347F21D0BD5}"/>
    <cellStyle name="Comma 2 9 3 4 6" xfId="10359" xr:uid="{00000000-0005-0000-0000-00000D250000}"/>
    <cellStyle name="Comma 2 9 3 4 6 2" xfId="29573" xr:uid="{76BD41CF-6805-43C0-BFD3-D97817F3800C}"/>
    <cellStyle name="Comma 2 9 3 4 7" xfId="19966" xr:uid="{03A68969-4C2F-4949-83A9-6C533ADBC46D}"/>
    <cellStyle name="Comma 2 9 3 5" xfId="949" xr:uid="{00000000-0005-0000-0000-00000E250000}"/>
    <cellStyle name="Comma 2 9 3 5 2" xfId="3354" xr:uid="{00000000-0005-0000-0000-00000F250000}"/>
    <cellStyle name="Comma 2 9 3 5 2 2" xfId="8157" xr:uid="{00000000-0005-0000-0000-000010250000}"/>
    <cellStyle name="Comma 2 9 3 5 2 2 2" xfId="17764" xr:uid="{00000000-0005-0000-0000-000011250000}"/>
    <cellStyle name="Comma 2 9 3 5 2 2 2 2" xfId="36978" xr:uid="{EF03F6CB-1C37-4491-9875-36BAB8FAF29D}"/>
    <cellStyle name="Comma 2 9 3 5 2 2 3" xfId="27371" xr:uid="{3E9EC247-8C1B-47D4-A638-425C240C7BEB}"/>
    <cellStyle name="Comma 2 9 3 5 2 3" xfId="12961" xr:uid="{00000000-0005-0000-0000-000012250000}"/>
    <cellStyle name="Comma 2 9 3 5 2 3 2" xfId="32175" xr:uid="{1723523D-1295-48D6-BB3B-0CE6518C078F}"/>
    <cellStyle name="Comma 2 9 3 5 2 4" xfId="22568" xr:uid="{243ECB6F-962C-41B4-8B59-13C3A899D344}"/>
    <cellStyle name="Comma 2 9 3 5 3" xfId="5756" xr:uid="{00000000-0005-0000-0000-000013250000}"/>
    <cellStyle name="Comma 2 9 3 5 3 2" xfId="15363" xr:uid="{00000000-0005-0000-0000-000014250000}"/>
    <cellStyle name="Comma 2 9 3 5 3 2 2" xfId="34577" xr:uid="{D3CDC273-39D4-488F-9D72-257C76AA7D88}"/>
    <cellStyle name="Comma 2 9 3 5 3 3" xfId="24970" xr:uid="{2D65151F-5995-4C5D-80E0-885BA46AD91F}"/>
    <cellStyle name="Comma 2 9 3 5 4" xfId="10559" xr:uid="{00000000-0005-0000-0000-000015250000}"/>
    <cellStyle name="Comma 2 9 3 5 4 2" xfId="29773" xr:uid="{C8C89C7F-ED63-4980-BD88-108C6EE8870D}"/>
    <cellStyle name="Comma 2 9 3 5 5" xfId="20166" xr:uid="{A1FC553C-2F93-4EE4-84BE-06EAA029C3A3}"/>
    <cellStyle name="Comma 2 9 3 6" xfId="1749" xr:uid="{00000000-0005-0000-0000-000016250000}"/>
    <cellStyle name="Comma 2 9 3 6 2" xfId="4154" xr:uid="{00000000-0005-0000-0000-000017250000}"/>
    <cellStyle name="Comma 2 9 3 6 2 2" xfId="8957" xr:uid="{00000000-0005-0000-0000-000018250000}"/>
    <cellStyle name="Comma 2 9 3 6 2 2 2" xfId="18564" xr:uid="{00000000-0005-0000-0000-000019250000}"/>
    <cellStyle name="Comma 2 9 3 6 2 2 2 2" xfId="37778" xr:uid="{84F944CB-494E-4256-B283-9BB59A07F389}"/>
    <cellStyle name="Comma 2 9 3 6 2 2 3" xfId="28171" xr:uid="{E4BC3447-E829-4502-AD76-C56D2982D1E1}"/>
    <cellStyle name="Comma 2 9 3 6 2 3" xfId="13761" xr:uid="{00000000-0005-0000-0000-00001A250000}"/>
    <cellStyle name="Comma 2 9 3 6 2 3 2" xfId="32975" xr:uid="{DA0CD5C1-72F5-4FCE-A263-EA39FA58CCD6}"/>
    <cellStyle name="Comma 2 9 3 6 2 4" xfId="23368" xr:uid="{1F54F8BE-6FB1-4A20-AC7D-724D5B7A6AE5}"/>
    <cellStyle name="Comma 2 9 3 6 3" xfId="6556" xr:uid="{00000000-0005-0000-0000-00001B250000}"/>
    <cellStyle name="Comma 2 9 3 6 3 2" xfId="16163" xr:uid="{00000000-0005-0000-0000-00001C250000}"/>
    <cellStyle name="Comma 2 9 3 6 3 2 2" xfId="35377" xr:uid="{A8C5CAD5-1ED9-4DAD-812B-187388112B9F}"/>
    <cellStyle name="Comma 2 9 3 6 3 3" xfId="25770" xr:uid="{C7659691-0B6B-46FD-B75E-3F3EC0659E28}"/>
    <cellStyle name="Comma 2 9 3 6 4" xfId="11359" xr:uid="{00000000-0005-0000-0000-00001D250000}"/>
    <cellStyle name="Comma 2 9 3 6 4 2" xfId="30573" xr:uid="{1B77462C-1A4D-4442-AE36-69BC9F092F43}"/>
    <cellStyle name="Comma 2 9 3 6 5" xfId="20966" xr:uid="{C31A57FA-2EF6-43CC-8CA7-5912137FE9E1}"/>
    <cellStyle name="Comma 2 9 3 7" xfId="2554" xr:uid="{00000000-0005-0000-0000-00001E250000}"/>
    <cellStyle name="Comma 2 9 3 7 2" xfId="7357" xr:uid="{00000000-0005-0000-0000-00001F250000}"/>
    <cellStyle name="Comma 2 9 3 7 2 2" xfId="16964" xr:uid="{00000000-0005-0000-0000-000020250000}"/>
    <cellStyle name="Comma 2 9 3 7 2 2 2" xfId="36178" xr:uid="{77B08BD9-D5CA-4887-B14C-D05A8F6CF3D5}"/>
    <cellStyle name="Comma 2 9 3 7 2 3" xfId="26571" xr:uid="{ADD82DB5-1675-4CD8-9C25-32CDCFA800D8}"/>
    <cellStyle name="Comma 2 9 3 7 3" xfId="12161" xr:uid="{00000000-0005-0000-0000-000021250000}"/>
    <cellStyle name="Comma 2 9 3 7 3 2" xfId="31375" xr:uid="{FBE07607-B0B2-4B91-8BBD-ED9C0D566199}"/>
    <cellStyle name="Comma 2 9 3 7 4" xfId="21768" xr:uid="{77BB379D-44F9-480D-984F-F9A1E01BB3C5}"/>
    <cellStyle name="Comma 2 9 3 8" xfId="4956" xr:uid="{00000000-0005-0000-0000-000022250000}"/>
    <cellStyle name="Comma 2 9 3 8 2" xfId="14563" xr:uid="{00000000-0005-0000-0000-000023250000}"/>
    <cellStyle name="Comma 2 9 3 8 2 2" xfId="33777" xr:uid="{5F351D35-6E3E-411A-86ED-96C096EF9B30}"/>
    <cellStyle name="Comma 2 9 3 8 3" xfId="24170" xr:uid="{584EBF24-45B2-47D4-8F84-66F22297A471}"/>
    <cellStyle name="Comma 2 9 3 9" xfId="9759" xr:uid="{00000000-0005-0000-0000-000024250000}"/>
    <cellStyle name="Comma 2 9 3 9 2" xfId="28973" xr:uid="{A0A62D81-B504-43FA-BE74-3AFF775F7F4B}"/>
    <cellStyle name="Comma 2 9 4" xfId="248" xr:uid="{00000000-0005-0000-0000-000025250000}"/>
    <cellStyle name="Comma 2 9 4 2" xfId="1049" xr:uid="{00000000-0005-0000-0000-000026250000}"/>
    <cellStyle name="Comma 2 9 4 2 2" xfId="3454" xr:uid="{00000000-0005-0000-0000-000027250000}"/>
    <cellStyle name="Comma 2 9 4 2 2 2" xfId="8257" xr:uid="{00000000-0005-0000-0000-000028250000}"/>
    <cellStyle name="Comma 2 9 4 2 2 2 2" xfId="17864" xr:uid="{00000000-0005-0000-0000-000029250000}"/>
    <cellStyle name="Comma 2 9 4 2 2 2 2 2" xfId="37078" xr:uid="{5FEA5BC8-805E-4FE5-8560-E517D448A5F2}"/>
    <cellStyle name="Comma 2 9 4 2 2 2 3" xfId="27471" xr:uid="{EE206D91-C3D3-45D5-926E-DB4E73068040}"/>
    <cellStyle name="Comma 2 9 4 2 2 3" xfId="13061" xr:uid="{00000000-0005-0000-0000-00002A250000}"/>
    <cellStyle name="Comma 2 9 4 2 2 3 2" xfId="32275" xr:uid="{F86732C7-953A-4E00-B5DF-2C8946FAA0AC}"/>
    <cellStyle name="Comma 2 9 4 2 2 4" xfId="22668" xr:uid="{5B53DF85-4425-4A3E-A97D-1B05C6CD9100}"/>
    <cellStyle name="Comma 2 9 4 2 3" xfId="5856" xr:uid="{00000000-0005-0000-0000-00002B250000}"/>
    <cellStyle name="Comma 2 9 4 2 3 2" xfId="15463" xr:uid="{00000000-0005-0000-0000-00002C250000}"/>
    <cellStyle name="Comma 2 9 4 2 3 2 2" xfId="34677" xr:uid="{F8DD3F15-6665-49ED-BF21-C63611EBF484}"/>
    <cellStyle name="Comma 2 9 4 2 3 3" xfId="25070" xr:uid="{E2D6077A-4BC4-42CE-BEA7-DA2E2749A6EE}"/>
    <cellStyle name="Comma 2 9 4 2 4" xfId="10659" xr:uid="{00000000-0005-0000-0000-00002D250000}"/>
    <cellStyle name="Comma 2 9 4 2 4 2" xfId="29873" xr:uid="{86B881CC-1694-438B-98D3-4124F7A72EAD}"/>
    <cellStyle name="Comma 2 9 4 2 5" xfId="20266" xr:uid="{70EE13E4-B3CA-4B5B-95E0-273F5004370B}"/>
    <cellStyle name="Comma 2 9 4 3" xfId="1849" xr:uid="{00000000-0005-0000-0000-00002E250000}"/>
    <cellStyle name="Comma 2 9 4 3 2" xfId="4254" xr:uid="{00000000-0005-0000-0000-00002F250000}"/>
    <cellStyle name="Comma 2 9 4 3 2 2" xfId="9057" xr:uid="{00000000-0005-0000-0000-000030250000}"/>
    <cellStyle name="Comma 2 9 4 3 2 2 2" xfId="18664" xr:uid="{00000000-0005-0000-0000-000031250000}"/>
    <cellStyle name="Comma 2 9 4 3 2 2 2 2" xfId="37878" xr:uid="{94FDC419-6553-4FA3-95DD-CBDBFC48F48B}"/>
    <cellStyle name="Comma 2 9 4 3 2 2 3" xfId="28271" xr:uid="{90D9CD4A-CDD4-412E-97A9-5CCC8528BA85}"/>
    <cellStyle name="Comma 2 9 4 3 2 3" xfId="13861" xr:uid="{00000000-0005-0000-0000-000032250000}"/>
    <cellStyle name="Comma 2 9 4 3 2 3 2" xfId="33075" xr:uid="{F2DB1288-1BC5-417C-A02D-CB8F441D7918}"/>
    <cellStyle name="Comma 2 9 4 3 2 4" xfId="23468" xr:uid="{0C747CC1-3221-4E21-B711-2B3EEA4B32C7}"/>
    <cellStyle name="Comma 2 9 4 3 3" xfId="6656" xr:uid="{00000000-0005-0000-0000-000033250000}"/>
    <cellStyle name="Comma 2 9 4 3 3 2" xfId="16263" xr:uid="{00000000-0005-0000-0000-000034250000}"/>
    <cellStyle name="Comma 2 9 4 3 3 2 2" xfId="35477" xr:uid="{801CA214-3F8E-4A9F-B57A-B9834AF2CAB5}"/>
    <cellStyle name="Comma 2 9 4 3 3 3" xfId="25870" xr:uid="{0E381D0D-004A-4007-9FE0-C7906AC105EA}"/>
    <cellStyle name="Comma 2 9 4 3 4" xfId="11459" xr:uid="{00000000-0005-0000-0000-000035250000}"/>
    <cellStyle name="Comma 2 9 4 3 4 2" xfId="30673" xr:uid="{86D477F4-76CD-41FC-8778-2710329AA541}"/>
    <cellStyle name="Comma 2 9 4 3 5" xfId="21066" xr:uid="{A04CBD33-A32B-4136-A212-F420CFCC66E4}"/>
    <cellStyle name="Comma 2 9 4 4" xfId="2654" xr:uid="{00000000-0005-0000-0000-000036250000}"/>
    <cellStyle name="Comma 2 9 4 4 2" xfId="7457" xr:uid="{00000000-0005-0000-0000-000037250000}"/>
    <cellStyle name="Comma 2 9 4 4 2 2" xfId="17064" xr:uid="{00000000-0005-0000-0000-000038250000}"/>
    <cellStyle name="Comma 2 9 4 4 2 2 2" xfId="36278" xr:uid="{99D70AFB-21DA-4D58-B94C-4C91841A8986}"/>
    <cellStyle name="Comma 2 9 4 4 2 3" xfId="26671" xr:uid="{A3770D1B-EF56-4649-91CD-CAABDF0D64BE}"/>
    <cellStyle name="Comma 2 9 4 4 3" xfId="12261" xr:uid="{00000000-0005-0000-0000-000039250000}"/>
    <cellStyle name="Comma 2 9 4 4 3 2" xfId="31475" xr:uid="{85AD0946-A073-4B74-97F5-17112FFB698B}"/>
    <cellStyle name="Comma 2 9 4 4 4" xfId="21868" xr:uid="{99C66288-7531-4047-8CED-D9A3D1E753AA}"/>
    <cellStyle name="Comma 2 9 4 5" xfId="5056" xr:uid="{00000000-0005-0000-0000-00003A250000}"/>
    <cellStyle name="Comma 2 9 4 5 2" xfId="14663" xr:uid="{00000000-0005-0000-0000-00003B250000}"/>
    <cellStyle name="Comma 2 9 4 5 2 2" xfId="33877" xr:uid="{9BCE67A4-8788-4979-8D1D-A2879D013B82}"/>
    <cellStyle name="Comma 2 9 4 5 3" xfId="24270" xr:uid="{C65CC410-CD11-4841-9ACD-4C8B976AB3DB}"/>
    <cellStyle name="Comma 2 9 4 6" xfId="9859" xr:uid="{00000000-0005-0000-0000-00003C250000}"/>
    <cellStyle name="Comma 2 9 4 6 2" xfId="29073" xr:uid="{E8A5A790-376D-4532-AD62-53F4D89C6438}"/>
    <cellStyle name="Comma 2 9 4 7" xfId="19466" xr:uid="{AF0449BB-1F35-4D34-A373-9A113033090B}"/>
    <cellStyle name="Comma 2 9 5" xfId="448" xr:uid="{00000000-0005-0000-0000-00003D250000}"/>
    <cellStyle name="Comma 2 9 5 2" xfId="1249" xr:uid="{00000000-0005-0000-0000-00003E250000}"/>
    <cellStyle name="Comma 2 9 5 2 2" xfId="3654" xr:uid="{00000000-0005-0000-0000-00003F250000}"/>
    <cellStyle name="Comma 2 9 5 2 2 2" xfId="8457" xr:uid="{00000000-0005-0000-0000-000040250000}"/>
    <cellStyle name="Comma 2 9 5 2 2 2 2" xfId="18064" xr:uid="{00000000-0005-0000-0000-000041250000}"/>
    <cellStyle name="Comma 2 9 5 2 2 2 2 2" xfId="37278" xr:uid="{72D5147A-6443-4E87-916B-BAADE3636DBF}"/>
    <cellStyle name="Comma 2 9 5 2 2 2 3" xfId="27671" xr:uid="{AE6B2F42-9CAD-491A-886D-30E2136114A8}"/>
    <cellStyle name="Comma 2 9 5 2 2 3" xfId="13261" xr:uid="{00000000-0005-0000-0000-000042250000}"/>
    <cellStyle name="Comma 2 9 5 2 2 3 2" xfId="32475" xr:uid="{DA21D66E-4DD2-4EE4-8872-338C6D8E8008}"/>
    <cellStyle name="Comma 2 9 5 2 2 4" xfId="22868" xr:uid="{A00495DE-72DB-4A21-BC1B-81890DAFBD19}"/>
    <cellStyle name="Comma 2 9 5 2 3" xfId="6056" xr:uid="{00000000-0005-0000-0000-000043250000}"/>
    <cellStyle name="Comma 2 9 5 2 3 2" xfId="15663" xr:uid="{00000000-0005-0000-0000-000044250000}"/>
    <cellStyle name="Comma 2 9 5 2 3 2 2" xfId="34877" xr:uid="{4E4349CA-4681-4A81-B99F-02FC6E752AFB}"/>
    <cellStyle name="Comma 2 9 5 2 3 3" xfId="25270" xr:uid="{9E5F4CA1-8F7D-4CF1-839C-FA0B7468A870}"/>
    <cellStyle name="Comma 2 9 5 2 4" xfId="10859" xr:uid="{00000000-0005-0000-0000-000045250000}"/>
    <cellStyle name="Comma 2 9 5 2 4 2" xfId="30073" xr:uid="{3D10559D-58AD-40E5-929E-8C8912E34520}"/>
    <cellStyle name="Comma 2 9 5 2 5" xfId="20466" xr:uid="{1C88C5E8-14CE-497A-842C-C9DC75A3A23F}"/>
    <cellStyle name="Comma 2 9 5 3" xfId="2049" xr:uid="{00000000-0005-0000-0000-000046250000}"/>
    <cellStyle name="Comma 2 9 5 3 2" xfId="4454" xr:uid="{00000000-0005-0000-0000-000047250000}"/>
    <cellStyle name="Comma 2 9 5 3 2 2" xfId="9257" xr:uid="{00000000-0005-0000-0000-000048250000}"/>
    <cellStyle name="Comma 2 9 5 3 2 2 2" xfId="18864" xr:uid="{00000000-0005-0000-0000-000049250000}"/>
    <cellStyle name="Comma 2 9 5 3 2 2 2 2" xfId="38078" xr:uid="{B430D99B-B158-41BB-A3F7-C38A72CC590B}"/>
    <cellStyle name="Comma 2 9 5 3 2 2 3" xfId="28471" xr:uid="{EE4BC062-8C73-4E44-833D-07F4C378D952}"/>
    <cellStyle name="Comma 2 9 5 3 2 3" xfId="14061" xr:uid="{00000000-0005-0000-0000-00004A250000}"/>
    <cellStyle name="Comma 2 9 5 3 2 3 2" xfId="33275" xr:uid="{A36A9917-A97C-4609-85E1-8AD70329ABCE}"/>
    <cellStyle name="Comma 2 9 5 3 2 4" xfId="23668" xr:uid="{2ACA5D05-3944-4709-8714-42331FDEB942}"/>
    <cellStyle name="Comma 2 9 5 3 3" xfId="6856" xr:uid="{00000000-0005-0000-0000-00004B250000}"/>
    <cellStyle name="Comma 2 9 5 3 3 2" xfId="16463" xr:uid="{00000000-0005-0000-0000-00004C250000}"/>
    <cellStyle name="Comma 2 9 5 3 3 2 2" xfId="35677" xr:uid="{F3F73F0A-4890-4055-83E3-B0FB58717DC3}"/>
    <cellStyle name="Comma 2 9 5 3 3 3" xfId="26070" xr:uid="{6717E497-53CE-42B1-BC43-CC1530A82564}"/>
    <cellStyle name="Comma 2 9 5 3 4" xfId="11659" xr:uid="{00000000-0005-0000-0000-00004D250000}"/>
    <cellStyle name="Comma 2 9 5 3 4 2" xfId="30873" xr:uid="{91B47F13-F3D6-4736-B7D9-C6C29B193198}"/>
    <cellStyle name="Comma 2 9 5 3 5" xfId="21266" xr:uid="{0C98BEDE-30A0-4343-83E5-992CDB1FE534}"/>
    <cellStyle name="Comma 2 9 5 4" xfId="2854" xr:uid="{00000000-0005-0000-0000-00004E250000}"/>
    <cellStyle name="Comma 2 9 5 4 2" xfId="7657" xr:uid="{00000000-0005-0000-0000-00004F250000}"/>
    <cellStyle name="Comma 2 9 5 4 2 2" xfId="17264" xr:uid="{00000000-0005-0000-0000-000050250000}"/>
    <cellStyle name="Comma 2 9 5 4 2 2 2" xfId="36478" xr:uid="{53D5C080-D856-47FC-9EB1-BA84A90273FE}"/>
    <cellStyle name="Comma 2 9 5 4 2 3" xfId="26871" xr:uid="{7ADC7403-94E8-47F2-82FD-FDDD2BE453D6}"/>
    <cellStyle name="Comma 2 9 5 4 3" xfId="12461" xr:uid="{00000000-0005-0000-0000-000051250000}"/>
    <cellStyle name="Comma 2 9 5 4 3 2" xfId="31675" xr:uid="{9AD252FF-BF08-42D0-9D7E-8CD429CF0BC1}"/>
    <cellStyle name="Comma 2 9 5 4 4" xfId="22068" xr:uid="{B1039066-18D5-40B4-B289-4765A3408891}"/>
    <cellStyle name="Comma 2 9 5 5" xfId="5256" xr:uid="{00000000-0005-0000-0000-000052250000}"/>
    <cellStyle name="Comma 2 9 5 5 2" xfId="14863" xr:uid="{00000000-0005-0000-0000-000053250000}"/>
    <cellStyle name="Comma 2 9 5 5 2 2" xfId="34077" xr:uid="{37B9D949-41F9-4D00-B8D6-D018D0582039}"/>
    <cellStyle name="Comma 2 9 5 5 3" xfId="24470" xr:uid="{4830DB53-B7DD-46F5-A881-3191AEC9718C}"/>
    <cellStyle name="Comma 2 9 5 6" xfId="10059" xr:uid="{00000000-0005-0000-0000-000054250000}"/>
    <cellStyle name="Comma 2 9 5 6 2" xfId="29273" xr:uid="{2544018E-3AC7-4041-A5FD-6539242F10DB}"/>
    <cellStyle name="Comma 2 9 5 7" xfId="19666" xr:uid="{67486B27-70D9-4242-B1DD-6EDC46DBFD0C}"/>
    <cellStyle name="Comma 2 9 6" xfId="648" xr:uid="{00000000-0005-0000-0000-000055250000}"/>
    <cellStyle name="Comma 2 9 6 2" xfId="1449" xr:uid="{00000000-0005-0000-0000-000056250000}"/>
    <cellStyle name="Comma 2 9 6 2 2" xfId="3854" xr:uid="{00000000-0005-0000-0000-000057250000}"/>
    <cellStyle name="Comma 2 9 6 2 2 2" xfId="8657" xr:uid="{00000000-0005-0000-0000-000058250000}"/>
    <cellStyle name="Comma 2 9 6 2 2 2 2" xfId="18264" xr:uid="{00000000-0005-0000-0000-000059250000}"/>
    <cellStyle name="Comma 2 9 6 2 2 2 2 2" xfId="37478" xr:uid="{867ED448-4B8E-4755-BC4B-247396B6352E}"/>
    <cellStyle name="Comma 2 9 6 2 2 2 3" xfId="27871" xr:uid="{AB31E753-CB5F-492C-AB78-ABAE7347268C}"/>
    <cellStyle name="Comma 2 9 6 2 2 3" xfId="13461" xr:uid="{00000000-0005-0000-0000-00005A250000}"/>
    <cellStyle name="Comma 2 9 6 2 2 3 2" xfId="32675" xr:uid="{A6F962F7-6CF4-46F8-9D19-6E4B828DF5F0}"/>
    <cellStyle name="Comma 2 9 6 2 2 4" xfId="23068" xr:uid="{AAE5317F-F6A8-4CF4-BAE2-13A0EC561C37}"/>
    <cellStyle name="Comma 2 9 6 2 3" xfId="6256" xr:uid="{00000000-0005-0000-0000-00005B250000}"/>
    <cellStyle name="Comma 2 9 6 2 3 2" xfId="15863" xr:uid="{00000000-0005-0000-0000-00005C250000}"/>
    <cellStyle name="Comma 2 9 6 2 3 2 2" xfId="35077" xr:uid="{FD0513DA-B994-41F5-A708-FC292F3CF718}"/>
    <cellStyle name="Comma 2 9 6 2 3 3" xfId="25470" xr:uid="{07F96A7C-80D1-4EDD-AD25-99374389BDD9}"/>
    <cellStyle name="Comma 2 9 6 2 4" xfId="11059" xr:uid="{00000000-0005-0000-0000-00005D250000}"/>
    <cellStyle name="Comma 2 9 6 2 4 2" xfId="30273" xr:uid="{6E0B3B2C-95E3-4A77-95F3-6C107E974FC3}"/>
    <cellStyle name="Comma 2 9 6 2 5" xfId="20666" xr:uid="{3847E365-0603-41D6-8C1C-737CD08C0426}"/>
    <cellStyle name="Comma 2 9 6 3" xfId="2249" xr:uid="{00000000-0005-0000-0000-00005E250000}"/>
    <cellStyle name="Comma 2 9 6 3 2" xfId="4654" xr:uid="{00000000-0005-0000-0000-00005F250000}"/>
    <cellStyle name="Comma 2 9 6 3 2 2" xfId="9457" xr:uid="{00000000-0005-0000-0000-000060250000}"/>
    <cellStyle name="Comma 2 9 6 3 2 2 2" xfId="19064" xr:uid="{00000000-0005-0000-0000-000061250000}"/>
    <cellStyle name="Comma 2 9 6 3 2 2 2 2" xfId="38278" xr:uid="{41CDF9E3-6C04-4DDC-AA0E-0E0739D7FEAB}"/>
    <cellStyle name="Comma 2 9 6 3 2 2 3" xfId="28671" xr:uid="{13E33816-2FDB-4152-8BBE-EF677C76232A}"/>
    <cellStyle name="Comma 2 9 6 3 2 3" xfId="14261" xr:uid="{00000000-0005-0000-0000-000062250000}"/>
    <cellStyle name="Comma 2 9 6 3 2 3 2" xfId="33475" xr:uid="{76399390-C945-405E-9165-13F7D74E8BCD}"/>
    <cellStyle name="Comma 2 9 6 3 2 4" xfId="23868" xr:uid="{3D6540A8-E7EB-4CFA-85ED-B7B7460A58D2}"/>
    <cellStyle name="Comma 2 9 6 3 3" xfId="7056" xr:uid="{00000000-0005-0000-0000-000063250000}"/>
    <cellStyle name="Comma 2 9 6 3 3 2" xfId="16663" xr:uid="{00000000-0005-0000-0000-000064250000}"/>
    <cellStyle name="Comma 2 9 6 3 3 2 2" xfId="35877" xr:uid="{BFFE1F0C-E07C-449A-868F-D6281EC9D634}"/>
    <cellStyle name="Comma 2 9 6 3 3 3" xfId="26270" xr:uid="{55211A4D-1A80-40FF-96F5-BA757AA1BC8A}"/>
    <cellStyle name="Comma 2 9 6 3 4" xfId="11859" xr:uid="{00000000-0005-0000-0000-000065250000}"/>
    <cellStyle name="Comma 2 9 6 3 4 2" xfId="31073" xr:uid="{302C38EF-E2D2-4A1E-A4A8-59ECB829DC7B}"/>
    <cellStyle name="Comma 2 9 6 3 5" xfId="21466" xr:uid="{5D0FE887-2C8F-493E-B5D6-4D9249AACE8F}"/>
    <cellStyle name="Comma 2 9 6 4" xfId="3054" xr:uid="{00000000-0005-0000-0000-000066250000}"/>
    <cellStyle name="Comma 2 9 6 4 2" xfId="7857" xr:uid="{00000000-0005-0000-0000-000067250000}"/>
    <cellStyle name="Comma 2 9 6 4 2 2" xfId="17464" xr:uid="{00000000-0005-0000-0000-000068250000}"/>
    <cellStyle name="Comma 2 9 6 4 2 2 2" xfId="36678" xr:uid="{E440E347-60D9-48E9-B842-98272FFC6F6C}"/>
    <cellStyle name="Comma 2 9 6 4 2 3" xfId="27071" xr:uid="{31782997-084B-41FD-8713-6BEAD29AA764}"/>
    <cellStyle name="Comma 2 9 6 4 3" xfId="12661" xr:uid="{00000000-0005-0000-0000-000069250000}"/>
    <cellStyle name="Comma 2 9 6 4 3 2" xfId="31875" xr:uid="{EECB3CBA-B9B1-4506-B9F7-B12683FA57C6}"/>
    <cellStyle name="Comma 2 9 6 4 4" xfId="22268" xr:uid="{621D2893-8724-45A3-936A-352BD1644D53}"/>
    <cellStyle name="Comma 2 9 6 5" xfId="5456" xr:uid="{00000000-0005-0000-0000-00006A250000}"/>
    <cellStyle name="Comma 2 9 6 5 2" xfId="15063" xr:uid="{00000000-0005-0000-0000-00006B250000}"/>
    <cellStyle name="Comma 2 9 6 5 2 2" xfId="34277" xr:uid="{3CD82B65-5DDB-48E1-AB18-058023D0D56E}"/>
    <cellStyle name="Comma 2 9 6 5 3" xfId="24670" xr:uid="{74C0B64B-BED5-4670-B7C7-DEB97BA6DAAE}"/>
    <cellStyle name="Comma 2 9 6 6" xfId="10259" xr:uid="{00000000-0005-0000-0000-00006C250000}"/>
    <cellStyle name="Comma 2 9 6 6 2" xfId="29473" xr:uid="{B3418E19-F75D-44FE-A1BD-5157AECC515E}"/>
    <cellStyle name="Comma 2 9 6 7" xfId="19866" xr:uid="{1BA280A0-AA84-4C5C-B333-61BDE6330548}"/>
    <cellStyle name="Comma 2 9 7" xfId="849" xr:uid="{00000000-0005-0000-0000-00006D250000}"/>
    <cellStyle name="Comma 2 9 7 2" xfId="3254" xr:uid="{00000000-0005-0000-0000-00006E250000}"/>
    <cellStyle name="Comma 2 9 7 2 2" xfId="8057" xr:uid="{00000000-0005-0000-0000-00006F250000}"/>
    <cellStyle name="Comma 2 9 7 2 2 2" xfId="17664" xr:uid="{00000000-0005-0000-0000-000070250000}"/>
    <cellStyle name="Comma 2 9 7 2 2 2 2" xfId="36878" xr:uid="{3F505CB0-B981-4A0C-8F00-1294ADD07C6D}"/>
    <cellStyle name="Comma 2 9 7 2 2 3" xfId="27271" xr:uid="{51245126-3B46-45DC-9F33-618BC23FD945}"/>
    <cellStyle name="Comma 2 9 7 2 3" xfId="12861" xr:uid="{00000000-0005-0000-0000-000071250000}"/>
    <cellStyle name="Comma 2 9 7 2 3 2" xfId="32075" xr:uid="{B1C8F3FA-9861-4C05-BA62-2A4F7DB12799}"/>
    <cellStyle name="Comma 2 9 7 2 4" xfId="22468" xr:uid="{7B4FD3A5-514A-489A-A532-1AA9D8455B38}"/>
    <cellStyle name="Comma 2 9 7 3" xfId="5656" xr:uid="{00000000-0005-0000-0000-000072250000}"/>
    <cellStyle name="Comma 2 9 7 3 2" xfId="15263" xr:uid="{00000000-0005-0000-0000-000073250000}"/>
    <cellStyle name="Comma 2 9 7 3 2 2" xfId="34477" xr:uid="{6AEE8EBC-88CA-4CF0-ABE0-90296D7A07BF}"/>
    <cellStyle name="Comma 2 9 7 3 3" xfId="24870" xr:uid="{DDAF99AF-0967-4383-B53E-DA340D1FE86D}"/>
    <cellStyle name="Comma 2 9 7 4" xfId="10459" xr:uid="{00000000-0005-0000-0000-000074250000}"/>
    <cellStyle name="Comma 2 9 7 4 2" xfId="29673" xr:uid="{0CF6D032-515B-481E-ADA5-D9BE05E0CBB0}"/>
    <cellStyle name="Comma 2 9 7 5" xfId="20066" xr:uid="{867F67BE-01E5-4B57-B9BB-CD047333502D}"/>
    <cellStyle name="Comma 2 9 8" xfId="1649" xr:uid="{00000000-0005-0000-0000-000075250000}"/>
    <cellStyle name="Comma 2 9 8 2" xfId="4054" xr:uid="{00000000-0005-0000-0000-000076250000}"/>
    <cellStyle name="Comma 2 9 8 2 2" xfId="8857" xr:uid="{00000000-0005-0000-0000-000077250000}"/>
    <cellStyle name="Comma 2 9 8 2 2 2" xfId="18464" xr:uid="{00000000-0005-0000-0000-000078250000}"/>
    <cellStyle name="Comma 2 9 8 2 2 2 2" xfId="37678" xr:uid="{FCF6D9E9-C6BD-4DCE-871A-0FAEB6CE9494}"/>
    <cellStyle name="Comma 2 9 8 2 2 3" xfId="28071" xr:uid="{D00C1F78-A49F-4178-89B8-4D4484D0621D}"/>
    <cellStyle name="Comma 2 9 8 2 3" xfId="13661" xr:uid="{00000000-0005-0000-0000-000079250000}"/>
    <cellStyle name="Comma 2 9 8 2 3 2" xfId="32875" xr:uid="{18999627-1C74-4096-9494-BBFCFEF844F7}"/>
    <cellStyle name="Comma 2 9 8 2 4" xfId="23268" xr:uid="{E1A0E1DF-87D1-4504-862D-F6687D4A7C3E}"/>
    <cellStyle name="Comma 2 9 8 3" xfId="6456" xr:uid="{00000000-0005-0000-0000-00007A250000}"/>
    <cellStyle name="Comma 2 9 8 3 2" xfId="16063" xr:uid="{00000000-0005-0000-0000-00007B250000}"/>
    <cellStyle name="Comma 2 9 8 3 2 2" xfId="35277" xr:uid="{D7F551A2-6595-44A8-BBAA-3A4E16C4B5F5}"/>
    <cellStyle name="Comma 2 9 8 3 3" xfId="25670" xr:uid="{C12B47A3-2885-4F38-96B5-B88B8096DD42}"/>
    <cellStyle name="Comma 2 9 8 4" xfId="11259" xr:uid="{00000000-0005-0000-0000-00007C250000}"/>
    <cellStyle name="Comma 2 9 8 4 2" xfId="30473" xr:uid="{13903359-4124-466B-BC55-A18F206D1D23}"/>
    <cellStyle name="Comma 2 9 8 5" xfId="20866" xr:uid="{E881F95D-BE32-4C20-9069-1D05FB9A0F54}"/>
    <cellStyle name="Comma 2 9 9" xfId="2454" xr:uid="{00000000-0005-0000-0000-00007D250000}"/>
    <cellStyle name="Comma 2 9 9 2" xfId="7257" xr:uid="{00000000-0005-0000-0000-00007E250000}"/>
    <cellStyle name="Comma 2 9 9 2 2" xfId="16864" xr:uid="{00000000-0005-0000-0000-00007F250000}"/>
    <cellStyle name="Comma 2 9 9 2 2 2" xfId="36078" xr:uid="{86B5A56D-F0E3-4401-AF29-474A1E9B8801}"/>
    <cellStyle name="Comma 2 9 9 2 3" xfId="26471" xr:uid="{75595396-95CC-4730-A7C0-DCFF6A309890}"/>
    <cellStyle name="Comma 2 9 9 3" xfId="12061" xr:uid="{00000000-0005-0000-0000-000080250000}"/>
    <cellStyle name="Comma 2 9 9 3 2" xfId="31275" xr:uid="{674A1E3D-A1C7-4126-9901-EB983F628AA2}"/>
    <cellStyle name="Comma 2 9 9 4" xfId="21668" xr:uid="{5C74083F-599C-4E5F-A2FD-BBD3AAEFEC54}"/>
    <cellStyle name="Comma 3" xfId="2" xr:uid="{00000000-0005-0000-0000-000081250000}"/>
    <cellStyle name="Comma 3 10" xfId="59" xr:uid="{00000000-0005-0000-0000-000082250000}"/>
    <cellStyle name="Comma 3 10 10" xfId="9670" xr:uid="{00000000-0005-0000-0000-000083250000}"/>
    <cellStyle name="Comma 3 10 10 2" xfId="28884" xr:uid="{4F0C60F2-87E4-45C2-9F69-CF0EBFC351C7}"/>
    <cellStyle name="Comma 3 10 11" xfId="19277" xr:uid="{D2E32D4E-1329-401A-90DD-295906B65AE2}"/>
    <cellStyle name="Comma 3 10 2" xfId="159" xr:uid="{00000000-0005-0000-0000-000084250000}"/>
    <cellStyle name="Comma 3 10 2 10" xfId="19377" xr:uid="{58585432-06C4-4DC6-8A09-2F0E173E4240}"/>
    <cellStyle name="Comma 3 10 2 2" xfId="359" xr:uid="{00000000-0005-0000-0000-000085250000}"/>
    <cellStyle name="Comma 3 10 2 2 2" xfId="1160" xr:uid="{00000000-0005-0000-0000-000086250000}"/>
    <cellStyle name="Comma 3 10 2 2 2 2" xfId="3565" xr:uid="{00000000-0005-0000-0000-000087250000}"/>
    <cellStyle name="Comma 3 10 2 2 2 2 2" xfId="8368" xr:uid="{00000000-0005-0000-0000-000088250000}"/>
    <cellStyle name="Comma 3 10 2 2 2 2 2 2" xfId="17975" xr:uid="{00000000-0005-0000-0000-000089250000}"/>
    <cellStyle name="Comma 3 10 2 2 2 2 2 2 2" xfId="37189" xr:uid="{D202A4C7-DCD9-46F3-9E9C-23E9E19A09E1}"/>
    <cellStyle name="Comma 3 10 2 2 2 2 2 3" xfId="27582" xr:uid="{8BF2CF4E-F0C4-4925-8424-334C0F88D139}"/>
    <cellStyle name="Comma 3 10 2 2 2 2 3" xfId="13172" xr:uid="{00000000-0005-0000-0000-00008A250000}"/>
    <cellStyle name="Comma 3 10 2 2 2 2 3 2" xfId="32386" xr:uid="{4E43E980-832C-498F-80CA-83BBA7C33A21}"/>
    <cellStyle name="Comma 3 10 2 2 2 2 4" xfId="22779" xr:uid="{57719E2F-35E5-45D0-A383-D5ABF2221F8C}"/>
    <cellStyle name="Comma 3 10 2 2 2 3" xfId="5967" xr:uid="{00000000-0005-0000-0000-00008B250000}"/>
    <cellStyle name="Comma 3 10 2 2 2 3 2" xfId="15574" xr:uid="{00000000-0005-0000-0000-00008C250000}"/>
    <cellStyle name="Comma 3 10 2 2 2 3 2 2" xfId="34788" xr:uid="{D887448B-4810-4BE5-8360-3A4C62F3182A}"/>
    <cellStyle name="Comma 3 10 2 2 2 3 3" xfId="25181" xr:uid="{66E56BC0-2F51-4D7C-978D-29DD099C0A74}"/>
    <cellStyle name="Comma 3 10 2 2 2 4" xfId="10770" xr:uid="{00000000-0005-0000-0000-00008D250000}"/>
    <cellStyle name="Comma 3 10 2 2 2 4 2" xfId="29984" xr:uid="{204E82E9-75B0-4083-A896-70DF948C8CC9}"/>
    <cellStyle name="Comma 3 10 2 2 2 5" xfId="20377" xr:uid="{B909C7A2-D0E2-41CD-9A58-A2E2C5E5A97E}"/>
    <cellStyle name="Comma 3 10 2 2 3" xfId="1960" xr:uid="{00000000-0005-0000-0000-00008E250000}"/>
    <cellStyle name="Comma 3 10 2 2 3 2" xfId="4365" xr:uid="{00000000-0005-0000-0000-00008F250000}"/>
    <cellStyle name="Comma 3 10 2 2 3 2 2" xfId="9168" xr:uid="{00000000-0005-0000-0000-000090250000}"/>
    <cellStyle name="Comma 3 10 2 2 3 2 2 2" xfId="18775" xr:uid="{00000000-0005-0000-0000-000091250000}"/>
    <cellStyle name="Comma 3 10 2 2 3 2 2 2 2" xfId="37989" xr:uid="{11E5D5B2-1452-4288-AAFE-ABAD23166F00}"/>
    <cellStyle name="Comma 3 10 2 2 3 2 2 3" xfId="28382" xr:uid="{9DD46B1D-57AB-49FE-A873-7337FE8BBF7F}"/>
    <cellStyle name="Comma 3 10 2 2 3 2 3" xfId="13972" xr:uid="{00000000-0005-0000-0000-000092250000}"/>
    <cellStyle name="Comma 3 10 2 2 3 2 3 2" xfId="33186" xr:uid="{1DF85AF5-7B73-4F85-93D4-D8D58273E49A}"/>
    <cellStyle name="Comma 3 10 2 2 3 2 4" xfId="23579" xr:uid="{C63F12F0-23BB-4C9F-B59D-7D084991C04E}"/>
    <cellStyle name="Comma 3 10 2 2 3 3" xfId="6767" xr:uid="{00000000-0005-0000-0000-000093250000}"/>
    <cellStyle name="Comma 3 10 2 2 3 3 2" xfId="16374" xr:uid="{00000000-0005-0000-0000-000094250000}"/>
    <cellStyle name="Comma 3 10 2 2 3 3 2 2" xfId="35588" xr:uid="{D0C0A60E-627F-4AB3-B578-342FB63B8497}"/>
    <cellStyle name="Comma 3 10 2 2 3 3 3" xfId="25981" xr:uid="{BD5AD06C-F088-481E-BB74-097DC560E300}"/>
    <cellStyle name="Comma 3 10 2 2 3 4" xfId="11570" xr:uid="{00000000-0005-0000-0000-000095250000}"/>
    <cellStyle name="Comma 3 10 2 2 3 4 2" xfId="30784" xr:uid="{3CB664CA-150A-46CC-9626-5D8B5C35E45F}"/>
    <cellStyle name="Comma 3 10 2 2 3 5" xfId="21177" xr:uid="{7C16FD4D-6766-4BA4-9DEE-EA7556D5C031}"/>
    <cellStyle name="Comma 3 10 2 2 4" xfId="2765" xr:uid="{00000000-0005-0000-0000-000096250000}"/>
    <cellStyle name="Comma 3 10 2 2 4 2" xfId="7568" xr:uid="{00000000-0005-0000-0000-000097250000}"/>
    <cellStyle name="Comma 3 10 2 2 4 2 2" xfId="17175" xr:uid="{00000000-0005-0000-0000-000098250000}"/>
    <cellStyle name="Comma 3 10 2 2 4 2 2 2" xfId="36389" xr:uid="{4D66D421-7251-4B29-B314-F2733EC5A466}"/>
    <cellStyle name="Comma 3 10 2 2 4 2 3" xfId="26782" xr:uid="{A144A0BE-4EB1-432F-8BD7-BA4663292128}"/>
    <cellStyle name="Comma 3 10 2 2 4 3" xfId="12372" xr:uid="{00000000-0005-0000-0000-000099250000}"/>
    <cellStyle name="Comma 3 10 2 2 4 3 2" xfId="31586" xr:uid="{D503C039-A91F-46E4-A69E-E1D91C2FA092}"/>
    <cellStyle name="Comma 3 10 2 2 4 4" xfId="21979" xr:uid="{24A486F5-35C9-4E99-B7FB-B526DACA452D}"/>
    <cellStyle name="Comma 3 10 2 2 5" xfId="5167" xr:uid="{00000000-0005-0000-0000-00009A250000}"/>
    <cellStyle name="Comma 3 10 2 2 5 2" xfId="14774" xr:uid="{00000000-0005-0000-0000-00009B250000}"/>
    <cellStyle name="Comma 3 10 2 2 5 2 2" xfId="33988" xr:uid="{2A09DEE1-8289-4E41-8E33-5B6BBD0DA6BB}"/>
    <cellStyle name="Comma 3 10 2 2 5 3" xfId="24381" xr:uid="{6C37A108-69D9-4B8A-B247-418C134F005D}"/>
    <cellStyle name="Comma 3 10 2 2 6" xfId="9970" xr:uid="{00000000-0005-0000-0000-00009C250000}"/>
    <cellStyle name="Comma 3 10 2 2 6 2" xfId="29184" xr:uid="{501AA079-857B-414A-BA93-8D688BA5BEAE}"/>
    <cellStyle name="Comma 3 10 2 2 7" xfId="19577" xr:uid="{B7F3929A-2ED0-4804-8B21-8F1196645A27}"/>
    <cellStyle name="Comma 3 10 2 3" xfId="559" xr:uid="{00000000-0005-0000-0000-00009D250000}"/>
    <cellStyle name="Comma 3 10 2 3 2" xfId="1360" xr:uid="{00000000-0005-0000-0000-00009E250000}"/>
    <cellStyle name="Comma 3 10 2 3 2 2" xfId="3765" xr:uid="{00000000-0005-0000-0000-00009F250000}"/>
    <cellStyle name="Comma 3 10 2 3 2 2 2" xfId="8568" xr:uid="{00000000-0005-0000-0000-0000A0250000}"/>
    <cellStyle name="Comma 3 10 2 3 2 2 2 2" xfId="18175" xr:uid="{00000000-0005-0000-0000-0000A1250000}"/>
    <cellStyle name="Comma 3 10 2 3 2 2 2 2 2" xfId="37389" xr:uid="{4E140DE9-C969-4D96-AC99-2EF60E8A6BBE}"/>
    <cellStyle name="Comma 3 10 2 3 2 2 2 3" xfId="27782" xr:uid="{29ABC0F4-0C25-4AAF-96E4-5966358E1B4D}"/>
    <cellStyle name="Comma 3 10 2 3 2 2 3" xfId="13372" xr:uid="{00000000-0005-0000-0000-0000A2250000}"/>
    <cellStyle name="Comma 3 10 2 3 2 2 3 2" xfId="32586" xr:uid="{87C55430-5C89-4668-80EC-141EF117B2AF}"/>
    <cellStyle name="Comma 3 10 2 3 2 2 4" xfId="22979" xr:uid="{6EA356A4-810D-485B-A27D-EAE9A7F1F29D}"/>
    <cellStyle name="Comma 3 10 2 3 2 3" xfId="6167" xr:uid="{00000000-0005-0000-0000-0000A3250000}"/>
    <cellStyle name="Comma 3 10 2 3 2 3 2" xfId="15774" xr:uid="{00000000-0005-0000-0000-0000A4250000}"/>
    <cellStyle name="Comma 3 10 2 3 2 3 2 2" xfId="34988" xr:uid="{7C43F70D-5313-427B-A19B-C571703A77E1}"/>
    <cellStyle name="Comma 3 10 2 3 2 3 3" xfId="25381" xr:uid="{8D9C78D3-4061-4314-A734-AE201310CF25}"/>
    <cellStyle name="Comma 3 10 2 3 2 4" xfId="10970" xr:uid="{00000000-0005-0000-0000-0000A5250000}"/>
    <cellStyle name="Comma 3 10 2 3 2 4 2" xfId="30184" xr:uid="{1D2D8479-98AF-4DF9-95AC-B9C574A63551}"/>
    <cellStyle name="Comma 3 10 2 3 2 5" xfId="20577" xr:uid="{08F08A3F-A85B-4126-AB57-ED4253523CD2}"/>
    <cellStyle name="Comma 3 10 2 3 3" xfId="2160" xr:uid="{00000000-0005-0000-0000-0000A6250000}"/>
    <cellStyle name="Comma 3 10 2 3 3 2" xfId="4565" xr:uid="{00000000-0005-0000-0000-0000A7250000}"/>
    <cellStyle name="Comma 3 10 2 3 3 2 2" xfId="9368" xr:uid="{00000000-0005-0000-0000-0000A8250000}"/>
    <cellStyle name="Comma 3 10 2 3 3 2 2 2" xfId="18975" xr:uid="{00000000-0005-0000-0000-0000A9250000}"/>
    <cellStyle name="Comma 3 10 2 3 3 2 2 2 2" xfId="38189" xr:uid="{8979D861-B3A9-459F-9240-39AAE8C18616}"/>
    <cellStyle name="Comma 3 10 2 3 3 2 2 3" xfId="28582" xr:uid="{DF0F7878-9DA7-4B61-B7F3-1B3496F3C2EA}"/>
    <cellStyle name="Comma 3 10 2 3 3 2 3" xfId="14172" xr:uid="{00000000-0005-0000-0000-0000AA250000}"/>
    <cellStyle name="Comma 3 10 2 3 3 2 3 2" xfId="33386" xr:uid="{2E0AD66C-06B7-4429-B439-5F1CA27D9FA4}"/>
    <cellStyle name="Comma 3 10 2 3 3 2 4" xfId="23779" xr:uid="{8DFC19FE-9F14-4C42-8DB9-B72AF2059414}"/>
    <cellStyle name="Comma 3 10 2 3 3 3" xfId="6967" xr:uid="{00000000-0005-0000-0000-0000AB250000}"/>
    <cellStyle name="Comma 3 10 2 3 3 3 2" xfId="16574" xr:uid="{00000000-0005-0000-0000-0000AC250000}"/>
    <cellStyle name="Comma 3 10 2 3 3 3 2 2" xfId="35788" xr:uid="{3304290D-8F0E-49D6-8921-BB043755DE60}"/>
    <cellStyle name="Comma 3 10 2 3 3 3 3" xfId="26181" xr:uid="{A3039EE9-A3C8-412C-8ED1-7CF165A13F9E}"/>
    <cellStyle name="Comma 3 10 2 3 3 4" xfId="11770" xr:uid="{00000000-0005-0000-0000-0000AD250000}"/>
    <cellStyle name="Comma 3 10 2 3 3 4 2" xfId="30984" xr:uid="{7DB00D74-331E-4678-9DB8-9EDE0D08FF4A}"/>
    <cellStyle name="Comma 3 10 2 3 3 5" xfId="21377" xr:uid="{232E6FED-BEC7-4C3C-B3E6-6507DE840BD8}"/>
    <cellStyle name="Comma 3 10 2 3 4" xfId="2965" xr:uid="{00000000-0005-0000-0000-0000AE250000}"/>
    <cellStyle name="Comma 3 10 2 3 4 2" xfId="7768" xr:uid="{00000000-0005-0000-0000-0000AF250000}"/>
    <cellStyle name="Comma 3 10 2 3 4 2 2" xfId="17375" xr:uid="{00000000-0005-0000-0000-0000B0250000}"/>
    <cellStyle name="Comma 3 10 2 3 4 2 2 2" xfId="36589" xr:uid="{7CBB2924-2527-4EB6-AF8D-AAC0DC78B7B0}"/>
    <cellStyle name="Comma 3 10 2 3 4 2 3" xfId="26982" xr:uid="{B57A6F08-D333-4E89-8CEE-AD75E6A5BD60}"/>
    <cellStyle name="Comma 3 10 2 3 4 3" xfId="12572" xr:uid="{00000000-0005-0000-0000-0000B1250000}"/>
    <cellStyle name="Comma 3 10 2 3 4 3 2" xfId="31786" xr:uid="{D404803F-3A34-4131-BECF-37E37B3F4C25}"/>
    <cellStyle name="Comma 3 10 2 3 4 4" xfId="22179" xr:uid="{4F8B0DCA-4F42-48B7-85F4-BCFEB4469772}"/>
    <cellStyle name="Comma 3 10 2 3 5" xfId="5367" xr:uid="{00000000-0005-0000-0000-0000B2250000}"/>
    <cellStyle name="Comma 3 10 2 3 5 2" xfId="14974" xr:uid="{00000000-0005-0000-0000-0000B3250000}"/>
    <cellStyle name="Comma 3 10 2 3 5 2 2" xfId="34188" xr:uid="{15B4377F-78F4-4700-A5BC-725FAFFD6363}"/>
    <cellStyle name="Comma 3 10 2 3 5 3" xfId="24581" xr:uid="{5FA969CF-8CE9-42E1-9DCC-7CBEE76929E0}"/>
    <cellStyle name="Comma 3 10 2 3 6" xfId="10170" xr:uid="{00000000-0005-0000-0000-0000B4250000}"/>
    <cellStyle name="Comma 3 10 2 3 6 2" xfId="29384" xr:uid="{7C7CD561-370A-4FE7-9268-9EC3CEE0F74E}"/>
    <cellStyle name="Comma 3 10 2 3 7" xfId="19777" xr:uid="{C8622037-29A6-437F-85FA-40D98818735C}"/>
    <cellStyle name="Comma 3 10 2 4" xfId="759" xr:uid="{00000000-0005-0000-0000-0000B5250000}"/>
    <cellStyle name="Comma 3 10 2 4 2" xfId="1560" xr:uid="{00000000-0005-0000-0000-0000B6250000}"/>
    <cellStyle name="Comma 3 10 2 4 2 2" xfId="3965" xr:uid="{00000000-0005-0000-0000-0000B7250000}"/>
    <cellStyle name="Comma 3 10 2 4 2 2 2" xfId="8768" xr:uid="{00000000-0005-0000-0000-0000B8250000}"/>
    <cellStyle name="Comma 3 10 2 4 2 2 2 2" xfId="18375" xr:uid="{00000000-0005-0000-0000-0000B9250000}"/>
    <cellStyle name="Comma 3 10 2 4 2 2 2 2 2" xfId="37589" xr:uid="{7840424E-9C69-4F69-89AD-A513E027ACE0}"/>
    <cellStyle name="Comma 3 10 2 4 2 2 2 3" xfId="27982" xr:uid="{8F9C80B7-6994-4506-B994-4565C95B6A59}"/>
    <cellStyle name="Comma 3 10 2 4 2 2 3" xfId="13572" xr:uid="{00000000-0005-0000-0000-0000BA250000}"/>
    <cellStyle name="Comma 3 10 2 4 2 2 3 2" xfId="32786" xr:uid="{66AF97EF-F115-42BC-8A9E-89BEC6AA4E5E}"/>
    <cellStyle name="Comma 3 10 2 4 2 2 4" xfId="23179" xr:uid="{A5984982-D257-4D09-A43E-FAAD11DA135C}"/>
    <cellStyle name="Comma 3 10 2 4 2 3" xfId="6367" xr:uid="{00000000-0005-0000-0000-0000BB250000}"/>
    <cellStyle name="Comma 3 10 2 4 2 3 2" xfId="15974" xr:uid="{00000000-0005-0000-0000-0000BC250000}"/>
    <cellStyle name="Comma 3 10 2 4 2 3 2 2" xfId="35188" xr:uid="{756BAF07-0B96-4511-B18C-E79F2FD0D557}"/>
    <cellStyle name="Comma 3 10 2 4 2 3 3" xfId="25581" xr:uid="{07C6F25D-BEBF-44D1-9216-37543F1463B4}"/>
    <cellStyle name="Comma 3 10 2 4 2 4" xfId="11170" xr:uid="{00000000-0005-0000-0000-0000BD250000}"/>
    <cellStyle name="Comma 3 10 2 4 2 4 2" xfId="30384" xr:uid="{861839B0-E740-4C50-8C0C-0C4E01C51B84}"/>
    <cellStyle name="Comma 3 10 2 4 2 5" xfId="20777" xr:uid="{38C7393A-CABE-4608-998B-C0B3C9970009}"/>
    <cellStyle name="Comma 3 10 2 4 3" xfId="2360" xr:uid="{00000000-0005-0000-0000-0000BE250000}"/>
    <cellStyle name="Comma 3 10 2 4 3 2" xfId="4765" xr:uid="{00000000-0005-0000-0000-0000BF250000}"/>
    <cellStyle name="Comma 3 10 2 4 3 2 2" xfId="9568" xr:uid="{00000000-0005-0000-0000-0000C0250000}"/>
    <cellStyle name="Comma 3 10 2 4 3 2 2 2" xfId="19175" xr:uid="{00000000-0005-0000-0000-0000C1250000}"/>
    <cellStyle name="Comma 3 10 2 4 3 2 2 2 2" xfId="38389" xr:uid="{3DFDFC3D-DA27-45EF-ADA0-9CFB06525A80}"/>
    <cellStyle name="Comma 3 10 2 4 3 2 2 3" xfId="28782" xr:uid="{17D579BF-11B6-4989-9362-08D718846FD2}"/>
    <cellStyle name="Comma 3 10 2 4 3 2 3" xfId="14372" xr:uid="{00000000-0005-0000-0000-0000C2250000}"/>
    <cellStyle name="Comma 3 10 2 4 3 2 3 2" xfId="33586" xr:uid="{5630CD58-48F2-4D6E-BFDF-037F2D9AF7F6}"/>
    <cellStyle name="Comma 3 10 2 4 3 2 4" xfId="23979" xr:uid="{41434BC6-7364-4E15-B5B5-929BABAFE9F1}"/>
    <cellStyle name="Comma 3 10 2 4 3 3" xfId="7167" xr:uid="{00000000-0005-0000-0000-0000C3250000}"/>
    <cellStyle name="Comma 3 10 2 4 3 3 2" xfId="16774" xr:uid="{00000000-0005-0000-0000-0000C4250000}"/>
    <cellStyle name="Comma 3 10 2 4 3 3 2 2" xfId="35988" xr:uid="{DD018CE4-154B-4543-8B7C-88945BA30C70}"/>
    <cellStyle name="Comma 3 10 2 4 3 3 3" xfId="26381" xr:uid="{EDD63FD5-22D9-4647-B8B7-863D97EEEB05}"/>
    <cellStyle name="Comma 3 10 2 4 3 4" xfId="11970" xr:uid="{00000000-0005-0000-0000-0000C5250000}"/>
    <cellStyle name="Comma 3 10 2 4 3 4 2" xfId="31184" xr:uid="{A3486DCE-18AD-4FDC-8C08-92F95C179FF0}"/>
    <cellStyle name="Comma 3 10 2 4 3 5" xfId="21577" xr:uid="{5673F8B1-FB86-4C65-8288-51D52C239389}"/>
    <cellStyle name="Comma 3 10 2 4 4" xfId="3165" xr:uid="{00000000-0005-0000-0000-0000C6250000}"/>
    <cellStyle name="Comma 3 10 2 4 4 2" xfId="7968" xr:uid="{00000000-0005-0000-0000-0000C7250000}"/>
    <cellStyle name="Comma 3 10 2 4 4 2 2" xfId="17575" xr:uid="{00000000-0005-0000-0000-0000C8250000}"/>
    <cellStyle name="Comma 3 10 2 4 4 2 2 2" xfId="36789" xr:uid="{D66DBB62-B8E3-42EB-92FF-41520A42A41C}"/>
    <cellStyle name="Comma 3 10 2 4 4 2 3" xfId="27182" xr:uid="{88965E49-9D8E-41E9-9E8F-2845AA48133E}"/>
    <cellStyle name="Comma 3 10 2 4 4 3" xfId="12772" xr:uid="{00000000-0005-0000-0000-0000C9250000}"/>
    <cellStyle name="Comma 3 10 2 4 4 3 2" xfId="31986" xr:uid="{992A9B7F-A72C-4B32-9DD2-F39188050D22}"/>
    <cellStyle name="Comma 3 10 2 4 4 4" xfId="22379" xr:uid="{55577B70-C4FC-4425-AB81-A8E026D36C52}"/>
    <cellStyle name="Comma 3 10 2 4 5" xfId="5567" xr:uid="{00000000-0005-0000-0000-0000CA250000}"/>
    <cellStyle name="Comma 3 10 2 4 5 2" xfId="15174" xr:uid="{00000000-0005-0000-0000-0000CB250000}"/>
    <cellStyle name="Comma 3 10 2 4 5 2 2" xfId="34388" xr:uid="{FA04155D-45E9-4946-ADD8-AF831A10F10B}"/>
    <cellStyle name="Comma 3 10 2 4 5 3" xfId="24781" xr:uid="{99F51CD6-4CF0-4C38-8ED8-9B72907C0117}"/>
    <cellStyle name="Comma 3 10 2 4 6" xfId="10370" xr:uid="{00000000-0005-0000-0000-0000CC250000}"/>
    <cellStyle name="Comma 3 10 2 4 6 2" xfId="29584" xr:uid="{5D5B6782-DFF9-4068-B3C8-218A620746BA}"/>
    <cellStyle name="Comma 3 10 2 4 7" xfId="19977" xr:uid="{30BA3F30-1CB1-4464-A641-AE244F604A80}"/>
    <cellStyle name="Comma 3 10 2 5" xfId="960" xr:uid="{00000000-0005-0000-0000-0000CD250000}"/>
    <cellStyle name="Comma 3 10 2 5 2" xfId="3365" xr:uid="{00000000-0005-0000-0000-0000CE250000}"/>
    <cellStyle name="Comma 3 10 2 5 2 2" xfId="8168" xr:uid="{00000000-0005-0000-0000-0000CF250000}"/>
    <cellStyle name="Comma 3 10 2 5 2 2 2" xfId="17775" xr:uid="{00000000-0005-0000-0000-0000D0250000}"/>
    <cellStyle name="Comma 3 10 2 5 2 2 2 2" xfId="36989" xr:uid="{BD07FBBF-D9CA-4E80-A86F-C642C8854748}"/>
    <cellStyle name="Comma 3 10 2 5 2 2 3" xfId="27382" xr:uid="{971B35B1-2412-49CF-9C53-8E4FA5F693D7}"/>
    <cellStyle name="Comma 3 10 2 5 2 3" xfId="12972" xr:uid="{00000000-0005-0000-0000-0000D1250000}"/>
    <cellStyle name="Comma 3 10 2 5 2 3 2" xfId="32186" xr:uid="{6395D851-94F0-425B-81AD-36F0807E8D14}"/>
    <cellStyle name="Comma 3 10 2 5 2 4" xfId="22579" xr:uid="{3FB30A16-2688-4DFE-97A2-495A9E1307AE}"/>
    <cellStyle name="Comma 3 10 2 5 3" xfId="5767" xr:uid="{00000000-0005-0000-0000-0000D2250000}"/>
    <cellStyle name="Comma 3 10 2 5 3 2" xfId="15374" xr:uid="{00000000-0005-0000-0000-0000D3250000}"/>
    <cellStyle name="Comma 3 10 2 5 3 2 2" xfId="34588" xr:uid="{70E89731-5E7C-4570-AAB5-E48D0CC8B3EB}"/>
    <cellStyle name="Comma 3 10 2 5 3 3" xfId="24981" xr:uid="{686547E6-A98D-46CD-A12A-CFFD33D7905A}"/>
    <cellStyle name="Comma 3 10 2 5 4" xfId="10570" xr:uid="{00000000-0005-0000-0000-0000D4250000}"/>
    <cellStyle name="Comma 3 10 2 5 4 2" xfId="29784" xr:uid="{9F9CAD24-EBBF-4999-9802-C7CFC353F695}"/>
    <cellStyle name="Comma 3 10 2 5 5" xfId="20177" xr:uid="{C5C68C22-8306-4405-8C09-87EA85B94472}"/>
    <cellStyle name="Comma 3 10 2 6" xfId="1760" xr:uid="{00000000-0005-0000-0000-0000D5250000}"/>
    <cellStyle name="Comma 3 10 2 6 2" xfId="4165" xr:uid="{00000000-0005-0000-0000-0000D6250000}"/>
    <cellStyle name="Comma 3 10 2 6 2 2" xfId="8968" xr:uid="{00000000-0005-0000-0000-0000D7250000}"/>
    <cellStyle name="Comma 3 10 2 6 2 2 2" xfId="18575" xr:uid="{00000000-0005-0000-0000-0000D8250000}"/>
    <cellStyle name="Comma 3 10 2 6 2 2 2 2" xfId="37789" xr:uid="{7CCC5FC7-BA4C-4729-889D-E15D00DC9A14}"/>
    <cellStyle name="Comma 3 10 2 6 2 2 3" xfId="28182" xr:uid="{D0CB5A9B-F711-4CE8-90C5-3E5A8C6C6A2F}"/>
    <cellStyle name="Comma 3 10 2 6 2 3" xfId="13772" xr:uid="{00000000-0005-0000-0000-0000D9250000}"/>
    <cellStyle name="Comma 3 10 2 6 2 3 2" xfId="32986" xr:uid="{F2E9CD10-EA6B-462D-8ABC-3CB756459D8B}"/>
    <cellStyle name="Comma 3 10 2 6 2 4" xfId="23379" xr:uid="{71F801EF-5861-481E-BA1D-8DD463E8692F}"/>
    <cellStyle name="Comma 3 10 2 6 3" xfId="6567" xr:uid="{00000000-0005-0000-0000-0000DA250000}"/>
    <cellStyle name="Comma 3 10 2 6 3 2" xfId="16174" xr:uid="{00000000-0005-0000-0000-0000DB250000}"/>
    <cellStyle name="Comma 3 10 2 6 3 2 2" xfId="35388" xr:uid="{2FCA0DEB-3DCD-4543-86E3-5E956F6F26FA}"/>
    <cellStyle name="Comma 3 10 2 6 3 3" xfId="25781" xr:uid="{080E7232-A225-42BF-A1CD-7DE0E563A6F9}"/>
    <cellStyle name="Comma 3 10 2 6 4" xfId="11370" xr:uid="{00000000-0005-0000-0000-0000DC250000}"/>
    <cellStyle name="Comma 3 10 2 6 4 2" xfId="30584" xr:uid="{13448EAD-2969-41B4-BFD3-7D70A30997DB}"/>
    <cellStyle name="Comma 3 10 2 6 5" xfId="20977" xr:uid="{4B026F5B-CA1A-4D64-9E9A-7EB992F0F48B}"/>
    <cellStyle name="Comma 3 10 2 7" xfId="2565" xr:uid="{00000000-0005-0000-0000-0000DD250000}"/>
    <cellStyle name="Comma 3 10 2 7 2" xfId="7368" xr:uid="{00000000-0005-0000-0000-0000DE250000}"/>
    <cellStyle name="Comma 3 10 2 7 2 2" xfId="16975" xr:uid="{00000000-0005-0000-0000-0000DF250000}"/>
    <cellStyle name="Comma 3 10 2 7 2 2 2" xfId="36189" xr:uid="{0FEEDCD7-6541-499D-ADB4-7BCEFE106F11}"/>
    <cellStyle name="Comma 3 10 2 7 2 3" xfId="26582" xr:uid="{8FC1BAE3-CF9C-4D1D-90B6-C0B6C51B583C}"/>
    <cellStyle name="Comma 3 10 2 7 3" xfId="12172" xr:uid="{00000000-0005-0000-0000-0000E0250000}"/>
    <cellStyle name="Comma 3 10 2 7 3 2" xfId="31386" xr:uid="{6B62DF08-DDB5-4402-8225-7B7F71A72749}"/>
    <cellStyle name="Comma 3 10 2 7 4" xfId="21779" xr:uid="{58E9E23B-65F4-4F9B-9718-B78B9739E4BF}"/>
    <cellStyle name="Comma 3 10 2 8" xfId="4967" xr:uid="{00000000-0005-0000-0000-0000E1250000}"/>
    <cellStyle name="Comma 3 10 2 8 2" xfId="14574" xr:uid="{00000000-0005-0000-0000-0000E2250000}"/>
    <cellStyle name="Comma 3 10 2 8 2 2" xfId="33788" xr:uid="{F8E9FC7C-85A9-4E5A-B3BB-F96140D6C7A3}"/>
    <cellStyle name="Comma 3 10 2 8 3" xfId="24181" xr:uid="{4F958926-6282-47DB-940E-0D9781004AEE}"/>
    <cellStyle name="Comma 3 10 2 9" xfId="9770" xr:uid="{00000000-0005-0000-0000-0000E3250000}"/>
    <cellStyle name="Comma 3 10 2 9 2" xfId="28984" xr:uid="{3373FEA1-E923-4041-92B6-19D7199D8FFA}"/>
    <cellStyle name="Comma 3 10 3" xfId="259" xr:uid="{00000000-0005-0000-0000-0000E4250000}"/>
    <cellStyle name="Comma 3 10 3 2" xfId="1060" xr:uid="{00000000-0005-0000-0000-0000E5250000}"/>
    <cellStyle name="Comma 3 10 3 2 2" xfId="3465" xr:uid="{00000000-0005-0000-0000-0000E6250000}"/>
    <cellStyle name="Comma 3 10 3 2 2 2" xfId="8268" xr:uid="{00000000-0005-0000-0000-0000E7250000}"/>
    <cellStyle name="Comma 3 10 3 2 2 2 2" xfId="17875" xr:uid="{00000000-0005-0000-0000-0000E8250000}"/>
    <cellStyle name="Comma 3 10 3 2 2 2 2 2" xfId="37089" xr:uid="{E4D76693-382E-44F6-8618-C448FC3516C6}"/>
    <cellStyle name="Comma 3 10 3 2 2 2 3" xfId="27482" xr:uid="{5B558CE6-E187-419E-AD68-86BA9DDDEA79}"/>
    <cellStyle name="Comma 3 10 3 2 2 3" xfId="13072" xr:uid="{00000000-0005-0000-0000-0000E9250000}"/>
    <cellStyle name="Comma 3 10 3 2 2 3 2" xfId="32286" xr:uid="{5EB0E334-A6EA-4E88-AE67-BFFF5D061DCD}"/>
    <cellStyle name="Comma 3 10 3 2 2 4" xfId="22679" xr:uid="{251B7267-3039-422E-B214-015F8E4C9D0B}"/>
    <cellStyle name="Comma 3 10 3 2 3" xfId="5867" xr:uid="{00000000-0005-0000-0000-0000EA250000}"/>
    <cellStyle name="Comma 3 10 3 2 3 2" xfId="15474" xr:uid="{00000000-0005-0000-0000-0000EB250000}"/>
    <cellStyle name="Comma 3 10 3 2 3 2 2" xfId="34688" xr:uid="{B2892FE6-6561-455B-87DE-0683F51D5D4F}"/>
    <cellStyle name="Comma 3 10 3 2 3 3" xfId="25081" xr:uid="{A1C5A9D4-F533-4CB4-892D-C9B468E0CE1F}"/>
    <cellStyle name="Comma 3 10 3 2 4" xfId="10670" xr:uid="{00000000-0005-0000-0000-0000EC250000}"/>
    <cellStyle name="Comma 3 10 3 2 4 2" xfId="29884" xr:uid="{831440D3-D9C2-4479-BA17-5154009855F9}"/>
    <cellStyle name="Comma 3 10 3 2 5" xfId="20277" xr:uid="{5D301DE8-5413-4528-8382-47C17493C0E4}"/>
    <cellStyle name="Comma 3 10 3 3" xfId="1860" xr:uid="{00000000-0005-0000-0000-0000ED250000}"/>
    <cellStyle name="Comma 3 10 3 3 2" xfId="4265" xr:uid="{00000000-0005-0000-0000-0000EE250000}"/>
    <cellStyle name="Comma 3 10 3 3 2 2" xfId="9068" xr:uid="{00000000-0005-0000-0000-0000EF250000}"/>
    <cellStyle name="Comma 3 10 3 3 2 2 2" xfId="18675" xr:uid="{00000000-0005-0000-0000-0000F0250000}"/>
    <cellStyle name="Comma 3 10 3 3 2 2 2 2" xfId="37889" xr:uid="{9D730514-6918-4645-A050-D8994A66A33E}"/>
    <cellStyle name="Comma 3 10 3 3 2 2 3" xfId="28282" xr:uid="{1B09CAB2-89C7-4261-BF52-F3181A28771F}"/>
    <cellStyle name="Comma 3 10 3 3 2 3" xfId="13872" xr:uid="{00000000-0005-0000-0000-0000F1250000}"/>
    <cellStyle name="Comma 3 10 3 3 2 3 2" xfId="33086" xr:uid="{F85174DB-8F92-4AB9-BC9B-EB1ACF60A891}"/>
    <cellStyle name="Comma 3 10 3 3 2 4" xfId="23479" xr:uid="{A58BD4C0-E1B7-4B01-9A21-7FEBD8C31DAF}"/>
    <cellStyle name="Comma 3 10 3 3 3" xfId="6667" xr:uid="{00000000-0005-0000-0000-0000F2250000}"/>
    <cellStyle name="Comma 3 10 3 3 3 2" xfId="16274" xr:uid="{00000000-0005-0000-0000-0000F3250000}"/>
    <cellStyle name="Comma 3 10 3 3 3 2 2" xfId="35488" xr:uid="{922FB41F-DBBE-4790-8697-6FE108CC69F5}"/>
    <cellStyle name="Comma 3 10 3 3 3 3" xfId="25881" xr:uid="{A5863DC7-0E35-4B82-A4B9-EE80701D5245}"/>
    <cellStyle name="Comma 3 10 3 3 4" xfId="11470" xr:uid="{00000000-0005-0000-0000-0000F4250000}"/>
    <cellStyle name="Comma 3 10 3 3 4 2" xfId="30684" xr:uid="{4FAD6988-091D-4341-A85A-42EDC82AFBF0}"/>
    <cellStyle name="Comma 3 10 3 3 5" xfId="21077" xr:uid="{3A99A22F-B0F2-4BD8-A49F-38EEC7249E15}"/>
    <cellStyle name="Comma 3 10 3 4" xfId="2665" xr:uid="{00000000-0005-0000-0000-0000F5250000}"/>
    <cellStyle name="Comma 3 10 3 4 2" xfId="7468" xr:uid="{00000000-0005-0000-0000-0000F6250000}"/>
    <cellStyle name="Comma 3 10 3 4 2 2" xfId="17075" xr:uid="{00000000-0005-0000-0000-0000F7250000}"/>
    <cellStyle name="Comma 3 10 3 4 2 2 2" xfId="36289" xr:uid="{D4EEF642-6CD5-44E7-A4A9-31857A643B3F}"/>
    <cellStyle name="Comma 3 10 3 4 2 3" xfId="26682" xr:uid="{115AB770-0746-460F-978B-B05FB7850405}"/>
    <cellStyle name="Comma 3 10 3 4 3" xfId="12272" xr:uid="{00000000-0005-0000-0000-0000F8250000}"/>
    <cellStyle name="Comma 3 10 3 4 3 2" xfId="31486" xr:uid="{F0511265-7EE4-4B92-9D8F-942174B1A563}"/>
    <cellStyle name="Comma 3 10 3 4 4" xfId="21879" xr:uid="{43FE49D2-F46A-42EB-BCE5-DF7283A3C804}"/>
    <cellStyle name="Comma 3 10 3 5" xfId="5067" xr:uid="{00000000-0005-0000-0000-0000F9250000}"/>
    <cellStyle name="Comma 3 10 3 5 2" xfId="14674" xr:uid="{00000000-0005-0000-0000-0000FA250000}"/>
    <cellStyle name="Comma 3 10 3 5 2 2" xfId="33888" xr:uid="{3FEDC38C-19F3-45A0-B5C7-04BCBD7D7BC3}"/>
    <cellStyle name="Comma 3 10 3 5 3" xfId="24281" xr:uid="{070420B1-1B25-4A04-997C-7CADEA738ADB}"/>
    <cellStyle name="Comma 3 10 3 6" xfId="9870" xr:uid="{00000000-0005-0000-0000-0000FB250000}"/>
    <cellStyle name="Comma 3 10 3 6 2" xfId="29084" xr:uid="{AC5BBE81-834F-4B37-A4F4-9A444C07DCC4}"/>
    <cellStyle name="Comma 3 10 3 7" xfId="19477" xr:uid="{17BC8164-63A1-498E-A170-FE07D3D0CED5}"/>
    <cellStyle name="Comma 3 10 4" xfId="459" xr:uid="{00000000-0005-0000-0000-0000FC250000}"/>
    <cellStyle name="Comma 3 10 4 2" xfId="1260" xr:uid="{00000000-0005-0000-0000-0000FD250000}"/>
    <cellStyle name="Comma 3 10 4 2 2" xfId="3665" xr:uid="{00000000-0005-0000-0000-0000FE250000}"/>
    <cellStyle name="Comma 3 10 4 2 2 2" xfId="8468" xr:uid="{00000000-0005-0000-0000-0000FF250000}"/>
    <cellStyle name="Comma 3 10 4 2 2 2 2" xfId="18075" xr:uid="{00000000-0005-0000-0000-000000260000}"/>
    <cellStyle name="Comma 3 10 4 2 2 2 2 2" xfId="37289" xr:uid="{BF8B2C61-0595-4EEB-8D0A-41D536E3441B}"/>
    <cellStyle name="Comma 3 10 4 2 2 2 3" xfId="27682" xr:uid="{905A0CE6-180D-4853-B43B-C4E329C559A1}"/>
    <cellStyle name="Comma 3 10 4 2 2 3" xfId="13272" xr:uid="{00000000-0005-0000-0000-000001260000}"/>
    <cellStyle name="Comma 3 10 4 2 2 3 2" xfId="32486" xr:uid="{ECC8C93B-8D9F-46DA-A897-80536E1CBED8}"/>
    <cellStyle name="Comma 3 10 4 2 2 4" xfId="22879" xr:uid="{D6C03F33-15F4-4A1F-8D90-7257626F3851}"/>
    <cellStyle name="Comma 3 10 4 2 3" xfId="6067" xr:uid="{00000000-0005-0000-0000-000002260000}"/>
    <cellStyle name="Comma 3 10 4 2 3 2" xfId="15674" xr:uid="{00000000-0005-0000-0000-000003260000}"/>
    <cellStyle name="Comma 3 10 4 2 3 2 2" xfId="34888" xr:uid="{51175BF7-8CE3-4F49-BD7E-1CC769452ADD}"/>
    <cellStyle name="Comma 3 10 4 2 3 3" xfId="25281" xr:uid="{21526951-03E3-4F94-8C95-2D7BF296B178}"/>
    <cellStyle name="Comma 3 10 4 2 4" xfId="10870" xr:uid="{00000000-0005-0000-0000-000004260000}"/>
    <cellStyle name="Comma 3 10 4 2 4 2" xfId="30084" xr:uid="{40592E92-CE3C-4B1E-A0F4-3760576BF521}"/>
    <cellStyle name="Comma 3 10 4 2 5" xfId="20477" xr:uid="{8FA71DD4-FAD3-4A67-8AA3-046B71F68BF1}"/>
    <cellStyle name="Comma 3 10 4 3" xfId="2060" xr:uid="{00000000-0005-0000-0000-000005260000}"/>
    <cellStyle name="Comma 3 10 4 3 2" xfId="4465" xr:uid="{00000000-0005-0000-0000-000006260000}"/>
    <cellStyle name="Comma 3 10 4 3 2 2" xfId="9268" xr:uid="{00000000-0005-0000-0000-000007260000}"/>
    <cellStyle name="Comma 3 10 4 3 2 2 2" xfId="18875" xr:uid="{00000000-0005-0000-0000-000008260000}"/>
    <cellStyle name="Comma 3 10 4 3 2 2 2 2" xfId="38089" xr:uid="{35E907B5-8877-4396-99C6-F4D8C4AD54AF}"/>
    <cellStyle name="Comma 3 10 4 3 2 2 3" xfId="28482" xr:uid="{4C9115DE-D670-4A38-BEBF-168CF14D9398}"/>
    <cellStyle name="Comma 3 10 4 3 2 3" xfId="14072" xr:uid="{00000000-0005-0000-0000-000009260000}"/>
    <cellStyle name="Comma 3 10 4 3 2 3 2" xfId="33286" xr:uid="{45F3709E-882D-41DC-B26B-ACF263D0BF8F}"/>
    <cellStyle name="Comma 3 10 4 3 2 4" xfId="23679" xr:uid="{1A8688D1-8A57-442B-92B3-FBE5FD0321D7}"/>
    <cellStyle name="Comma 3 10 4 3 3" xfId="6867" xr:uid="{00000000-0005-0000-0000-00000A260000}"/>
    <cellStyle name="Comma 3 10 4 3 3 2" xfId="16474" xr:uid="{00000000-0005-0000-0000-00000B260000}"/>
    <cellStyle name="Comma 3 10 4 3 3 2 2" xfId="35688" xr:uid="{6E7AD4EF-1037-4113-97F6-2746EE7A38A4}"/>
    <cellStyle name="Comma 3 10 4 3 3 3" xfId="26081" xr:uid="{00E7B0B2-8973-42F3-9EA1-A1CD8462AE51}"/>
    <cellStyle name="Comma 3 10 4 3 4" xfId="11670" xr:uid="{00000000-0005-0000-0000-00000C260000}"/>
    <cellStyle name="Comma 3 10 4 3 4 2" xfId="30884" xr:uid="{6CD7DB90-FB9B-47E0-BFB5-5EA3AD50C577}"/>
    <cellStyle name="Comma 3 10 4 3 5" xfId="21277" xr:uid="{FDE068D0-1422-48C0-BF94-A77A1D01FE3F}"/>
    <cellStyle name="Comma 3 10 4 4" xfId="2865" xr:uid="{00000000-0005-0000-0000-00000D260000}"/>
    <cellStyle name="Comma 3 10 4 4 2" xfId="7668" xr:uid="{00000000-0005-0000-0000-00000E260000}"/>
    <cellStyle name="Comma 3 10 4 4 2 2" xfId="17275" xr:uid="{00000000-0005-0000-0000-00000F260000}"/>
    <cellStyle name="Comma 3 10 4 4 2 2 2" xfId="36489" xr:uid="{50C4F8DB-362F-4694-B4F3-F60937907A9D}"/>
    <cellStyle name="Comma 3 10 4 4 2 3" xfId="26882" xr:uid="{67F55446-499A-4E27-B210-B3A1F7849651}"/>
    <cellStyle name="Comma 3 10 4 4 3" xfId="12472" xr:uid="{00000000-0005-0000-0000-000010260000}"/>
    <cellStyle name="Comma 3 10 4 4 3 2" xfId="31686" xr:uid="{371902FE-B25C-40A8-A1F4-886821EAAC87}"/>
    <cellStyle name="Comma 3 10 4 4 4" xfId="22079" xr:uid="{D718460F-F78C-4D89-B642-403D330AA49C}"/>
    <cellStyle name="Comma 3 10 4 5" xfId="5267" xr:uid="{00000000-0005-0000-0000-000011260000}"/>
    <cellStyle name="Comma 3 10 4 5 2" xfId="14874" xr:uid="{00000000-0005-0000-0000-000012260000}"/>
    <cellStyle name="Comma 3 10 4 5 2 2" xfId="34088" xr:uid="{34145EC3-6E4A-4DBA-BF8E-EC7A8242B9E7}"/>
    <cellStyle name="Comma 3 10 4 5 3" xfId="24481" xr:uid="{585B80F3-D9FD-4609-8B6E-DE2ED99C75EA}"/>
    <cellStyle name="Comma 3 10 4 6" xfId="10070" xr:uid="{00000000-0005-0000-0000-000013260000}"/>
    <cellStyle name="Comma 3 10 4 6 2" xfId="29284" xr:uid="{9E732271-AD31-4FE8-B5EA-A46668B03920}"/>
    <cellStyle name="Comma 3 10 4 7" xfId="19677" xr:uid="{5C6F32FA-1D79-4A2A-AF5F-4F7B2A588C81}"/>
    <cellStyle name="Comma 3 10 5" xfId="659" xr:uid="{00000000-0005-0000-0000-000014260000}"/>
    <cellStyle name="Comma 3 10 5 2" xfId="1460" xr:uid="{00000000-0005-0000-0000-000015260000}"/>
    <cellStyle name="Comma 3 10 5 2 2" xfId="3865" xr:uid="{00000000-0005-0000-0000-000016260000}"/>
    <cellStyle name="Comma 3 10 5 2 2 2" xfId="8668" xr:uid="{00000000-0005-0000-0000-000017260000}"/>
    <cellStyle name="Comma 3 10 5 2 2 2 2" xfId="18275" xr:uid="{00000000-0005-0000-0000-000018260000}"/>
    <cellStyle name="Comma 3 10 5 2 2 2 2 2" xfId="37489" xr:uid="{D38FC7E4-84B4-49A0-9618-6AC2FBE5E391}"/>
    <cellStyle name="Comma 3 10 5 2 2 2 3" xfId="27882" xr:uid="{CA877A51-832A-4FDF-A061-EC11E0EB0C63}"/>
    <cellStyle name="Comma 3 10 5 2 2 3" xfId="13472" xr:uid="{00000000-0005-0000-0000-000019260000}"/>
    <cellStyle name="Comma 3 10 5 2 2 3 2" xfId="32686" xr:uid="{EB78C3A2-2E6C-4921-980E-869BD486FA19}"/>
    <cellStyle name="Comma 3 10 5 2 2 4" xfId="23079" xr:uid="{1A1329B8-7E51-4826-AC2C-E33EB672CB11}"/>
    <cellStyle name="Comma 3 10 5 2 3" xfId="6267" xr:uid="{00000000-0005-0000-0000-00001A260000}"/>
    <cellStyle name="Comma 3 10 5 2 3 2" xfId="15874" xr:uid="{00000000-0005-0000-0000-00001B260000}"/>
    <cellStyle name="Comma 3 10 5 2 3 2 2" xfId="35088" xr:uid="{E9E80277-F160-465A-8B17-0AD447A462C2}"/>
    <cellStyle name="Comma 3 10 5 2 3 3" xfId="25481" xr:uid="{EFDD823C-4766-4F40-8B62-C41EC5765C62}"/>
    <cellStyle name="Comma 3 10 5 2 4" xfId="11070" xr:uid="{00000000-0005-0000-0000-00001C260000}"/>
    <cellStyle name="Comma 3 10 5 2 4 2" xfId="30284" xr:uid="{C9FADDEF-1135-472D-8DB0-E93A2ABBFC5F}"/>
    <cellStyle name="Comma 3 10 5 2 5" xfId="20677" xr:uid="{D5046E95-B2AB-4EB2-858A-5D66AC460A53}"/>
    <cellStyle name="Comma 3 10 5 3" xfId="2260" xr:uid="{00000000-0005-0000-0000-00001D260000}"/>
    <cellStyle name="Comma 3 10 5 3 2" xfId="4665" xr:uid="{00000000-0005-0000-0000-00001E260000}"/>
    <cellStyle name="Comma 3 10 5 3 2 2" xfId="9468" xr:uid="{00000000-0005-0000-0000-00001F260000}"/>
    <cellStyle name="Comma 3 10 5 3 2 2 2" xfId="19075" xr:uid="{00000000-0005-0000-0000-000020260000}"/>
    <cellStyle name="Comma 3 10 5 3 2 2 2 2" xfId="38289" xr:uid="{018DC245-5424-4194-95B4-3C0093D97F79}"/>
    <cellStyle name="Comma 3 10 5 3 2 2 3" xfId="28682" xr:uid="{63CFC7E5-0799-4D83-BFF4-34EC764A0402}"/>
    <cellStyle name="Comma 3 10 5 3 2 3" xfId="14272" xr:uid="{00000000-0005-0000-0000-000021260000}"/>
    <cellStyle name="Comma 3 10 5 3 2 3 2" xfId="33486" xr:uid="{BF5E54C2-0D4F-4BA9-A8A8-25A2C820FC33}"/>
    <cellStyle name="Comma 3 10 5 3 2 4" xfId="23879" xr:uid="{FB23A0CD-367F-48C2-98A7-63E6478BE2C4}"/>
    <cellStyle name="Comma 3 10 5 3 3" xfId="7067" xr:uid="{00000000-0005-0000-0000-000022260000}"/>
    <cellStyle name="Comma 3 10 5 3 3 2" xfId="16674" xr:uid="{00000000-0005-0000-0000-000023260000}"/>
    <cellStyle name="Comma 3 10 5 3 3 2 2" xfId="35888" xr:uid="{4B2D203E-8453-45BF-853E-89B5A59055E6}"/>
    <cellStyle name="Comma 3 10 5 3 3 3" xfId="26281" xr:uid="{70AC3748-3646-49F3-BDA3-42B1ED1CBE76}"/>
    <cellStyle name="Comma 3 10 5 3 4" xfId="11870" xr:uid="{00000000-0005-0000-0000-000024260000}"/>
    <cellStyle name="Comma 3 10 5 3 4 2" xfId="31084" xr:uid="{B5317E8A-26FD-4CB6-91A3-7B1CD40FE65D}"/>
    <cellStyle name="Comma 3 10 5 3 5" xfId="21477" xr:uid="{2360E4BF-60BC-4F93-A61E-1234EBBAA0DF}"/>
    <cellStyle name="Comma 3 10 5 4" xfId="3065" xr:uid="{00000000-0005-0000-0000-000025260000}"/>
    <cellStyle name="Comma 3 10 5 4 2" xfId="7868" xr:uid="{00000000-0005-0000-0000-000026260000}"/>
    <cellStyle name="Comma 3 10 5 4 2 2" xfId="17475" xr:uid="{00000000-0005-0000-0000-000027260000}"/>
    <cellStyle name="Comma 3 10 5 4 2 2 2" xfId="36689" xr:uid="{78C595CB-761A-45D9-B0C7-F95D259470E2}"/>
    <cellStyle name="Comma 3 10 5 4 2 3" xfId="27082" xr:uid="{78D6B1E6-6B85-4362-854C-ECAEE58DB352}"/>
    <cellStyle name="Comma 3 10 5 4 3" xfId="12672" xr:uid="{00000000-0005-0000-0000-000028260000}"/>
    <cellStyle name="Comma 3 10 5 4 3 2" xfId="31886" xr:uid="{524318F9-B752-4746-9A49-46BB529A660C}"/>
    <cellStyle name="Comma 3 10 5 4 4" xfId="22279" xr:uid="{B989953F-9616-4C32-BA41-F660710B160C}"/>
    <cellStyle name="Comma 3 10 5 5" xfId="5467" xr:uid="{00000000-0005-0000-0000-000029260000}"/>
    <cellStyle name="Comma 3 10 5 5 2" xfId="15074" xr:uid="{00000000-0005-0000-0000-00002A260000}"/>
    <cellStyle name="Comma 3 10 5 5 2 2" xfId="34288" xr:uid="{5B9F8732-4ACD-4BC6-8179-EC3688AA4364}"/>
    <cellStyle name="Comma 3 10 5 5 3" xfId="24681" xr:uid="{38FE192F-F4AA-481F-A8B2-20941E6638CF}"/>
    <cellStyle name="Comma 3 10 5 6" xfId="10270" xr:uid="{00000000-0005-0000-0000-00002B260000}"/>
    <cellStyle name="Comma 3 10 5 6 2" xfId="29484" xr:uid="{F5CD94A2-6AE0-4F34-A55F-0ABA1FAC3385}"/>
    <cellStyle name="Comma 3 10 5 7" xfId="19877" xr:uid="{288E1032-0DBD-4014-9A1C-A5154B8677F0}"/>
    <cellStyle name="Comma 3 10 6" xfId="860" xr:uid="{00000000-0005-0000-0000-00002C260000}"/>
    <cellStyle name="Comma 3 10 6 2" xfId="3265" xr:uid="{00000000-0005-0000-0000-00002D260000}"/>
    <cellStyle name="Comma 3 10 6 2 2" xfId="8068" xr:uid="{00000000-0005-0000-0000-00002E260000}"/>
    <cellStyle name="Comma 3 10 6 2 2 2" xfId="17675" xr:uid="{00000000-0005-0000-0000-00002F260000}"/>
    <cellStyle name="Comma 3 10 6 2 2 2 2" xfId="36889" xr:uid="{35263303-B531-48DD-8D0A-7870C38D9AB1}"/>
    <cellStyle name="Comma 3 10 6 2 2 3" xfId="27282" xr:uid="{6B7822B1-0A80-4FC3-B855-79DE4F5213B0}"/>
    <cellStyle name="Comma 3 10 6 2 3" xfId="12872" xr:uid="{00000000-0005-0000-0000-000030260000}"/>
    <cellStyle name="Comma 3 10 6 2 3 2" xfId="32086" xr:uid="{3B7932DF-DE04-477D-A9A4-E5F85992968C}"/>
    <cellStyle name="Comma 3 10 6 2 4" xfId="22479" xr:uid="{2A0097B3-5159-475C-BFEB-2FF025311719}"/>
    <cellStyle name="Comma 3 10 6 3" xfId="5667" xr:uid="{00000000-0005-0000-0000-000031260000}"/>
    <cellStyle name="Comma 3 10 6 3 2" xfId="15274" xr:uid="{00000000-0005-0000-0000-000032260000}"/>
    <cellStyle name="Comma 3 10 6 3 2 2" xfId="34488" xr:uid="{402FF16E-95D9-4A2C-A163-14BE892C4D38}"/>
    <cellStyle name="Comma 3 10 6 3 3" xfId="24881" xr:uid="{0EBDEE3C-A929-4198-B38E-171F7D9BC93C}"/>
    <cellStyle name="Comma 3 10 6 4" xfId="10470" xr:uid="{00000000-0005-0000-0000-000033260000}"/>
    <cellStyle name="Comma 3 10 6 4 2" xfId="29684" xr:uid="{C2FAFBD2-2BF0-446F-AE29-5C66D6586077}"/>
    <cellStyle name="Comma 3 10 6 5" xfId="20077" xr:uid="{941217E7-F767-451A-83F4-DB0FAC574F80}"/>
    <cellStyle name="Comma 3 10 7" xfId="1660" xr:uid="{00000000-0005-0000-0000-000034260000}"/>
    <cellStyle name="Comma 3 10 7 2" xfId="4065" xr:uid="{00000000-0005-0000-0000-000035260000}"/>
    <cellStyle name="Comma 3 10 7 2 2" xfId="8868" xr:uid="{00000000-0005-0000-0000-000036260000}"/>
    <cellStyle name="Comma 3 10 7 2 2 2" xfId="18475" xr:uid="{00000000-0005-0000-0000-000037260000}"/>
    <cellStyle name="Comma 3 10 7 2 2 2 2" xfId="37689" xr:uid="{7009C232-1034-48B9-8A65-7D15BA2A87C3}"/>
    <cellStyle name="Comma 3 10 7 2 2 3" xfId="28082" xr:uid="{458A6806-3CBF-4542-BED7-A85184E52E35}"/>
    <cellStyle name="Comma 3 10 7 2 3" xfId="13672" xr:uid="{00000000-0005-0000-0000-000038260000}"/>
    <cellStyle name="Comma 3 10 7 2 3 2" xfId="32886" xr:uid="{241D0C1A-0EF3-44D2-9C69-A53686C6347D}"/>
    <cellStyle name="Comma 3 10 7 2 4" xfId="23279" xr:uid="{C8A65E68-5AF9-4CC8-8B3C-0E096073D8CC}"/>
    <cellStyle name="Comma 3 10 7 3" xfId="6467" xr:uid="{00000000-0005-0000-0000-000039260000}"/>
    <cellStyle name="Comma 3 10 7 3 2" xfId="16074" xr:uid="{00000000-0005-0000-0000-00003A260000}"/>
    <cellStyle name="Comma 3 10 7 3 2 2" xfId="35288" xr:uid="{2370E7EC-F64F-4D64-AEA0-AD69F1BFD8A3}"/>
    <cellStyle name="Comma 3 10 7 3 3" xfId="25681" xr:uid="{91B1452F-4D66-4A42-9997-0F551431877E}"/>
    <cellStyle name="Comma 3 10 7 4" xfId="11270" xr:uid="{00000000-0005-0000-0000-00003B260000}"/>
    <cellStyle name="Comma 3 10 7 4 2" xfId="30484" xr:uid="{0CC666FD-D463-4046-B2A6-0E24FCFCA1BA}"/>
    <cellStyle name="Comma 3 10 7 5" xfId="20877" xr:uid="{3DB5C422-C8E7-41CB-9767-99D303DD067F}"/>
    <cellStyle name="Comma 3 10 8" xfId="2465" xr:uid="{00000000-0005-0000-0000-00003C260000}"/>
    <cellStyle name="Comma 3 10 8 2" xfId="7268" xr:uid="{00000000-0005-0000-0000-00003D260000}"/>
    <cellStyle name="Comma 3 10 8 2 2" xfId="16875" xr:uid="{00000000-0005-0000-0000-00003E260000}"/>
    <cellStyle name="Comma 3 10 8 2 2 2" xfId="36089" xr:uid="{F9689486-7AA8-4D83-BE07-B675CBD9527A}"/>
    <cellStyle name="Comma 3 10 8 2 3" xfId="26482" xr:uid="{629271D2-51C2-4591-9BD7-36E9F2A5B664}"/>
    <cellStyle name="Comma 3 10 8 3" xfId="12072" xr:uid="{00000000-0005-0000-0000-00003F260000}"/>
    <cellStyle name="Comma 3 10 8 3 2" xfId="31286" xr:uid="{07209A87-4B7F-46F6-97EF-A31095C621C8}"/>
    <cellStyle name="Comma 3 10 8 4" xfId="21679" xr:uid="{F3EE0C18-1BF2-4BCE-9254-9B84062FC5D2}"/>
    <cellStyle name="Comma 3 10 9" xfId="4867" xr:uid="{00000000-0005-0000-0000-000040260000}"/>
    <cellStyle name="Comma 3 10 9 2" xfId="14474" xr:uid="{00000000-0005-0000-0000-000041260000}"/>
    <cellStyle name="Comma 3 10 9 2 2" xfId="33688" xr:uid="{1730D9E4-835E-420D-A51D-BCF82A7218E4}"/>
    <cellStyle name="Comma 3 10 9 3" xfId="24081" xr:uid="{1AED1B1A-6BA3-419D-ACB5-5F12177EB3B4}"/>
    <cellStyle name="Comma 3 11" xfId="109" xr:uid="{00000000-0005-0000-0000-000042260000}"/>
    <cellStyle name="Comma 3 11 10" xfId="19327" xr:uid="{D9042EF8-9D80-4DA7-8FC4-149A2C1544B8}"/>
    <cellStyle name="Comma 3 11 2" xfId="309" xr:uid="{00000000-0005-0000-0000-000043260000}"/>
    <cellStyle name="Comma 3 11 2 2" xfId="1110" xr:uid="{00000000-0005-0000-0000-000044260000}"/>
    <cellStyle name="Comma 3 11 2 2 2" xfId="3515" xr:uid="{00000000-0005-0000-0000-000045260000}"/>
    <cellStyle name="Comma 3 11 2 2 2 2" xfId="8318" xr:uid="{00000000-0005-0000-0000-000046260000}"/>
    <cellStyle name="Comma 3 11 2 2 2 2 2" xfId="17925" xr:uid="{00000000-0005-0000-0000-000047260000}"/>
    <cellStyle name="Comma 3 11 2 2 2 2 2 2" xfId="37139" xr:uid="{808FA979-5A84-4183-B082-F90ACAE20448}"/>
    <cellStyle name="Comma 3 11 2 2 2 2 3" xfId="27532" xr:uid="{A41DE8CA-5AFF-4CBA-A9A4-7510CFCC0BE1}"/>
    <cellStyle name="Comma 3 11 2 2 2 3" xfId="13122" xr:uid="{00000000-0005-0000-0000-000048260000}"/>
    <cellStyle name="Comma 3 11 2 2 2 3 2" xfId="32336" xr:uid="{9F60A621-A5B1-4A56-B4BF-B82E990B02D2}"/>
    <cellStyle name="Comma 3 11 2 2 2 4" xfId="22729" xr:uid="{37267A8E-6CB7-4B30-9571-EB45028CE315}"/>
    <cellStyle name="Comma 3 11 2 2 3" xfId="5917" xr:uid="{00000000-0005-0000-0000-000049260000}"/>
    <cellStyle name="Comma 3 11 2 2 3 2" xfId="15524" xr:uid="{00000000-0005-0000-0000-00004A260000}"/>
    <cellStyle name="Comma 3 11 2 2 3 2 2" xfId="34738" xr:uid="{D8CE5A7A-067E-4F3F-BAF9-16C4D36A40EB}"/>
    <cellStyle name="Comma 3 11 2 2 3 3" xfId="25131" xr:uid="{A231E5C0-3EB6-4673-AA0E-0E432A608C2E}"/>
    <cellStyle name="Comma 3 11 2 2 4" xfId="10720" xr:uid="{00000000-0005-0000-0000-00004B260000}"/>
    <cellStyle name="Comma 3 11 2 2 4 2" xfId="29934" xr:uid="{81C2D5F0-7A76-44ED-9F8A-2A8C6CBBA61F}"/>
    <cellStyle name="Comma 3 11 2 2 5" xfId="20327" xr:uid="{B79A4462-5069-4A83-864A-2CA0772E1B3B}"/>
    <cellStyle name="Comma 3 11 2 3" xfId="1910" xr:uid="{00000000-0005-0000-0000-00004C260000}"/>
    <cellStyle name="Comma 3 11 2 3 2" xfId="4315" xr:uid="{00000000-0005-0000-0000-00004D260000}"/>
    <cellStyle name="Comma 3 11 2 3 2 2" xfId="9118" xr:uid="{00000000-0005-0000-0000-00004E260000}"/>
    <cellStyle name="Comma 3 11 2 3 2 2 2" xfId="18725" xr:uid="{00000000-0005-0000-0000-00004F260000}"/>
    <cellStyle name="Comma 3 11 2 3 2 2 2 2" xfId="37939" xr:uid="{6479FC25-5452-4C92-9D5C-D50481AE3510}"/>
    <cellStyle name="Comma 3 11 2 3 2 2 3" xfId="28332" xr:uid="{70542AA4-3AA9-42AA-9145-3C42F4179465}"/>
    <cellStyle name="Comma 3 11 2 3 2 3" xfId="13922" xr:uid="{00000000-0005-0000-0000-000050260000}"/>
    <cellStyle name="Comma 3 11 2 3 2 3 2" xfId="33136" xr:uid="{2E0FAD35-B5CC-45FE-86DF-3E5486BB8E06}"/>
    <cellStyle name="Comma 3 11 2 3 2 4" xfId="23529" xr:uid="{590B6EFF-1FAA-4933-8FA3-7E32D1FD0DA9}"/>
    <cellStyle name="Comma 3 11 2 3 3" xfId="6717" xr:uid="{00000000-0005-0000-0000-000051260000}"/>
    <cellStyle name="Comma 3 11 2 3 3 2" xfId="16324" xr:uid="{00000000-0005-0000-0000-000052260000}"/>
    <cellStyle name="Comma 3 11 2 3 3 2 2" xfId="35538" xr:uid="{B19661B7-3075-4692-AF08-53A2F87B8E2C}"/>
    <cellStyle name="Comma 3 11 2 3 3 3" xfId="25931" xr:uid="{8647ADF9-68DD-4590-BED9-ABBFB7BB9F61}"/>
    <cellStyle name="Comma 3 11 2 3 4" xfId="11520" xr:uid="{00000000-0005-0000-0000-000053260000}"/>
    <cellStyle name="Comma 3 11 2 3 4 2" xfId="30734" xr:uid="{E77C6475-11DC-48CE-AE34-0711BA484CB8}"/>
    <cellStyle name="Comma 3 11 2 3 5" xfId="21127" xr:uid="{DF72D9D7-1D38-485B-A693-8E2CC13D006E}"/>
    <cellStyle name="Comma 3 11 2 4" xfId="2715" xr:uid="{00000000-0005-0000-0000-000054260000}"/>
    <cellStyle name="Comma 3 11 2 4 2" xfId="7518" xr:uid="{00000000-0005-0000-0000-000055260000}"/>
    <cellStyle name="Comma 3 11 2 4 2 2" xfId="17125" xr:uid="{00000000-0005-0000-0000-000056260000}"/>
    <cellStyle name="Comma 3 11 2 4 2 2 2" xfId="36339" xr:uid="{0F370C6D-F69F-48DF-97B6-34F047CF8E2C}"/>
    <cellStyle name="Comma 3 11 2 4 2 3" xfId="26732" xr:uid="{79549052-9F0D-4730-B488-5DE0214A3A8D}"/>
    <cellStyle name="Comma 3 11 2 4 3" xfId="12322" xr:uid="{00000000-0005-0000-0000-000057260000}"/>
    <cellStyle name="Comma 3 11 2 4 3 2" xfId="31536" xr:uid="{C865E181-B4C9-481C-83C4-132EE1D90E51}"/>
    <cellStyle name="Comma 3 11 2 4 4" xfId="21929" xr:uid="{10C498EA-BE24-49F6-901D-294D7300A168}"/>
    <cellStyle name="Comma 3 11 2 5" xfId="5117" xr:uid="{00000000-0005-0000-0000-000058260000}"/>
    <cellStyle name="Comma 3 11 2 5 2" xfId="14724" xr:uid="{00000000-0005-0000-0000-000059260000}"/>
    <cellStyle name="Comma 3 11 2 5 2 2" xfId="33938" xr:uid="{832D6153-B719-46A1-B8A5-A05BE7E20BC8}"/>
    <cellStyle name="Comma 3 11 2 5 3" xfId="24331" xr:uid="{EEBF600A-78E8-4922-A007-FA72EEFCAEEC}"/>
    <cellStyle name="Comma 3 11 2 6" xfId="9920" xr:uid="{00000000-0005-0000-0000-00005A260000}"/>
    <cellStyle name="Comma 3 11 2 6 2" xfId="29134" xr:uid="{E1AEE26F-CC0A-4594-BEC3-80343AF7D962}"/>
    <cellStyle name="Comma 3 11 2 7" xfId="19527" xr:uid="{4A15562F-8844-450A-926C-3CAF2304F1D5}"/>
    <cellStyle name="Comma 3 11 3" xfId="509" xr:uid="{00000000-0005-0000-0000-00005B260000}"/>
    <cellStyle name="Comma 3 11 3 2" xfId="1310" xr:uid="{00000000-0005-0000-0000-00005C260000}"/>
    <cellStyle name="Comma 3 11 3 2 2" xfId="3715" xr:uid="{00000000-0005-0000-0000-00005D260000}"/>
    <cellStyle name="Comma 3 11 3 2 2 2" xfId="8518" xr:uid="{00000000-0005-0000-0000-00005E260000}"/>
    <cellStyle name="Comma 3 11 3 2 2 2 2" xfId="18125" xr:uid="{00000000-0005-0000-0000-00005F260000}"/>
    <cellStyle name="Comma 3 11 3 2 2 2 2 2" xfId="37339" xr:uid="{959A7DE0-DFF1-4105-859B-8A90B4D575EB}"/>
    <cellStyle name="Comma 3 11 3 2 2 2 3" xfId="27732" xr:uid="{E230B146-8A7C-48D5-963A-635AC444BAE1}"/>
    <cellStyle name="Comma 3 11 3 2 2 3" xfId="13322" xr:uid="{00000000-0005-0000-0000-000060260000}"/>
    <cellStyle name="Comma 3 11 3 2 2 3 2" xfId="32536" xr:uid="{487FF58A-FE8C-48DA-BF0C-54E0AA3C20AA}"/>
    <cellStyle name="Comma 3 11 3 2 2 4" xfId="22929" xr:uid="{E88E46E8-B6F7-4059-9F58-1F35B74952E6}"/>
    <cellStyle name="Comma 3 11 3 2 3" xfId="6117" xr:uid="{00000000-0005-0000-0000-000061260000}"/>
    <cellStyle name="Comma 3 11 3 2 3 2" xfId="15724" xr:uid="{00000000-0005-0000-0000-000062260000}"/>
    <cellStyle name="Comma 3 11 3 2 3 2 2" xfId="34938" xr:uid="{891C847B-F9BB-4C31-8EEA-442550FD88F2}"/>
    <cellStyle name="Comma 3 11 3 2 3 3" xfId="25331" xr:uid="{D8D47FBB-47E2-4701-BDF5-FF131EAFD54C}"/>
    <cellStyle name="Comma 3 11 3 2 4" xfId="10920" xr:uid="{00000000-0005-0000-0000-000063260000}"/>
    <cellStyle name="Comma 3 11 3 2 4 2" xfId="30134" xr:uid="{58A6D046-5FA9-4DE7-A5F1-03D563571563}"/>
    <cellStyle name="Comma 3 11 3 2 5" xfId="20527" xr:uid="{0765CED2-078D-46D1-A19D-CF94D3316AD9}"/>
    <cellStyle name="Comma 3 11 3 3" xfId="2110" xr:uid="{00000000-0005-0000-0000-000064260000}"/>
    <cellStyle name="Comma 3 11 3 3 2" xfId="4515" xr:uid="{00000000-0005-0000-0000-000065260000}"/>
    <cellStyle name="Comma 3 11 3 3 2 2" xfId="9318" xr:uid="{00000000-0005-0000-0000-000066260000}"/>
    <cellStyle name="Comma 3 11 3 3 2 2 2" xfId="18925" xr:uid="{00000000-0005-0000-0000-000067260000}"/>
    <cellStyle name="Comma 3 11 3 3 2 2 2 2" xfId="38139" xr:uid="{7664E5CF-1DAB-4927-9201-6C8BC9C0EFF7}"/>
    <cellStyle name="Comma 3 11 3 3 2 2 3" xfId="28532" xr:uid="{303A7C69-6EDB-4B5A-B4D7-93C5783B6090}"/>
    <cellStyle name="Comma 3 11 3 3 2 3" xfId="14122" xr:uid="{00000000-0005-0000-0000-000068260000}"/>
    <cellStyle name="Comma 3 11 3 3 2 3 2" xfId="33336" xr:uid="{6A3E9F36-E63D-4E96-B124-E0D665F69BD7}"/>
    <cellStyle name="Comma 3 11 3 3 2 4" xfId="23729" xr:uid="{B079114B-4351-4314-AB23-F3337BFA03DE}"/>
    <cellStyle name="Comma 3 11 3 3 3" xfId="6917" xr:uid="{00000000-0005-0000-0000-000069260000}"/>
    <cellStyle name="Comma 3 11 3 3 3 2" xfId="16524" xr:uid="{00000000-0005-0000-0000-00006A260000}"/>
    <cellStyle name="Comma 3 11 3 3 3 2 2" xfId="35738" xr:uid="{6C80EFDC-36EC-4FA7-BA0C-97F106624A1B}"/>
    <cellStyle name="Comma 3 11 3 3 3 3" xfId="26131" xr:uid="{BF20152D-FADF-481E-B652-536EE3A6C73B}"/>
    <cellStyle name="Comma 3 11 3 3 4" xfId="11720" xr:uid="{00000000-0005-0000-0000-00006B260000}"/>
    <cellStyle name="Comma 3 11 3 3 4 2" xfId="30934" xr:uid="{98CB3D96-6944-46B7-A6FB-1B9B701E013F}"/>
    <cellStyle name="Comma 3 11 3 3 5" xfId="21327" xr:uid="{D5FABFFF-AE0B-4B46-A535-3A9D22AD4B83}"/>
    <cellStyle name="Comma 3 11 3 4" xfId="2915" xr:uid="{00000000-0005-0000-0000-00006C260000}"/>
    <cellStyle name="Comma 3 11 3 4 2" xfId="7718" xr:uid="{00000000-0005-0000-0000-00006D260000}"/>
    <cellStyle name="Comma 3 11 3 4 2 2" xfId="17325" xr:uid="{00000000-0005-0000-0000-00006E260000}"/>
    <cellStyle name="Comma 3 11 3 4 2 2 2" xfId="36539" xr:uid="{7C3E6826-2E5D-4E69-836C-8448009AB1ED}"/>
    <cellStyle name="Comma 3 11 3 4 2 3" xfId="26932" xr:uid="{DF2FCA0B-F71E-4BC2-9F10-DAFCA1E4866F}"/>
    <cellStyle name="Comma 3 11 3 4 3" xfId="12522" xr:uid="{00000000-0005-0000-0000-00006F260000}"/>
    <cellStyle name="Comma 3 11 3 4 3 2" xfId="31736" xr:uid="{580F5278-688A-437D-A56B-3EEFF28CA596}"/>
    <cellStyle name="Comma 3 11 3 4 4" xfId="22129" xr:uid="{9257C9E3-C004-49EC-910C-4B222D32604B}"/>
    <cellStyle name="Comma 3 11 3 5" xfId="5317" xr:uid="{00000000-0005-0000-0000-000070260000}"/>
    <cellStyle name="Comma 3 11 3 5 2" xfId="14924" xr:uid="{00000000-0005-0000-0000-000071260000}"/>
    <cellStyle name="Comma 3 11 3 5 2 2" xfId="34138" xr:uid="{04BE6C7A-8EC3-494C-B0E2-5F8AF315B8DF}"/>
    <cellStyle name="Comma 3 11 3 5 3" xfId="24531" xr:uid="{76DB38A2-56A3-44E4-A0BD-A555E77D2184}"/>
    <cellStyle name="Comma 3 11 3 6" xfId="10120" xr:uid="{00000000-0005-0000-0000-000072260000}"/>
    <cellStyle name="Comma 3 11 3 6 2" xfId="29334" xr:uid="{0C0B8B72-419D-4B0B-A1B7-A2FBD11F3DEB}"/>
    <cellStyle name="Comma 3 11 3 7" xfId="19727" xr:uid="{2EA176C9-D50F-45EF-9069-BA3A9D287640}"/>
    <cellStyle name="Comma 3 11 4" xfId="709" xr:uid="{00000000-0005-0000-0000-000073260000}"/>
    <cellStyle name="Comma 3 11 4 2" xfId="1510" xr:uid="{00000000-0005-0000-0000-000074260000}"/>
    <cellStyle name="Comma 3 11 4 2 2" xfId="3915" xr:uid="{00000000-0005-0000-0000-000075260000}"/>
    <cellStyle name="Comma 3 11 4 2 2 2" xfId="8718" xr:uid="{00000000-0005-0000-0000-000076260000}"/>
    <cellStyle name="Comma 3 11 4 2 2 2 2" xfId="18325" xr:uid="{00000000-0005-0000-0000-000077260000}"/>
    <cellStyle name="Comma 3 11 4 2 2 2 2 2" xfId="37539" xr:uid="{90646F50-DE5A-4BA9-AF23-C00B0E1EFA15}"/>
    <cellStyle name="Comma 3 11 4 2 2 2 3" xfId="27932" xr:uid="{0041BC7F-4F95-4D8B-8F65-722762357178}"/>
    <cellStyle name="Comma 3 11 4 2 2 3" xfId="13522" xr:uid="{00000000-0005-0000-0000-000078260000}"/>
    <cellStyle name="Comma 3 11 4 2 2 3 2" xfId="32736" xr:uid="{E3944B03-6348-4A7A-B333-402302695136}"/>
    <cellStyle name="Comma 3 11 4 2 2 4" xfId="23129" xr:uid="{CC425BF0-7B72-42C2-BDCD-754F028E0FE8}"/>
    <cellStyle name="Comma 3 11 4 2 3" xfId="6317" xr:uid="{00000000-0005-0000-0000-000079260000}"/>
    <cellStyle name="Comma 3 11 4 2 3 2" xfId="15924" xr:uid="{00000000-0005-0000-0000-00007A260000}"/>
    <cellStyle name="Comma 3 11 4 2 3 2 2" xfId="35138" xr:uid="{DEFA130D-7248-4380-9CEF-879FCBBF2188}"/>
    <cellStyle name="Comma 3 11 4 2 3 3" xfId="25531" xr:uid="{61BEF59B-CF4B-4332-93D5-5552D5B09F48}"/>
    <cellStyle name="Comma 3 11 4 2 4" xfId="11120" xr:uid="{00000000-0005-0000-0000-00007B260000}"/>
    <cellStyle name="Comma 3 11 4 2 4 2" xfId="30334" xr:uid="{A517A170-ECDB-4409-BDB1-BCFBF7751E8F}"/>
    <cellStyle name="Comma 3 11 4 2 5" xfId="20727" xr:uid="{B1FCBA8C-6287-45D6-8C84-BF4D9EAC0757}"/>
    <cellStyle name="Comma 3 11 4 3" xfId="2310" xr:uid="{00000000-0005-0000-0000-00007C260000}"/>
    <cellStyle name="Comma 3 11 4 3 2" xfId="4715" xr:uid="{00000000-0005-0000-0000-00007D260000}"/>
    <cellStyle name="Comma 3 11 4 3 2 2" xfId="9518" xr:uid="{00000000-0005-0000-0000-00007E260000}"/>
    <cellStyle name="Comma 3 11 4 3 2 2 2" xfId="19125" xr:uid="{00000000-0005-0000-0000-00007F260000}"/>
    <cellStyle name="Comma 3 11 4 3 2 2 2 2" xfId="38339" xr:uid="{41A999BD-A8BC-4683-B2A4-10915C4A840B}"/>
    <cellStyle name="Comma 3 11 4 3 2 2 3" xfId="28732" xr:uid="{1E59441A-B9C5-4A2E-A965-0C310EC1E6E9}"/>
    <cellStyle name="Comma 3 11 4 3 2 3" xfId="14322" xr:uid="{00000000-0005-0000-0000-000080260000}"/>
    <cellStyle name="Comma 3 11 4 3 2 3 2" xfId="33536" xr:uid="{6619C5D2-F03C-4EC8-9127-BF4A8B606DE6}"/>
    <cellStyle name="Comma 3 11 4 3 2 4" xfId="23929" xr:uid="{1D5FE20D-152C-4467-86DA-7A603D2D49E2}"/>
    <cellStyle name="Comma 3 11 4 3 3" xfId="7117" xr:uid="{00000000-0005-0000-0000-000081260000}"/>
    <cellStyle name="Comma 3 11 4 3 3 2" xfId="16724" xr:uid="{00000000-0005-0000-0000-000082260000}"/>
    <cellStyle name="Comma 3 11 4 3 3 2 2" xfId="35938" xr:uid="{A8AA70E9-43AF-4B69-8AE7-C9E100CA7D56}"/>
    <cellStyle name="Comma 3 11 4 3 3 3" xfId="26331" xr:uid="{5DC6220C-55A8-49C0-A8A0-CD92017213C5}"/>
    <cellStyle name="Comma 3 11 4 3 4" xfId="11920" xr:uid="{00000000-0005-0000-0000-000083260000}"/>
    <cellStyle name="Comma 3 11 4 3 4 2" xfId="31134" xr:uid="{25BBA490-6293-4B36-AE4F-5AA1EA25265A}"/>
    <cellStyle name="Comma 3 11 4 3 5" xfId="21527" xr:uid="{919A3CF3-C9B1-46F8-B9F2-34E6C7023E1D}"/>
    <cellStyle name="Comma 3 11 4 4" xfId="3115" xr:uid="{00000000-0005-0000-0000-000084260000}"/>
    <cellStyle name="Comma 3 11 4 4 2" xfId="7918" xr:uid="{00000000-0005-0000-0000-000085260000}"/>
    <cellStyle name="Comma 3 11 4 4 2 2" xfId="17525" xr:uid="{00000000-0005-0000-0000-000086260000}"/>
    <cellStyle name="Comma 3 11 4 4 2 2 2" xfId="36739" xr:uid="{F40F239E-1E43-44E4-9C0E-EF530D557423}"/>
    <cellStyle name="Comma 3 11 4 4 2 3" xfId="27132" xr:uid="{7F8C02A9-0BF8-4FE3-AB9B-77EF94CEC283}"/>
    <cellStyle name="Comma 3 11 4 4 3" xfId="12722" xr:uid="{00000000-0005-0000-0000-000087260000}"/>
    <cellStyle name="Comma 3 11 4 4 3 2" xfId="31936" xr:uid="{923E9BBE-C9EB-41BF-A61A-00419E6F6226}"/>
    <cellStyle name="Comma 3 11 4 4 4" xfId="22329" xr:uid="{C0554F06-7B4F-4851-90B4-0A4B0D4F6A2E}"/>
    <cellStyle name="Comma 3 11 4 5" xfId="5517" xr:uid="{00000000-0005-0000-0000-000088260000}"/>
    <cellStyle name="Comma 3 11 4 5 2" xfId="15124" xr:uid="{00000000-0005-0000-0000-000089260000}"/>
    <cellStyle name="Comma 3 11 4 5 2 2" xfId="34338" xr:uid="{E799594C-954D-44F4-8432-5C1D2F546F01}"/>
    <cellStyle name="Comma 3 11 4 5 3" xfId="24731" xr:uid="{C7B5619D-5B32-46A7-99B4-4813887DD871}"/>
    <cellStyle name="Comma 3 11 4 6" xfId="10320" xr:uid="{00000000-0005-0000-0000-00008A260000}"/>
    <cellStyle name="Comma 3 11 4 6 2" xfId="29534" xr:uid="{D79176E6-F39B-471C-B8DF-0A5BAB8E4A84}"/>
    <cellStyle name="Comma 3 11 4 7" xfId="19927" xr:uid="{C2B1DD53-2957-43BB-A97E-FD9B59CB613A}"/>
    <cellStyle name="Comma 3 11 5" xfId="910" xr:uid="{00000000-0005-0000-0000-00008B260000}"/>
    <cellStyle name="Comma 3 11 5 2" xfId="3315" xr:uid="{00000000-0005-0000-0000-00008C260000}"/>
    <cellStyle name="Comma 3 11 5 2 2" xfId="8118" xr:uid="{00000000-0005-0000-0000-00008D260000}"/>
    <cellStyle name="Comma 3 11 5 2 2 2" xfId="17725" xr:uid="{00000000-0005-0000-0000-00008E260000}"/>
    <cellStyle name="Comma 3 11 5 2 2 2 2" xfId="36939" xr:uid="{1DCC3E45-01BB-4966-8144-6778240C1820}"/>
    <cellStyle name="Comma 3 11 5 2 2 3" xfId="27332" xr:uid="{1778BFB0-E3FA-4CB7-814D-B3F6E44AEC95}"/>
    <cellStyle name="Comma 3 11 5 2 3" xfId="12922" xr:uid="{00000000-0005-0000-0000-00008F260000}"/>
    <cellStyle name="Comma 3 11 5 2 3 2" xfId="32136" xr:uid="{F687C32E-5271-411C-BD5B-269F13362DD6}"/>
    <cellStyle name="Comma 3 11 5 2 4" xfId="22529" xr:uid="{5BE0213C-4D0A-4D32-BCCE-BFF22A4ED43B}"/>
    <cellStyle name="Comma 3 11 5 3" xfId="5717" xr:uid="{00000000-0005-0000-0000-000090260000}"/>
    <cellStyle name="Comma 3 11 5 3 2" xfId="15324" xr:uid="{00000000-0005-0000-0000-000091260000}"/>
    <cellStyle name="Comma 3 11 5 3 2 2" xfId="34538" xr:uid="{E33A5319-1A2C-4FBD-900D-E6B7280FC67C}"/>
    <cellStyle name="Comma 3 11 5 3 3" xfId="24931" xr:uid="{4B921A67-DF45-47CA-A53B-5A7A93F95942}"/>
    <cellStyle name="Comma 3 11 5 4" xfId="10520" xr:uid="{00000000-0005-0000-0000-000092260000}"/>
    <cellStyle name="Comma 3 11 5 4 2" xfId="29734" xr:uid="{D7F8A71E-5AF9-4871-A602-7E9CC50F4704}"/>
    <cellStyle name="Comma 3 11 5 5" xfId="20127" xr:uid="{B4B4C0A9-97F6-4C20-9A67-A422F7E9554C}"/>
    <cellStyle name="Comma 3 11 6" xfId="1710" xr:uid="{00000000-0005-0000-0000-000093260000}"/>
    <cellStyle name="Comma 3 11 6 2" xfId="4115" xr:uid="{00000000-0005-0000-0000-000094260000}"/>
    <cellStyle name="Comma 3 11 6 2 2" xfId="8918" xr:uid="{00000000-0005-0000-0000-000095260000}"/>
    <cellStyle name="Comma 3 11 6 2 2 2" xfId="18525" xr:uid="{00000000-0005-0000-0000-000096260000}"/>
    <cellStyle name="Comma 3 11 6 2 2 2 2" xfId="37739" xr:uid="{50F833DB-5EBC-446C-8DFC-B490DAD589E9}"/>
    <cellStyle name="Comma 3 11 6 2 2 3" xfId="28132" xr:uid="{101BD5ED-1ACA-42FC-9A37-08D765290BE9}"/>
    <cellStyle name="Comma 3 11 6 2 3" xfId="13722" xr:uid="{00000000-0005-0000-0000-000097260000}"/>
    <cellStyle name="Comma 3 11 6 2 3 2" xfId="32936" xr:uid="{DF995F92-BD53-4AD0-B739-33DA029AAF88}"/>
    <cellStyle name="Comma 3 11 6 2 4" xfId="23329" xr:uid="{BFCB812A-87ED-46EC-AD9C-2F34F8CB257F}"/>
    <cellStyle name="Comma 3 11 6 3" xfId="6517" xr:uid="{00000000-0005-0000-0000-000098260000}"/>
    <cellStyle name="Comma 3 11 6 3 2" xfId="16124" xr:uid="{00000000-0005-0000-0000-000099260000}"/>
    <cellStyle name="Comma 3 11 6 3 2 2" xfId="35338" xr:uid="{11ED8DE8-5492-4E39-87B4-6814480CFA1F}"/>
    <cellStyle name="Comma 3 11 6 3 3" xfId="25731" xr:uid="{D79343F2-14DE-4865-B708-CC8001563113}"/>
    <cellStyle name="Comma 3 11 6 4" xfId="11320" xr:uid="{00000000-0005-0000-0000-00009A260000}"/>
    <cellStyle name="Comma 3 11 6 4 2" xfId="30534" xr:uid="{71E185A9-A18C-4D42-A1D3-A331E6881017}"/>
    <cellStyle name="Comma 3 11 6 5" xfId="20927" xr:uid="{64DFCEA5-3170-441A-90E3-1B4988897D1F}"/>
    <cellStyle name="Comma 3 11 7" xfId="2515" xr:uid="{00000000-0005-0000-0000-00009B260000}"/>
    <cellStyle name="Comma 3 11 7 2" xfId="7318" xr:uid="{00000000-0005-0000-0000-00009C260000}"/>
    <cellStyle name="Comma 3 11 7 2 2" xfId="16925" xr:uid="{00000000-0005-0000-0000-00009D260000}"/>
    <cellStyle name="Comma 3 11 7 2 2 2" xfId="36139" xr:uid="{CB82F876-2CF6-4210-AAA0-934E2CEB45D8}"/>
    <cellStyle name="Comma 3 11 7 2 3" xfId="26532" xr:uid="{2E1A91E1-B137-434C-A45B-D023936B6A67}"/>
    <cellStyle name="Comma 3 11 7 3" xfId="12122" xr:uid="{00000000-0005-0000-0000-00009E260000}"/>
    <cellStyle name="Comma 3 11 7 3 2" xfId="31336" xr:uid="{07F347A2-BDA9-40A9-A0AA-04DC51AE62B0}"/>
    <cellStyle name="Comma 3 11 7 4" xfId="21729" xr:uid="{DE4F4612-0E80-41C8-9E77-4F40B99816E9}"/>
    <cellStyle name="Comma 3 11 8" xfId="4917" xr:uid="{00000000-0005-0000-0000-00009F260000}"/>
    <cellStyle name="Comma 3 11 8 2" xfId="14524" xr:uid="{00000000-0005-0000-0000-0000A0260000}"/>
    <cellStyle name="Comma 3 11 8 2 2" xfId="33738" xr:uid="{809AA47B-5A5C-49CE-84EA-C340EFF45F2D}"/>
    <cellStyle name="Comma 3 11 8 3" xfId="24131" xr:uid="{2D33B0BC-51A9-4627-B6A7-78EDEBA3D626}"/>
    <cellStyle name="Comma 3 11 9" xfId="9720" xr:uid="{00000000-0005-0000-0000-0000A1260000}"/>
    <cellStyle name="Comma 3 11 9 2" xfId="28934" xr:uid="{3A0B697B-A4A4-4619-8465-17A445519F7A}"/>
    <cellStyle name="Comma 3 12" xfId="209" xr:uid="{00000000-0005-0000-0000-0000A2260000}"/>
    <cellStyle name="Comma 3 12 2" xfId="1010" xr:uid="{00000000-0005-0000-0000-0000A3260000}"/>
    <cellStyle name="Comma 3 12 2 2" xfId="3415" xr:uid="{00000000-0005-0000-0000-0000A4260000}"/>
    <cellStyle name="Comma 3 12 2 2 2" xfId="8218" xr:uid="{00000000-0005-0000-0000-0000A5260000}"/>
    <cellStyle name="Comma 3 12 2 2 2 2" xfId="17825" xr:uid="{00000000-0005-0000-0000-0000A6260000}"/>
    <cellStyle name="Comma 3 12 2 2 2 2 2" xfId="37039" xr:uid="{685C0F99-3AEC-4DB6-89E2-3BD90F3CA2D6}"/>
    <cellStyle name="Comma 3 12 2 2 2 3" xfId="27432" xr:uid="{A112683A-D164-43AC-BF65-4DDFFEE32AAB}"/>
    <cellStyle name="Comma 3 12 2 2 3" xfId="13022" xr:uid="{00000000-0005-0000-0000-0000A7260000}"/>
    <cellStyle name="Comma 3 12 2 2 3 2" xfId="32236" xr:uid="{6D074CFE-3578-49EE-978F-C715352E945F}"/>
    <cellStyle name="Comma 3 12 2 2 4" xfId="22629" xr:uid="{7661EE67-333E-4F30-8571-12BA1CECB13B}"/>
    <cellStyle name="Comma 3 12 2 3" xfId="5817" xr:uid="{00000000-0005-0000-0000-0000A8260000}"/>
    <cellStyle name="Comma 3 12 2 3 2" xfId="15424" xr:uid="{00000000-0005-0000-0000-0000A9260000}"/>
    <cellStyle name="Comma 3 12 2 3 2 2" xfId="34638" xr:uid="{CF05732D-FC0F-4334-A27F-3F52AC01DF89}"/>
    <cellStyle name="Comma 3 12 2 3 3" xfId="25031" xr:uid="{75CE4C66-C0CD-420A-82C7-0F31EBC16E3F}"/>
    <cellStyle name="Comma 3 12 2 4" xfId="10620" xr:uid="{00000000-0005-0000-0000-0000AA260000}"/>
    <cellStyle name="Comma 3 12 2 4 2" xfId="29834" xr:uid="{841D9911-4621-4AEB-A9B3-44E0F80805C6}"/>
    <cellStyle name="Comma 3 12 2 5" xfId="20227" xr:uid="{057543FF-84AC-4D12-A65B-BFC4CDB4EF47}"/>
    <cellStyle name="Comma 3 12 3" xfId="1810" xr:uid="{00000000-0005-0000-0000-0000AB260000}"/>
    <cellStyle name="Comma 3 12 3 2" xfId="4215" xr:uid="{00000000-0005-0000-0000-0000AC260000}"/>
    <cellStyle name="Comma 3 12 3 2 2" xfId="9018" xr:uid="{00000000-0005-0000-0000-0000AD260000}"/>
    <cellStyle name="Comma 3 12 3 2 2 2" xfId="18625" xr:uid="{00000000-0005-0000-0000-0000AE260000}"/>
    <cellStyle name="Comma 3 12 3 2 2 2 2" xfId="37839" xr:uid="{3EF6E917-3205-44EF-83F6-9AC111925BF8}"/>
    <cellStyle name="Comma 3 12 3 2 2 3" xfId="28232" xr:uid="{BA1F726B-86B7-47BC-ACD8-AF209BB83A79}"/>
    <cellStyle name="Comma 3 12 3 2 3" xfId="13822" xr:uid="{00000000-0005-0000-0000-0000AF260000}"/>
    <cellStyle name="Comma 3 12 3 2 3 2" xfId="33036" xr:uid="{FABB7B2F-8273-4657-9544-71430425835D}"/>
    <cellStyle name="Comma 3 12 3 2 4" xfId="23429" xr:uid="{3FE41D49-04E3-4ACE-B78E-1D1D495F3093}"/>
    <cellStyle name="Comma 3 12 3 3" xfId="6617" xr:uid="{00000000-0005-0000-0000-0000B0260000}"/>
    <cellStyle name="Comma 3 12 3 3 2" xfId="16224" xr:uid="{00000000-0005-0000-0000-0000B1260000}"/>
    <cellStyle name="Comma 3 12 3 3 2 2" xfId="35438" xr:uid="{82AFC045-E012-4016-884E-426ED51BF69E}"/>
    <cellStyle name="Comma 3 12 3 3 3" xfId="25831" xr:uid="{16CFEA0E-58D9-4C68-B1B0-DAF992F38D8A}"/>
    <cellStyle name="Comma 3 12 3 4" xfId="11420" xr:uid="{00000000-0005-0000-0000-0000B2260000}"/>
    <cellStyle name="Comma 3 12 3 4 2" xfId="30634" xr:uid="{B72CFACF-2DA7-470A-9BE4-A2928BB705A6}"/>
    <cellStyle name="Comma 3 12 3 5" xfId="21027" xr:uid="{54DF989D-CA28-4595-8521-C1377A7EB138}"/>
    <cellStyle name="Comma 3 12 4" xfId="2615" xr:uid="{00000000-0005-0000-0000-0000B3260000}"/>
    <cellStyle name="Comma 3 12 4 2" xfId="7418" xr:uid="{00000000-0005-0000-0000-0000B4260000}"/>
    <cellStyle name="Comma 3 12 4 2 2" xfId="17025" xr:uid="{00000000-0005-0000-0000-0000B5260000}"/>
    <cellStyle name="Comma 3 12 4 2 2 2" xfId="36239" xr:uid="{2760E5BA-A4C6-4C73-8DED-27C02A72F10F}"/>
    <cellStyle name="Comma 3 12 4 2 3" xfId="26632" xr:uid="{A48B666E-CB33-4B6E-9114-24B364C8733F}"/>
    <cellStyle name="Comma 3 12 4 3" xfId="12222" xr:uid="{00000000-0005-0000-0000-0000B6260000}"/>
    <cellStyle name="Comma 3 12 4 3 2" xfId="31436" xr:uid="{DD34F16C-F03B-42D1-8E07-4BC328926B4C}"/>
    <cellStyle name="Comma 3 12 4 4" xfId="21829" xr:uid="{FDB27EA6-F9CF-4C99-BADE-E7CEADFF9A28}"/>
    <cellStyle name="Comma 3 12 5" xfId="5017" xr:uid="{00000000-0005-0000-0000-0000B7260000}"/>
    <cellStyle name="Comma 3 12 5 2" xfId="14624" xr:uid="{00000000-0005-0000-0000-0000B8260000}"/>
    <cellStyle name="Comma 3 12 5 2 2" xfId="33838" xr:uid="{738E48EA-8EB4-4806-B09D-ED9271D6A349}"/>
    <cellStyle name="Comma 3 12 5 3" xfId="24231" xr:uid="{2BF40BAE-32C6-4C60-A73A-A43B6B8A26E5}"/>
    <cellStyle name="Comma 3 12 6" xfId="9820" xr:uid="{00000000-0005-0000-0000-0000B9260000}"/>
    <cellStyle name="Comma 3 12 6 2" xfId="29034" xr:uid="{63630E2F-D6AA-46E7-B337-5E189F3261EE}"/>
    <cellStyle name="Comma 3 12 7" xfId="19427" xr:uid="{E3BCE663-EB20-43C8-9E06-D4AE628DCEFD}"/>
    <cellStyle name="Comma 3 13" xfId="409" xr:uid="{00000000-0005-0000-0000-0000BA260000}"/>
    <cellStyle name="Comma 3 13 2" xfId="1210" xr:uid="{00000000-0005-0000-0000-0000BB260000}"/>
    <cellStyle name="Comma 3 13 2 2" xfId="3615" xr:uid="{00000000-0005-0000-0000-0000BC260000}"/>
    <cellStyle name="Comma 3 13 2 2 2" xfId="8418" xr:uid="{00000000-0005-0000-0000-0000BD260000}"/>
    <cellStyle name="Comma 3 13 2 2 2 2" xfId="18025" xr:uid="{00000000-0005-0000-0000-0000BE260000}"/>
    <cellStyle name="Comma 3 13 2 2 2 2 2" xfId="37239" xr:uid="{9C308844-31FF-47D5-B7A1-C7B9988D1ED8}"/>
    <cellStyle name="Comma 3 13 2 2 2 3" xfId="27632" xr:uid="{DADB8ADF-A995-4176-B81A-AF1B898AC92D}"/>
    <cellStyle name="Comma 3 13 2 2 3" xfId="13222" xr:uid="{00000000-0005-0000-0000-0000BF260000}"/>
    <cellStyle name="Comma 3 13 2 2 3 2" xfId="32436" xr:uid="{FBFA3ED8-5C3F-4249-BC32-48D4351D0308}"/>
    <cellStyle name="Comma 3 13 2 2 4" xfId="22829" xr:uid="{47EA26EF-BC16-4675-A59A-E51196BF9598}"/>
    <cellStyle name="Comma 3 13 2 3" xfId="6017" xr:uid="{00000000-0005-0000-0000-0000C0260000}"/>
    <cellStyle name="Comma 3 13 2 3 2" xfId="15624" xr:uid="{00000000-0005-0000-0000-0000C1260000}"/>
    <cellStyle name="Comma 3 13 2 3 2 2" xfId="34838" xr:uid="{1070AA1D-2B3F-4072-89E7-B75FAD76B0A2}"/>
    <cellStyle name="Comma 3 13 2 3 3" xfId="25231" xr:uid="{920493B3-DD68-4199-B7A7-C00131EA3B91}"/>
    <cellStyle name="Comma 3 13 2 4" xfId="10820" xr:uid="{00000000-0005-0000-0000-0000C2260000}"/>
    <cellStyle name="Comma 3 13 2 4 2" xfId="30034" xr:uid="{28D7F5EF-AD0C-46A2-B816-E8252769BED2}"/>
    <cellStyle name="Comma 3 13 2 5" xfId="20427" xr:uid="{A003E967-09BD-45D8-B500-1B69A71E36EF}"/>
    <cellStyle name="Comma 3 13 3" xfId="2010" xr:uid="{00000000-0005-0000-0000-0000C3260000}"/>
    <cellStyle name="Comma 3 13 3 2" xfId="4415" xr:uid="{00000000-0005-0000-0000-0000C4260000}"/>
    <cellStyle name="Comma 3 13 3 2 2" xfId="9218" xr:uid="{00000000-0005-0000-0000-0000C5260000}"/>
    <cellStyle name="Comma 3 13 3 2 2 2" xfId="18825" xr:uid="{00000000-0005-0000-0000-0000C6260000}"/>
    <cellStyle name="Comma 3 13 3 2 2 2 2" xfId="38039" xr:uid="{68061DD5-9B60-49BE-A4F8-E61A6DDD2254}"/>
    <cellStyle name="Comma 3 13 3 2 2 3" xfId="28432" xr:uid="{4C2928CE-BC58-4B43-8003-AC7ED3426146}"/>
    <cellStyle name="Comma 3 13 3 2 3" xfId="14022" xr:uid="{00000000-0005-0000-0000-0000C7260000}"/>
    <cellStyle name="Comma 3 13 3 2 3 2" xfId="33236" xr:uid="{D8473551-B298-40CA-8645-4687C0359752}"/>
    <cellStyle name="Comma 3 13 3 2 4" xfId="23629" xr:uid="{D48C44A8-9D8D-46D9-BEBE-E8C5B2395A11}"/>
    <cellStyle name="Comma 3 13 3 3" xfId="6817" xr:uid="{00000000-0005-0000-0000-0000C8260000}"/>
    <cellStyle name="Comma 3 13 3 3 2" xfId="16424" xr:uid="{00000000-0005-0000-0000-0000C9260000}"/>
    <cellStyle name="Comma 3 13 3 3 2 2" xfId="35638" xr:uid="{94AE50CA-7BF4-44DD-967C-4BB9CABEE76C}"/>
    <cellStyle name="Comma 3 13 3 3 3" xfId="26031" xr:uid="{FDBBDA35-E372-4822-A263-E5CA01523ED4}"/>
    <cellStyle name="Comma 3 13 3 4" xfId="11620" xr:uid="{00000000-0005-0000-0000-0000CA260000}"/>
    <cellStyle name="Comma 3 13 3 4 2" xfId="30834" xr:uid="{F81FF02D-1BF7-4898-921D-69B0F748EBD7}"/>
    <cellStyle name="Comma 3 13 3 5" xfId="21227" xr:uid="{1675155C-7FAD-4D05-936F-D9DF18BFEF23}"/>
    <cellStyle name="Comma 3 13 4" xfId="2815" xr:uid="{00000000-0005-0000-0000-0000CB260000}"/>
    <cellStyle name="Comma 3 13 4 2" xfId="7618" xr:uid="{00000000-0005-0000-0000-0000CC260000}"/>
    <cellStyle name="Comma 3 13 4 2 2" xfId="17225" xr:uid="{00000000-0005-0000-0000-0000CD260000}"/>
    <cellStyle name="Comma 3 13 4 2 2 2" xfId="36439" xr:uid="{2A65365B-B235-4E4B-BBE1-C614D58BA86F}"/>
    <cellStyle name="Comma 3 13 4 2 3" xfId="26832" xr:uid="{E6D7D25C-A3AA-4E5D-AF64-108F540A84D5}"/>
    <cellStyle name="Comma 3 13 4 3" xfId="12422" xr:uid="{00000000-0005-0000-0000-0000CE260000}"/>
    <cellStyle name="Comma 3 13 4 3 2" xfId="31636" xr:uid="{539B767F-6645-407F-928A-C0C8D1A457AE}"/>
    <cellStyle name="Comma 3 13 4 4" xfId="22029" xr:uid="{419587FC-9F4E-4085-A95C-C0203971CB21}"/>
    <cellStyle name="Comma 3 13 5" xfId="5217" xr:uid="{00000000-0005-0000-0000-0000CF260000}"/>
    <cellStyle name="Comma 3 13 5 2" xfId="14824" xr:uid="{00000000-0005-0000-0000-0000D0260000}"/>
    <cellStyle name="Comma 3 13 5 2 2" xfId="34038" xr:uid="{ABC3A9E0-3D3E-49B8-AA23-29A27DC03648}"/>
    <cellStyle name="Comma 3 13 5 3" xfId="24431" xr:uid="{CCE21D1D-9B14-4DCE-B762-ED1096811EBE}"/>
    <cellStyle name="Comma 3 13 6" xfId="10020" xr:uid="{00000000-0005-0000-0000-0000D1260000}"/>
    <cellStyle name="Comma 3 13 6 2" xfId="29234" xr:uid="{E1485CF5-4CE6-4520-B930-7C2B4D325D4B}"/>
    <cellStyle name="Comma 3 13 7" xfId="19627" xr:uid="{97611E67-3E3D-4F3A-BE5D-97AB4A8653DC}"/>
    <cellStyle name="Comma 3 14" xfId="609" xr:uid="{00000000-0005-0000-0000-0000D2260000}"/>
    <cellStyle name="Comma 3 14 2" xfId="1410" xr:uid="{00000000-0005-0000-0000-0000D3260000}"/>
    <cellStyle name="Comma 3 14 2 2" xfId="3815" xr:uid="{00000000-0005-0000-0000-0000D4260000}"/>
    <cellStyle name="Comma 3 14 2 2 2" xfId="8618" xr:uid="{00000000-0005-0000-0000-0000D5260000}"/>
    <cellStyle name="Comma 3 14 2 2 2 2" xfId="18225" xr:uid="{00000000-0005-0000-0000-0000D6260000}"/>
    <cellStyle name="Comma 3 14 2 2 2 2 2" xfId="37439" xr:uid="{D10A890B-934E-48CE-A3A6-B3F8C1FF90B1}"/>
    <cellStyle name="Comma 3 14 2 2 2 3" xfId="27832" xr:uid="{FBD91DAB-2591-4489-87AA-FD9BE30C280D}"/>
    <cellStyle name="Comma 3 14 2 2 3" xfId="13422" xr:uid="{00000000-0005-0000-0000-0000D7260000}"/>
    <cellStyle name="Comma 3 14 2 2 3 2" xfId="32636" xr:uid="{B34FFC2D-04CF-4F33-A4E5-D2D39F039046}"/>
    <cellStyle name="Comma 3 14 2 2 4" xfId="23029" xr:uid="{5B5D3FE9-3FFC-43BD-89F5-9281B588044D}"/>
    <cellStyle name="Comma 3 14 2 3" xfId="6217" xr:uid="{00000000-0005-0000-0000-0000D8260000}"/>
    <cellStyle name="Comma 3 14 2 3 2" xfId="15824" xr:uid="{00000000-0005-0000-0000-0000D9260000}"/>
    <cellStyle name="Comma 3 14 2 3 2 2" xfId="35038" xr:uid="{A6732C09-6909-4E93-900F-63694A089F02}"/>
    <cellStyle name="Comma 3 14 2 3 3" xfId="25431" xr:uid="{11BCD6BC-1880-4BCF-B1A2-F7F855E8F5A8}"/>
    <cellStyle name="Comma 3 14 2 4" xfId="11020" xr:uid="{00000000-0005-0000-0000-0000DA260000}"/>
    <cellStyle name="Comma 3 14 2 4 2" xfId="30234" xr:uid="{96A749D0-9EFA-482B-A8AA-D513E2818F04}"/>
    <cellStyle name="Comma 3 14 2 5" xfId="20627" xr:uid="{D2BFA7B2-760D-4457-BEB3-0629BB1DA0FC}"/>
    <cellStyle name="Comma 3 14 3" xfId="2210" xr:uid="{00000000-0005-0000-0000-0000DB260000}"/>
    <cellStyle name="Comma 3 14 3 2" xfId="4615" xr:uid="{00000000-0005-0000-0000-0000DC260000}"/>
    <cellStyle name="Comma 3 14 3 2 2" xfId="9418" xr:uid="{00000000-0005-0000-0000-0000DD260000}"/>
    <cellStyle name="Comma 3 14 3 2 2 2" xfId="19025" xr:uid="{00000000-0005-0000-0000-0000DE260000}"/>
    <cellStyle name="Comma 3 14 3 2 2 2 2" xfId="38239" xr:uid="{8CF34B3A-6C69-461B-84DF-B1048B14034C}"/>
    <cellStyle name="Comma 3 14 3 2 2 3" xfId="28632" xr:uid="{437ACA7B-7D0E-4D9F-92CE-838556AB059B}"/>
    <cellStyle name="Comma 3 14 3 2 3" xfId="14222" xr:uid="{00000000-0005-0000-0000-0000DF260000}"/>
    <cellStyle name="Comma 3 14 3 2 3 2" xfId="33436" xr:uid="{D940D534-587D-4B65-A139-14E7DC3B36DE}"/>
    <cellStyle name="Comma 3 14 3 2 4" xfId="23829" xr:uid="{FDACA1BC-5F63-4E56-95C4-0DC54CAD1DDC}"/>
    <cellStyle name="Comma 3 14 3 3" xfId="7017" xr:uid="{00000000-0005-0000-0000-0000E0260000}"/>
    <cellStyle name="Comma 3 14 3 3 2" xfId="16624" xr:uid="{00000000-0005-0000-0000-0000E1260000}"/>
    <cellStyle name="Comma 3 14 3 3 2 2" xfId="35838" xr:uid="{86013647-9AD5-4D29-B670-214D966CF834}"/>
    <cellStyle name="Comma 3 14 3 3 3" xfId="26231" xr:uid="{EB2DBE8E-1A30-45A0-919E-430CB72F564E}"/>
    <cellStyle name="Comma 3 14 3 4" xfId="11820" xr:uid="{00000000-0005-0000-0000-0000E2260000}"/>
    <cellStyle name="Comma 3 14 3 4 2" xfId="31034" xr:uid="{5A85C282-C253-4F92-BEBC-17A82A855E1C}"/>
    <cellStyle name="Comma 3 14 3 5" xfId="21427" xr:uid="{730F8FB0-360C-40FD-A5F6-F63F0BEE6DCB}"/>
    <cellStyle name="Comma 3 14 4" xfId="3015" xr:uid="{00000000-0005-0000-0000-0000E3260000}"/>
    <cellStyle name="Comma 3 14 4 2" xfId="7818" xr:uid="{00000000-0005-0000-0000-0000E4260000}"/>
    <cellStyle name="Comma 3 14 4 2 2" xfId="17425" xr:uid="{00000000-0005-0000-0000-0000E5260000}"/>
    <cellStyle name="Comma 3 14 4 2 2 2" xfId="36639" xr:uid="{D3CAE589-BB45-4508-B4D1-E75C86290E3D}"/>
    <cellStyle name="Comma 3 14 4 2 3" xfId="27032" xr:uid="{873BB324-B890-470F-B35F-C848DD8A5F6D}"/>
    <cellStyle name="Comma 3 14 4 3" xfId="12622" xr:uid="{00000000-0005-0000-0000-0000E6260000}"/>
    <cellStyle name="Comma 3 14 4 3 2" xfId="31836" xr:uid="{DACC773D-880C-493F-A690-41A6961B47E4}"/>
    <cellStyle name="Comma 3 14 4 4" xfId="22229" xr:uid="{E9240051-33B3-4B16-8029-52C14B215852}"/>
    <cellStyle name="Comma 3 14 5" xfId="5417" xr:uid="{00000000-0005-0000-0000-0000E7260000}"/>
    <cellStyle name="Comma 3 14 5 2" xfId="15024" xr:uid="{00000000-0005-0000-0000-0000E8260000}"/>
    <cellStyle name="Comma 3 14 5 2 2" xfId="34238" xr:uid="{FBB3DA94-57ED-4264-B251-70753226F9E5}"/>
    <cellStyle name="Comma 3 14 5 3" xfId="24631" xr:uid="{7041A519-5778-4182-A629-945D089E0C50}"/>
    <cellStyle name="Comma 3 14 6" xfId="10220" xr:uid="{00000000-0005-0000-0000-0000E9260000}"/>
    <cellStyle name="Comma 3 14 6 2" xfId="29434" xr:uid="{B6A220C3-E84A-4DB6-8F2A-0864D17035BA}"/>
    <cellStyle name="Comma 3 14 7" xfId="19827" xr:uid="{70A557C2-D560-4CE3-B102-8EA6C7235D23}"/>
    <cellStyle name="Comma 3 15" xfId="810" xr:uid="{00000000-0005-0000-0000-0000EA260000}"/>
    <cellStyle name="Comma 3 15 2" xfId="3215" xr:uid="{00000000-0005-0000-0000-0000EB260000}"/>
    <cellStyle name="Comma 3 15 2 2" xfId="8018" xr:uid="{00000000-0005-0000-0000-0000EC260000}"/>
    <cellStyle name="Comma 3 15 2 2 2" xfId="17625" xr:uid="{00000000-0005-0000-0000-0000ED260000}"/>
    <cellStyle name="Comma 3 15 2 2 2 2" xfId="36839" xr:uid="{1111B3E2-BB77-4A08-B905-B4DDB801C480}"/>
    <cellStyle name="Comma 3 15 2 2 3" xfId="27232" xr:uid="{73D78203-D6FC-4CAB-B3D3-5D2989F640DC}"/>
    <cellStyle name="Comma 3 15 2 3" xfId="12822" xr:uid="{00000000-0005-0000-0000-0000EE260000}"/>
    <cellStyle name="Comma 3 15 2 3 2" xfId="32036" xr:uid="{23678FA3-B8D1-4BF4-9414-B8C3D952DB21}"/>
    <cellStyle name="Comma 3 15 2 4" xfId="22429" xr:uid="{252BF621-07B9-4980-8CDB-76FF3A1C84E1}"/>
    <cellStyle name="Comma 3 15 3" xfId="5617" xr:uid="{00000000-0005-0000-0000-0000EF260000}"/>
    <cellStyle name="Comma 3 15 3 2" xfId="15224" xr:uid="{00000000-0005-0000-0000-0000F0260000}"/>
    <cellStyle name="Comma 3 15 3 2 2" xfId="34438" xr:uid="{16FD2419-023F-43AB-9B2D-82EE8F387DA1}"/>
    <cellStyle name="Comma 3 15 3 3" xfId="24831" xr:uid="{1FFE3394-D187-47E2-897D-0D7A26AA9F6F}"/>
    <cellStyle name="Comma 3 15 4" xfId="10420" xr:uid="{00000000-0005-0000-0000-0000F1260000}"/>
    <cellStyle name="Comma 3 15 4 2" xfId="29634" xr:uid="{72CE7313-6679-4E04-9568-8504D7FF5B08}"/>
    <cellStyle name="Comma 3 15 5" xfId="20027" xr:uid="{EF8DC21E-C952-4106-A10A-D75764F86023}"/>
    <cellStyle name="Comma 3 16" xfId="1610" xr:uid="{00000000-0005-0000-0000-0000F2260000}"/>
    <cellStyle name="Comma 3 16 2" xfId="4015" xr:uid="{00000000-0005-0000-0000-0000F3260000}"/>
    <cellStyle name="Comma 3 16 2 2" xfId="8818" xr:uid="{00000000-0005-0000-0000-0000F4260000}"/>
    <cellStyle name="Comma 3 16 2 2 2" xfId="18425" xr:uid="{00000000-0005-0000-0000-0000F5260000}"/>
    <cellStyle name="Comma 3 16 2 2 2 2" xfId="37639" xr:uid="{9F2EDF1E-0BD8-4C74-94BD-145EF9ABA5F0}"/>
    <cellStyle name="Comma 3 16 2 2 3" xfId="28032" xr:uid="{16606169-7072-4090-BEB7-043AA13A96C1}"/>
    <cellStyle name="Comma 3 16 2 3" xfId="13622" xr:uid="{00000000-0005-0000-0000-0000F6260000}"/>
    <cellStyle name="Comma 3 16 2 3 2" xfId="32836" xr:uid="{239819BA-6B65-4A14-81E0-AFB6289A80BC}"/>
    <cellStyle name="Comma 3 16 2 4" xfId="23229" xr:uid="{36ACDE58-3EBA-4EB1-A57B-2BC67B01F87A}"/>
    <cellStyle name="Comma 3 16 3" xfId="6417" xr:uid="{00000000-0005-0000-0000-0000F7260000}"/>
    <cellStyle name="Comma 3 16 3 2" xfId="16024" xr:uid="{00000000-0005-0000-0000-0000F8260000}"/>
    <cellStyle name="Comma 3 16 3 2 2" xfId="35238" xr:uid="{DF038AEA-E591-4EC3-9B35-4B55127C6EAC}"/>
    <cellStyle name="Comma 3 16 3 3" xfId="25631" xr:uid="{00EF67E5-4E2C-4604-9DB8-1FD4396C992E}"/>
    <cellStyle name="Comma 3 16 4" xfId="11220" xr:uid="{00000000-0005-0000-0000-0000F9260000}"/>
    <cellStyle name="Comma 3 16 4 2" xfId="30434" xr:uid="{E366ED13-39BD-4B28-8C3E-E58AA96791C4}"/>
    <cellStyle name="Comma 3 16 5" xfId="20827" xr:uid="{D3C186D1-CF55-45A5-8385-6E4BC54F0DB3}"/>
    <cellStyle name="Comma 3 17" xfId="2415" xr:uid="{00000000-0005-0000-0000-0000FA260000}"/>
    <cellStyle name="Comma 3 17 2" xfId="7218" xr:uid="{00000000-0005-0000-0000-0000FB260000}"/>
    <cellStyle name="Comma 3 17 2 2" xfId="16825" xr:uid="{00000000-0005-0000-0000-0000FC260000}"/>
    <cellStyle name="Comma 3 17 2 2 2" xfId="36039" xr:uid="{EB90E3B0-FB8F-47A0-824B-CA459F1AA2A4}"/>
    <cellStyle name="Comma 3 17 2 3" xfId="26432" xr:uid="{93935D2E-AF79-4B89-ACD5-63704C3C9DC5}"/>
    <cellStyle name="Comma 3 17 3" xfId="12022" xr:uid="{00000000-0005-0000-0000-0000FD260000}"/>
    <cellStyle name="Comma 3 17 3 2" xfId="31236" xr:uid="{DEEB34E1-AD3C-425D-818D-76C687B3A4AA}"/>
    <cellStyle name="Comma 3 17 4" xfId="21629" xr:uid="{688C74AA-D9ED-4644-BFA3-5C0B88E9C0F1}"/>
    <cellStyle name="Comma 3 18" xfId="4817" xr:uid="{00000000-0005-0000-0000-0000FE260000}"/>
    <cellStyle name="Comma 3 18 2" xfId="14424" xr:uid="{00000000-0005-0000-0000-0000FF260000}"/>
    <cellStyle name="Comma 3 18 2 2" xfId="33638" xr:uid="{F597C87B-49E3-45D7-A616-4E039996AB3C}"/>
    <cellStyle name="Comma 3 18 3" xfId="24031" xr:uid="{EED699A9-16A2-4A57-BD9A-4C6F0CF6236C}"/>
    <cellStyle name="Comma 3 19" xfId="9620" xr:uid="{00000000-0005-0000-0000-000000270000}"/>
    <cellStyle name="Comma 3 19 2" xfId="28834" xr:uid="{A9F18B73-66AF-417B-946B-47100BDA7F30}"/>
    <cellStyle name="Comma 3 2" xfId="8" xr:uid="{00000000-0005-0000-0000-000001270000}"/>
    <cellStyle name="Comma 3 2 10" xfId="611" xr:uid="{00000000-0005-0000-0000-000002270000}"/>
    <cellStyle name="Comma 3 2 10 2" xfId="1412" xr:uid="{00000000-0005-0000-0000-000003270000}"/>
    <cellStyle name="Comma 3 2 10 2 2" xfId="3817" xr:uid="{00000000-0005-0000-0000-000004270000}"/>
    <cellStyle name="Comma 3 2 10 2 2 2" xfId="8620" xr:uid="{00000000-0005-0000-0000-000005270000}"/>
    <cellStyle name="Comma 3 2 10 2 2 2 2" xfId="18227" xr:uid="{00000000-0005-0000-0000-000006270000}"/>
    <cellStyle name="Comma 3 2 10 2 2 2 2 2" xfId="37441" xr:uid="{C7408E47-F489-4F06-946B-45EC44B3B5D6}"/>
    <cellStyle name="Comma 3 2 10 2 2 2 3" xfId="27834" xr:uid="{F7A9B662-6EB3-4E0E-AFF6-AAE4E7FFC129}"/>
    <cellStyle name="Comma 3 2 10 2 2 3" xfId="13424" xr:uid="{00000000-0005-0000-0000-000007270000}"/>
    <cellStyle name="Comma 3 2 10 2 2 3 2" xfId="32638" xr:uid="{BA58902C-3B28-4618-8F0F-CB49EA40D5A3}"/>
    <cellStyle name="Comma 3 2 10 2 2 4" xfId="23031" xr:uid="{06318FD6-C238-4D5D-9A02-9ACDAB16D359}"/>
    <cellStyle name="Comma 3 2 10 2 3" xfId="6219" xr:uid="{00000000-0005-0000-0000-000008270000}"/>
    <cellStyle name="Comma 3 2 10 2 3 2" xfId="15826" xr:uid="{00000000-0005-0000-0000-000009270000}"/>
    <cellStyle name="Comma 3 2 10 2 3 2 2" xfId="35040" xr:uid="{7DEB1F74-B2C7-43C0-B210-D6FA842AF62B}"/>
    <cellStyle name="Comma 3 2 10 2 3 3" xfId="25433" xr:uid="{AFD727F1-A8E8-42DE-9A47-29C322AE7099}"/>
    <cellStyle name="Comma 3 2 10 2 4" xfId="11022" xr:uid="{00000000-0005-0000-0000-00000A270000}"/>
    <cellStyle name="Comma 3 2 10 2 4 2" xfId="30236" xr:uid="{E7F2E414-8A0A-46FD-9FB2-F377C7EE398F}"/>
    <cellStyle name="Comma 3 2 10 2 5" xfId="20629" xr:uid="{B2D28B7F-1F16-4B1C-80EE-EC502A500C1F}"/>
    <cellStyle name="Comma 3 2 10 3" xfId="2212" xr:uid="{00000000-0005-0000-0000-00000B270000}"/>
    <cellStyle name="Comma 3 2 10 3 2" xfId="4617" xr:uid="{00000000-0005-0000-0000-00000C270000}"/>
    <cellStyle name="Comma 3 2 10 3 2 2" xfId="9420" xr:uid="{00000000-0005-0000-0000-00000D270000}"/>
    <cellStyle name="Comma 3 2 10 3 2 2 2" xfId="19027" xr:uid="{00000000-0005-0000-0000-00000E270000}"/>
    <cellStyle name="Comma 3 2 10 3 2 2 2 2" xfId="38241" xr:uid="{2B938B27-FF6A-4A60-99AA-51E6223128C1}"/>
    <cellStyle name="Comma 3 2 10 3 2 2 3" xfId="28634" xr:uid="{40B7C1C3-8C67-436B-AC06-F44E1AC5CE78}"/>
    <cellStyle name="Comma 3 2 10 3 2 3" xfId="14224" xr:uid="{00000000-0005-0000-0000-00000F270000}"/>
    <cellStyle name="Comma 3 2 10 3 2 3 2" xfId="33438" xr:uid="{45FBD0C4-EDA7-4459-ADCB-B492968E3D0A}"/>
    <cellStyle name="Comma 3 2 10 3 2 4" xfId="23831" xr:uid="{FDC45A13-B713-44AC-AF58-0F738F92FBE4}"/>
    <cellStyle name="Comma 3 2 10 3 3" xfId="7019" xr:uid="{00000000-0005-0000-0000-000010270000}"/>
    <cellStyle name="Comma 3 2 10 3 3 2" xfId="16626" xr:uid="{00000000-0005-0000-0000-000011270000}"/>
    <cellStyle name="Comma 3 2 10 3 3 2 2" xfId="35840" xr:uid="{7E94CB22-7A38-4550-A6FF-FCF6B425CCE6}"/>
    <cellStyle name="Comma 3 2 10 3 3 3" xfId="26233" xr:uid="{8D06ED63-BCD7-42AA-BCCC-F707135C59E2}"/>
    <cellStyle name="Comma 3 2 10 3 4" xfId="11822" xr:uid="{00000000-0005-0000-0000-000012270000}"/>
    <cellStyle name="Comma 3 2 10 3 4 2" xfId="31036" xr:uid="{06C3DF61-7196-45B0-8CE8-BC9D78702AF3}"/>
    <cellStyle name="Comma 3 2 10 3 5" xfId="21429" xr:uid="{50210B2F-4946-4328-B287-2A679A3B2E78}"/>
    <cellStyle name="Comma 3 2 10 4" xfId="3017" xr:uid="{00000000-0005-0000-0000-000013270000}"/>
    <cellStyle name="Comma 3 2 10 4 2" xfId="7820" xr:uid="{00000000-0005-0000-0000-000014270000}"/>
    <cellStyle name="Comma 3 2 10 4 2 2" xfId="17427" xr:uid="{00000000-0005-0000-0000-000015270000}"/>
    <cellStyle name="Comma 3 2 10 4 2 2 2" xfId="36641" xr:uid="{5BB28EA5-8E3E-4904-AA5F-4A6F50BF0D14}"/>
    <cellStyle name="Comma 3 2 10 4 2 3" xfId="27034" xr:uid="{DFDFD6C2-4B77-4C7E-8DAF-84C6FCF7D3E6}"/>
    <cellStyle name="Comma 3 2 10 4 3" xfId="12624" xr:uid="{00000000-0005-0000-0000-000016270000}"/>
    <cellStyle name="Comma 3 2 10 4 3 2" xfId="31838" xr:uid="{0639847C-E6A7-4384-A93B-174F11DDA7CF}"/>
    <cellStyle name="Comma 3 2 10 4 4" xfId="22231" xr:uid="{69867EC1-D5FB-4117-9A21-8825A478D7F0}"/>
    <cellStyle name="Comma 3 2 10 5" xfId="5419" xr:uid="{00000000-0005-0000-0000-000017270000}"/>
    <cellStyle name="Comma 3 2 10 5 2" xfId="15026" xr:uid="{00000000-0005-0000-0000-000018270000}"/>
    <cellStyle name="Comma 3 2 10 5 2 2" xfId="34240" xr:uid="{8B8DA6EC-D8F7-4785-B168-2471989ECFE3}"/>
    <cellStyle name="Comma 3 2 10 5 3" xfId="24633" xr:uid="{5B5E93D5-AB59-4BC4-AC82-E1E2ACEAA23A}"/>
    <cellStyle name="Comma 3 2 10 6" xfId="10222" xr:uid="{00000000-0005-0000-0000-000019270000}"/>
    <cellStyle name="Comma 3 2 10 6 2" xfId="29436" xr:uid="{50F0FC1B-6DF8-47FF-BD2F-B99FAFAE1504}"/>
    <cellStyle name="Comma 3 2 10 7" xfId="19829" xr:uid="{79AE2413-DAA6-425D-AEE0-F1FEAF78C213}"/>
    <cellStyle name="Comma 3 2 11" xfId="812" xr:uid="{00000000-0005-0000-0000-00001A270000}"/>
    <cellStyle name="Comma 3 2 11 2" xfId="3217" xr:uid="{00000000-0005-0000-0000-00001B270000}"/>
    <cellStyle name="Comma 3 2 11 2 2" xfId="8020" xr:uid="{00000000-0005-0000-0000-00001C270000}"/>
    <cellStyle name="Comma 3 2 11 2 2 2" xfId="17627" xr:uid="{00000000-0005-0000-0000-00001D270000}"/>
    <cellStyle name="Comma 3 2 11 2 2 2 2" xfId="36841" xr:uid="{736127C6-7759-4930-9CFB-F199A6D46584}"/>
    <cellStyle name="Comma 3 2 11 2 2 3" xfId="27234" xr:uid="{6EACF6FD-F6D2-4489-858E-FCC5CB7773D2}"/>
    <cellStyle name="Comma 3 2 11 2 3" xfId="12824" xr:uid="{00000000-0005-0000-0000-00001E270000}"/>
    <cellStyle name="Comma 3 2 11 2 3 2" xfId="32038" xr:uid="{44CC5B04-DDDD-4D5C-84DA-BA19BE0A241B}"/>
    <cellStyle name="Comma 3 2 11 2 4" xfId="22431" xr:uid="{DE1A8C44-9DAA-4F9C-AF01-6762FBE869F5}"/>
    <cellStyle name="Comma 3 2 11 3" xfId="5619" xr:uid="{00000000-0005-0000-0000-00001F270000}"/>
    <cellStyle name="Comma 3 2 11 3 2" xfId="15226" xr:uid="{00000000-0005-0000-0000-000020270000}"/>
    <cellStyle name="Comma 3 2 11 3 2 2" xfId="34440" xr:uid="{6B42B1FE-F65D-4524-8139-C9CE4732B43E}"/>
    <cellStyle name="Comma 3 2 11 3 3" xfId="24833" xr:uid="{4562F9FB-7C78-47A0-8ECC-B06AA3E04B78}"/>
    <cellStyle name="Comma 3 2 11 4" xfId="10422" xr:uid="{00000000-0005-0000-0000-000021270000}"/>
    <cellStyle name="Comma 3 2 11 4 2" xfId="29636" xr:uid="{2EEECA6B-BA50-4ED9-AEAB-C5CFA62BEE1E}"/>
    <cellStyle name="Comma 3 2 11 5" xfId="20029" xr:uid="{BE4E838C-7587-42F2-BC97-4C9B0B52D2E0}"/>
    <cellStyle name="Comma 3 2 12" xfId="1612" xr:uid="{00000000-0005-0000-0000-000022270000}"/>
    <cellStyle name="Comma 3 2 12 2" xfId="4017" xr:uid="{00000000-0005-0000-0000-000023270000}"/>
    <cellStyle name="Comma 3 2 12 2 2" xfId="8820" xr:uid="{00000000-0005-0000-0000-000024270000}"/>
    <cellStyle name="Comma 3 2 12 2 2 2" xfId="18427" xr:uid="{00000000-0005-0000-0000-000025270000}"/>
    <cellStyle name="Comma 3 2 12 2 2 2 2" xfId="37641" xr:uid="{8CEC8408-09C1-4A38-B1ED-777EC84DD9A3}"/>
    <cellStyle name="Comma 3 2 12 2 2 3" xfId="28034" xr:uid="{48F06E69-73F5-446D-B3A5-4A49581674DA}"/>
    <cellStyle name="Comma 3 2 12 2 3" xfId="13624" xr:uid="{00000000-0005-0000-0000-000026270000}"/>
    <cellStyle name="Comma 3 2 12 2 3 2" xfId="32838" xr:uid="{8C4ABBDB-7155-4B7A-92DE-15DDE2CF6354}"/>
    <cellStyle name="Comma 3 2 12 2 4" xfId="23231" xr:uid="{12ED2B7D-C161-48E0-A86B-BA6191E77D87}"/>
    <cellStyle name="Comma 3 2 12 3" xfId="6419" xr:uid="{00000000-0005-0000-0000-000027270000}"/>
    <cellStyle name="Comma 3 2 12 3 2" xfId="16026" xr:uid="{00000000-0005-0000-0000-000028270000}"/>
    <cellStyle name="Comma 3 2 12 3 2 2" xfId="35240" xr:uid="{BC9119C8-28C4-449D-93B3-2B0D070237FB}"/>
    <cellStyle name="Comma 3 2 12 3 3" xfId="25633" xr:uid="{BBAC3201-2D3E-451A-87FC-B4997EF2AF89}"/>
    <cellStyle name="Comma 3 2 12 4" xfId="11222" xr:uid="{00000000-0005-0000-0000-000029270000}"/>
    <cellStyle name="Comma 3 2 12 4 2" xfId="30436" xr:uid="{2B053751-FC88-490C-AB4C-4B08B4B15EAB}"/>
    <cellStyle name="Comma 3 2 12 5" xfId="20829" xr:uid="{180971D8-11AC-4AB9-878A-86935244B887}"/>
    <cellStyle name="Comma 3 2 13" xfId="2417" xr:uid="{00000000-0005-0000-0000-00002A270000}"/>
    <cellStyle name="Comma 3 2 13 2" xfId="7220" xr:uid="{00000000-0005-0000-0000-00002B270000}"/>
    <cellStyle name="Comma 3 2 13 2 2" xfId="16827" xr:uid="{00000000-0005-0000-0000-00002C270000}"/>
    <cellStyle name="Comma 3 2 13 2 2 2" xfId="36041" xr:uid="{DC8D9B72-A362-433B-B61C-B57BB29F0845}"/>
    <cellStyle name="Comma 3 2 13 2 3" xfId="26434" xr:uid="{6CFDC8EA-5A76-4F81-A4B0-2899DD1BBC5D}"/>
    <cellStyle name="Comma 3 2 13 3" xfId="12024" xr:uid="{00000000-0005-0000-0000-00002D270000}"/>
    <cellStyle name="Comma 3 2 13 3 2" xfId="31238" xr:uid="{2613DD9E-7924-4EC4-BC7F-29D6D36C5FA8}"/>
    <cellStyle name="Comma 3 2 13 4" xfId="21631" xr:uid="{2D32C130-F82A-45CF-A0C8-6FB51CE5BF0B}"/>
    <cellStyle name="Comma 3 2 14" xfId="4819" xr:uid="{00000000-0005-0000-0000-00002E270000}"/>
    <cellStyle name="Comma 3 2 14 2" xfId="14426" xr:uid="{00000000-0005-0000-0000-00002F270000}"/>
    <cellStyle name="Comma 3 2 14 2 2" xfId="33640" xr:uid="{46F9E2A8-7FCB-4E73-873A-A47C5D04E59D}"/>
    <cellStyle name="Comma 3 2 14 3" xfId="24033" xr:uid="{29F1AB3E-2B8E-4EF6-BB96-21C4FF70EE6D}"/>
    <cellStyle name="Comma 3 2 15" xfId="9622" xr:uid="{00000000-0005-0000-0000-000030270000}"/>
    <cellStyle name="Comma 3 2 15 2" xfId="28836" xr:uid="{469266C3-3C54-4499-93D5-093F4F78A5DD}"/>
    <cellStyle name="Comma 3 2 16" xfId="19229" xr:uid="{DEB2B43A-7DB8-4B0D-878D-060FDFFC96CC}"/>
    <cellStyle name="Comma 3 2 2" xfId="20" xr:uid="{00000000-0005-0000-0000-000031270000}"/>
    <cellStyle name="Comma 3 2 2 10" xfId="4829" xr:uid="{00000000-0005-0000-0000-000032270000}"/>
    <cellStyle name="Comma 3 2 2 10 2" xfId="14436" xr:uid="{00000000-0005-0000-0000-000033270000}"/>
    <cellStyle name="Comma 3 2 2 10 2 2" xfId="33650" xr:uid="{294CE8A3-B928-4ADD-9722-16CFA3598B50}"/>
    <cellStyle name="Comma 3 2 2 10 3" xfId="24043" xr:uid="{049B4373-2917-400A-9481-9D59A7EEF257}"/>
    <cellStyle name="Comma 3 2 2 11" xfId="9632" xr:uid="{00000000-0005-0000-0000-000034270000}"/>
    <cellStyle name="Comma 3 2 2 11 2" xfId="28846" xr:uid="{DEBC1182-6E31-4533-9D03-ABFA32651103}"/>
    <cellStyle name="Comma 3 2 2 12" xfId="19239" xr:uid="{B0AD2AA1-053E-4919-B788-4977AC9BFCFF}"/>
    <cellStyle name="Comma 3 2 2 2" xfId="71" xr:uid="{00000000-0005-0000-0000-000035270000}"/>
    <cellStyle name="Comma 3 2 2 2 10" xfId="9682" xr:uid="{00000000-0005-0000-0000-000036270000}"/>
    <cellStyle name="Comma 3 2 2 2 10 2" xfId="28896" xr:uid="{4F8CA0E1-B043-4A8E-BE00-994B8012F9BB}"/>
    <cellStyle name="Comma 3 2 2 2 11" xfId="19289" xr:uid="{D402CBF1-EF79-4124-A76C-6AF006AD04FD}"/>
    <cellStyle name="Comma 3 2 2 2 2" xfId="171" xr:uid="{00000000-0005-0000-0000-000037270000}"/>
    <cellStyle name="Comma 3 2 2 2 2 10" xfId="19389" xr:uid="{9F5CEE59-5FC5-427A-90A1-E5EBDD27260F}"/>
    <cellStyle name="Comma 3 2 2 2 2 2" xfId="371" xr:uid="{00000000-0005-0000-0000-000038270000}"/>
    <cellStyle name="Comma 3 2 2 2 2 2 2" xfId="1172" xr:uid="{00000000-0005-0000-0000-000039270000}"/>
    <cellStyle name="Comma 3 2 2 2 2 2 2 2" xfId="3577" xr:uid="{00000000-0005-0000-0000-00003A270000}"/>
    <cellStyle name="Comma 3 2 2 2 2 2 2 2 2" xfId="8380" xr:uid="{00000000-0005-0000-0000-00003B270000}"/>
    <cellStyle name="Comma 3 2 2 2 2 2 2 2 2 2" xfId="17987" xr:uid="{00000000-0005-0000-0000-00003C270000}"/>
    <cellStyle name="Comma 3 2 2 2 2 2 2 2 2 2 2" xfId="37201" xr:uid="{85742C83-9DDA-48FF-98D2-4E450FD2A17D}"/>
    <cellStyle name="Comma 3 2 2 2 2 2 2 2 2 3" xfId="27594" xr:uid="{39106FB2-4171-4C3A-B741-4CD9E4ABF3E2}"/>
    <cellStyle name="Comma 3 2 2 2 2 2 2 2 3" xfId="13184" xr:uid="{00000000-0005-0000-0000-00003D270000}"/>
    <cellStyle name="Comma 3 2 2 2 2 2 2 2 3 2" xfId="32398" xr:uid="{E18DE97B-B268-478E-BE2F-EB61A5473F4C}"/>
    <cellStyle name="Comma 3 2 2 2 2 2 2 2 4" xfId="22791" xr:uid="{680E88F8-00D8-426A-8820-532FFB72BE28}"/>
    <cellStyle name="Comma 3 2 2 2 2 2 2 3" xfId="5979" xr:uid="{00000000-0005-0000-0000-00003E270000}"/>
    <cellStyle name="Comma 3 2 2 2 2 2 2 3 2" xfId="15586" xr:uid="{00000000-0005-0000-0000-00003F270000}"/>
    <cellStyle name="Comma 3 2 2 2 2 2 2 3 2 2" xfId="34800" xr:uid="{11793866-CD62-487A-A6E3-7480C8280E1F}"/>
    <cellStyle name="Comma 3 2 2 2 2 2 2 3 3" xfId="25193" xr:uid="{800F924C-834E-4F52-B14A-1C20BFAEC434}"/>
    <cellStyle name="Comma 3 2 2 2 2 2 2 4" xfId="10782" xr:uid="{00000000-0005-0000-0000-000040270000}"/>
    <cellStyle name="Comma 3 2 2 2 2 2 2 4 2" xfId="29996" xr:uid="{74808950-96FB-4C29-9BA4-BDAFBEA1F106}"/>
    <cellStyle name="Comma 3 2 2 2 2 2 2 5" xfId="20389" xr:uid="{19D8D357-013C-4EAF-BF09-A0DB31A79C0B}"/>
    <cellStyle name="Comma 3 2 2 2 2 2 3" xfId="1972" xr:uid="{00000000-0005-0000-0000-000041270000}"/>
    <cellStyle name="Comma 3 2 2 2 2 2 3 2" xfId="4377" xr:uid="{00000000-0005-0000-0000-000042270000}"/>
    <cellStyle name="Comma 3 2 2 2 2 2 3 2 2" xfId="9180" xr:uid="{00000000-0005-0000-0000-000043270000}"/>
    <cellStyle name="Comma 3 2 2 2 2 2 3 2 2 2" xfId="18787" xr:uid="{00000000-0005-0000-0000-000044270000}"/>
    <cellStyle name="Comma 3 2 2 2 2 2 3 2 2 2 2" xfId="38001" xr:uid="{215957C2-B763-4D10-A348-E27CAA4D7839}"/>
    <cellStyle name="Comma 3 2 2 2 2 2 3 2 2 3" xfId="28394" xr:uid="{A7503772-447F-4223-9834-897F2217B9B1}"/>
    <cellStyle name="Comma 3 2 2 2 2 2 3 2 3" xfId="13984" xr:uid="{00000000-0005-0000-0000-000045270000}"/>
    <cellStyle name="Comma 3 2 2 2 2 2 3 2 3 2" xfId="33198" xr:uid="{1F079DCC-098D-48D4-B5AC-978D246CC306}"/>
    <cellStyle name="Comma 3 2 2 2 2 2 3 2 4" xfId="23591" xr:uid="{E7A6F0FE-66D4-40B4-9361-24E109CC2621}"/>
    <cellStyle name="Comma 3 2 2 2 2 2 3 3" xfId="6779" xr:uid="{00000000-0005-0000-0000-000046270000}"/>
    <cellStyle name="Comma 3 2 2 2 2 2 3 3 2" xfId="16386" xr:uid="{00000000-0005-0000-0000-000047270000}"/>
    <cellStyle name="Comma 3 2 2 2 2 2 3 3 2 2" xfId="35600" xr:uid="{3FA8A3DB-4752-440E-B747-E2883E83BC9D}"/>
    <cellStyle name="Comma 3 2 2 2 2 2 3 3 3" xfId="25993" xr:uid="{92728009-87A3-4083-89C6-BA340FFCE005}"/>
    <cellStyle name="Comma 3 2 2 2 2 2 3 4" xfId="11582" xr:uid="{00000000-0005-0000-0000-000048270000}"/>
    <cellStyle name="Comma 3 2 2 2 2 2 3 4 2" xfId="30796" xr:uid="{448253B4-8850-4460-9054-719BC12921A3}"/>
    <cellStyle name="Comma 3 2 2 2 2 2 3 5" xfId="21189" xr:uid="{F9DC13CB-2DCE-4DD5-97ED-6E1B51A699D7}"/>
    <cellStyle name="Comma 3 2 2 2 2 2 4" xfId="2777" xr:uid="{00000000-0005-0000-0000-000049270000}"/>
    <cellStyle name="Comma 3 2 2 2 2 2 4 2" xfId="7580" xr:uid="{00000000-0005-0000-0000-00004A270000}"/>
    <cellStyle name="Comma 3 2 2 2 2 2 4 2 2" xfId="17187" xr:uid="{00000000-0005-0000-0000-00004B270000}"/>
    <cellStyle name="Comma 3 2 2 2 2 2 4 2 2 2" xfId="36401" xr:uid="{3993A30B-373E-4F93-BB23-4D695383F404}"/>
    <cellStyle name="Comma 3 2 2 2 2 2 4 2 3" xfId="26794" xr:uid="{0AC0D6DC-49B3-4F16-8FF4-FEFB0EA4B9E7}"/>
    <cellStyle name="Comma 3 2 2 2 2 2 4 3" xfId="12384" xr:uid="{00000000-0005-0000-0000-00004C270000}"/>
    <cellStyle name="Comma 3 2 2 2 2 2 4 3 2" xfId="31598" xr:uid="{B80794FE-4730-49C5-B948-F78409960C3E}"/>
    <cellStyle name="Comma 3 2 2 2 2 2 4 4" xfId="21991" xr:uid="{564C491B-5186-4A6C-BE6D-E964C7D35CBF}"/>
    <cellStyle name="Comma 3 2 2 2 2 2 5" xfId="5179" xr:uid="{00000000-0005-0000-0000-00004D270000}"/>
    <cellStyle name="Comma 3 2 2 2 2 2 5 2" xfId="14786" xr:uid="{00000000-0005-0000-0000-00004E270000}"/>
    <cellStyle name="Comma 3 2 2 2 2 2 5 2 2" xfId="34000" xr:uid="{CD73D4A4-AE2B-4E30-AC2A-2C84D4EBF5D6}"/>
    <cellStyle name="Comma 3 2 2 2 2 2 5 3" xfId="24393" xr:uid="{71CA5423-FF3E-4614-800C-6C6BFED4C781}"/>
    <cellStyle name="Comma 3 2 2 2 2 2 6" xfId="9982" xr:uid="{00000000-0005-0000-0000-00004F270000}"/>
    <cellStyle name="Comma 3 2 2 2 2 2 6 2" xfId="29196" xr:uid="{F47DEB31-1AD0-48C8-92FE-71B1A8B13D08}"/>
    <cellStyle name="Comma 3 2 2 2 2 2 7" xfId="19589" xr:uid="{A4E98D13-7E93-4A05-911E-B14CF92C7A7D}"/>
    <cellStyle name="Comma 3 2 2 2 2 3" xfId="571" xr:uid="{00000000-0005-0000-0000-000050270000}"/>
    <cellStyle name="Comma 3 2 2 2 2 3 2" xfId="1372" xr:uid="{00000000-0005-0000-0000-000051270000}"/>
    <cellStyle name="Comma 3 2 2 2 2 3 2 2" xfId="3777" xr:uid="{00000000-0005-0000-0000-000052270000}"/>
    <cellStyle name="Comma 3 2 2 2 2 3 2 2 2" xfId="8580" xr:uid="{00000000-0005-0000-0000-000053270000}"/>
    <cellStyle name="Comma 3 2 2 2 2 3 2 2 2 2" xfId="18187" xr:uid="{00000000-0005-0000-0000-000054270000}"/>
    <cellStyle name="Comma 3 2 2 2 2 3 2 2 2 2 2" xfId="37401" xr:uid="{991972E7-264D-4E6E-9221-5D806F6210CD}"/>
    <cellStyle name="Comma 3 2 2 2 2 3 2 2 2 3" xfId="27794" xr:uid="{340ADA90-2DEC-4FF3-B31B-2DE737082AB7}"/>
    <cellStyle name="Comma 3 2 2 2 2 3 2 2 3" xfId="13384" xr:uid="{00000000-0005-0000-0000-000055270000}"/>
    <cellStyle name="Comma 3 2 2 2 2 3 2 2 3 2" xfId="32598" xr:uid="{A372EC45-05BB-4BC8-AC7D-71EF77C881BB}"/>
    <cellStyle name="Comma 3 2 2 2 2 3 2 2 4" xfId="22991" xr:uid="{94B105FF-F92A-4AB0-A4C6-77381167169B}"/>
    <cellStyle name="Comma 3 2 2 2 2 3 2 3" xfId="6179" xr:uid="{00000000-0005-0000-0000-000056270000}"/>
    <cellStyle name="Comma 3 2 2 2 2 3 2 3 2" xfId="15786" xr:uid="{00000000-0005-0000-0000-000057270000}"/>
    <cellStyle name="Comma 3 2 2 2 2 3 2 3 2 2" xfId="35000" xr:uid="{E7DA7094-5F50-47CD-AA74-0D5B40D66E98}"/>
    <cellStyle name="Comma 3 2 2 2 2 3 2 3 3" xfId="25393" xr:uid="{CEB153A0-2972-4054-8539-71C9AF4DFC57}"/>
    <cellStyle name="Comma 3 2 2 2 2 3 2 4" xfId="10982" xr:uid="{00000000-0005-0000-0000-000058270000}"/>
    <cellStyle name="Comma 3 2 2 2 2 3 2 4 2" xfId="30196" xr:uid="{52D9DF1F-C155-4AB5-9ADE-8D7101404F4F}"/>
    <cellStyle name="Comma 3 2 2 2 2 3 2 5" xfId="20589" xr:uid="{22C163D6-5052-4366-9021-C30C94C95F02}"/>
    <cellStyle name="Comma 3 2 2 2 2 3 3" xfId="2172" xr:uid="{00000000-0005-0000-0000-000059270000}"/>
    <cellStyle name="Comma 3 2 2 2 2 3 3 2" xfId="4577" xr:uid="{00000000-0005-0000-0000-00005A270000}"/>
    <cellStyle name="Comma 3 2 2 2 2 3 3 2 2" xfId="9380" xr:uid="{00000000-0005-0000-0000-00005B270000}"/>
    <cellStyle name="Comma 3 2 2 2 2 3 3 2 2 2" xfId="18987" xr:uid="{00000000-0005-0000-0000-00005C270000}"/>
    <cellStyle name="Comma 3 2 2 2 2 3 3 2 2 2 2" xfId="38201" xr:uid="{D86A776C-FA3A-4EE9-A579-0F7A7C5D9496}"/>
    <cellStyle name="Comma 3 2 2 2 2 3 3 2 2 3" xfId="28594" xr:uid="{EF8C77B0-B14D-480A-9F99-45DC54D8210D}"/>
    <cellStyle name="Comma 3 2 2 2 2 3 3 2 3" xfId="14184" xr:uid="{00000000-0005-0000-0000-00005D270000}"/>
    <cellStyle name="Comma 3 2 2 2 2 3 3 2 3 2" xfId="33398" xr:uid="{3645FC54-AE83-4B3B-A70A-3A9E26438361}"/>
    <cellStyle name="Comma 3 2 2 2 2 3 3 2 4" xfId="23791" xr:uid="{BAFA79F0-7CDB-437A-951D-6EFC27247CD2}"/>
    <cellStyle name="Comma 3 2 2 2 2 3 3 3" xfId="6979" xr:uid="{00000000-0005-0000-0000-00005E270000}"/>
    <cellStyle name="Comma 3 2 2 2 2 3 3 3 2" xfId="16586" xr:uid="{00000000-0005-0000-0000-00005F270000}"/>
    <cellStyle name="Comma 3 2 2 2 2 3 3 3 2 2" xfId="35800" xr:uid="{39E73C11-B727-4FCF-8E7D-E7C9DA97CF0E}"/>
    <cellStyle name="Comma 3 2 2 2 2 3 3 3 3" xfId="26193" xr:uid="{151B6CDB-365E-4C57-9A56-8C285FCAA628}"/>
    <cellStyle name="Comma 3 2 2 2 2 3 3 4" xfId="11782" xr:uid="{00000000-0005-0000-0000-000060270000}"/>
    <cellStyle name="Comma 3 2 2 2 2 3 3 4 2" xfId="30996" xr:uid="{7E8FC591-4456-44FD-AFDE-838C452DC6CC}"/>
    <cellStyle name="Comma 3 2 2 2 2 3 3 5" xfId="21389" xr:uid="{19345AB6-97CE-4CE8-AC41-F63FB74731A6}"/>
    <cellStyle name="Comma 3 2 2 2 2 3 4" xfId="2977" xr:uid="{00000000-0005-0000-0000-000061270000}"/>
    <cellStyle name="Comma 3 2 2 2 2 3 4 2" xfId="7780" xr:uid="{00000000-0005-0000-0000-000062270000}"/>
    <cellStyle name="Comma 3 2 2 2 2 3 4 2 2" xfId="17387" xr:uid="{00000000-0005-0000-0000-000063270000}"/>
    <cellStyle name="Comma 3 2 2 2 2 3 4 2 2 2" xfId="36601" xr:uid="{7497C329-B3F8-43DA-9C26-25C09B581EA5}"/>
    <cellStyle name="Comma 3 2 2 2 2 3 4 2 3" xfId="26994" xr:uid="{16B3CB3E-2658-4D85-BCAF-930A25B28175}"/>
    <cellStyle name="Comma 3 2 2 2 2 3 4 3" xfId="12584" xr:uid="{00000000-0005-0000-0000-000064270000}"/>
    <cellStyle name="Comma 3 2 2 2 2 3 4 3 2" xfId="31798" xr:uid="{8B48790E-6EC2-4F63-BA3D-E0F3BEA9561C}"/>
    <cellStyle name="Comma 3 2 2 2 2 3 4 4" xfId="22191" xr:uid="{423AA4B5-EB14-4809-8AF6-E8C5CE3BBC68}"/>
    <cellStyle name="Comma 3 2 2 2 2 3 5" xfId="5379" xr:uid="{00000000-0005-0000-0000-000065270000}"/>
    <cellStyle name="Comma 3 2 2 2 2 3 5 2" xfId="14986" xr:uid="{00000000-0005-0000-0000-000066270000}"/>
    <cellStyle name="Comma 3 2 2 2 2 3 5 2 2" xfId="34200" xr:uid="{FF8A5AEF-9C38-4A20-B600-15220BCBB021}"/>
    <cellStyle name="Comma 3 2 2 2 2 3 5 3" xfId="24593" xr:uid="{D36618A3-1A3D-43A2-9AA3-D863CFCE255C}"/>
    <cellStyle name="Comma 3 2 2 2 2 3 6" xfId="10182" xr:uid="{00000000-0005-0000-0000-000067270000}"/>
    <cellStyle name="Comma 3 2 2 2 2 3 6 2" xfId="29396" xr:uid="{7B3A05DE-0C82-4DA0-A8AA-EE0B1A03665D}"/>
    <cellStyle name="Comma 3 2 2 2 2 3 7" xfId="19789" xr:uid="{4443D6B9-F01A-40B1-B1C6-6DCD6D046346}"/>
    <cellStyle name="Comma 3 2 2 2 2 4" xfId="771" xr:uid="{00000000-0005-0000-0000-000068270000}"/>
    <cellStyle name="Comma 3 2 2 2 2 4 2" xfId="1572" xr:uid="{00000000-0005-0000-0000-000069270000}"/>
    <cellStyle name="Comma 3 2 2 2 2 4 2 2" xfId="3977" xr:uid="{00000000-0005-0000-0000-00006A270000}"/>
    <cellStyle name="Comma 3 2 2 2 2 4 2 2 2" xfId="8780" xr:uid="{00000000-0005-0000-0000-00006B270000}"/>
    <cellStyle name="Comma 3 2 2 2 2 4 2 2 2 2" xfId="18387" xr:uid="{00000000-0005-0000-0000-00006C270000}"/>
    <cellStyle name="Comma 3 2 2 2 2 4 2 2 2 2 2" xfId="37601" xr:uid="{4AB17DE9-DFB9-4CF2-AFB5-293DF839713C}"/>
    <cellStyle name="Comma 3 2 2 2 2 4 2 2 2 3" xfId="27994" xr:uid="{9F215CCE-93AF-4A3D-993F-30CAC87495DC}"/>
    <cellStyle name="Comma 3 2 2 2 2 4 2 2 3" xfId="13584" xr:uid="{00000000-0005-0000-0000-00006D270000}"/>
    <cellStyle name="Comma 3 2 2 2 2 4 2 2 3 2" xfId="32798" xr:uid="{165C3C1D-3327-46D7-ABB3-30465B6D5E9D}"/>
    <cellStyle name="Comma 3 2 2 2 2 4 2 2 4" xfId="23191" xr:uid="{DFCB7975-A938-44CD-B8B1-3F7493E3BF33}"/>
    <cellStyle name="Comma 3 2 2 2 2 4 2 3" xfId="6379" xr:uid="{00000000-0005-0000-0000-00006E270000}"/>
    <cellStyle name="Comma 3 2 2 2 2 4 2 3 2" xfId="15986" xr:uid="{00000000-0005-0000-0000-00006F270000}"/>
    <cellStyle name="Comma 3 2 2 2 2 4 2 3 2 2" xfId="35200" xr:uid="{1894439F-A915-4042-B4B2-9BCC0556D2D3}"/>
    <cellStyle name="Comma 3 2 2 2 2 4 2 3 3" xfId="25593" xr:uid="{737FD654-5E3C-4A61-B220-266BCF959663}"/>
    <cellStyle name="Comma 3 2 2 2 2 4 2 4" xfId="11182" xr:uid="{00000000-0005-0000-0000-000070270000}"/>
    <cellStyle name="Comma 3 2 2 2 2 4 2 4 2" xfId="30396" xr:uid="{9693ECA1-F0A2-4339-950A-CA0952024A54}"/>
    <cellStyle name="Comma 3 2 2 2 2 4 2 5" xfId="20789" xr:uid="{0FF41B62-882F-4121-9C47-34374BE3F67E}"/>
    <cellStyle name="Comma 3 2 2 2 2 4 3" xfId="2372" xr:uid="{00000000-0005-0000-0000-000071270000}"/>
    <cellStyle name="Comma 3 2 2 2 2 4 3 2" xfId="4777" xr:uid="{00000000-0005-0000-0000-000072270000}"/>
    <cellStyle name="Comma 3 2 2 2 2 4 3 2 2" xfId="9580" xr:uid="{00000000-0005-0000-0000-000073270000}"/>
    <cellStyle name="Comma 3 2 2 2 2 4 3 2 2 2" xfId="19187" xr:uid="{00000000-0005-0000-0000-000074270000}"/>
    <cellStyle name="Comma 3 2 2 2 2 4 3 2 2 2 2" xfId="38401" xr:uid="{E884D32D-3011-4847-81EF-4E2521723678}"/>
    <cellStyle name="Comma 3 2 2 2 2 4 3 2 2 3" xfId="28794" xr:uid="{814B76D0-A962-4C1B-A2B7-2C0211D8ED1A}"/>
    <cellStyle name="Comma 3 2 2 2 2 4 3 2 3" xfId="14384" xr:uid="{00000000-0005-0000-0000-000075270000}"/>
    <cellStyle name="Comma 3 2 2 2 2 4 3 2 3 2" xfId="33598" xr:uid="{3340531D-C6C9-46E4-905D-C9CDFC2ECBEC}"/>
    <cellStyle name="Comma 3 2 2 2 2 4 3 2 4" xfId="23991" xr:uid="{516ACD77-8E8D-493F-8548-40363E78F7A0}"/>
    <cellStyle name="Comma 3 2 2 2 2 4 3 3" xfId="7179" xr:uid="{00000000-0005-0000-0000-000076270000}"/>
    <cellStyle name="Comma 3 2 2 2 2 4 3 3 2" xfId="16786" xr:uid="{00000000-0005-0000-0000-000077270000}"/>
    <cellStyle name="Comma 3 2 2 2 2 4 3 3 2 2" xfId="36000" xr:uid="{A265AAAE-494B-416A-A241-2B47667B4E0A}"/>
    <cellStyle name="Comma 3 2 2 2 2 4 3 3 3" xfId="26393" xr:uid="{E6D6DBC7-EE7B-4F2A-87B7-5BE068F55B97}"/>
    <cellStyle name="Comma 3 2 2 2 2 4 3 4" xfId="11982" xr:uid="{00000000-0005-0000-0000-000078270000}"/>
    <cellStyle name="Comma 3 2 2 2 2 4 3 4 2" xfId="31196" xr:uid="{6EBB561B-E3CD-4862-B347-CD66425EB9AC}"/>
    <cellStyle name="Comma 3 2 2 2 2 4 3 5" xfId="21589" xr:uid="{5D9F8D74-AFB1-4D98-A2A0-2987A51F2E32}"/>
    <cellStyle name="Comma 3 2 2 2 2 4 4" xfId="3177" xr:uid="{00000000-0005-0000-0000-000079270000}"/>
    <cellStyle name="Comma 3 2 2 2 2 4 4 2" xfId="7980" xr:uid="{00000000-0005-0000-0000-00007A270000}"/>
    <cellStyle name="Comma 3 2 2 2 2 4 4 2 2" xfId="17587" xr:uid="{00000000-0005-0000-0000-00007B270000}"/>
    <cellStyle name="Comma 3 2 2 2 2 4 4 2 2 2" xfId="36801" xr:uid="{09F2BEC1-D7D9-4FEA-8199-6234A73F1BDF}"/>
    <cellStyle name="Comma 3 2 2 2 2 4 4 2 3" xfId="27194" xr:uid="{AB5B2E35-DCA6-421C-B255-8AE4B280B0C1}"/>
    <cellStyle name="Comma 3 2 2 2 2 4 4 3" xfId="12784" xr:uid="{00000000-0005-0000-0000-00007C270000}"/>
    <cellStyle name="Comma 3 2 2 2 2 4 4 3 2" xfId="31998" xr:uid="{B2B85D7F-3691-4C93-9BD1-2E0A0AB2288C}"/>
    <cellStyle name="Comma 3 2 2 2 2 4 4 4" xfId="22391" xr:uid="{70CE25FE-C502-4241-B040-AFD18BF08EA9}"/>
    <cellStyle name="Comma 3 2 2 2 2 4 5" xfId="5579" xr:uid="{00000000-0005-0000-0000-00007D270000}"/>
    <cellStyle name="Comma 3 2 2 2 2 4 5 2" xfId="15186" xr:uid="{00000000-0005-0000-0000-00007E270000}"/>
    <cellStyle name="Comma 3 2 2 2 2 4 5 2 2" xfId="34400" xr:uid="{BC0156CA-8EFC-43EC-B08F-D5921923D026}"/>
    <cellStyle name="Comma 3 2 2 2 2 4 5 3" xfId="24793" xr:uid="{33B5387A-A089-4F21-B619-87FD2A2760D0}"/>
    <cellStyle name="Comma 3 2 2 2 2 4 6" xfId="10382" xr:uid="{00000000-0005-0000-0000-00007F270000}"/>
    <cellStyle name="Comma 3 2 2 2 2 4 6 2" xfId="29596" xr:uid="{132D8805-FB6E-46E6-B27A-A4AB890C7D32}"/>
    <cellStyle name="Comma 3 2 2 2 2 4 7" xfId="19989" xr:uid="{690AB131-49F6-4484-BA21-116B192B3481}"/>
    <cellStyle name="Comma 3 2 2 2 2 5" xfId="972" xr:uid="{00000000-0005-0000-0000-000080270000}"/>
    <cellStyle name="Comma 3 2 2 2 2 5 2" xfId="3377" xr:uid="{00000000-0005-0000-0000-000081270000}"/>
    <cellStyle name="Comma 3 2 2 2 2 5 2 2" xfId="8180" xr:uid="{00000000-0005-0000-0000-000082270000}"/>
    <cellStyle name="Comma 3 2 2 2 2 5 2 2 2" xfId="17787" xr:uid="{00000000-0005-0000-0000-000083270000}"/>
    <cellStyle name="Comma 3 2 2 2 2 5 2 2 2 2" xfId="37001" xr:uid="{5F840BFA-7820-44D2-83F8-6925606F6830}"/>
    <cellStyle name="Comma 3 2 2 2 2 5 2 2 3" xfId="27394" xr:uid="{79E21BEF-D793-4AD3-A135-1587A66C4A74}"/>
    <cellStyle name="Comma 3 2 2 2 2 5 2 3" xfId="12984" xr:uid="{00000000-0005-0000-0000-000084270000}"/>
    <cellStyle name="Comma 3 2 2 2 2 5 2 3 2" xfId="32198" xr:uid="{735E104E-6A64-4864-B9AF-3154A9ED1342}"/>
    <cellStyle name="Comma 3 2 2 2 2 5 2 4" xfId="22591" xr:uid="{C3E827B1-F0B6-4ED8-920A-3513230C8441}"/>
    <cellStyle name="Comma 3 2 2 2 2 5 3" xfId="5779" xr:uid="{00000000-0005-0000-0000-000085270000}"/>
    <cellStyle name="Comma 3 2 2 2 2 5 3 2" xfId="15386" xr:uid="{00000000-0005-0000-0000-000086270000}"/>
    <cellStyle name="Comma 3 2 2 2 2 5 3 2 2" xfId="34600" xr:uid="{887CA2F9-F5C7-4EED-A1A2-394A6A8D368F}"/>
    <cellStyle name="Comma 3 2 2 2 2 5 3 3" xfId="24993" xr:uid="{069B748D-6F6D-4E28-9A14-C35B4A3320E4}"/>
    <cellStyle name="Comma 3 2 2 2 2 5 4" xfId="10582" xr:uid="{00000000-0005-0000-0000-000087270000}"/>
    <cellStyle name="Comma 3 2 2 2 2 5 4 2" xfId="29796" xr:uid="{849D53A8-60B6-4066-A45A-ADA79AA26133}"/>
    <cellStyle name="Comma 3 2 2 2 2 5 5" xfId="20189" xr:uid="{DFC93972-84DD-4AB1-B6C7-89970D4AA17B}"/>
    <cellStyle name="Comma 3 2 2 2 2 6" xfId="1772" xr:uid="{00000000-0005-0000-0000-000088270000}"/>
    <cellStyle name="Comma 3 2 2 2 2 6 2" xfId="4177" xr:uid="{00000000-0005-0000-0000-000089270000}"/>
    <cellStyle name="Comma 3 2 2 2 2 6 2 2" xfId="8980" xr:uid="{00000000-0005-0000-0000-00008A270000}"/>
    <cellStyle name="Comma 3 2 2 2 2 6 2 2 2" xfId="18587" xr:uid="{00000000-0005-0000-0000-00008B270000}"/>
    <cellStyle name="Comma 3 2 2 2 2 6 2 2 2 2" xfId="37801" xr:uid="{80A7793F-E4F7-4012-A9DC-DD4736F38C12}"/>
    <cellStyle name="Comma 3 2 2 2 2 6 2 2 3" xfId="28194" xr:uid="{7552B49A-B4F8-4E9A-9CFA-5473DBA857EF}"/>
    <cellStyle name="Comma 3 2 2 2 2 6 2 3" xfId="13784" xr:uid="{00000000-0005-0000-0000-00008C270000}"/>
    <cellStyle name="Comma 3 2 2 2 2 6 2 3 2" xfId="32998" xr:uid="{AA3C5601-5C11-476D-9477-704452EAF9C8}"/>
    <cellStyle name="Comma 3 2 2 2 2 6 2 4" xfId="23391" xr:uid="{E2976773-ABE0-44AC-9657-99457354A1EC}"/>
    <cellStyle name="Comma 3 2 2 2 2 6 3" xfId="6579" xr:uid="{00000000-0005-0000-0000-00008D270000}"/>
    <cellStyle name="Comma 3 2 2 2 2 6 3 2" xfId="16186" xr:uid="{00000000-0005-0000-0000-00008E270000}"/>
    <cellStyle name="Comma 3 2 2 2 2 6 3 2 2" xfId="35400" xr:uid="{E2FE63D5-FBE8-4666-BCD4-1079141A5D88}"/>
    <cellStyle name="Comma 3 2 2 2 2 6 3 3" xfId="25793" xr:uid="{288CC90F-E8DF-4F35-BBB5-BBB8D86A48BA}"/>
    <cellStyle name="Comma 3 2 2 2 2 6 4" xfId="11382" xr:uid="{00000000-0005-0000-0000-00008F270000}"/>
    <cellStyle name="Comma 3 2 2 2 2 6 4 2" xfId="30596" xr:uid="{9FB28367-85C4-4152-A1E3-4645826E5658}"/>
    <cellStyle name="Comma 3 2 2 2 2 6 5" xfId="20989" xr:uid="{D5D9A0B0-996A-4E41-93DB-783E84F2422B}"/>
    <cellStyle name="Comma 3 2 2 2 2 7" xfId="2577" xr:uid="{00000000-0005-0000-0000-000090270000}"/>
    <cellStyle name="Comma 3 2 2 2 2 7 2" xfId="7380" xr:uid="{00000000-0005-0000-0000-000091270000}"/>
    <cellStyle name="Comma 3 2 2 2 2 7 2 2" xfId="16987" xr:uid="{00000000-0005-0000-0000-000092270000}"/>
    <cellStyle name="Comma 3 2 2 2 2 7 2 2 2" xfId="36201" xr:uid="{6D0A41AE-77EF-402C-9F1F-8ED30FE0CAEE}"/>
    <cellStyle name="Comma 3 2 2 2 2 7 2 3" xfId="26594" xr:uid="{8C0437B4-DC83-47D8-8708-C9C61E308689}"/>
    <cellStyle name="Comma 3 2 2 2 2 7 3" xfId="12184" xr:uid="{00000000-0005-0000-0000-000093270000}"/>
    <cellStyle name="Comma 3 2 2 2 2 7 3 2" xfId="31398" xr:uid="{99DBB40D-0B8C-4998-8C2E-1381E3B67D01}"/>
    <cellStyle name="Comma 3 2 2 2 2 7 4" xfId="21791" xr:uid="{55E0201B-6A1E-440E-B6DB-A4BB68D1B019}"/>
    <cellStyle name="Comma 3 2 2 2 2 8" xfId="4979" xr:uid="{00000000-0005-0000-0000-000094270000}"/>
    <cellStyle name="Comma 3 2 2 2 2 8 2" xfId="14586" xr:uid="{00000000-0005-0000-0000-000095270000}"/>
    <cellStyle name="Comma 3 2 2 2 2 8 2 2" xfId="33800" xr:uid="{B7B0F589-4932-414A-90A0-E539F7F85B5A}"/>
    <cellStyle name="Comma 3 2 2 2 2 8 3" xfId="24193" xr:uid="{DA9399C6-3B31-46E5-88B9-548156F224F4}"/>
    <cellStyle name="Comma 3 2 2 2 2 9" xfId="9782" xr:uid="{00000000-0005-0000-0000-000096270000}"/>
    <cellStyle name="Comma 3 2 2 2 2 9 2" xfId="28996" xr:uid="{280E9A87-4F26-4A6F-B164-2F8F4BB9136C}"/>
    <cellStyle name="Comma 3 2 2 2 3" xfId="271" xr:uid="{00000000-0005-0000-0000-000097270000}"/>
    <cellStyle name="Comma 3 2 2 2 3 2" xfId="1072" xr:uid="{00000000-0005-0000-0000-000098270000}"/>
    <cellStyle name="Comma 3 2 2 2 3 2 2" xfId="3477" xr:uid="{00000000-0005-0000-0000-000099270000}"/>
    <cellStyle name="Comma 3 2 2 2 3 2 2 2" xfId="8280" xr:uid="{00000000-0005-0000-0000-00009A270000}"/>
    <cellStyle name="Comma 3 2 2 2 3 2 2 2 2" xfId="17887" xr:uid="{00000000-0005-0000-0000-00009B270000}"/>
    <cellStyle name="Comma 3 2 2 2 3 2 2 2 2 2" xfId="37101" xr:uid="{E6F1CA6A-30C1-45FC-AA09-F60926CD41F1}"/>
    <cellStyle name="Comma 3 2 2 2 3 2 2 2 3" xfId="27494" xr:uid="{8D43E968-0456-4208-B184-0B32EFCFF7F6}"/>
    <cellStyle name="Comma 3 2 2 2 3 2 2 3" xfId="13084" xr:uid="{00000000-0005-0000-0000-00009C270000}"/>
    <cellStyle name="Comma 3 2 2 2 3 2 2 3 2" xfId="32298" xr:uid="{2C9F793A-93E7-4390-B4A8-7DA6D551FD55}"/>
    <cellStyle name="Comma 3 2 2 2 3 2 2 4" xfId="22691" xr:uid="{09DAC435-1B4C-450D-B49A-6913CAEE6D21}"/>
    <cellStyle name="Comma 3 2 2 2 3 2 3" xfId="5879" xr:uid="{00000000-0005-0000-0000-00009D270000}"/>
    <cellStyle name="Comma 3 2 2 2 3 2 3 2" xfId="15486" xr:uid="{00000000-0005-0000-0000-00009E270000}"/>
    <cellStyle name="Comma 3 2 2 2 3 2 3 2 2" xfId="34700" xr:uid="{881BC96C-3B1E-45F3-ADF5-F776B37EAE42}"/>
    <cellStyle name="Comma 3 2 2 2 3 2 3 3" xfId="25093" xr:uid="{29D3E9D5-AF36-489A-8F2F-229ED0D1A8DE}"/>
    <cellStyle name="Comma 3 2 2 2 3 2 4" xfId="10682" xr:uid="{00000000-0005-0000-0000-00009F270000}"/>
    <cellStyle name="Comma 3 2 2 2 3 2 4 2" xfId="29896" xr:uid="{B317494D-644B-4E93-8015-B66ECD55CAAE}"/>
    <cellStyle name="Comma 3 2 2 2 3 2 5" xfId="20289" xr:uid="{76B091FD-1F13-4BB7-8AD9-712B801E5CEF}"/>
    <cellStyle name="Comma 3 2 2 2 3 3" xfId="1872" xr:uid="{00000000-0005-0000-0000-0000A0270000}"/>
    <cellStyle name="Comma 3 2 2 2 3 3 2" xfId="4277" xr:uid="{00000000-0005-0000-0000-0000A1270000}"/>
    <cellStyle name="Comma 3 2 2 2 3 3 2 2" xfId="9080" xr:uid="{00000000-0005-0000-0000-0000A2270000}"/>
    <cellStyle name="Comma 3 2 2 2 3 3 2 2 2" xfId="18687" xr:uid="{00000000-0005-0000-0000-0000A3270000}"/>
    <cellStyle name="Comma 3 2 2 2 3 3 2 2 2 2" xfId="37901" xr:uid="{72B4795D-6B03-4526-AFBB-A86B175B2CB1}"/>
    <cellStyle name="Comma 3 2 2 2 3 3 2 2 3" xfId="28294" xr:uid="{8EA42044-11BB-4804-922B-C25D7B57A4D1}"/>
    <cellStyle name="Comma 3 2 2 2 3 3 2 3" xfId="13884" xr:uid="{00000000-0005-0000-0000-0000A4270000}"/>
    <cellStyle name="Comma 3 2 2 2 3 3 2 3 2" xfId="33098" xr:uid="{D8C54934-9B48-4185-975A-032A7FE5632C}"/>
    <cellStyle name="Comma 3 2 2 2 3 3 2 4" xfId="23491" xr:uid="{21580FCC-DFB8-49A8-9044-82A465E8DD6F}"/>
    <cellStyle name="Comma 3 2 2 2 3 3 3" xfId="6679" xr:uid="{00000000-0005-0000-0000-0000A5270000}"/>
    <cellStyle name="Comma 3 2 2 2 3 3 3 2" xfId="16286" xr:uid="{00000000-0005-0000-0000-0000A6270000}"/>
    <cellStyle name="Comma 3 2 2 2 3 3 3 2 2" xfId="35500" xr:uid="{134C9CB1-1B4D-4BC9-8759-D17EC5F70889}"/>
    <cellStyle name="Comma 3 2 2 2 3 3 3 3" xfId="25893" xr:uid="{18A18F8B-19F1-4D63-B7D1-921E10542D3A}"/>
    <cellStyle name="Comma 3 2 2 2 3 3 4" xfId="11482" xr:uid="{00000000-0005-0000-0000-0000A7270000}"/>
    <cellStyle name="Comma 3 2 2 2 3 3 4 2" xfId="30696" xr:uid="{0D2FDF15-29FD-4F87-BD76-0C8F454A7432}"/>
    <cellStyle name="Comma 3 2 2 2 3 3 5" xfId="21089" xr:uid="{4FED52BF-4F48-4A89-B51F-70F208AB809D}"/>
    <cellStyle name="Comma 3 2 2 2 3 4" xfId="2677" xr:uid="{00000000-0005-0000-0000-0000A8270000}"/>
    <cellStyle name="Comma 3 2 2 2 3 4 2" xfId="7480" xr:uid="{00000000-0005-0000-0000-0000A9270000}"/>
    <cellStyle name="Comma 3 2 2 2 3 4 2 2" xfId="17087" xr:uid="{00000000-0005-0000-0000-0000AA270000}"/>
    <cellStyle name="Comma 3 2 2 2 3 4 2 2 2" xfId="36301" xr:uid="{B015A677-D775-47A2-806C-298998B7415D}"/>
    <cellStyle name="Comma 3 2 2 2 3 4 2 3" xfId="26694" xr:uid="{94825ECB-6F9C-43F4-871C-CB31A6B6012D}"/>
    <cellStyle name="Comma 3 2 2 2 3 4 3" xfId="12284" xr:uid="{00000000-0005-0000-0000-0000AB270000}"/>
    <cellStyle name="Comma 3 2 2 2 3 4 3 2" xfId="31498" xr:uid="{928C9F37-5877-4F4F-81C4-B65C368B4E17}"/>
    <cellStyle name="Comma 3 2 2 2 3 4 4" xfId="21891" xr:uid="{1BB809D4-8D35-4422-8ECE-3B02B4177845}"/>
    <cellStyle name="Comma 3 2 2 2 3 5" xfId="5079" xr:uid="{00000000-0005-0000-0000-0000AC270000}"/>
    <cellStyle name="Comma 3 2 2 2 3 5 2" xfId="14686" xr:uid="{00000000-0005-0000-0000-0000AD270000}"/>
    <cellStyle name="Comma 3 2 2 2 3 5 2 2" xfId="33900" xr:uid="{54E81723-5C1F-4515-A984-DF0CEA372E50}"/>
    <cellStyle name="Comma 3 2 2 2 3 5 3" xfId="24293" xr:uid="{6BF48831-5EC3-4345-B4C3-FFA2650E7172}"/>
    <cellStyle name="Comma 3 2 2 2 3 6" xfId="9882" xr:uid="{00000000-0005-0000-0000-0000AE270000}"/>
    <cellStyle name="Comma 3 2 2 2 3 6 2" xfId="29096" xr:uid="{7C86FA11-8185-4B2E-8C8E-42DD6BCD8F07}"/>
    <cellStyle name="Comma 3 2 2 2 3 7" xfId="19489" xr:uid="{96E2BF9C-27A4-4631-9CEA-0B6DD1DAE882}"/>
    <cellStyle name="Comma 3 2 2 2 4" xfId="471" xr:uid="{00000000-0005-0000-0000-0000AF270000}"/>
    <cellStyle name="Comma 3 2 2 2 4 2" xfId="1272" xr:uid="{00000000-0005-0000-0000-0000B0270000}"/>
    <cellStyle name="Comma 3 2 2 2 4 2 2" xfId="3677" xr:uid="{00000000-0005-0000-0000-0000B1270000}"/>
    <cellStyle name="Comma 3 2 2 2 4 2 2 2" xfId="8480" xr:uid="{00000000-0005-0000-0000-0000B2270000}"/>
    <cellStyle name="Comma 3 2 2 2 4 2 2 2 2" xfId="18087" xr:uid="{00000000-0005-0000-0000-0000B3270000}"/>
    <cellStyle name="Comma 3 2 2 2 4 2 2 2 2 2" xfId="37301" xr:uid="{015E96FD-147D-426D-9038-9356541691AA}"/>
    <cellStyle name="Comma 3 2 2 2 4 2 2 2 3" xfId="27694" xr:uid="{B832E883-EE14-4A75-ABFA-A3CDE2909E8E}"/>
    <cellStyle name="Comma 3 2 2 2 4 2 2 3" xfId="13284" xr:uid="{00000000-0005-0000-0000-0000B4270000}"/>
    <cellStyle name="Comma 3 2 2 2 4 2 2 3 2" xfId="32498" xr:uid="{601C992C-9F9E-4B17-B45F-6F59C9E9E1D7}"/>
    <cellStyle name="Comma 3 2 2 2 4 2 2 4" xfId="22891" xr:uid="{E02DB5CE-99A3-41AB-8734-C9106D291990}"/>
    <cellStyle name="Comma 3 2 2 2 4 2 3" xfId="6079" xr:uid="{00000000-0005-0000-0000-0000B5270000}"/>
    <cellStyle name="Comma 3 2 2 2 4 2 3 2" xfId="15686" xr:uid="{00000000-0005-0000-0000-0000B6270000}"/>
    <cellStyle name="Comma 3 2 2 2 4 2 3 2 2" xfId="34900" xr:uid="{74CF9E14-53DB-4931-8A41-E8D61B15277D}"/>
    <cellStyle name="Comma 3 2 2 2 4 2 3 3" xfId="25293" xr:uid="{1177A7FF-0D74-40A5-98C0-E26B8C409185}"/>
    <cellStyle name="Comma 3 2 2 2 4 2 4" xfId="10882" xr:uid="{00000000-0005-0000-0000-0000B7270000}"/>
    <cellStyle name="Comma 3 2 2 2 4 2 4 2" xfId="30096" xr:uid="{7E8A18E2-E3DF-4B36-BDBD-8929BE209F18}"/>
    <cellStyle name="Comma 3 2 2 2 4 2 5" xfId="20489" xr:uid="{4214EF58-4F64-4324-8263-E7877FF2C8A1}"/>
    <cellStyle name="Comma 3 2 2 2 4 3" xfId="2072" xr:uid="{00000000-0005-0000-0000-0000B8270000}"/>
    <cellStyle name="Comma 3 2 2 2 4 3 2" xfId="4477" xr:uid="{00000000-0005-0000-0000-0000B9270000}"/>
    <cellStyle name="Comma 3 2 2 2 4 3 2 2" xfId="9280" xr:uid="{00000000-0005-0000-0000-0000BA270000}"/>
    <cellStyle name="Comma 3 2 2 2 4 3 2 2 2" xfId="18887" xr:uid="{00000000-0005-0000-0000-0000BB270000}"/>
    <cellStyle name="Comma 3 2 2 2 4 3 2 2 2 2" xfId="38101" xr:uid="{090FB0CF-F09F-43CC-931B-9BE277042F06}"/>
    <cellStyle name="Comma 3 2 2 2 4 3 2 2 3" xfId="28494" xr:uid="{6E74CB39-8975-427F-853F-4B59F1100D95}"/>
    <cellStyle name="Comma 3 2 2 2 4 3 2 3" xfId="14084" xr:uid="{00000000-0005-0000-0000-0000BC270000}"/>
    <cellStyle name="Comma 3 2 2 2 4 3 2 3 2" xfId="33298" xr:uid="{05D46BC0-638D-4D47-BAE6-C177109ABB2A}"/>
    <cellStyle name="Comma 3 2 2 2 4 3 2 4" xfId="23691" xr:uid="{786CDA97-AEF2-4210-A3F6-61E43849B4B6}"/>
    <cellStyle name="Comma 3 2 2 2 4 3 3" xfId="6879" xr:uid="{00000000-0005-0000-0000-0000BD270000}"/>
    <cellStyle name="Comma 3 2 2 2 4 3 3 2" xfId="16486" xr:uid="{00000000-0005-0000-0000-0000BE270000}"/>
    <cellStyle name="Comma 3 2 2 2 4 3 3 2 2" xfId="35700" xr:uid="{56072B7B-998B-488B-BB40-B49F4D3C1438}"/>
    <cellStyle name="Comma 3 2 2 2 4 3 3 3" xfId="26093" xr:uid="{6045D653-F676-4549-9B7A-3BB017858EDB}"/>
    <cellStyle name="Comma 3 2 2 2 4 3 4" xfId="11682" xr:uid="{00000000-0005-0000-0000-0000BF270000}"/>
    <cellStyle name="Comma 3 2 2 2 4 3 4 2" xfId="30896" xr:uid="{E4D94F13-0282-4B61-971F-174A77766448}"/>
    <cellStyle name="Comma 3 2 2 2 4 3 5" xfId="21289" xr:uid="{4CDD2C50-4D50-4489-AFAD-19E29241C49A}"/>
    <cellStyle name="Comma 3 2 2 2 4 4" xfId="2877" xr:uid="{00000000-0005-0000-0000-0000C0270000}"/>
    <cellStyle name="Comma 3 2 2 2 4 4 2" xfId="7680" xr:uid="{00000000-0005-0000-0000-0000C1270000}"/>
    <cellStyle name="Comma 3 2 2 2 4 4 2 2" xfId="17287" xr:uid="{00000000-0005-0000-0000-0000C2270000}"/>
    <cellStyle name="Comma 3 2 2 2 4 4 2 2 2" xfId="36501" xr:uid="{7660270F-0916-4D71-BB62-1765339327C4}"/>
    <cellStyle name="Comma 3 2 2 2 4 4 2 3" xfId="26894" xr:uid="{5B1AC2F2-CD86-49CC-8AFC-49CF5FAC6A27}"/>
    <cellStyle name="Comma 3 2 2 2 4 4 3" xfId="12484" xr:uid="{00000000-0005-0000-0000-0000C3270000}"/>
    <cellStyle name="Comma 3 2 2 2 4 4 3 2" xfId="31698" xr:uid="{7ADB7AC2-5341-4B65-87CC-26E843FFC435}"/>
    <cellStyle name="Comma 3 2 2 2 4 4 4" xfId="22091" xr:uid="{82E7E743-2472-4E6D-A933-6829CEBF6E71}"/>
    <cellStyle name="Comma 3 2 2 2 4 5" xfId="5279" xr:uid="{00000000-0005-0000-0000-0000C4270000}"/>
    <cellStyle name="Comma 3 2 2 2 4 5 2" xfId="14886" xr:uid="{00000000-0005-0000-0000-0000C5270000}"/>
    <cellStyle name="Comma 3 2 2 2 4 5 2 2" xfId="34100" xr:uid="{3C42CA1F-3985-4322-85F3-2C8B511FAEEB}"/>
    <cellStyle name="Comma 3 2 2 2 4 5 3" xfId="24493" xr:uid="{523EF629-5B12-4919-9755-7B789489775E}"/>
    <cellStyle name="Comma 3 2 2 2 4 6" xfId="10082" xr:uid="{00000000-0005-0000-0000-0000C6270000}"/>
    <cellStyle name="Comma 3 2 2 2 4 6 2" xfId="29296" xr:uid="{458B7504-C557-4ECF-89C6-2D8F7F9A0534}"/>
    <cellStyle name="Comma 3 2 2 2 4 7" xfId="19689" xr:uid="{96D9BAB8-207E-45C3-9FDC-86ACFAB0D51E}"/>
    <cellStyle name="Comma 3 2 2 2 5" xfId="671" xr:uid="{00000000-0005-0000-0000-0000C7270000}"/>
    <cellStyle name="Comma 3 2 2 2 5 2" xfId="1472" xr:uid="{00000000-0005-0000-0000-0000C8270000}"/>
    <cellStyle name="Comma 3 2 2 2 5 2 2" xfId="3877" xr:uid="{00000000-0005-0000-0000-0000C9270000}"/>
    <cellStyle name="Comma 3 2 2 2 5 2 2 2" xfId="8680" xr:uid="{00000000-0005-0000-0000-0000CA270000}"/>
    <cellStyle name="Comma 3 2 2 2 5 2 2 2 2" xfId="18287" xr:uid="{00000000-0005-0000-0000-0000CB270000}"/>
    <cellStyle name="Comma 3 2 2 2 5 2 2 2 2 2" xfId="37501" xr:uid="{CDC97AA7-7199-4B5A-A983-C53B17B8BE49}"/>
    <cellStyle name="Comma 3 2 2 2 5 2 2 2 3" xfId="27894" xr:uid="{7F1178AE-3882-46CA-8CAE-479C219874DB}"/>
    <cellStyle name="Comma 3 2 2 2 5 2 2 3" xfId="13484" xr:uid="{00000000-0005-0000-0000-0000CC270000}"/>
    <cellStyle name="Comma 3 2 2 2 5 2 2 3 2" xfId="32698" xr:uid="{576F38DA-A048-4E2F-B5CA-DA7A9AB77FEF}"/>
    <cellStyle name="Comma 3 2 2 2 5 2 2 4" xfId="23091" xr:uid="{8F69E7C1-CE4C-44E5-8870-6849F15D05BD}"/>
    <cellStyle name="Comma 3 2 2 2 5 2 3" xfId="6279" xr:uid="{00000000-0005-0000-0000-0000CD270000}"/>
    <cellStyle name="Comma 3 2 2 2 5 2 3 2" xfId="15886" xr:uid="{00000000-0005-0000-0000-0000CE270000}"/>
    <cellStyle name="Comma 3 2 2 2 5 2 3 2 2" xfId="35100" xr:uid="{BF65272D-3990-4E41-822F-A668F07B59E6}"/>
    <cellStyle name="Comma 3 2 2 2 5 2 3 3" xfId="25493" xr:uid="{FE8A8ED3-81BC-4311-A4FB-79BCCABFC7B2}"/>
    <cellStyle name="Comma 3 2 2 2 5 2 4" xfId="11082" xr:uid="{00000000-0005-0000-0000-0000CF270000}"/>
    <cellStyle name="Comma 3 2 2 2 5 2 4 2" xfId="30296" xr:uid="{65C26602-4AF8-498E-8C97-16891783333D}"/>
    <cellStyle name="Comma 3 2 2 2 5 2 5" xfId="20689" xr:uid="{22013F05-7572-4B04-803A-3BBB2A72F2AD}"/>
    <cellStyle name="Comma 3 2 2 2 5 3" xfId="2272" xr:uid="{00000000-0005-0000-0000-0000D0270000}"/>
    <cellStyle name="Comma 3 2 2 2 5 3 2" xfId="4677" xr:uid="{00000000-0005-0000-0000-0000D1270000}"/>
    <cellStyle name="Comma 3 2 2 2 5 3 2 2" xfId="9480" xr:uid="{00000000-0005-0000-0000-0000D2270000}"/>
    <cellStyle name="Comma 3 2 2 2 5 3 2 2 2" xfId="19087" xr:uid="{00000000-0005-0000-0000-0000D3270000}"/>
    <cellStyle name="Comma 3 2 2 2 5 3 2 2 2 2" xfId="38301" xr:uid="{5AA53324-3601-4B11-9796-AAA0A151283A}"/>
    <cellStyle name="Comma 3 2 2 2 5 3 2 2 3" xfId="28694" xr:uid="{204F4002-9571-4CF4-AF6B-1B39CFD8CE4D}"/>
    <cellStyle name="Comma 3 2 2 2 5 3 2 3" xfId="14284" xr:uid="{00000000-0005-0000-0000-0000D4270000}"/>
    <cellStyle name="Comma 3 2 2 2 5 3 2 3 2" xfId="33498" xr:uid="{93015E30-6CE7-414E-B261-A8DD5728A5C3}"/>
    <cellStyle name="Comma 3 2 2 2 5 3 2 4" xfId="23891" xr:uid="{4D8405AD-8047-41EF-95DE-0109185F87F3}"/>
    <cellStyle name="Comma 3 2 2 2 5 3 3" xfId="7079" xr:uid="{00000000-0005-0000-0000-0000D5270000}"/>
    <cellStyle name="Comma 3 2 2 2 5 3 3 2" xfId="16686" xr:uid="{00000000-0005-0000-0000-0000D6270000}"/>
    <cellStyle name="Comma 3 2 2 2 5 3 3 2 2" xfId="35900" xr:uid="{5CE2E407-0A0C-44AC-80AF-2276A80EE1FE}"/>
    <cellStyle name="Comma 3 2 2 2 5 3 3 3" xfId="26293" xr:uid="{B15A1218-CCB3-4301-98EC-6727EF2A4234}"/>
    <cellStyle name="Comma 3 2 2 2 5 3 4" xfId="11882" xr:uid="{00000000-0005-0000-0000-0000D7270000}"/>
    <cellStyle name="Comma 3 2 2 2 5 3 4 2" xfId="31096" xr:uid="{D814998A-3935-48D1-9741-1356B3A055E4}"/>
    <cellStyle name="Comma 3 2 2 2 5 3 5" xfId="21489" xr:uid="{B00E33E7-9F93-4ABA-96BE-98B5C7D45D9C}"/>
    <cellStyle name="Comma 3 2 2 2 5 4" xfId="3077" xr:uid="{00000000-0005-0000-0000-0000D8270000}"/>
    <cellStyle name="Comma 3 2 2 2 5 4 2" xfId="7880" xr:uid="{00000000-0005-0000-0000-0000D9270000}"/>
    <cellStyle name="Comma 3 2 2 2 5 4 2 2" xfId="17487" xr:uid="{00000000-0005-0000-0000-0000DA270000}"/>
    <cellStyle name="Comma 3 2 2 2 5 4 2 2 2" xfId="36701" xr:uid="{73749A65-9910-4EF2-AE42-434EDED31FE6}"/>
    <cellStyle name="Comma 3 2 2 2 5 4 2 3" xfId="27094" xr:uid="{CF34CBA3-2054-49C4-9D84-78C769EF2BC1}"/>
    <cellStyle name="Comma 3 2 2 2 5 4 3" xfId="12684" xr:uid="{00000000-0005-0000-0000-0000DB270000}"/>
    <cellStyle name="Comma 3 2 2 2 5 4 3 2" xfId="31898" xr:uid="{50248DBA-6CBF-4A6E-8204-B28D07565CD9}"/>
    <cellStyle name="Comma 3 2 2 2 5 4 4" xfId="22291" xr:uid="{BA00DD96-572F-44AD-9D88-424F8AA96FD0}"/>
    <cellStyle name="Comma 3 2 2 2 5 5" xfId="5479" xr:uid="{00000000-0005-0000-0000-0000DC270000}"/>
    <cellStyle name="Comma 3 2 2 2 5 5 2" xfId="15086" xr:uid="{00000000-0005-0000-0000-0000DD270000}"/>
    <cellStyle name="Comma 3 2 2 2 5 5 2 2" xfId="34300" xr:uid="{EDD5FEE9-28B2-4AE4-A2A7-3D7D53050D60}"/>
    <cellStyle name="Comma 3 2 2 2 5 5 3" xfId="24693" xr:uid="{13E09385-A880-475B-AD60-C9944EE88459}"/>
    <cellStyle name="Comma 3 2 2 2 5 6" xfId="10282" xr:uid="{00000000-0005-0000-0000-0000DE270000}"/>
    <cellStyle name="Comma 3 2 2 2 5 6 2" xfId="29496" xr:uid="{A058D297-C657-4F26-9D1E-527093259569}"/>
    <cellStyle name="Comma 3 2 2 2 5 7" xfId="19889" xr:uid="{227E8B6A-18D9-4248-B211-3AE414862D65}"/>
    <cellStyle name="Comma 3 2 2 2 6" xfId="872" xr:uid="{00000000-0005-0000-0000-0000DF270000}"/>
    <cellStyle name="Comma 3 2 2 2 6 2" xfId="3277" xr:uid="{00000000-0005-0000-0000-0000E0270000}"/>
    <cellStyle name="Comma 3 2 2 2 6 2 2" xfId="8080" xr:uid="{00000000-0005-0000-0000-0000E1270000}"/>
    <cellStyle name="Comma 3 2 2 2 6 2 2 2" xfId="17687" xr:uid="{00000000-0005-0000-0000-0000E2270000}"/>
    <cellStyle name="Comma 3 2 2 2 6 2 2 2 2" xfId="36901" xr:uid="{F11DD8C7-A7B1-460F-9530-532AF9C0B32C}"/>
    <cellStyle name="Comma 3 2 2 2 6 2 2 3" xfId="27294" xr:uid="{D066F4AE-89BC-4404-9875-D3E4934FA4AC}"/>
    <cellStyle name="Comma 3 2 2 2 6 2 3" xfId="12884" xr:uid="{00000000-0005-0000-0000-0000E3270000}"/>
    <cellStyle name="Comma 3 2 2 2 6 2 3 2" xfId="32098" xr:uid="{562E16A7-440D-4420-9821-DD1FA01B9218}"/>
    <cellStyle name="Comma 3 2 2 2 6 2 4" xfId="22491" xr:uid="{1392702E-30E4-4D15-B4B9-9EB4655E6FEA}"/>
    <cellStyle name="Comma 3 2 2 2 6 3" xfId="5679" xr:uid="{00000000-0005-0000-0000-0000E4270000}"/>
    <cellStyle name="Comma 3 2 2 2 6 3 2" xfId="15286" xr:uid="{00000000-0005-0000-0000-0000E5270000}"/>
    <cellStyle name="Comma 3 2 2 2 6 3 2 2" xfId="34500" xr:uid="{03990067-728A-4B77-BF5E-CCB6E429C843}"/>
    <cellStyle name="Comma 3 2 2 2 6 3 3" xfId="24893" xr:uid="{6505BCCF-8738-452A-826B-729D0E8C5B76}"/>
    <cellStyle name="Comma 3 2 2 2 6 4" xfId="10482" xr:uid="{00000000-0005-0000-0000-0000E6270000}"/>
    <cellStyle name="Comma 3 2 2 2 6 4 2" xfId="29696" xr:uid="{EDD155DD-231F-4C20-8660-1801822D02B6}"/>
    <cellStyle name="Comma 3 2 2 2 6 5" xfId="20089" xr:uid="{09613EA3-067A-4D3A-9470-51375BC2A054}"/>
    <cellStyle name="Comma 3 2 2 2 7" xfId="1672" xr:uid="{00000000-0005-0000-0000-0000E7270000}"/>
    <cellStyle name="Comma 3 2 2 2 7 2" xfId="4077" xr:uid="{00000000-0005-0000-0000-0000E8270000}"/>
    <cellStyle name="Comma 3 2 2 2 7 2 2" xfId="8880" xr:uid="{00000000-0005-0000-0000-0000E9270000}"/>
    <cellStyle name="Comma 3 2 2 2 7 2 2 2" xfId="18487" xr:uid="{00000000-0005-0000-0000-0000EA270000}"/>
    <cellStyle name="Comma 3 2 2 2 7 2 2 2 2" xfId="37701" xr:uid="{696C4D42-8E87-4F5E-8733-66A308371274}"/>
    <cellStyle name="Comma 3 2 2 2 7 2 2 3" xfId="28094" xr:uid="{8F523963-B908-47AB-A06A-43BA450EAA13}"/>
    <cellStyle name="Comma 3 2 2 2 7 2 3" xfId="13684" xr:uid="{00000000-0005-0000-0000-0000EB270000}"/>
    <cellStyle name="Comma 3 2 2 2 7 2 3 2" xfId="32898" xr:uid="{60C63973-3432-4DFA-9FDF-F25EF49AEBEA}"/>
    <cellStyle name="Comma 3 2 2 2 7 2 4" xfId="23291" xr:uid="{754E9173-5204-4EBB-8B08-ACF208F0BE14}"/>
    <cellStyle name="Comma 3 2 2 2 7 3" xfId="6479" xr:uid="{00000000-0005-0000-0000-0000EC270000}"/>
    <cellStyle name="Comma 3 2 2 2 7 3 2" xfId="16086" xr:uid="{00000000-0005-0000-0000-0000ED270000}"/>
    <cellStyle name="Comma 3 2 2 2 7 3 2 2" xfId="35300" xr:uid="{6D41ED4A-7849-459A-9CA4-DB8C9C87F1B4}"/>
    <cellStyle name="Comma 3 2 2 2 7 3 3" xfId="25693" xr:uid="{66C1FAAE-0214-4416-B5C1-6E2331FC5829}"/>
    <cellStyle name="Comma 3 2 2 2 7 4" xfId="11282" xr:uid="{00000000-0005-0000-0000-0000EE270000}"/>
    <cellStyle name="Comma 3 2 2 2 7 4 2" xfId="30496" xr:uid="{61CF51FC-1787-414D-B03D-B539C810EE65}"/>
    <cellStyle name="Comma 3 2 2 2 7 5" xfId="20889" xr:uid="{1998DD05-C8FF-4B26-9929-CE36EDAEE93B}"/>
    <cellStyle name="Comma 3 2 2 2 8" xfId="2477" xr:uid="{00000000-0005-0000-0000-0000EF270000}"/>
    <cellStyle name="Comma 3 2 2 2 8 2" xfId="7280" xr:uid="{00000000-0005-0000-0000-0000F0270000}"/>
    <cellStyle name="Comma 3 2 2 2 8 2 2" xfId="16887" xr:uid="{00000000-0005-0000-0000-0000F1270000}"/>
    <cellStyle name="Comma 3 2 2 2 8 2 2 2" xfId="36101" xr:uid="{6391D67E-5E8D-437F-A368-48585D2EA13C}"/>
    <cellStyle name="Comma 3 2 2 2 8 2 3" xfId="26494" xr:uid="{BAFA7FC6-996A-4640-B58E-B0C65A1BD107}"/>
    <cellStyle name="Comma 3 2 2 2 8 3" xfId="12084" xr:uid="{00000000-0005-0000-0000-0000F2270000}"/>
    <cellStyle name="Comma 3 2 2 2 8 3 2" xfId="31298" xr:uid="{75790F51-2719-4DDC-A7F1-6E4FAC865C42}"/>
    <cellStyle name="Comma 3 2 2 2 8 4" xfId="21691" xr:uid="{86442379-907B-45B5-A460-3C1CC0EE379E}"/>
    <cellStyle name="Comma 3 2 2 2 9" xfId="4879" xr:uid="{00000000-0005-0000-0000-0000F3270000}"/>
    <cellStyle name="Comma 3 2 2 2 9 2" xfId="14486" xr:uid="{00000000-0005-0000-0000-0000F4270000}"/>
    <cellStyle name="Comma 3 2 2 2 9 2 2" xfId="33700" xr:uid="{AA4A573F-7A88-40A3-9F0F-7A5FB512AF60}"/>
    <cellStyle name="Comma 3 2 2 2 9 3" xfId="24093" xr:uid="{205E098B-7BA6-4B2B-81A7-FF85CCF53B60}"/>
    <cellStyle name="Comma 3 2 2 3" xfId="121" xr:uid="{00000000-0005-0000-0000-0000F5270000}"/>
    <cellStyle name="Comma 3 2 2 3 10" xfId="19339" xr:uid="{4F4B0807-B9BC-48F3-A91A-70227B04E9B5}"/>
    <cellStyle name="Comma 3 2 2 3 2" xfId="321" xr:uid="{00000000-0005-0000-0000-0000F6270000}"/>
    <cellStyle name="Comma 3 2 2 3 2 2" xfId="1122" xr:uid="{00000000-0005-0000-0000-0000F7270000}"/>
    <cellStyle name="Comma 3 2 2 3 2 2 2" xfId="3527" xr:uid="{00000000-0005-0000-0000-0000F8270000}"/>
    <cellStyle name="Comma 3 2 2 3 2 2 2 2" xfId="8330" xr:uid="{00000000-0005-0000-0000-0000F9270000}"/>
    <cellStyle name="Comma 3 2 2 3 2 2 2 2 2" xfId="17937" xr:uid="{00000000-0005-0000-0000-0000FA270000}"/>
    <cellStyle name="Comma 3 2 2 3 2 2 2 2 2 2" xfId="37151" xr:uid="{688F706B-DE40-4707-B46E-11E8D5196C7B}"/>
    <cellStyle name="Comma 3 2 2 3 2 2 2 2 3" xfId="27544" xr:uid="{50A39229-DE06-4B96-993E-ECA7B9C711A3}"/>
    <cellStyle name="Comma 3 2 2 3 2 2 2 3" xfId="13134" xr:uid="{00000000-0005-0000-0000-0000FB270000}"/>
    <cellStyle name="Comma 3 2 2 3 2 2 2 3 2" xfId="32348" xr:uid="{2A15DB07-05CA-4381-AD3C-00DADBAEE4AF}"/>
    <cellStyle name="Comma 3 2 2 3 2 2 2 4" xfId="22741" xr:uid="{FEC0902A-7BEA-4D3F-B92C-2ED6CB5C4D0C}"/>
    <cellStyle name="Comma 3 2 2 3 2 2 3" xfId="5929" xr:uid="{00000000-0005-0000-0000-0000FC270000}"/>
    <cellStyle name="Comma 3 2 2 3 2 2 3 2" xfId="15536" xr:uid="{00000000-0005-0000-0000-0000FD270000}"/>
    <cellStyle name="Comma 3 2 2 3 2 2 3 2 2" xfId="34750" xr:uid="{1931A7EA-8CE5-4A09-8D20-0B2A23D412FF}"/>
    <cellStyle name="Comma 3 2 2 3 2 2 3 3" xfId="25143" xr:uid="{F71CEFE5-B2EC-4C15-A814-28978910C7B6}"/>
    <cellStyle name="Comma 3 2 2 3 2 2 4" xfId="10732" xr:uid="{00000000-0005-0000-0000-0000FE270000}"/>
    <cellStyle name="Comma 3 2 2 3 2 2 4 2" xfId="29946" xr:uid="{6137DA7F-71CC-4990-92A1-13D04BCBEE80}"/>
    <cellStyle name="Comma 3 2 2 3 2 2 5" xfId="20339" xr:uid="{F3F19A8C-768D-4F00-81D8-50A9FCB16665}"/>
    <cellStyle name="Comma 3 2 2 3 2 3" xfId="1922" xr:uid="{00000000-0005-0000-0000-0000FF270000}"/>
    <cellStyle name="Comma 3 2 2 3 2 3 2" xfId="4327" xr:uid="{00000000-0005-0000-0000-000000280000}"/>
    <cellStyle name="Comma 3 2 2 3 2 3 2 2" xfId="9130" xr:uid="{00000000-0005-0000-0000-000001280000}"/>
    <cellStyle name="Comma 3 2 2 3 2 3 2 2 2" xfId="18737" xr:uid="{00000000-0005-0000-0000-000002280000}"/>
    <cellStyle name="Comma 3 2 2 3 2 3 2 2 2 2" xfId="37951" xr:uid="{A3CC7969-B945-4CA2-ADCE-B312640F5BD9}"/>
    <cellStyle name="Comma 3 2 2 3 2 3 2 2 3" xfId="28344" xr:uid="{ED4ED3C6-49F3-45D0-B497-74F16D36F098}"/>
    <cellStyle name="Comma 3 2 2 3 2 3 2 3" xfId="13934" xr:uid="{00000000-0005-0000-0000-000003280000}"/>
    <cellStyle name="Comma 3 2 2 3 2 3 2 3 2" xfId="33148" xr:uid="{9C4380C2-9231-4E16-88B3-9B96F19B94CA}"/>
    <cellStyle name="Comma 3 2 2 3 2 3 2 4" xfId="23541" xr:uid="{1DE27F8C-B3B5-4CD7-9B32-37AE8375E0E4}"/>
    <cellStyle name="Comma 3 2 2 3 2 3 3" xfId="6729" xr:uid="{00000000-0005-0000-0000-000004280000}"/>
    <cellStyle name="Comma 3 2 2 3 2 3 3 2" xfId="16336" xr:uid="{00000000-0005-0000-0000-000005280000}"/>
    <cellStyle name="Comma 3 2 2 3 2 3 3 2 2" xfId="35550" xr:uid="{0578A085-D84E-4BEE-82F6-292E4BB6B46C}"/>
    <cellStyle name="Comma 3 2 2 3 2 3 3 3" xfId="25943" xr:uid="{6AFD0CFA-2204-468D-99A5-4DE1A459A792}"/>
    <cellStyle name="Comma 3 2 2 3 2 3 4" xfId="11532" xr:uid="{00000000-0005-0000-0000-000006280000}"/>
    <cellStyle name="Comma 3 2 2 3 2 3 4 2" xfId="30746" xr:uid="{355CBB5C-69CC-4F74-8834-98CCABD6BA25}"/>
    <cellStyle name="Comma 3 2 2 3 2 3 5" xfId="21139" xr:uid="{9EC6E749-4B30-4128-805A-D2D8735F537A}"/>
    <cellStyle name="Comma 3 2 2 3 2 4" xfId="2727" xr:uid="{00000000-0005-0000-0000-000007280000}"/>
    <cellStyle name="Comma 3 2 2 3 2 4 2" xfId="7530" xr:uid="{00000000-0005-0000-0000-000008280000}"/>
    <cellStyle name="Comma 3 2 2 3 2 4 2 2" xfId="17137" xr:uid="{00000000-0005-0000-0000-000009280000}"/>
    <cellStyle name="Comma 3 2 2 3 2 4 2 2 2" xfId="36351" xr:uid="{CCDD9B75-B582-426E-9A64-656168012FAF}"/>
    <cellStyle name="Comma 3 2 2 3 2 4 2 3" xfId="26744" xr:uid="{81D52D26-0992-4626-AD0C-10D5DC06BC88}"/>
    <cellStyle name="Comma 3 2 2 3 2 4 3" xfId="12334" xr:uid="{00000000-0005-0000-0000-00000A280000}"/>
    <cellStyle name="Comma 3 2 2 3 2 4 3 2" xfId="31548" xr:uid="{01049E8C-0536-49C8-808C-20EC18E649E6}"/>
    <cellStyle name="Comma 3 2 2 3 2 4 4" xfId="21941" xr:uid="{FA0DDC30-03B0-4746-801E-62B3B45C78FF}"/>
    <cellStyle name="Comma 3 2 2 3 2 5" xfId="5129" xr:uid="{00000000-0005-0000-0000-00000B280000}"/>
    <cellStyle name="Comma 3 2 2 3 2 5 2" xfId="14736" xr:uid="{00000000-0005-0000-0000-00000C280000}"/>
    <cellStyle name="Comma 3 2 2 3 2 5 2 2" xfId="33950" xr:uid="{610160D8-1BB6-4A41-815A-36FFFAEF9323}"/>
    <cellStyle name="Comma 3 2 2 3 2 5 3" xfId="24343" xr:uid="{5B4BF568-9778-49FC-9E11-A2073C5A2F85}"/>
    <cellStyle name="Comma 3 2 2 3 2 6" xfId="9932" xr:uid="{00000000-0005-0000-0000-00000D280000}"/>
    <cellStyle name="Comma 3 2 2 3 2 6 2" xfId="29146" xr:uid="{2ADDBCB1-8512-419E-A132-E2BF6C8C294E}"/>
    <cellStyle name="Comma 3 2 2 3 2 7" xfId="19539" xr:uid="{E726343E-B9CA-4976-9839-FD47190715D7}"/>
    <cellStyle name="Comma 3 2 2 3 3" xfId="521" xr:uid="{00000000-0005-0000-0000-00000E280000}"/>
    <cellStyle name="Comma 3 2 2 3 3 2" xfId="1322" xr:uid="{00000000-0005-0000-0000-00000F280000}"/>
    <cellStyle name="Comma 3 2 2 3 3 2 2" xfId="3727" xr:uid="{00000000-0005-0000-0000-000010280000}"/>
    <cellStyle name="Comma 3 2 2 3 3 2 2 2" xfId="8530" xr:uid="{00000000-0005-0000-0000-000011280000}"/>
    <cellStyle name="Comma 3 2 2 3 3 2 2 2 2" xfId="18137" xr:uid="{00000000-0005-0000-0000-000012280000}"/>
    <cellStyle name="Comma 3 2 2 3 3 2 2 2 2 2" xfId="37351" xr:uid="{08680EF5-0AD2-4959-8905-2B38269D5CD5}"/>
    <cellStyle name="Comma 3 2 2 3 3 2 2 2 3" xfId="27744" xr:uid="{ABAD4FE1-EE90-4AFB-80B5-394AE4D4CE2E}"/>
    <cellStyle name="Comma 3 2 2 3 3 2 2 3" xfId="13334" xr:uid="{00000000-0005-0000-0000-000013280000}"/>
    <cellStyle name="Comma 3 2 2 3 3 2 2 3 2" xfId="32548" xr:uid="{8085AA6F-92F4-49E2-8A20-3D976FEA620C}"/>
    <cellStyle name="Comma 3 2 2 3 3 2 2 4" xfId="22941" xr:uid="{F103A78C-3891-41A6-97E7-F08B366CE862}"/>
    <cellStyle name="Comma 3 2 2 3 3 2 3" xfId="6129" xr:uid="{00000000-0005-0000-0000-000014280000}"/>
    <cellStyle name="Comma 3 2 2 3 3 2 3 2" xfId="15736" xr:uid="{00000000-0005-0000-0000-000015280000}"/>
    <cellStyle name="Comma 3 2 2 3 3 2 3 2 2" xfId="34950" xr:uid="{11653C1B-2DFD-4C6E-85CF-1B83B3050C4E}"/>
    <cellStyle name="Comma 3 2 2 3 3 2 3 3" xfId="25343" xr:uid="{17AD65D7-9A8E-4CEF-ACD7-41C7B1285492}"/>
    <cellStyle name="Comma 3 2 2 3 3 2 4" xfId="10932" xr:uid="{00000000-0005-0000-0000-000016280000}"/>
    <cellStyle name="Comma 3 2 2 3 3 2 4 2" xfId="30146" xr:uid="{C3FC48EE-B454-417C-97A6-00FC12DC36F8}"/>
    <cellStyle name="Comma 3 2 2 3 3 2 5" xfId="20539" xr:uid="{9701F488-05A0-4CCD-A0F6-24C4FE280062}"/>
    <cellStyle name="Comma 3 2 2 3 3 3" xfId="2122" xr:uid="{00000000-0005-0000-0000-000017280000}"/>
    <cellStyle name="Comma 3 2 2 3 3 3 2" xfId="4527" xr:uid="{00000000-0005-0000-0000-000018280000}"/>
    <cellStyle name="Comma 3 2 2 3 3 3 2 2" xfId="9330" xr:uid="{00000000-0005-0000-0000-000019280000}"/>
    <cellStyle name="Comma 3 2 2 3 3 3 2 2 2" xfId="18937" xr:uid="{00000000-0005-0000-0000-00001A280000}"/>
    <cellStyle name="Comma 3 2 2 3 3 3 2 2 2 2" xfId="38151" xr:uid="{F1A0FD13-3FE5-48E3-8885-6E9246D6F464}"/>
    <cellStyle name="Comma 3 2 2 3 3 3 2 2 3" xfId="28544" xr:uid="{6D85722B-72FE-4F96-9A45-E51FB50AF4B4}"/>
    <cellStyle name="Comma 3 2 2 3 3 3 2 3" xfId="14134" xr:uid="{00000000-0005-0000-0000-00001B280000}"/>
    <cellStyle name="Comma 3 2 2 3 3 3 2 3 2" xfId="33348" xr:uid="{D13563EC-9C46-4908-9780-C71B7B0D2B35}"/>
    <cellStyle name="Comma 3 2 2 3 3 3 2 4" xfId="23741" xr:uid="{9A4C4BA4-E60E-4D41-9EE5-68B0EF117AAD}"/>
    <cellStyle name="Comma 3 2 2 3 3 3 3" xfId="6929" xr:uid="{00000000-0005-0000-0000-00001C280000}"/>
    <cellStyle name="Comma 3 2 2 3 3 3 3 2" xfId="16536" xr:uid="{00000000-0005-0000-0000-00001D280000}"/>
    <cellStyle name="Comma 3 2 2 3 3 3 3 2 2" xfId="35750" xr:uid="{109CF89D-35D6-4632-8B9F-2D96202195DA}"/>
    <cellStyle name="Comma 3 2 2 3 3 3 3 3" xfId="26143" xr:uid="{0473C78C-A44D-4BFC-BFEC-8D346DC42DBD}"/>
    <cellStyle name="Comma 3 2 2 3 3 3 4" xfId="11732" xr:uid="{00000000-0005-0000-0000-00001E280000}"/>
    <cellStyle name="Comma 3 2 2 3 3 3 4 2" xfId="30946" xr:uid="{5EED44C0-061D-488D-97AA-8A22CC7570B9}"/>
    <cellStyle name="Comma 3 2 2 3 3 3 5" xfId="21339" xr:uid="{7482DDB6-5B7F-4D32-B3A2-7E3E7085DD2D}"/>
    <cellStyle name="Comma 3 2 2 3 3 4" xfId="2927" xr:uid="{00000000-0005-0000-0000-00001F280000}"/>
    <cellStyle name="Comma 3 2 2 3 3 4 2" xfId="7730" xr:uid="{00000000-0005-0000-0000-000020280000}"/>
    <cellStyle name="Comma 3 2 2 3 3 4 2 2" xfId="17337" xr:uid="{00000000-0005-0000-0000-000021280000}"/>
    <cellStyle name="Comma 3 2 2 3 3 4 2 2 2" xfId="36551" xr:uid="{E55401B5-3693-4F66-A6E4-119D0E737AF8}"/>
    <cellStyle name="Comma 3 2 2 3 3 4 2 3" xfId="26944" xr:uid="{C250F4D1-211D-4DF9-89AF-B79BC079768A}"/>
    <cellStyle name="Comma 3 2 2 3 3 4 3" xfId="12534" xr:uid="{00000000-0005-0000-0000-000022280000}"/>
    <cellStyle name="Comma 3 2 2 3 3 4 3 2" xfId="31748" xr:uid="{7F725D4D-B60F-451D-85DA-1A66987B6721}"/>
    <cellStyle name="Comma 3 2 2 3 3 4 4" xfId="22141" xr:uid="{10A205AD-6695-480E-BF2F-80360CEAA4C3}"/>
    <cellStyle name="Comma 3 2 2 3 3 5" xfId="5329" xr:uid="{00000000-0005-0000-0000-000023280000}"/>
    <cellStyle name="Comma 3 2 2 3 3 5 2" xfId="14936" xr:uid="{00000000-0005-0000-0000-000024280000}"/>
    <cellStyle name="Comma 3 2 2 3 3 5 2 2" xfId="34150" xr:uid="{1E2550E1-AD5E-44DE-AA26-C96963E70009}"/>
    <cellStyle name="Comma 3 2 2 3 3 5 3" xfId="24543" xr:uid="{2652C2EF-4FB4-4A70-BC8F-7C60A3766FBA}"/>
    <cellStyle name="Comma 3 2 2 3 3 6" xfId="10132" xr:uid="{00000000-0005-0000-0000-000025280000}"/>
    <cellStyle name="Comma 3 2 2 3 3 6 2" xfId="29346" xr:uid="{AEDD4F59-BEE4-4CA2-B627-0F252BBF7A76}"/>
    <cellStyle name="Comma 3 2 2 3 3 7" xfId="19739" xr:uid="{75459C88-D537-4B3F-B6B2-033660890950}"/>
    <cellStyle name="Comma 3 2 2 3 4" xfId="721" xr:uid="{00000000-0005-0000-0000-000026280000}"/>
    <cellStyle name="Comma 3 2 2 3 4 2" xfId="1522" xr:uid="{00000000-0005-0000-0000-000027280000}"/>
    <cellStyle name="Comma 3 2 2 3 4 2 2" xfId="3927" xr:uid="{00000000-0005-0000-0000-000028280000}"/>
    <cellStyle name="Comma 3 2 2 3 4 2 2 2" xfId="8730" xr:uid="{00000000-0005-0000-0000-000029280000}"/>
    <cellStyle name="Comma 3 2 2 3 4 2 2 2 2" xfId="18337" xr:uid="{00000000-0005-0000-0000-00002A280000}"/>
    <cellStyle name="Comma 3 2 2 3 4 2 2 2 2 2" xfId="37551" xr:uid="{B70EAF3A-09A0-4FD5-9D93-1C7F451DAAF6}"/>
    <cellStyle name="Comma 3 2 2 3 4 2 2 2 3" xfId="27944" xr:uid="{AEE4E265-7E40-4A0D-998D-8A600758187C}"/>
    <cellStyle name="Comma 3 2 2 3 4 2 2 3" xfId="13534" xr:uid="{00000000-0005-0000-0000-00002B280000}"/>
    <cellStyle name="Comma 3 2 2 3 4 2 2 3 2" xfId="32748" xr:uid="{BEB3A225-8DC4-4562-8ACD-418D72A969BB}"/>
    <cellStyle name="Comma 3 2 2 3 4 2 2 4" xfId="23141" xr:uid="{456E9D5F-5B52-4D9E-8BDF-414018408DC6}"/>
    <cellStyle name="Comma 3 2 2 3 4 2 3" xfId="6329" xr:uid="{00000000-0005-0000-0000-00002C280000}"/>
    <cellStyle name="Comma 3 2 2 3 4 2 3 2" xfId="15936" xr:uid="{00000000-0005-0000-0000-00002D280000}"/>
    <cellStyle name="Comma 3 2 2 3 4 2 3 2 2" xfId="35150" xr:uid="{41198834-875F-409B-9F6B-9234B14F0F21}"/>
    <cellStyle name="Comma 3 2 2 3 4 2 3 3" xfId="25543" xr:uid="{F37A7159-32C1-4489-972D-E6BB786B9C57}"/>
    <cellStyle name="Comma 3 2 2 3 4 2 4" xfId="11132" xr:uid="{00000000-0005-0000-0000-00002E280000}"/>
    <cellStyle name="Comma 3 2 2 3 4 2 4 2" xfId="30346" xr:uid="{A7ADEB03-DD4E-42C4-8134-E9CF3D593F7A}"/>
    <cellStyle name="Comma 3 2 2 3 4 2 5" xfId="20739" xr:uid="{7A6C3A1E-C825-4E6F-B8AB-2B046C3441AA}"/>
    <cellStyle name="Comma 3 2 2 3 4 3" xfId="2322" xr:uid="{00000000-0005-0000-0000-00002F280000}"/>
    <cellStyle name="Comma 3 2 2 3 4 3 2" xfId="4727" xr:uid="{00000000-0005-0000-0000-000030280000}"/>
    <cellStyle name="Comma 3 2 2 3 4 3 2 2" xfId="9530" xr:uid="{00000000-0005-0000-0000-000031280000}"/>
    <cellStyle name="Comma 3 2 2 3 4 3 2 2 2" xfId="19137" xr:uid="{00000000-0005-0000-0000-000032280000}"/>
    <cellStyle name="Comma 3 2 2 3 4 3 2 2 2 2" xfId="38351" xr:uid="{08CC3FC4-2268-45C3-8966-284D3CDA700B}"/>
    <cellStyle name="Comma 3 2 2 3 4 3 2 2 3" xfId="28744" xr:uid="{9121E253-BB70-4438-9887-8016E983F660}"/>
    <cellStyle name="Comma 3 2 2 3 4 3 2 3" xfId="14334" xr:uid="{00000000-0005-0000-0000-000033280000}"/>
    <cellStyle name="Comma 3 2 2 3 4 3 2 3 2" xfId="33548" xr:uid="{40A39384-811B-4A80-B310-F7A7FDDC36C0}"/>
    <cellStyle name="Comma 3 2 2 3 4 3 2 4" xfId="23941" xr:uid="{EC4316CF-1942-46B5-8E55-C78A68F1B657}"/>
    <cellStyle name="Comma 3 2 2 3 4 3 3" xfId="7129" xr:uid="{00000000-0005-0000-0000-000034280000}"/>
    <cellStyle name="Comma 3 2 2 3 4 3 3 2" xfId="16736" xr:uid="{00000000-0005-0000-0000-000035280000}"/>
    <cellStyle name="Comma 3 2 2 3 4 3 3 2 2" xfId="35950" xr:uid="{802907B1-71E4-4F71-891B-DD7C1FEE5A9D}"/>
    <cellStyle name="Comma 3 2 2 3 4 3 3 3" xfId="26343" xr:uid="{620C516C-A18F-4486-8367-DBC939B056B4}"/>
    <cellStyle name="Comma 3 2 2 3 4 3 4" xfId="11932" xr:uid="{00000000-0005-0000-0000-000036280000}"/>
    <cellStyle name="Comma 3 2 2 3 4 3 4 2" xfId="31146" xr:uid="{40B6F8AD-3572-4C01-ACA2-6339021C745D}"/>
    <cellStyle name="Comma 3 2 2 3 4 3 5" xfId="21539" xr:uid="{E2E1DFE6-58FA-4F97-AE4C-7F318EDA9B58}"/>
    <cellStyle name="Comma 3 2 2 3 4 4" xfId="3127" xr:uid="{00000000-0005-0000-0000-000037280000}"/>
    <cellStyle name="Comma 3 2 2 3 4 4 2" xfId="7930" xr:uid="{00000000-0005-0000-0000-000038280000}"/>
    <cellStyle name="Comma 3 2 2 3 4 4 2 2" xfId="17537" xr:uid="{00000000-0005-0000-0000-000039280000}"/>
    <cellStyle name="Comma 3 2 2 3 4 4 2 2 2" xfId="36751" xr:uid="{94F9C0AE-AD44-4C22-9F84-8BD18664836A}"/>
    <cellStyle name="Comma 3 2 2 3 4 4 2 3" xfId="27144" xr:uid="{DCDE82F3-5BD5-4FF7-9396-AE8CBE40A19A}"/>
    <cellStyle name="Comma 3 2 2 3 4 4 3" xfId="12734" xr:uid="{00000000-0005-0000-0000-00003A280000}"/>
    <cellStyle name="Comma 3 2 2 3 4 4 3 2" xfId="31948" xr:uid="{B6938924-B7FF-4BE8-8AC8-19112EDE1A03}"/>
    <cellStyle name="Comma 3 2 2 3 4 4 4" xfId="22341" xr:uid="{2FE74981-C767-48EB-801E-A28B6C521F46}"/>
    <cellStyle name="Comma 3 2 2 3 4 5" xfId="5529" xr:uid="{00000000-0005-0000-0000-00003B280000}"/>
    <cellStyle name="Comma 3 2 2 3 4 5 2" xfId="15136" xr:uid="{00000000-0005-0000-0000-00003C280000}"/>
    <cellStyle name="Comma 3 2 2 3 4 5 2 2" xfId="34350" xr:uid="{FA99147F-4478-4A0A-AAB6-3D32DCC9292C}"/>
    <cellStyle name="Comma 3 2 2 3 4 5 3" xfId="24743" xr:uid="{9C601362-95BF-4DCA-96FC-FF16E2637F45}"/>
    <cellStyle name="Comma 3 2 2 3 4 6" xfId="10332" xr:uid="{00000000-0005-0000-0000-00003D280000}"/>
    <cellStyle name="Comma 3 2 2 3 4 6 2" xfId="29546" xr:uid="{DBA63F15-64CE-47F7-BBA8-2A187EFAD7CA}"/>
    <cellStyle name="Comma 3 2 2 3 4 7" xfId="19939" xr:uid="{E94FEF64-81A2-4CA2-9715-53DEF0CF8008}"/>
    <cellStyle name="Comma 3 2 2 3 5" xfId="922" xr:uid="{00000000-0005-0000-0000-00003E280000}"/>
    <cellStyle name="Comma 3 2 2 3 5 2" xfId="3327" xr:uid="{00000000-0005-0000-0000-00003F280000}"/>
    <cellStyle name="Comma 3 2 2 3 5 2 2" xfId="8130" xr:uid="{00000000-0005-0000-0000-000040280000}"/>
    <cellStyle name="Comma 3 2 2 3 5 2 2 2" xfId="17737" xr:uid="{00000000-0005-0000-0000-000041280000}"/>
    <cellStyle name="Comma 3 2 2 3 5 2 2 2 2" xfId="36951" xr:uid="{8D705F67-2F9A-4238-8A67-B10A36D2791A}"/>
    <cellStyle name="Comma 3 2 2 3 5 2 2 3" xfId="27344" xr:uid="{BB848CF5-2C2D-449D-863F-3F55BEC18F17}"/>
    <cellStyle name="Comma 3 2 2 3 5 2 3" xfId="12934" xr:uid="{00000000-0005-0000-0000-000042280000}"/>
    <cellStyle name="Comma 3 2 2 3 5 2 3 2" xfId="32148" xr:uid="{FA964233-3D71-4C29-87E6-EB2BDE3E9227}"/>
    <cellStyle name="Comma 3 2 2 3 5 2 4" xfId="22541" xr:uid="{2F6ED66F-45A0-47F9-913F-77FA36930C63}"/>
    <cellStyle name="Comma 3 2 2 3 5 3" xfId="5729" xr:uid="{00000000-0005-0000-0000-000043280000}"/>
    <cellStyle name="Comma 3 2 2 3 5 3 2" xfId="15336" xr:uid="{00000000-0005-0000-0000-000044280000}"/>
    <cellStyle name="Comma 3 2 2 3 5 3 2 2" xfId="34550" xr:uid="{B11C7C8C-30CF-4F49-B20F-D5CCF5A04849}"/>
    <cellStyle name="Comma 3 2 2 3 5 3 3" xfId="24943" xr:uid="{FD832EBF-8C47-4E08-83E4-C2D191C545D9}"/>
    <cellStyle name="Comma 3 2 2 3 5 4" xfId="10532" xr:uid="{00000000-0005-0000-0000-000045280000}"/>
    <cellStyle name="Comma 3 2 2 3 5 4 2" xfId="29746" xr:uid="{BFC93CC3-883A-4CCF-819D-7E8F92591686}"/>
    <cellStyle name="Comma 3 2 2 3 5 5" xfId="20139" xr:uid="{BEAC5314-D1FB-449C-9E63-17E6B4449D99}"/>
    <cellStyle name="Comma 3 2 2 3 6" xfId="1722" xr:uid="{00000000-0005-0000-0000-000046280000}"/>
    <cellStyle name="Comma 3 2 2 3 6 2" xfId="4127" xr:uid="{00000000-0005-0000-0000-000047280000}"/>
    <cellStyle name="Comma 3 2 2 3 6 2 2" xfId="8930" xr:uid="{00000000-0005-0000-0000-000048280000}"/>
    <cellStyle name="Comma 3 2 2 3 6 2 2 2" xfId="18537" xr:uid="{00000000-0005-0000-0000-000049280000}"/>
    <cellStyle name="Comma 3 2 2 3 6 2 2 2 2" xfId="37751" xr:uid="{FD18E81C-2375-48A6-8A6F-0635421A8152}"/>
    <cellStyle name="Comma 3 2 2 3 6 2 2 3" xfId="28144" xr:uid="{439DE7C4-8FEC-43C3-B6F8-1F41DCE87A66}"/>
    <cellStyle name="Comma 3 2 2 3 6 2 3" xfId="13734" xr:uid="{00000000-0005-0000-0000-00004A280000}"/>
    <cellStyle name="Comma 3 2 2 3 6 2 3 2" xfId="32948" xr:uid="{A6A72423-7E92-4A18-AF9A-608395685CB2}"/>
    <cellStyle name="Comma 3 2 2 3 6 2 4" xfId="23341" xr:uid="{E8D4DC7A-5F93-4F43-81AA-5BD23C7274AB}"/>
    <cellStyle name="Comma 3 2 2 3 6 3" xfId="6529" xr:uid="{00000000-0005-0000-0000-00004B280000}"/>
    <cellStyle name="Comma 3 2 2 3 6 3 2" xfId="16136" xr:uid="{00000000-0005-0000-0000-00004C280000}"/>
    <cellStyle name="Comma 3 2 2 3 6 3 2 2" xfId="35350" xr:uid="{91A6E850-B95E-4BA7-AE4C-77931CB82A4D}"/>
    <cellStyle name="Comma 3 2 2 3 6 3 3" xfId="25743" xr:uid="{1B94F176-311F-42C9-BF1D-0937CBE82881}"/>
    <cellStyle name="Comma 3 2 2 3 6 4" xfId="11332" xr:uid="{00000000-0005-0000-0000-00004D280000}"/>
    <cellStyle name="Comma 3 2 2 3 6 4 2" xfId="30546" xr:uid="{1921AEE3-9CDA-4FCF-87EF-A127EA573C1E}"/>
    <cellStyle name="Comma 3 2 2 3 6 5" xfId="20939" xr:uid="{93AFBE57-6DE0-4F8C-B1E0-AF10A9E6F256}"/>
    <cellStyle name="Comma 3 2 2 3 7" xfId="2527" xr:uid="{00000000-0005-0000-0000-00004E280000}"/>
    <cellStyle name="Comma 3 2 2 3 7 2" xfId="7330" xr:uid="{00000000-0005-0000-0000-00004F280000}"/>
    <cellStyle name="Comma 3 2 2 3 7 2 2" xfId="16937" xr:uid="{00000000-0005-0000-0000-000050280000}"/>
    <cellStyle name="Comma 3 2 2 3 7 2 2 2" xfId="36151" xr:uid="{4EB2D162-1D47-4AF8-87CF-31B80A9F646B}"/>
    <cellStyle name="Comma 3 2 2 3 7 2 3" xfId="26544" xr:uid="{5CF77C60-50D0-4FC2-A27A-9764FCA370DE}"/>
    <cellStyle name="Comma 3 2 2 3 7 3" xfId="12134" xr:uid="{00000000-0005-0000-0000-000051280000}"/>
    <cellStyle name="Comma 3 2 2 3 7 3 2" xfId="31348" xr:uid="{4ABE60A4-7140-4F31-8D7C-4F856E2D881B}"/>
    <cellStyle name="Comma 3 2 2 3 7 4" xfId="21741" xr:uid="{61174D9D-0131-4101-A29A-989E6A7A3FB0}"/>
    <cellStyle name="Comma 3 2 2 3 8" xfId="4929" xr:uid="{00000000-0005-0000-0000-000052280000}"/>
    <cellStyle name="Comma 3 2 2 3 8 2" xfId="14536" xr:uid="{00000000-0005-0000-0000-000053280000}"/>
    <cellStyle name="Comma 3 2 2 3 8 2 2" xfId="33750" xr:uid="{DBBCB53A-C387-467F-8213-AA036AD981AE}"/>
    <cellStyle name="Comma 3 2 2 3 8 3" xfId="24143" xr:uid="{8A65844E-F8B5-4382-8AD5-7665DA64BA9F}"/>
    <cellStyle name="Comma 3 2 2 3 9" xfId="9732" xr:uid="{00000000-0005-0000-0000-000054280000}"/>
    <cellStyle name="Comma 3 2 2 3 9 2" xfId="28946" xr:uid="{B839ACF8-8064-4B0E-9D29-97B58FDDD83C}"/>
    <cellStyle name="Comma 3 2 2 4" xfId="221" xr:uid="{00000000-0005-0000-0000-000055280000}"/>
    <cellStyle name="Comma 3 2 2 4 2" xfId="1022" xr:uid="{00000000-0005-0000-0000-000056280000}"/>
    <cellStyle name="Comma 3 2 2 4 2 2" xfId="3427" xr:uid="{00000000-0005-0000-0000-000057280000}"/>
    <cellStyle name="Comma 3 2 2 4 2 2 2" xfId="8230" xr:uid="{00000000-0005-0000-0000-000058280000}"/>
    <cellStyle name="Comma 3 2 2 4 2 2 2 2" xfId="17837" xr:uid="{00000000-0005-0000-0000-000059280000}"/>
    <cellStyle name="Comma 3 2 2 4 2 2 2 2 2" xfId="37051" xr:uid="{9C862878-2434-4F2A-9ECC-2EB19C6C7114}"/>
    <cellStyle name="Comma 3 2 2 4 2 2 2 3" xfId="27444" xr:uid="{02F30E97-13D3-473C-A7CB-F3C68971516E}"/>
    <cellStyle name="Comma 3 2 2 4 2 2 3" xfId="13034" xr:uid="{00000000-0005-0000-0000-00005A280000}"/>
    <cellStyle name="Comma 3 2 2 4 2 2 3 2" xfId="32248" xr:uid="{FE933791-EB68-47D0-BA47-AD597FAF62DD}"/>
    <cellStyle name="Comma 3 2 2 4 2 2 4" xfId="22641" xr:uid="{7F51E8B1-8DE6-4568-9A5C-FC459D7C5350}"/>
    <cellStyle name="Comma 3 2 2 4 2 3" xfId="5829" xr:uid="{00000000-0005-0000-0000-00005B280000}"/>
    <cellStyle name="Comma 3 2 2 4 2 3 2" xfId="15436" xr:uid="{00000000-0005-0000-0000-00005C280000}"/>
    <cellStyle name="Comma 3 2 2 4 2 3 2 2" xfId="34650" xr:uid="{BD059C7E-952B-4F5F-AAD1-934C4B5EBB9B}"/>
    <cellStyle name="Comma 3 2 2 4 2 3 3" xfId="25043" xr:uid="{D18CAC28-61F2-42A6-896A-0D656D2BBCF0}"/>
    <cellStyle name="Comma 3 2 2 4 2 4" xfId="10632" xr:uid="{00000000-0005-0000-0000-00005D280000}"/>
    <cellStyle name="Comma 3 2 2 4 2 4 2" xfId="29846" xr:uid="{DECDCCFC-64D7-4F03-B5C8-7236C130F0A4}"/>
    <cellStyle name="Comma 3 2 2 4 2 5" xfId="20239" xr:uid="{5D2683CA-CE60-455C-A764-E503E3F24F1E}"/>
    <cellStyle name="Comma 3 2 2 4 3" xfId="1822" xr:uid="{00000000-0005-0000-0000-00005E280000}"/>
    <cellStyle name="Comma 3 2 2 4 3 2" xfId="4227" xr:uid="{00000000-0005-0000-0000-00005F280000}"/>
    <cellStyle name="Comma 3 2 2 4 3 2 2" xfId="9030" xr:uid="{00000000-0005-0000-0000-000060280000}"/>
    <cellStyle name="Comma 3 2 2 4 3 2 2 2" xfId="18637" xr:uid="{00000000-0005-0000-0000-000061280000}"/>
    <cellStyle name="Comma 3 2 2 4 3 2 2 2 2" xfId="37851" xr:uid="{1B023AC9-D9D3-4840-BC5D-C458145A932A}"/>
    <cellStyle name="Comma 3 2 2 4 3 2 2 3" xfId="28244" xr:uid="{158B7F22-4CD7-429F-93EB-407043C043FF}"/>
    <cellStyle name="Comma 3 2 2 4 3 2 3" xfId="13834" xr:uid="{00000000-0005-0000-0000-000062280000}"/>
    <cellStyle name="Comma 3 2 2 4 3 2 3 2" xfId="33048" xr:uid="{C0EF5729-5785-4053-9499-1B790A746E5A}"/>
    <cellStyle name="Comma 3 2 2 4 3 2 4" xfId="23441" xr:uid="{2E009629-86AA-4E7F-8B77-FA794D9EFDB4}"/>
    <cellStyle name="Comma 3 2 2 4 3 3" xfId="6629" xr:uid="{00000000-0005-0000-0000-000063280000}"/>
    <cellStyle name="Comma 3 2 2 4 3 3 2" xfId="16236" xr:uid="{00000000-0005-0000-0000-000064280000}"/>
    <cellStyle name="Comma 3 2 2 4 3 3 2 2" xfId="35450" xr:uid="{A1043584-876C-45B8-A0AD-3C007EB61982}"/>
    <cellStyle name="Comma 3 2 2 4 3 3 3" xfId="25843" xr:uid="{80F00A92-431B-46CA-84F2-4F438EF7E8B4}"/>
    <cellStyle name="Comma 3 2 2 4 3 4" xfId="11432" xr:uid="{00000000-0005-0000-0000-000065280000}"/>
    <cellStyle name="Comma 3 2 2 4 3 4 2" xfId="30646" xr:uid="{E7C69BE1-F857-4039-9C2E-24E00616A112}"/>
    <cellStyle name="Comma 3 2 2 4 3 5" xfId="21039" xr:uid="{6751B8FA-3120-4FBD-A7DD-0BE626B6A9B8}"/>
    <cellStyle name="Comma 3 2 2 4 4" xfId="2627" xr:uid="{00000000-0005-0000-0000-000066280000}"/>
    <cellStyle name="Comma 3 2 2 4 4 2" xfId="7430" xr:uid="{00000000-0005-0000-0000-000067280000}"/>
    <cellStyle name="Comma 3 2 2 4 4 2 2" xfId="17037" xr:uid="{00000000-0005-0000-0000-000068280000}"/>
    <cellStyle name="Comma 3 2 2 4 4 2 2 2" xfId="36251" xr:uid="{08C87118-0519-41A9-B368-D888BC65701E}"/>
    <cellStyle name="Comma 3 2 2 4 4 2 3" xfId="26644" xr:uid="{53BAF48B-9F51-4029-80A8-AA18769B9A8D}"/>
    <cellStyle name="Comma 3 2 2 4 4 3" xfId="12234" xr:uid="{00000000-0005-0000-0000-000069280000}"/>
    <cellStyle name="Comma 3 2 2 4 4 3 2" xfId="31448" xr:uid="{E5FE40E1-49EB-43E9-912C-787127C66DE1}"/>
    <cellStyle name="Comma 3 2 2 4 4 4" xfId="21841" xr:uid="{F2AE5B4B-0AAD-44AC-A34C-3AE60AE38CEA}"/>
    <cellStyle name="Comma 3 2 2 4 5" xfId="5029" xr:uid="{00000000-0005-0000-0000-00006A280000}"/>
    <cellStyle name="Comma 3 2 2 4 5 2" xfId="14636" xr:uid="{00000000-0005-0000-0000-00006B280000}"/>
    <cellStyle name="Comma 3 2 2 4 5 2 2" xfId="33850" xr:uid="{4EF26495-2FD3-4CB9-ABED-13DDE8D9BDD7}"/>
    <cellStyle name="Comma 3 2 2 4 5 3" xfId="24243" xr:uid="{3C4DA07B-0FAE-4774-A47F-0C50C3F35BC1}"/>
    <cellStyle name="Comma 3 2 2 4 6" xfId="9832" xr:uid="{00000000-0005-0000-0000-00006C280000}"/>
    <cellStyle name="Comma 3 2 2 4 6 2" xfId="29046" xr:uid="{DEE18D1F-76F7-48BD-B0D8-1DEBDC783917}"/>
    <cellStyle name="Comma 3 2 2 4 7" xfId="19439" xr:uid="{8CB2803F-0324-4130-8AB3-20EA9CFA231E}"/>
    <cellStyle name="Comma 3 2 2 5" xfId="421" xr:uid="{00000000-0005-0000-0000-00006D280000}"/>
    <cellStyle name="Comma 3 2 2 5 2" xfId="1222" xr:uid="{00000000-0005-0000-0000-00006E280000}"/>
    <cellStyle name="Comma 3 2 2 5 2 2" xfId="3627" xr:uid="{00000000-0005-0000-0000-00006F280000}"/>
    <cellStyle name="Comma 3 2 2 5 2 2 2" xfId="8430" xr:uid="{00000000-0005-0000-0000-000070280000}"/>
    <cellStyle name="Comma 3 2 2 5 2 2 2 2" xfId="18037" xr:uid="{00000000-0005-0000-0000-000071280000}"/>
    <cellStyle name="Comma 3 2 2 5 2 2 2 2 2" xfId="37251" xr:uid="{39B3C559-8C5D-4FE4-BF10-1C814BC57DAB}"/>
    <cellStyle name="Comma 3 2 2 5 2 2 2 3" xfId="27644" xr:uid="{70791783-F19C-450C-B70F-440FA5234C7A}"/>
    <cellStyle name="Comma 3 2 2 5 2 2 3" xfId="13234" xr:uid="{00000000-0005-0000-0000-000072280000}"/>
    <cellStyle name="Comma 3 2 2 5 2 2 3 2" xfId="32448" xr:uid="{818D3657-F6F3-436D-8B6C-CBF966D423A4}"/>
    <cellStyle name="Comma 3 2 2 5 2 2 4" xfId="22841" xr:uid="{758E7962-9FD0-406B-859A-56E2BE4011B5}"/>
    <cellStyle name="Comma 3 2 2 5 2 3" xfId="6029" xr:uid="{00000000-0005-0000-0000-000073280000}"/>
    <cellStyle name="Comma 3 2 2 5 2 3 2" xfId="15636" xr:uid="{00000000-0005-0000-0000-000074280000}"/>
    <cellStyle name="Comma 3 2 2 5 2 3 2 2" xfId="34850" xr:uid="{9E3DAEF7-0FBF-4D6A-B8B6-97B3197863E2}"/>
    <cellStyle name="Comma 3 2 2 5 2 3 3" xfId="25243" xr:uid="{4BD0119A-6F01-4D78-AEA7-7575E812B4B1}"/>
    <cellStyle name="Comma 3 2 2 5 2 4" xfId="10832" xr:uid="{00000000-0005-0000-0000-000075280000}"/>
    <cellStyle name="Comma 3 2 2 5 2 4 2" xfId="30046" xr:uid="{36D02709-BB6E-4306-B8AE-E5894831C23F}"/>
    <cellStyle name="Comma 3 2 2 5 2 5" xfId="20439" xr:uid="{94341F66-D740-46CB-AB6C-6E5A9B444F2B}"/>
    <cellStyle name="Comma 3 2 2 5 3" xfId="2022" xr:uid="{00000000-0005-0000-0000-000076280000}"/>
    <cellStyle name="Comma 3 2 2 5 3 2" xfId="4427" xr:uid="{00000000-0005-0000-0000-000077280000}"/>
    <cellStyle name="Comma 3 2 2 5 3 2 2" xfId="9230" xr:uid="{00000000-0005-0000-0000-000078280000}"/>
    <cellStyle name="Comma 3 2 2 5 3 2 2 2" xfId="18837" xr:uid="{00000000-0005-0000-0000-000079280000}"/>
    <cellStyle name="Comma 3 2 2 5 3 2 2 2 2" xfId="38051" xr:uid="{6F1B9006-9D34-4978-AB61-79CE8CC9D86E}"/>
    <cellStyle name="Comma 3 2 2 5 3 2 2 3" xfId="28444" xr:uid="{0C4F51AD-B49E-4975-9C5B-3E23BC3B5CC7}"/>
    <cellStyle name="Comma 3 2 2 5 3 2 3" xfId="14034" xr:uid="{00000000-0005-0000-0000-00007A280000}"/>
    <cellStyle name="Comma 3 2 2 5 3 2 3 2" xfId="33248" xr:uid="{C0417E48-3ABB-4981-8CA7-04188F7B8F68}"/>
    <cellStyle name="Comma 3 2 2 5 3 2 4" xfId="23641" xr:uid="{6FDD6387-5777-493D-A8D7-3438EB6E8F3B}"/>
    <cellStyle name="Comma 3 2 2 5 3 3" xfId="6829" xr:uid="{00000000-0005-0000-0000-00007B280000}"/>
    <cellStyle name="Comma 3 2 2 5 3 3 2" xfId="16436" xr:uid="{00000000-0005-0000-0000-00007C280000}"/>
    <cellStyle name="Comma 3 2 2 5 3 3 2 2" xfId="35650" xr:uid="{C9CE81B2-6A76-4711-821F-C84BED9F0E70}"/>
    <cellStyle name="Comma 3 2 2 5 3 3 3" xfId="26043" xr:uid="{8C5EB682-C2CF-4E88-A7F1-9075DBC65B84}"/>
    <cellStyle name="Comma 3 2 2 5 3 4" xfId="11632" xr:uid="{00000000-0005-0000-0000-00007D280000}"/>
    <cellStyle name="Comma 3 2 2 5 3 4 2" xfId="30846" xr:uid="{B45ECAD5-68E8-48FF-A05C-42FF1CE54797}"/>
    <cellStyle name="Comma 3 2 2 5 3 5" xfId="21239" xr:uid="{7C680EC5-14E5-4D47-8E92-914C8397CE8B}"/>
    <cellStyle name="Comma 3 2 2 5 4" xfId="2827" xr:uid="{00000000-0005-0000-0000-00007E280000}"/>
    <cellStyle name="Comma 3 2 2 5 4 2" xfId="7630" xr:uid="{00000000-0005-0000-0000-00007F280000}"/>
    <cellStyle name="Comma 3 2 2 5 4 2 2" xfId="17237" xr:uid="{00000000-0005-0000-0000-000080280000}"/>
    <cellStyle name="Comma 3 2 2 5 4 2 2 2" xfId="36451" xr:uid="{6EB2284E-F2FF-4FA0-9927-AD5912080484}"/>
    <cellStyle name="Comma 3 2 2 5 4 2 3" xfId="26844" xr:uid="{042B674C-98DB-4AE8-9025-27AC77D153D8}"/>
    <cellStyle name="Comma 3 2 2 5 4 3" xfId="12434" xr:uid="{00000000-0005-0000-0000-000081280000}"/>
    <cellStyle name="Comma 3 2 2 5 4 3 2" xfId="31648" xr:uid="{3686C75B-DBA0-42C6-B95E-DC7FFFC2F5A2}"/>
    <cellStyle name="Comma 3 2 2 5 4 4" xfId="22041" xr:uid="{F935ED91-6307-44BD-8760-99DF539D1037}"/>
    <cellStyle name="Comma 3 2 2 5 5" xfId="5229" xr:uid="{00000000-0005-0000-0000-000082280000}"/>
    <cellStyle name="Comma 3 2 2 5 5 2" xfId="14836" xr:uid="{00000000-0005-0000-0000-000083280000}"/>
    <cellStyle name="Comma 3 2 2 5 5 2 2" xfId="34050" xr:uid="{350BE0C4-7074-46FF-91E6-4FA50D104E88}"/>
    <cellStyle name="Comma 3 2 2 5 5 3" xfId="24443" xr:uid="{38A75F3B-372B-4326-8B21-DBD5115CA23D}"/>
    <cellStyle name="Comma 3 2 2 5 6" xfId="10032" xr:uid="{00000000-0005-0000-0000-000084280000}"/>
    <cellStyle name="Comma 3 2 2 5 6 2" xfId="29246" xr:uid="{87ADF352-C367-49AA-A2AD-F59C130514BF}"/>
    <cellStyle name="Comma 3 2 2 5 7" xfId="19639" xr:uid="{A2FE789E-0914-4990-943F-B271F46A609C}"/>
    <cellStyle name="Comma 3 2 2 6" xfId="621" xr:uid="{00000000-0005-0000-0000-000085280000}"/>
    <cellStyle name="Comma 3 2 2 6 2" xfId="1422" xr:uid="{00000000-0005-0000-0000-000086280000}"/>
    <cellStyle name="Comma 3 2 2 6 2 2" xfId="3827" xr:uid="{00000000-0005-0000-0000-000087280000}"/>
    <cellStyle name="Comma 3 2 2 6 2 2 2" xfId="8630" xr:uid="{00000000-0005-0000-0000-000088280000}"/>
    <cellStyle name="Comma 3 2 2 6 2 2 2 2" xfId="18237" xr:uid="{00000000-0005-0000-0000-000089280000}"/>
    <cellStyle name="Comma 3 2 2 6 2 2 2 2 2" xfId="37451" xr:uid="{33DC8F0B-331B-4905-8C6F-4568214740CB}"/>
    <cellStyle name="Comma 3 2 2 6 2 2 2 3" xfId="27844" xr:uid="{9D84EBFB-1762-484F-B403-6E04086857A2}"/>
    <cellStyle name="Comma 3 2 2 6 2 2 3" xfId="13434" xr:uid="{00000000-0005-0000-0000-00008A280000}"/>
    <cellStyle name="Comma 3 2 2 6 2 2 3 2" xfId="32648" xr:uid="{038AD507-96DB-4671-AD8B-EFC5D8B04A48}"/>
    <cellStyle name="Comma 3 2 2 6 2 2 4" xfId="23041" xr:uid="{FCCEE0BF-B6B6-472D-BCBB-E1E551D40B9A}"/>
    <cellStyle name="Comma 3 2 2 6 2 3" xfId="6229" xr:uid="{00000000-0005-0000-0000-00008B280000}"/>
    <cellStyle name="Comma 3 2 2 6 2 3 2" xfId="15836" xr:uid="{00000000-0005-0000-0000-00008C280000}"/>
    <cellStyle name="Comma 3 2 2 6 2 3 2 2" xfId="35050" xr:uid="{8CA7557D-252B-4D32-BC55-D3A5F9460759}"/>
    <cellStyle name="Comma 3 2 2 6 2 3 3" xfId="25443" xr:uid="{D526C234-1422-4E31-B236-DF69A7137D24}"/>
    <cellStyle name="Comma 3 2 2 6 2 4" xfId="11032" xr:uid="{00000000-0005-0000-0000-00008D280000}"/>
    <cellStyle name="Comma 3 2 2 6 2 4 2" xfId="30246" xr:uid="{77D42474-CA3F-41E1-82CE-198E25B7C065}"/>
    <cellStyle name="Comma 3 2 2 6 2 5" xfId="20639" xr:uid="{2A951030-59FC-41E9-9F82-729A210DC597}"/>
    <cellStyle name="Comma 3 2 2 6 3" xfId="2222" xr:uid="{00000000-0005-0000-0000-00008E280000}"/>
    <cellStyle name="Comma 3 2 2 6 3 2" xfId="4627" xr:uid="{00000000-0005-0000-0000-00008F280000}"/>
    <cellStyle name="Comma 3 2 2 6 3 2 2" xfId="9430" xr:uid="{00000000-0005-0000-0000-000090280000}"/>
    <cellStyle name="Comma 3 2 2 6 3 2 2 2" xfId="19037" xr:uid="{00000000-0005-0000-0000-000091280000}"/>
    <cellStyle name="Comma 3 2 2 6 3 2 2 2 2" xfId="38251" xr:uid="{C1083CDE-C135-4C21-BC1B-388CEA3AEC60}"/>
    <cellStyle name="Comma 3 2 2 6 3 2 2 3" xfId="28644" xr:uid="{EB960116-D1B2-494E-8D58-0789C80DE81D}"/>
    <cellStyle name="Comma 3 2 2 6 3 2 3" xfId="14234" xr:uid="{00000000-0005-0000-0000-000092280000}"/>
    <cellStyle name="Comma 3 2 2 6 3 2 3 2" xfId="33448" xr:uid="{30A0072D-781C-43E1-B216-B57540C8499D}"/>
    <cellStyle name="Comma 3 2 2 6 3 2 4" xfId="23841" xr:uid="{9F02981D-117E-4FCD-BC32-917961217141}"/>
    <cellStyle name="Comma 3 2 2 6 3 3" xfId="7029" xr:uid="{00000000-0005-0000-0000-000093280000}"/>
    <cellStyle name="Comma 3 2 2 6 3 3 2" xfId="16636" xr:uid="{00000000-0005-0000-0000-000094280000}"/>
    <cellStyle name="Comma 3 2 2 6 3 3 2 2" xfId="35850" xr:uid="{AFC6488B-88F6-44F4-9E69-C06755F82F80}"/>
    <cellStyle name="Comma 3 2 2 6 3 3 3" xfId="26243" xr:uid="{A8949BCE-2DDC-4EDC-95B9-AD8C65D2C438}"/>
    <cellStyle name="Comma 3 2 2 6 3 4" xfId="11832" xr:uid="{00000000-0005-0000-0000-000095280000}"/>
    <cellStyle name="Comma 3 2 2 6 3 4 2" xfId="31046" xr:uid="{CBE6D934-7BFF-4750-A4B4-E7D2F2E96B91}"/>
    <cellStyle name="Comma 3 2 2 6 3 5" xfId="21439" xr:uid="{D9C1243E-47F3-430E-BDD0-A3979766FE2A}"/>
    <cellStyle name="Comma 3 2 2 6 4" xfId="3027" xr:uid="{00000000-0005-0000-0000-000096280000}"/>
    <cellStyle name="Comma 3 2 2 6 4 2" xfId="7830" xr:uid="{00000000-0005-0000-0000-000097280000}"/>
    <cellStyle name="Comma 3 2 2 6 4 2 2" xfId="17437" xr:uid="{00000000-0005-0000-0000-000098280000}"/>
    <cellStyle name="Comma 3 2 2 6 4 2 2 2" xfId="36651" xr:uid="{A0A990B9-001F-421A-A6A3-A0092E8A4EDE}"/>
    <cellStyle name="Comma 3 2 2 6 4 2 3" xfId="27044" xr:uid="{83FF32A7-08A8-4C22-8AE1-AA7B490A3E06}"/>
    <cellStyle name="Comma 3 2 2 6 4 3" xfId="12634" xr:uid="{00000000-0005-0000-0000-000099280000}"/>
    <cellStyle name="Comma 3 2 2 6 4 3 2" xfId="31848" xr:uid="{83C9C82C-D5D3-4148-82C4-18E4CF93CA56}"/>
    <cellStyle name="Comma 3 2 2 6 4 4" xfId="22241" xr:uid="{AF3970DD-7038-46FA-A5AF-CC23D56CD2AA}"/>
    <cellStyle name="Comma 3 2 2 6 5" xfId="5429" xr:uid="{00000000-0005-0000-0000-00009A280000}"/>
    <cellStyle name="Comma 3 2 2 6 5 2" xfId="15036" xr:uid="{00000000-0005-0000-0000-00009B280000}"/>
    <cellStyle name="Comma 3 2 2 6 5 2 2" xfId="34250" xr:uid="{E798B2BE-8F99-4F09-8EAB-4B69AEB603D7}"/>
    <cellStyle name="Comma 3 2 2 6 5 3" xfId="24643" xr:uid="{A05B422D-ABF5-42E2-A32E-7885CF439E67}"/>
    <cellStyle name="Comma 3 2 2 6 6" xfId="10232" xr:uid="{00000000-0005-0000-0000-00009C280000}"/>
    <cellStyle name="Comma 3 2 2 6 6 2" xfId="29446" xr:uid="{D18C9EDB-708C-425F-A9F4-632A3733015A}"/>
    <cellStyle name="Comma 3 2 2 6 7" xfId="19839" xr:uid="{184ACAE3-0403-48D7-AFC3-DDCADAF05E2F}"/>
    <cellStyle name="Comma 3 2 2 7" xfId="822" xr:uid="{00000000-0005-0000-0000-00009D280000}"/>
    <cellStyle name="Comma 3 2 2 7 2" xfId="3227" xr:uid="{00000000-0005-0000-0000-00009E280000}"/>
    <cellStyle name="Comma 3 2 2 7 2 2" xfId="8030" xr:uid="{00000000-0005-0000-0000-00009F280000}"/>
    <cellStyle name="Comma 3 2 2 7 2 2 2" xfId="17637" xr:uid="{00000000-0005-0000-0000-0000A0280000}"/>
    <cellStyle name="Comma 3 2 2 7 2 2 2 2" xfId="36851" xr:uid="{42FB021A-760A-49D0-9995-0EFF0D3F3F11}"/>
    <cellStyle name="Comma 3 2 2 7 2 2 3" xfId="27244" xr:uid="{11FFFC63-0303-4E43-A429-018A3A49052E}"/>
    <cellStyle name="Comma 3 2 2 7 2 3" xfId="12834" xr:uid="{00000000-0005-0000-0000-0000A1280000}"/>
    <cellStyle name="Comma 3 2 2 7 2 3 2" xfId="32048" xr:uid="{9F00D338-E5EE-4DDB-990A-CEADEDE7E7B0}"/>
    <cellStyle name="Comma 3 2 2 7 2 4" xfId="22441" xr:uid="{36FA013F-C716-45C9-B43A-FBFAF2F5F136}"/>
    <cellStyle name="Comma 3 2 2 7 3" xfId="5629" xr:uid="{00000000-0005-0000-0000-0000A2280000}"/>
    <cellStyle name="Comma 3 2 2 7 3 2" xfId="15236" xr:uid="{00000000-0005-0000-0000-0000A3280000}"/>
    <cellStyle name="Comma 3 2 2 7 3 2 2" xfId="34450" xr:uid="{D9BF2365-A543-47B9-A41A-EFBD39A82438}"/>
    <cellStyle name="Comma 3 2 2 7 3 3" xfId="24843" xr:uid="{3978DFA0-FA63-4070-A0B4-3EC23FC26DF9}"/>
    <cellStyle name="Comma 3 2 2 7 4" xfId="10432" xr:uid="{00000000-0005-0000-0000-0000A4280000}"/>
    <cellStyle name="Comma 3 2 2 7 4 2" xfId="29646" xr:uid="{2D9E50BC-DC3C-4AE3-A7F3-2C4DD01DA2B4}"/>
    <cellStyle name="Comma 3 2 2 7 5" xfId="20039" xr:uid="{1CE4FD9B-793E-404B-9BCF-8CAD02338180}"/>
    <cellStyle name="Comma 3 2 2 8" xfId="1622" xr:uid="{00000000-0005-0000-0000-0000A5280000}"/>
    <cellStyle name="Comma 3 2 2 8 2" xfId="4027" xr:uid="{00000000-0005-0000-0000-0000A6280000}"/>
    <cellStyle name="Comma 3 2 2 8 2 2" xfId="8830" xr:uid="{00000000-0005-0000-0000-0000A7280000}"/>
    <cellStyle name="Comma 3 2 2 8 2 2 2" xfId="18437" xr:uid="{00000000-0005-0000-0000-0000A8280000}"/>
    <cellStyle name="Comma 3 2 2 8 2 2 2 2" xfId="37651" xr:uid="{7EDFAC2C-6A5D-4F61-84D2-B216F754F188}"/>
    <cellStyle name="Comma 3 2 2 8 2 2 3" xfId="28044" xr:uid="{6B3B1CC9-202D-4E71-A417-E16548864796}"/>
    <cellStyle name="Comma 3 2 2 8 2 3" xfId="13634" xr:uid="{00000000-0005-0000-0000-0000A9280000}"/>
    <cellStyle name="Comma 3 2 2 8 2 3 2" xfId="32848" xr:uid="{F7A140EB-9D13-4A61-93C9-79728098C192}"/>
    <cellStyle name="Comma 3 2 2 8 2 4" xfId="23241" xr:uid="{CB178216-0E8C-4F33-869E-33736FC30F3C}"/>
    <cellStyle name="Comma 3 2 2 8 3" xfId="6429" xr:uid="{00000000-0005-0000-0000-0000AA280000}"/>
    <cellStyle name="Comma 3 2 2 8 3 2" xfId="16036" xr:uid="{00000000-0005-0000-0000-0000AB280000}"/>
    <cellStyle name="Comma 3 2 2 8 3 2 2" xfId="35250" xr:uid="{EF7D2596-9EC2-47F3-9473-365523FCB9D1}"/>
    <cellStyle name="Comma 3 2 2 8 3 3" xfId="25643" xr:uid="{6ED7975C-1BE1-4746-9252-D49F0D2F5A47}"/>
    <cellStyle name="Comma 3 2 2 8 4" xfId="11232" xr:uid="{00000000-0005-0000-0000-0000AC280000}"/>
    <cellStyle name="Comma 3 2 2 8 4 2" xfId="30446" xr:uid="{12709FB3-E1C0-45E7-A570-A4373630A968}"/>
    <cellStyle name="Comma 3 2 2 8 5" xfId="20839" xr:uid="{227C7D46-0A90-4D11-8903-B5782818BCAB}"/>
    <cellStyle name="Comma 3 2 2 9" xfId="2427" xr:uid="{00000000-0005-0000-0000-0000AD280000}"/>
    <cellStyle name="Comma 3 2 2 9 2" xfId="7230" xr:uid="{00000000-0005-0000-0000-0000AE280000}"/>
    <cellStyle name="Comma 3 2 2 9 2 2" xfId="16837" xr:uid="{00000000-0005-0000-0000-0000AF280000}"/>
    <cellStyle name="Comma 3 2 2 9 2 2 2" xfId="36051" xr:uid="{13CBA732-CECE-4DCD-860D-AFEB7C3F92EB}"/>
    <cellStyle name="Comma 3 2 2 9 2 3" xfId="26444" xr:uid="{06C593A1-6E6A-42B3-9FB4-F5CE639D1947}"/>
    <cellStyle name="Comma 3 2 2 9 3" xfId="12034" xr:uid="{00000000-0005-0000-0000-0000B0280000}"/>
    <cellStyle name="Comma 3 2 2 9 3 2" xfId="31248" xr:uid="{08BE05B8-C4A7-42A5-9137-49980013A887}"/>
    <cellStyle name="Comma 3 2 2 9 4" xfId="21641" xr:uid="{10033192-2950-408F-AF82-7420CFEEE760}"/>
    <cellStyle name="Comma 3 2 3" xfId="30" xr:uid="{00000000-0005-0000-0000-0000B1280000}"/>
    <cellStyle name="Comma 3 2 3 10" xfId="4839" xr:uid="{00000000-0005-0000-0000-0000B2280000}"/>
    <cellStyle name="Comma 3 2 3 10 2" xfId="14446" xr:uid="{00000000-0005-0000-0000-0000B3280000}"/>
    <cellStyle name="Comma 3 2 3 10 2 2" xfId="33660" xr:uid="{A040012A-0C2E-4249-96FC-94ECE4A009EE}"/>
    <cellStyle name="Comma 3 2 3 10 3" xfId="24053" xr:uid="{4AC30690-3713-4656-B81F-9CBBD720CD8A}"/>
    <cellStyle name="Comma 3 2 3 11" xfId="9642" xr:uid="{00000000-0005-0000-0000-0000B4280000}"/>
    <cellStyle name="Comma 3 2 3 11 2" xfId="28856" xr:uid="{FA1A5B0A-B870-4306-B70B-28A414251384}"/>
    <cellStyle name="Comma 3 2 3 12" xfId="19249" xr:uid="{0B65D7C2-3F57-42E6-B13F-28FC40CDE558}"/>
    <cellStyle name="Comma 3 2 3 2" xfId="81" xr:uid="{00000000-0005-0000-0000-0000B5280000}"/>
    <cellStyle name="Comma 3 2 3 2 10" xfId="9692" xr:uid="{00000000-0005-0000-0000-0000B6280000}"/>
    <cellStyle name="Comma 3 2 3 2 10 2" xfId="28906" xr:uid="{BCFAA758-F268-4BC3-86E6-176EB6295A44}"/>
    <cellStyle name="Comma 3 2 3 2 11" xfId="19299" xr:uid="{D1B00B79-D0EE-4A0A-917F-032EED760D23}"/>
    <cellStyle name="Comma 3 2 3 2 2" xfId="181" xr:uid="{00000000-0005-0000-0000-0000B7280000}"/>
    <cellStyle name="Comma 3 2 3 2 2 10" xfId="19399" xr:uid="{111E0CE6-E28C-4699-B17C-1C4254ED5F51}"/>
    <cellStyle name="Comma 3 2 3 2 2 2" xfId="381" xr:uid="{00000000-0005-0000-0000-0000B8280000}"/>
    <cellStyle name="Comma 3 2 3 2 2 2 2" xfId="1182" xr:uid="{00000000-0005-0000-0000-0000B9280000}"/>
    <cellStyle name="Comma 3 2 3 2 2 2 2 2" xfId="3587" xr:uid="{00000000-0005-0000-0000-0000BA280000}"/>
    <cellStyle name="Comma 3 2 3 2 2 2 2 2 2" xfId="8390" xr:uid="{00000000-0005-0000-0000-0000BB280000}"/>
    <cellStyle name="Comma 3 2 3 2 2 2 2 2 2 2" xfId="17997" xr:uid="{00000000-0005-0000-0000-0000BC280000}"/>
    <cellStyle name="Comma 3 2 3 2 2 2 2 2 2 2 2" xfId="37211" xr:uid="{42E83049-889C-4109-B1F0-76B231675925}"/>
    <cellStyle name="Comma 3 2 3 2 2 2 2 2 2 3" xfId="27604" xr:uid="{E5AFA22E-2629-4824-B0B2-7D0A92830D58}"/>
    <cellStyle name="Comma 3 2 3 2 2 2 2 2 3" xfId="13194" xr:uid="{00000000-0005-0000-0000-0000BD280000}"/>
    <cellStyle name="Comma 3 2 3 2 2 2 2 2 3 2" xfId="32408" xr:uid="{21241F7E-B106-4102-A03B-2184628BC019}"/>
    <cellStyle name="Comma 3 2 3 2 2 2 2 2 4" xfId="22801" xr:uid="{DDC062BA-1A8B-49FC-8150-6ED7C7AA0B8A}"/>
    <cellStyle name="Comma 3 2 3 2 2 2 2 3" xfId="5989" xr:uid="{00000000-0005-0000-0000-0000BE280000}"/>
    <cellStyle name="Comma 3 2 3 2 2 2 2 3 2" xfId="15596" xr:uid="{00000000-0005-0000-0000-0000BF280000}"/>
    <cellStyle name="Comma 3 2 3 2 2 2 2 3 2 2" xfId="34810" xr:uid="{85B24668-6B40-4064-8C6D-13693EE0EF40}"/>
    <cellStyle name="Comma 3 2 3 2 2 2 2 3 3" xfId="25203" xr:uid="{3C5EE43D-5716-4547-8823-D8C4ED2AFA7E}"/>
    <cellStyle name="Comma 3 2 3 2 2 2 2 4" xfId="10792" xr:uid="{00000000-0005-0000-0000-0000C0280000}"/>
    <cellStyle name="Comma 3 2 3 2 2 2 2 4 2" xfId="30006" xr:uid="{3A016B3A-328E-4EDD-890E-91B64066C5CE}"/>
    <cellStyle name="Comma 3 2 3 2 2 2 2 5" xfId="20399" xr:uid="{CD277C25-92C1-4DAC-9E02-E9A3FF99641C}"/>
    <cellStyle name="Comma 3 2 3 2 2 2 3" xfId="1982" xr:uid="{00000000-0005-0000-0000-0000C1280000}"/>
    <cellStyle name="Comma 3 2 3 2 2 2 3 2" xfId="4387" xr:uid="{00000000-0005-0000-0000-0000C2280000}"/>
    <cellStyle name="Comma 3 2 3 2 2 2 3 2 2" xfId="9190" xr:uid="{00000000-0005-0000-0000-0000C3280000}"/>
    <cellStyle name="Comma 3 2 3 2 2 2 3 2 2 2" xfId="18797" xr:uid="{00000000-0005-0000-0000-0000C4280000}"/>
    <cellStyle name="Comma 3 2 3 2 2 2 3 2 2 2 2" xfId="38011" xr:uid="{7EFE117D-E77D-4501-AC81-DEB31EB8BCD7}"/>
    <cellStyle name="Comma 3 2 3 2 2 2 3 2 2 3" xfId="28404" xr:uid="{EC80CCF0-D437-4A14-9007-72E7EE599932}"/>
    <cellStyle name="Comma 3 2 3 2 2 2 3 2 3" xfId="13994" xr:uid="{00000000-0005-0000-0000-0000C5280000}"/>
    <cellStyle name="Comma 3 2 3 2 2 2 3 2 3 2" xfId="33208" xr:uid="{3AAEEAD0-2A6F-45C5-9463-C4205425982D}"/>
    <cellStyle name="Comma 3 2 3 2 2 2 3 2 4" xfId="23601" xr:uid="{78B7F98F-CF08-43BE-995B-66324DC3DF3D}"/>
    <cellStyle name="Comma 3 2 3 2 2 2 3 3" xfId="6789" xr:uid="{00000000-0005-0000-0000-0000C6280000}"/>
    <cellStyle name="Comma 3 2 3 2 2 2 3 3 2" xfId="16396" xr:uid="{00000000-0005-0000-0000-0000C7280000}"/>
    <cellStyle name="Comma 3 2 3 2 2 2 3 3 2 2" xfId="35610" xr:uid="{E62184A7-EDE2-4EBB-B952-A4B3D76CA18D}"/>
    <cellStyle name="Comma 3 2 3 2 2 2 3 3 3" xfId="26003" xr:uid="{83E0A8D6-026E-4918-A52D-2C0933850381}"/>
    <cellStyle name="Comma 3 2 3 2 2 2 3 4" xfId="11592" xr:uid="{00000000-0005-0000-0000-0000C8280000}"/>
    <cellStyle name="Comma 3 2 3 2 2 2 3 4 2" xfId="30806" xr:uid="{E7B78FE8-D70B-4F79-BA27-E55582225586}"/>
    <cellStyle name="Comma 3 2 3 2 2 2 3 5" xfId="21199" xr:uid="{CF395F28-4265-46B7-89E6-4A3DD10B33B8}"/>
    <cellStyle name="Comma 3 2 3 2 2 2 4" xfId="2787" xr:uid="{00000000-0005-0000-0000-0000C9280000}"/>
    <cellStyle name="Comma 3 2 3 2 2 2 4 2" xfId="7590" xr:uid="{00000000-0005-0000-0000-0000CA280000}"/>
    <cellStyle name="Comma 3 2 3 2 2 2 4 2 2" xfId="17197" xr:uid="{00000000-0005-0000-0000-0000CB280000}"/>
    <cellStyle name="Comma 3 2 3 2 2 2 4 2 2 2" xfId="36411" xr:uid="{0794BDF1-AC54-4933-9CBA-049AE685022C}"/>
    <cellStyle name="Comma 3 2 3 2 2 2 4 2 3" xfId="26804" xr:uid="{BEE16850-13AB-421A-9AC5-8FB91D514D13}"/>
    <cellStyle name="Comma 3 2 3 2 2 2 4 3" xfId="12394" xr:uid="{00000000-0005-0000-0000-0000CC280000}"/>
    <cellStyle name="Comma 3 2 3 2 2 2 4 3 2" xfId="31608" xr:uid="{A8A251C3-9DBF-46CA-A282-3940F1196B0D}"/>
    <cellStyle name="Comma 3 2 3 2 2 2 4 4" xfId="22001" xr:uid="{FE54F8A8-C79B-45DC-8B07-A393F9F7DBF8}"/>
    <cellStyle name="Comma 3 2 3 2 2 2 5" xfId="5189" xr:uid="{00000000-0005-0000-0000-0000CD280000}"/>
    <cellStyle name="Comma 3 2 3 2 2 2 5 2" xfId="14796" xr:uid="{00000000-0005-0000-0000-0000CE280000}"/>
    <cellStyle name="Comma 3 2 3 2 2 2 5 2 2" xfId="34010" xr:uid="{6170737E-290F-4E5C-B30E-7EB85C69EB6C}"/>
    <cellStyle name="Comma 3 2 3 2 2 2 5 3" xfId="24403" xr:uid="{E88F4B91-7931-4D9D-A04B-18E99EF497DA}"/>
    <cellStyle name="Comma 3 2 3 2 2 2 6" xfId="9992" xr:uid="{00000000-0005-0000-0000-0000CF280000}"/>
    <cellStyle name="Comma 3 2 3 2 2 2 6 2" xfId="29206" xr:uid="{7B94F6D2-8C02-40FB-8B8E-4AD516BA769B}"/>
    <cellStyle name="Comma 3 2 3 2 2 2 7" xfId="19599" xr:uid="{C72E02AF-54B1-4AFB-B672-7E5038435138}"/>
    <cellStyle name="Comma 3 2 3 2 2 3" xfId="581" xr:uid="{00000000-0005-0000-0000-0000D0280000}"/>
    <cellStyle name="Comma 3 2 3 2 2 3 2" xfId="1382" xr:uid="{00000000-0005-0000-0000-0000D1280000}"/>
    <cellStyle name="Comma 3 2 3 2 2 3 2 2" xfId="3787" xr:uid="{00000000-0005-0000-0000-0000D2280000}"/>
    <cellStyle name="Comma 3 2 3 2 2 3 2 2 2" xfId="8590" xr:uid="{00000000-0005-0000-0000-0000D3280000}"/>
    <cellStyle name="Comma 3 2 3 2 2 3 2 2 2 2" xfId="18197" xr:uid="{00000000-0005-0000-0000-0000D4280000}"/>
    <cellStyle name="Comma 3 2 3 2 2 3 2 2 2 2 2" xfId="37411" xr:uid="{BC9BAC4A-D0C1-4ECC-88EE-23D32060F26E}"/>
    <cellStyle name="Comma 3 2 3 2 2 3 2 2 2 3" xfId="27804" xr:uid="{81FAD429-9EFE-410E-B50E-31C72E380BC4}"/>
    <cellStyle name="Comma 3 2 3 2 2 3 2 2 3" xfId="13394" xr:uid="{00000000-0005-0000-0000-0000D5280000}"/>
    <cellStyle name="Comma 3 2 3 2 2 3 2 2 3 2" xfId="32608" xr:uid="{9321E8CC-9504-4E7C-8901-BB6B57651E9E}"/>
    <cellStyle name="Comma 3 2 3 2 2 3 2 2 4" xfId="23001" xr:uid="{EEDB0F69-9F60-465F-B2BD-126E4AE28BC7}"/>
    <cellStyle name="Comma 3 2 3 2 2 3 2 3" xfId="6189" xr:uid="{00000000-0005-0000-0000-0000D6280000}"/>
    <cellStyle name="Comma 3 2 3 2 2 3 2 3 2" xfId="15796" xr:uid="{00000000-0005-0000-0000-0000D7280000}"/>
    <cellStyle name="Comma 3 2 3 2 2 3 2 3 2 2" xfId="35010" xr:uid="{3E889034-6198-48A0-85DB-AC4041749B51}"/>
    <cellStyle name="Comma 3 2 3 2 2 3 2 3 3" xfId="25403" xr:uid="{E6CA86CF-185A-42E0-8847-9C45454C6AF6}"/>
    <cellStyle name="Comma 3 2 3 2 2 3 2 4" xfId="10992" xr:uid="{00000000-0005-0000-0000-0000D8280000}"/>
    <cellStyle name="Comma 3 2 3 2 2 3 2 4 2" xfId="30206" xr:uid="{80978E33-5C1F-480B-8BFE-F8E2ED7F61F0}"/>
    <cellStyle name="Comma 3 2 3 2 2 3 2 5" xfId="20599" xr:uid="{B4B8F81E-DA95-44BD-82BA-E23983828999}"/>
    <cellStyle name="Comma 3 2 3 2 2 3 3" xfId="2182" xr:uid="{00000000-0005-0000-0000-0000D9280000}"/>
    <cellStyle name="Comma 3 2 3 2 2 3 3 2" xfId="4587" xr:uid="{00000000-0005-0000-0000-0000DA280000}"/>
    <cellStyle name="Comma 3 2 3 2 2 3 3 2 2" xfId="9390" xr:uid="{00000000-0005-0000-0000-0000DB280000}"/>
    <cellStyle name="Comma 3 2 3 2 2 3 3 2 2 2" xfId="18997" xr:uid="{00000000-0005-0000-0000-0000DC280000}"/>
    <cellStyle name="Comma 3 2 3 2 2 3 3 2 2 2 2" xfId="38211" xr:uid="{F32C77A4-02D5-4D81-BAA6-365E9DFE03F6}"/>
    <cellStyle name="Comma 3 2 3 2 2 3 3 2 2 3" xfId="28604" xr:uid="{95AE3C72-4972-4AD4-B42E-34073669E8CE}"/>
    <cellStyle name="Comma 3 2 3 2 2 3 3 2 3" xfId="14194" xr:uid="{00000000-0005-0000-0000-0000DD280000}"/>
    <cellStyle name="Comma 3 2 3 2 2 3 3 2 3 2" xfId="33408" xr:uid="{1599E997-BA1C-4714-B16A-2B6CD83A1CEA}"/>
    <cellStyle name="Comma 3 2 3 2 2 3 3 2 4" xfId="23801" xr:uid="{198DB31E-8C5A-4FBF-AAC0-98CD9FF78EC9}"/>
    <cellStyle name="Comma 3 2 3 2 2 3 3 3" xfId="6989" xr:uid="{00000000-0005-0000-0000-0000DE280000}"/>
    <cellStyle name="Comma 3 2 3 2 2 3 3 3 2" xfId="16596" xr:uid="{00000000-0005-0000-0000-0000DF280000}"/>
    <cellStyle name="Comma 3 2 3 2 2 3 3 3 2 2" xfId="35810" xr:uid="{C45455C7-E11B-4B7C-B4D6-AA152E3F5DAF}"/>
    <cellStyle name="Comma 3 2 3 2 2 3 3 3 3" xfId="26203" xr:uid="{9A2BBD4E-AEA1-4D57-8054-1BF03E554866}"/>
    <cellStyle name="Comma 3 2 3 2 2 3 3 4" xfId="11792" xr:uid="{00000000-0005-0000-0000-0000E0280000}"/>
    <cellStyle name="Comma 3 2 3 2 2 3 3 4 2" xfId="31006" xr:uid="{71B5395C-55F1-45A8-A4B3-E31E59E5CCE7}"/>
    <cellStyle name="Comma 3 2 3 2 2 3 3 5" xfId="21399" xr:uid="{D195A944-5848-4E2D-B44D-FBA46787BFA8}"/>
    <cellStyle name="Comma 3 2 3 2 2 3 4" xfId="2987" xr:uid="{00000000-0005-0000-0000-0000E1280000}"/>
    <cellStyle name="Comma 3 2 3 2 2 3 4 2" xfId="7790" xr:uid="{00000000-0005-0000-0000-0000E2280000}"/>
    <cellStyle name="Comma 3 2 3 2 2 3 4 2 2" xfId="17397" xr:uid="{00000000-0005-0000-0000-0000E3280000}"/>
    <cellStyle name="Comma 3 2 3 2 2 3 4 2 2 2" xfId="36611" xr:uid="{72A41710-5906-4DB5-82B6-7F9FD92A69CE}"/>
    <cellStyle name="Comma 3 2 3 2 2 3 4 2 3" xfId="27004" xr:uid="{FAC631CA-8A2F-41F1-B578-81CE897C0605}"/>
    <cellStyle name="Comma 3 2 3 2 2 3 4 3" xfId="12594" xr:uid="{00000000-0005-0000-0000-0000E4280000}"/>
    <cellStyle name="Comma 3 2 3 2 2 3 4 3 2" xfId="31808" xr:uid="{D0501AEF-E676-46E6-BDFD-D3D7271969A9}"/>
    <cellStyle name="Comma 3 2 3 2 2 3 4 4" xfId="22201" xr:uid="{1E561566-E6E1-43E6-8EB3-5F0C70C43935}"/>
    <cellStyle name="Comma 3 2 3 2 2 3 5" xfId="5389" xr:uid="{00000000-0005-0000-0000-0000E5280000}"/>
    <cellStyle name="Comma 3 2 3 2 2 3 5 2" xfId="14996" xr:uid="{00000000-0005-0000-0000-0000E6280000}"/>
    <cellStyle name="Comma 3 2 3 2 2 3 5 2 2" xfId="34210" xr:uid="{73A355AA-A131-4BB0-BB2C-5CF5343FE817}"/>
    <cellStyle name="Comma 3 2 3 2 2 3 5 3" xfId="24603" xr:uid="{3C5E2F80-04B5-41C9-8A80-7E4D28518D89}"/>
    <cellStyle name="Comma 3 2 3 2 2 3 6" xfId="10192" xr:uid="{00000000-0005-0000-0000-0000E7280000}"/>
    <cellStyle name="Comma 3 2 3 2 2 3 6 2" xfId="29406" xr:uid="{47BB3E33-B7C4-4826-BE4F-E22E4760D6F7}"/>
    <cellStyle name="Comma 3 2 3 2 2 3 7" xfId="19799" xr:uid="{94DDDED9-FB9B-4C06-9731-F9CDD4C0405F}"/>
    <cellStyle name="Comma 3 2 3 2 2 4" xfId="781" xr:uid="{00000000-0005-0000-0000-0000E8280000}"/>
    <cellStyle name="Comma 3 2 3 2 2 4 2" xfId="1582" xr:uid="{00000000-0005-0000-0000-0000E9280000}"/>
    <cellStyle name="Comma 3 2 3 2 2 4 2 2" xfId="3987" xr:uid="{00000000-0005-0000-0000-0000EA280000}"/>
    <cellStyle name="Comma 3 2 3 2 2 4 2 2 2" xfId="8790" xr:uid="{00000000-0005-0000-0000-0000EB280000}"/>
    <cellStyle name="Comma 3 2 3 2 2 4 2 2 2 2" xfId="18397" xr:uid="{00000000-0005-0000-0000-0000EC280000}"/>
    <cellStyle name="Comma 3 2 3 2 2 4 2 2 2 2 2" xfId="37611" xr:uid="{9F80C1FC-0503-405D-ACA1-D13EF2C24081}"/>
    <cellStyle name="Comma 3 2 3 2 2 4 2 2 2 3" xfId="28004" xr:uid="{765D126C-4047-4E31-8834-DD930221544E}"/>
    <cellStyle name="Comma 3 2 3 2 2 4 2 2 3" xfId="13594" xr:uid="{00000000-0005-0000-0000-0000ED280000}"/>
    <cellStyle name="Comma 3 2 3 2 2 4 2 2 3 2" xfId="32808" xr:uid="{5394FF34-D895-4C75-A83F-CAC6DE64ECC2}"/>
    <cellStyle name="Comma 3 2 3 2 2 4 2 2 4" xfId="23201" xr:uid="{A11E9A91-8F06-4C23-ADE2-29A65536F9CD}"/>
    <cellStyle name="Comma 3 2 3 2 2 4 2 3" xfId="6389" xr:uid="{00000000-0005-0000-0000-0000EE280000}"/>
    <cellStyle name="Comma 3 2 3 2 2 4 2 3 2" xfId="15996" xr:uid="{00000000-0005-0000-0000-0000EF280000}"/>
    <cellStyle name="Comma 3 2 3 2 2 4 2 3 2 2" xfId="35210" xr:uid="{E8862156-2B62-4402-9DEE-2BC4AD7338E4}"/>
    <cellStyle name="Comma 3 2 3 2 2 4 2 3 3" xfId="25603" xr:uid="{3657DEB4-93C6-4B59-B898-E13282B09DFB}"/>
    <cellStyle name="Comma 3 2 3 2 2 4 2 4" xfId="11192" xr:uid="{00000000-0005-0000-0000-0000F0280000}"/>
    <cellStyle name="Comma 3 2 3 2 2 4 2 4 2" xfId="30406" xr:uid="{AA41048C-6555-46CD-A130-61376EC0EB59}"/>
    <cellStyle name="Comma 3 2 3 2 2 4 2 5" xfId="20799" xr:uid="{7DD65345-E8C9-47F1-A152-22E4A0E20165}"/>
    <cellStyle name="Comma 3 2 3 2 2 4 3" xfId="2382" xr:uid="{00000000-0005-0000-0000-0000F1280000}"/>
    <cellStyle name="Comma 3 2 3 2 2 4 3 2" xfId="4787" xr:uid="{00000000-0005-0000-0000-0000F2280000}"/>
    <cellStyle name="Comma 3 2 3 2 2 4 3 2 2" xfId="9590" xr:uid="{00000000-0005-0000-0000-0000F3280000}"/>
    <cellStyle name="Comma 3 2 3 2 2 4 3 2 2 2" xfId="19197" xr:uid="{00000000-0005-0000-0000-0000F4280000}"/>
    <cellStyle name="Comma 3 2 3 2 2 4 3 2 2 2 2" xfId="38411" xr:uid="{693B02B2-CB39-4F37-AF08-A2063112B470}"/>
    <cellStyle name="Comma 3 2 3 2 2 4 3 2 2 3" xfId="28804" xr:uid="{EEFB3285-BA0B-4069-84DA-8C3152193D1A}"/>
    <cellStyle name="Comma 3 2 3 2 2 4 3 2 3" xfId="14394" xr:uid="{00000000-0005-0000-0000-0000F5280000}"/>
    <cellStyle name="Comma 3 2 3 2 2 4 3 2 3 2" xfId="33608" xr:uid="{02EBC19E-2AAC-4609-A86F-306A7C16BA6F}"/>
    <cellStyle name="Comma 3 2 3 2 2 4 3 2 4" xfId="24001" xr:uid="{8C6B6FB4-0406-44B7-88EF-A129D4EA81C6}"/>
    <cellStyle name="Comma 3 2 3 2 2 4 3 3" xfId="7189" xr:uid="{00000000-0005-0000-0000-0000F6280000}"/>
    <cellStyle name="Comma 3 2 3 2 2 4 3 3 2" xfId="16796" xr:uid="{00000000-0005-0000-0000-0000F7280000}"/>
    <cellStyle name="Comma 3 2 3 2 2 4 3 3 2 2" xfId="36010" xr:uid="{46187E6B-2CDE-4F2D-864E-6FC47774757B}"/>
    <cellStyle name="Comma 3 2 3 2 2 4 3 3 3" xfId="26403" xr:uid="{2B4FD608-0BC1-4598-8FB2-8BBD03EBB6A0}"/>
    <cellStyle name="Comma 3 2 3 2 2 4 3 4" xfId="11992" xr:uid="{00000000-0005-0000-0000-0000F8280000}"/>
    <cellStyle name="Comma 3 2 3 2 2 4 3 4 2" xfId="31206" xr:uid="{406C2D56-65CB-45C9-B711-9AF9C22ECB70}"/>
    <cellStyle name="Comma 3 2 3 2 2 4 3 5" xfId="21599" xr:uid="{46C41318-7FDE-4270-B39C-625FB8E9E270}"/>
    <cellStyle name="Comma 3 2 3 2 2 4 4" xfId="3187" xr:uid="{00000000-0005-0000-0000-0000F9280000}"/>
    <cellStyle name="Comma 3 2 3 2 2 4 4 2" xfId="7990" xr:uid="{00000000-0005-0000-0000-0000FA280000}"/>
    <cellStyle name="Comma 3 2 3 2 2 4 4 2 2" xfId="17597" xr:uid="{00000000-0005-0000-0000-0000FB280000}"/>
    <cellStyle name="Comma 3 2 3 2 2 4 4 2 2 2" xfId="36811" xr:uid="{8B892C8C-2A30-4F0A-895E-1ADB9836CBCC}"/>
    <cellStyle name="Comma 3 2 3 2 2 4 4 2 3" xfId="27204" xr:uid="{2EDDEB37-2041-4C9B-AAA0-3937A16C0931}"/>
    <cellStyle name="Comma 3 2 3 2 2 4 4 3" xfId="12794" xr:uid="{00000000-0005-0000-0000-0000FC280000}"/>
    <cellStyle name="Comma 3 2 3 2 2 4 4 3 2" xfId="32008" xr:uid="{70EFBA4F-486E-456C-97BA-5343CC5A19A7}"/>
    <cellStyle name="Comma 3 2 3 2 2 4 4 4" xfId="22401" xr:uid="{4596B5B8-3762-4324-A89A-DFDFFC757E4C}"/>
    <cellStyle name="Comma 3 2 3 2 2 4 5" xfId="5589" xr:uid="{00000000-0005-0000-0000-0000FD280000}"/>
    <cellStyle name="Comma 3 2 3 2 2 4 5 2" xfId="15196" xr:uid="{00000000-0005-0000-0000-0000FE280000}"/>
    <cellStyle name="Comma 3 2 3 2 2 4 5 2 2" xfId="34410" xr:uid="{CF9A9CCF-1D06-4985-9FD0-B185301408EB}"/>
    <cellStyle name="Comma 3 2 3 2 2 4 5 3" xfId="24803" xr:uid="{7B06FBAD-4DFB-4119-A733-66D8364792FF}"/>
    <cellStyle name="Comma 3 2 3 2 2 4 6" xfId="10392" xr:uid="{00000000-0005-0000-0000-0000FF280000}"/>
    <cellStyle name="Comma 3 2 3 2 2 4 6 2" xfId="29606" xr:uid="{512334A3-74C8-4E73-B6FC-C3A05B03F8E0}"/>
    <cellStyle name="Comma 3 2 3 2 2 4 7" xfId="19999" xr:uid="{8FA42D7B-EE56-41B2-AC61-59A5574E59DC}"/>
    <cellStyle name="Comma 3 2 3 2 2 5" xfId="982" xr:uid="{00000000-0005-0000-0000-000000290000}"/>
    <cellStyle name="Comma 3 2 3 2 2 5 2" xfId="3387" xr:uid="{00000000-0005-0000-0000-000001290000}"/>
    <cellStyle name="Comma 3 2 3 2 2 5 2 2" xfId="8190" xr:uid="{00000000-0005-0000-0000-000002290000}"/>
    <cellStyle name="Comma 3 2 3 2 2 5 2 2 2" xfId="17797" xr:uid="{00000000-0005-0000-0000-000003290000}"/>
    <cellStyle name="Comma 3 2 3 2 2 5 2 2 2 2" xfId="37011" xr:uid="{7AF1F2E3-85C3-462A-B7DD-A819BCC76439}"/>
    <cellStyle name="Comma 3 2 3 2 2 5 2 2 3" xfId="27404" xr:uid="{C4E40E2D-0A68-4053-9E70-F2B205642655}"/>
    <cellStyle name="Comma 3 2 3 2 2 5 2 3" xfId="12994" xr:uid="{00000000-0005-0000-0000-000004290000}"/>
    <cellStyle name="Comma 3 2 3 2 2 5 2 3 2" xfId="32208" xr:uid="{0BEC110A-41FD-4F35-838B-11DE73C0FEC6}"/>
    <cellStyle name="Comma 3 2 3 2 2 5 2 4" xfId="22601" xr:uid="{7B7DD272-4809-49A1-85A8-422EC24F7DC5}"/>
    <cellStyle name="Comma 3 2 3 2 2 5 3" xfId="5789" xr:uid="{00000000-0005-0000-0000-000005290000}"/>
    <cellStyle name="Comma 3 2 3 2 2 5 3 2" xfId="15396" xr:uid="{00000000-0005-0000-0000-000006290000}"/>
    <cellStyle name="Comma 3 2 3 2 2 5 3 2 2" xfId="34610" xr:uid="{FF009CE1-DD99-433D-99B6-33070BC8F42D}"/>
    <cellStyle name="Comma 3 2 3 2 2 5 3 3" xfId="25003" xr:uid="{0F30EA04-C7E6-4F74-9622-ED6CD21D7742}"/>
    <cellStyle name="Comma 3 2 3 2 2 5 4" xfId="10592" xr:uid="{00000000-0005-0000-0000-000007290000}"/>
    <cellStyle name="Comma 3 2 3 2 2 5 4 2" xfId="29806" xr:uid="{B740D354-217B-42BC-889D-9A75456C63EB}"/>
    <cellStyle name="Comma 3 2 3 2 2 5 5" xfId="20199" xr:uid="{377DB411-97E2-4031-ABE6-1C59FC4C7963}"/>
    <cellStyle name="Comma 3 2 3 2 2 6" xfId="1782" xr:uid="{00000000-0005-0000-0000-000008290000}"/>
    <cellStyle name="Comma 3 2 3 2 2 6 2" xfId="4187" xr:uid="{00000000-0005-0000-0000-000009290000}"/>
    <cellStyle name="Comma 3 2 3 2 2 6 2 2" xfId="8990" xr:uid="{00000000-0005-0000-0000-00000A290000}"/>
    <cellStyle name="Comma 3 2 3 2 2 6 2 2 2" xfId="18597" xr:uid="{00000000-0005-0000-0000-00000B290000}"/>
    <cellStyle name="Comma 3 2 3 2 2 6 2 2 2 2" xfId="37811" xr:uid="{49700247-02C2-4FA0-84EF-27F7DF563DB1}"/>
    <cellStyle name="Comma 3 2 3 2 2 6 2 2 3" xfId="28204" xr:uid="{4FB21540-5E24-4D24-A215-2C86EF416524}"/>
    <cellStyle name="Comma 3 2 3 2 2 6 2 3" xfId="13794" xr:uid="{00000000-0005-0000-0000-00000C290000}"/>
    <cellStyle name="Comma 3 2 3 2 2 6 2 3 2" xfId="33008" xr:uid="{FEE30AAC-9E79-4543-87A2-4D0B279DDA60}"/>
    <cellStyle name="Comma 3 2 3 2 2 6 2 4" xfId="23401" xr:uid="{7FE6BD35-5223-4EDF-9F42-2B1C76B7A2D2}"/>
    <cellStyle name="Comma 3 2 3 2 2 6 3" xfId="6589" xr:uid="{00000000-0005-0000-0000-00000D290000}"/>
    <cellStyle name="Comma 3 2 3 2 2 6 3 2" xfId="16196" xr:uid="{00000000-0005-0000-0000-00000E290000}"/>
    <cellStyle name="Comma 3 2 3 2 2 6 3 2 2" xfId="35410" xr:uid="{B90D38C7-8ADC-4879-A0EF-167B2C56FCF5}"/>
    <cellStyle name="Comma 3 2 3 2 2 6 3 3" xfId="25803" xr:uid="{D52DADAE-39B9-4371-953D-5F6242DA9E27}"/>
    <cellStyle name="Comma 3 2 3 2 2 6 4" xfId="11392" xr:uid="{00000000-0005-0000-0000-00000F290000}"/>
    <cellStyle name="Comma 3 2 3 2 2 6 4 2" xfId="30606" xr:uid="{7027A7F3-A1AD-4BF2-90C7-0CFD409266E8}"/>
    <cellStyle name="Comma 3 2 3 2 2 6 5" xfId="20999" xr:uid="{226AD397-1B66-4B22-AC19-FB4AB5B490E7}"/>
    <cellStyle name="Comma 3 2 3 2 2 7" xfId="2587" xr:uid="{00000000-0005-0000-0000-000010290000}"/>
    <cellStyle name="Comma 3 2 3 2 2 7 2" xfId="7390" xr:uid="{00000000-0005-0000-0000-000011290000}"/>
    <cellStyle name="Comma 3 2 3 2 2 7 2 2" xfId="16997" xr:uid="{00000000-0005-0000-0000-000012290000}"/>
    <cellStyle name="Comma 3 2 3 2 2 7 2 2 2" xfId="36211" xr:uid="{17EF4867-3AB3-4043-8C93-94C6E5D6F01F}"/>
    <cellStyle name="Comma 3 2 3 2 2 7 2 3" xfId="26604" xr:uid="{713130FC-BC07-4012-94EF-4EE84BE606F5}"/>
    <cellStyle name="Comma 3 2 3 2 2 7 3" xfId="12194" xr:uid="{00000000-0005-0000-0000-000013290000}"/>
    <cellStyle name="Comma 3 2 3 2 2 7 3 2" xfId="31408" xr:uid="{A282D3DF-ABFF-462B-A987-9092005DBDCF}"/>
    <cellStyle name="Comma 3 2 3 2 2 7 4" xfId="21801" xr:uid="{3EDD6C58-5834-4E1A-8E4E-E457AF81FE7B}"/>
    <cellStyle name="Comma 3 2 3 2 2 8" xfId="4989" xr:uid="{00000000-0005-0000-0000-000014290000}"/>
    <cellStyle name="Comma 3 2 3 2 2 8 2" xfId="14596" xr:uid="{00000000-0005-0000-0000-000015290000}"/>
    <cellStyle name="Comma 3 2 3 2 2 8 2 2" xfId="33810" xr:uid="{AA549E43-EF9B-4A2C-AEDE-DBD283F04464}"/>
    <cellStyle name="Comma 3 2 3 2 2 8 3" xfId="24203" xr:uid="{3938A8E8-2C90-46AA-AA5E-C12F452C01D4}"/>
    <cellStyle name="Comma 3 2 3 2 2 9" xfId="9792" xr:uid="{00000000-0005-0000-0000-000016290000}"/>
    <cellStyle name="Comma 3 2 3 2 2 9 2" xfId="29006" xr:uid="{515B84D7-37E2-44D1-95ED-A68A1A895884}"/>
    <cellStyle name="Comma 3 2 3 2 3" xfId="281" xr:uid="{00000000-0005-0000-0000-000017290000}"/>
    <cellStyle name="Comma 3 2 3 2 3 2" xfId="1082" xr:uid="{00000000-0005-0000-0000-000018290000}"/>
    <cellStyle name="Comma 3 2 3 2 3 2 2" xfId="3487" xr:uid="{00000000-0005-0000-0000-000019290000}"/>
    <cellStyle name="Comma 3 2 3 2 3 2 2 2" xfId="8290" xr:uid="{00000000-0005-0000-0000-00001A290000}"/>
    <cellStyle name="Comma 3 2 3 2 3 2 2 2 2" xfId="17897" xr:uid="{00000000-0005-0000-0000-00001B290000}"/>
    <cellStyle name="Comma 3 2 3 2 3 2 2 2 2 2" xfId="37111" xr:uid="{C3FC780A-F191-4957-8A9C-B4B17BDACD7B}"/>
    <cellStyle name="Comma 3 2 3 2 3 2 2 2 3" xfId="27504" xr:uid="{0B9B572D-8BB2-4DBB-A9C5-D2DA6B774A85}"/>
    <cellStyle name="Comma 3 2 3 2 3 2 2 3" xfId="13094" xr:uid="{00000000-0005-0000-0000-00001C290000}"/>
    <cellStyle name="Comma 3 2 3 2 3 2 2 3 2" xfId="32308" xr:uid="{90156316-AF93-48E9-A61C-CC3194E89982}"/>
    <cellStyle name="Comma 3 2 3 2 3 2 2 4" xfId="22701" xr:uid="{A9921A29-9D87-416D-A65C-7A4DF8ECB73B}"/>
    <cellStyle name="Comma 3 2 3 2 3 2 3" xfId="5889" xr:uid="{00000000-0005-0000-0000-00001D290000}"/>
    <cellStyle name="Comma 3 2 3 2 3 2 3 2" xfId="15496" xr:uid="{00000000-0005-0000-0000-00001E290000}"/>
    <cellStyle name="Comma 3 2 3 2 3 2 3 2 2" xfId="34710" xr:uid="{993E9110-AE39-4868-8843-A34224E87A43}"/>
    <cellStyle name="Comma 3 2 3 2 3 2 3 3" xfId="25103" xr:uid="{3BC41A9B-6F76-40F6-9041-42C5EB37376B}"/>
    <cellStyle name="Comma 3 2 3 2 3 2 4" xfId="10692" xr:uid="{00000000-0005-0000-0000-00001F290000}"/>
    <cellStyle name="Comma 3 2 3 2 3 2 4 2" xfId="29906" xr:uid="{6F157FAD-25ED-4576-8266-FCBE57DE3234}"/>
    <cellStyle name="Comma 3 2 3 2 3 2 5" xfId="20299" xr:uid="{6CA429A4-A453-4C29-BE3E-76D1C8FDACB9}"/>
    <cellStyle name="Comma 3 2 3 2 3 3" xfId="1882" xr:uid="{00000000-0005-0000-0000-000020290000}"/>
    <cellStyle name="Comma 3 2 3 2 3 3 2" xfId="4287" xr:uid="{00000000-0005-0000-0000-000021290000}"/>
    <cellStyle name="Comma 3 2 3 2 3 3 2 2" xfId="9090" xr:uid="{00000000-0005-0000-0000-000022290000}"/>
    <cellStyle name="Comma 3 2 3 2 3 3 2 2 2" xfId="18697" xr:uid="{00000000-0005-0000-0000-000023290000}"/>
    <cellStyle name="Comma 3 2 3 2 3 3 2 2 2 2" xfId="37911" xr:uid="{6212281B-FCE2-4D95-93AA-45830FA5BC68}"/>
    <cellStyle name="Comma 3 2 3 2 3 3 2 2 3" xfId="28304" xr:uid="{89048924-FF25-4E5B-9DCC-7A83F4814213}"/>
    <cellStyle name="Comma 3 2 3 2 3 3 2 3" xfId="13894" xr:uid="{00000000-0005-0000-0000-000024290000}"/>
    <cellStyle name="Comma 3 2 3 2 3 3 2 3 2" xfId="33108" xr:uid="{D6BEF52A-70DD-468B-A98C-997B0B20D037}"/>
    <cellStyle name="Comma 3 2 3 2 3 3 2 4" xfId="23501" xr:uid="{E3C905F4-88D5-4E37-BE57-5B9F579E732F}"/>
    <cellStyle name="Comma 3 2 3 2 3 3 3" xfId="6689" xr:uid="{00000000-0005-0000-0000-000025290000}"/>
    <cellStyle name="Comma 3 2 3 2 3 3 3 2" xfId="16296" xr:uid="{00000000-0005-0000-0000-000026290000}"/>
    <cellStyle name="Comma 3 2 3 2 3 3 3 2 2" xfId="35510" xr:uid="{8EFB7889-C742-41B3-A08E-AF66F4AB332E}"/>
    <cellStyle name="Comma 3 2 3 2 3 3 3 3" xfId="25903" xr:uid="{228ED7D1-85B8-4862-B99A-00A52BC5F671}"/>
    <cellStyle name="Comma 3 2 3 2 3 3 4" xfId="11492" xr:uid="{00000000-0005-0000-0000-000027290000}"/>
    <cellStyle name="Comma 3 2 3 2 3 3 4 2" xfId="30706" xr:uid="{9303D382-C588-4F00-AA83-9A090C939FCA}"/>
    <cellStyle name="Comma 3 2 3 2 3 3 5" xfId="21099" xr:uid="{0C021CB2-3083-4616-BCD3-C6E28AE4553B}"/>
    <cellStyle name="Comma 3 2 3 2 3 4" xfId="2687" xr:uid="{00000000-0005-0000-0000-000028290000}"/>
    <cellStyle name="Comma 3 2 3 2 3 4 2" xfId="7490" xr:uid="{00000000-0005-0000-0000-000029290000}"/>
    <cellStyle name="Comma 3 2 3 2 3 4 2 2" xfId="17097" xr:uid="{00000000-0005-0000-0000-00002A290000}"/>
    <cellStyle name="Comma 3 2 3 2 3 4 2 2 2" xfId="36311" xr:uid="{2697A97C-54CD-4E00-9D15-969ACC17D80D}"/>
    <cellStyle name="Comma 3 2 3 2 3 4 2 3" xfId="26704" xr:uid="{2825E47E-C7FC-47B6-AB4F-EE84E3DCCF46}"/>
    <cellStyle name="Comma 3 2 3 2 3 4 3" xfId="12294" xr:uid="{00000000-0005-0000-0000-00002B290000}"/>
    <cellStyle name="Comma 3 2 3 2 3 4 3 2" xfId="31508" xr:uid="{DCE26A56-C45E-47C6-A953-72F981F5A78C}"/>
    <cellStyle name="Comma 3 2 3 2 3 4 4" xfId="21901" xr:uid="{9E101F6B-4A04-4C75-BBD2-1B57BB5F80CB}"/>
    <cellStyle name="Comma 3 2 3 2 3 5" xfId="5089" xr:uid="{00000000-0005-0000-0000-00002C290000}"/>
    <cellStyle name="Comma 3 2 3 2 3 5 2" xfId="14696" xr:uid="{00000000-0005-0000-0000-00002D290000}"/>
    <cellStyle name="Comma 3 2 3 2 3 5 2 2" xfId="33910" xr:uid="{0F0EBD25-E25F-44D1-8695-5E7F8A35CB47}"/>
    <cellStyle name="Comma 3 2 3 2 3 5 3" xfId="24303" xr:uid="{E83E8997-F0D8-4E7F-8B21-C78A773DBCA3}"/>
    <cellStyle name="Comma 3 2 3 2 3 6" xfId="9892" xr:uid="{00000000-0005-0000-0000-00002E290000}"/>
    <cellStyle name="Comma 3 2 3 2 3 6 2" xfId="29106" xr:uid="{B1AF9A22-4581-4CBD-8C2E-CADB1C616F07}"/>
    <cellStyle name="Comma 3 2 3 2 3 7" xfId="19499" xr:uid="{0D0BFCA8-99D7-4F82-8B31-28EA2A449448}"/>
    <cellStyle name="Comma 3 2 3 2 4" xfId="481" xr:uid="{00000000-0005-0000-0000-00002F290000}"/>
    <cellStyle name="Comma 3 2 3 2 4 2" xfId="1282" xr:uid="{00000000-0005-0000-0000-000030290000}"/>
    <cellStyle name="Comma 3 2 3 2 4 2 2" xfId="3687" xr:uid="{00000000-0005-0000-0000-000031290000}"/>
    <cellStyle name="Comma 3 2 3 2 4 2 2 2" xfId="8490" xr:uid="{00000000-0005-0000-0000-000032290000}"/>
    <cellStyle name="Comma 3 2 3 2 4 2 2 2 2" xfId="18097" xr:uid="{00000000-0005-0000-0000-000033290000}"/>
    <cellStyle name="Comma 3 2 3 2 4 2 2 2 2 2" xfId="37311" xr:uid="{C7BCEE77-2C1C-450E-9B3C-E249FC039453}"/>
    <cellStyle name="Comma 3 2 3 2 4 2 2 2 3" xfId="27704" xr:uid="{0945036C-629A-4719-9697-F45CC80109FB}"/>
    <cellStyle name="Comma 3 2 3 2 4 2 2 3" xfId="13294" xr:uid="{00000000-0005-0000-0000-000034290000}"/>
    <cellStyle name="Comma 3 2 3 2 4 2 2 3 2" xfId="32508" xr:uid="{19E09553-E03F-475F-A4BB-B961FAE0FE79}"/>
    <cellStyle name="Comma 3 2 3 2 4 2 2 4" xfId="22901" xr:uid="{DE5D00DE-B27C-4A47-B816-F170C0C50D2A}"/>
    <cellStyle name="Comma 3 2 3 2 4 2 3" xfId="6089" xr:uid="{00000000-0005-0000-0000-000035290000}"/>
    <cellStyle name="Comma 3 2 3 2 4 2 3 2" xfId="15696" xr:uid="{00000000-0005-0000-0000-000036290000}"/>
    <cellStyle name="Comma 3 2 3 2 4 2 3 2 2" xfId="34910" xr:uid="{3CB12F69-CD16-46B1-ACC5-036A070B04A3}"/>
    <cellStyle name="Comma 3 2 3 2 4 2 3 3" xfId="25303" xr:uid="{03195C71-1914-4CB7-A19D-95039EE7E1A5}"/>
    <cellStyle name="Comma 3 2 3 2 4 2 4" xfId="10892" xr:uid="{00000000-0005-0000-0000-000037290000}"/>
    <cellStyle name="Comma 3 2 3 2 4 2 4 2" xfId="30106" xr:uid="{A860C6AE-A5A1-4761-BE0F-7734B37A51F5}"/>
    <cellStyle name="Comma 3 2 3 2 4 2 5" xfId="20499" xr:uid="{368574CE-89B7-45FE-9B1F-87866F5D5859}"/>
    <cellStyle name="Comma 3 2 3 2 4 3" xfId="2082" xr:uid="{00000000-0005-0000-0000-000038290000}"/>
    <cellStyle name="Comma 3 2 3 2 4 3 2" xfId="4487" xr:uid="{00000000-0005-0000-0000-000039290000}"/>
    <cellStyle name="Comma 3 2 3 2 4 3 2 2" xfId="9290" xr:uid="{00000000-0005-0000-0000-00003A290000}"/>
    <cellStyle name="Comma 3 2 3 2 4 3 2 2 2" xfId="18897" xr:uid="{00000000-0005-0000-0000-00003B290000}"/>
    <cellStyle name="Comma 3 2 3 2 4 3 2 2 2 2" xfId="38111" xr:uid="{CBAA662D-585A-4491-B844-B5566679A3D8}"/>
    <cellStyle name="Comma 3 2 3 2 4 3 2 2 3" xfId="28504" xr:uid="{7A66E447-2AD1-432B-AFFB-3EC2F3352879}"/>
    <cellStyle name="Comma 3 2 3 2 4 3 2 3" xfId="14094" xr:uid="{00000000-0005-0000-0000-00003C290000}"/>
    <cellStyle name="Comma 3 2 3 2 4 3 2 3 2" xfId="33308" xr:uid="{DB4CECF1-A47F-4FD4-984E-03E101BF8538}"/>
    <cellStyle name="Comma 3 2 3 2 4 3 2 4" xfId="23701" xr:uid="{C9F3277E-D12C-4E87-96C8-6758AD338D0A}"/>
    <cellStyle name="Comma 3 2 3 2 4 3 3" xfId="6889" xr:uid="{00000000-0005-0000-0000-00003D290000}"/>
    <cellStyle name="Comma 3 2 3 2 4 3 3 2" xfId="16496" xr:uid="{00000000-0005-0000-0000-00003E290000}"/>
    <cellStyle name="Comma 3 2 3 2 4 3 3 2 2" xfId="35710" xr:uid="{C3E9170C-5647-4A65-9A98-7F8F7D7D3F45}"/>
    <cellStyle name="Comma 3 2 3 2 4 3 3 3" xfId="26103" xr:uid="{6A559100-E4BB-4565-BEF9-73ECD1C319B7}"/>
    <cellStyle name="Comma 3 2 3 2 4 3 4" xfId="11692" xr:uid="{00000000-0005-0000-0000-00003F290000}"/>
    <cellStyle name="Comma 3 2 3 2 4 3 4 2" xfId="30906" xr:uid="{5D70D388-2F70-4F36-B7E5-361D504E6E26}"/>
    <cellStyle name="Comma 3 2 3 2 4 3 5" xfId="21299" xr:uid="{8C20E843-C817-42AC-A1D2-29908E809D24}"/>
    <cellStyle name="Comma 3 2 3 2 4 4" xfId="2887" xr:uid="{00000000-0005-0000-0000-000040290000}"/>
    <cellStyle name="Comma 3 2 3 2 4 4 2" xfId="7690" xr:uid="{00000000-0005-0000-0000-000041290000}"/>
    <cellStyle name="Comma 3 2 3 2 4 4 2 2" xfId="17297" xr:uid="{00000000-0005-0000-0000-000042290000}"/>
    <cellStyle name="Comma 3 2 3 2 4 4 2 2 2" xfId="36511" xr:uid="{12D7B25C-4BEA-44E1-B740-D4319E8C2F45}"/>
    <cellStyle name="Comma 3 2 3 2 4 4 2 3" xfId="26904" xr:uid="{E14EF0FD-AD92-4679-8C97-7D880E7B9145}"/>
    <cellStyle name="Comma 3 2 3 2 4 4 3" xfId="12494" xr:uid="{00000000-0005-0000-0000-000043290000}"/>
    <cellStyle name="Comma 3 2 3 2 4 4 3 2" xfId="31708" xr:uid="{70B030E6-EDCB-40D2-AA43-9463B22962E2}"/>
    <cellStyle name="Comma 3 2 3 2 4 4 4" xfId="22101" xr:uid="{0F6BFA5D-AC4E-4608-B565-6804C3930CDD}"/>
    <cellStyle name="Comma 3 2 3 2 4 5" xfId="5289" xr:uid="{00000000-0005-0000-0000-000044290000}"/>
    <cellStyle name="Comma 3 2 3 2 4 5 2" xfId="14896" xr:uid="{00000000-0005-0000-0000-000045290000}"/>
    <cellStyle name="Comma 3 2 3 2 4 5 2 2" xfId="34110" xr:uid="{B74DBCE6-F52B-4C00-A421-F386F1BA53D3}"/>
    <cellStyle name="Comma 3 2 3 2 4 5 3" xfId="24503" xr:uid="{44586201-445E-4387-81D6-2246D22F0CBA}"/>
    <cellStyle name="Comma 3 2 3 2 4 6" xfId="10092" xr:uid="{00000000-0005-0000-0000-000046290000}"/>
    <cellStyle name="Comma 3 2 3 2 4 6 2" xfId="29306" xr:uid="{1B05152C-B4CD-4E8B-970D-ED35AC0A49D9}"/>
    <cellStyle name="Comma 3 2 3 2 4 7" xfId="19699" xr:uid="{CE56F8D9-9720-48AF-AB3A-C77844B14502}"/>
    <cellStyle name="Comma 3 2 3 2 5" xfId="681" xr:uid="{00000000-0005-0000-0000-000047290000}"/>
    <cellStyle name="Comma 3 2 3 2 5 2" xfId="1482" xr:uid="{00000000-0005-0000-0000-000048290000}"/>
    <cellStyle name="Comma 3 2 3 2 5 2 2" xfId="3887" xr:uid="{00000000-0005-0000-0000-000049290000}"/>
    <cellStyle name="Comma 3 2 3 2 5 2 2 2" xfId="8690" xr:uid="{00000000-0005-0000-0000-00004A290000}"/>
    <cellStyle name="Comma 3 2 3 2 5 2 2 2 2" xfId="18297" xr:uid="{00000000-0005-0000-0000-00004B290000}"/>
    <cellStyle name="Comma 3 2 3 2 5 2 2 2 2 2" xfId="37511" xr:uid="{2F6E697E-8A31-4CA5-9F2B-CCC67C279FC5}"/>
    <cellStyle name="Comma 3 2 3 2 5 2 2 2 3" xfId="27904" xr:uid="{315FA1D1-205C-496D-84F1-2B09AA6A197F}"/>
    <cellStyle name="Comma 3 2 3 2 5 2 2 3" xfId="13494" xr:uid="{00000000-0005-0000-0000-00004C290000}"/>
    <cellStyle name="Comma 3 2 3 2 5 2 2 3 2" xfId="32708" xr:uid="{568CE89B-B63F-4714-B9A5-C2757119940C}"/>
    <cellStyle name="Comma 3 2 3 2 5 2 2 4" xfId="23101" xr:uid="{2BE9C2B5-4E64-4A09-B485-DEBF09F23557}"/>
    <cellStyle name="Comma 3 2 3 2 5 2 3" xfId="6289" xr:uid="{00000000-0005-0000-0000-00004D290000}"/>
    <cellStyle name="Comma 3 2 3 2 5 2 3 2" xfId="15896" xr:uid="{00000000-0005-0000-0000-00004E290000}"/>
    <cellStyle name="Comma 3 2 3 2 5 2 3 2 2" xfId="35110" xr:uid="{AF0361F0-AC86-4EBA-8A40-721E508263DE}"/>
    <cellStyle name="Comma 3 2 3 2 5 2 3 3" xfId="25503" xr:uid="{A9E882DD-2B06-4EC7-989D-3C68D8C14628}"/>
    <cellStyle name="Comma 3 2 3 2 5 2 4" xfId="11092" xr:uid="{00000000-0005-0000-0000-00004F290000}"/>
    <cellStyle name="Comma 3 2 3 2 5 2 4 2" xfId="30306" xr:uid="{88A4A604-8191-4888-BB8A-895BC16C01A9}"/>
    <cellStyle name="Comma 3 2 3 2 5 2 5" xfId="20699" xr:uid="{13B55285-2702-4113-BBB3-477A50FDDC1F}"/>
    <cellStyle name="Comma 3 2 3 2 5 3" xfId="2282" xr:uid="{00000000-0005-0000-0000-000050290000}"/>
    <cellStyle name="Comma 3 2 3 2 5 3 2" xfId="4687" xr:uid="{00000000-0005-0000-0000-000051290000}"/>
    <cellStyle name="Comma 3 2 3 2 5 3 2 2" xfId="9490" xr:uid="{00000000-0005-0000-0000-000052290000}"/>
    <cellStyle name="Comma 3 2 3 2 5 3 2 2 2" xfId="19097" xr:uid="{00000000-0005-0000-0000-000053290000}"/>
    <cellStyle name="Comma 3 2 3 2 5 3 2 2 2 2" xfId="38311" xr:uid="{DF3743A6-8189-42FE-9EC4-2144C56AF63B}"/>
    <cellStyle name="Comma 3 2 3 2 5 3 2 2 3" xfId="28704" xr:uid="{1B711060-DDF0-400B-B6DE-110E8D8D9B24}"/>
    <cellStyle name="Comma 3 2 3 2 5 3 2 3" xfId="14294" xr:uid="{00000000-0005-0000-0000-000054290000}"/>
    <cellStyle name="Comma 3 2 3 2 5 3 2 3 2" xfId="33508" xr:uid="{AF42DF1D-3A73-452D-9E6E-EE3D05077F2F}"/>
    <cellStyle name="Comma 3 2 3 2 5 3 2 4" xfId="23901" xr:uid="{55F9F14C-5D36-4A56-AB1E-EFE19C49F2DA}"/>
    <cellStyle name="Comma 3 2 3 2 5 3 3" xfId="7089" xr:uid="{00000000-0005-0000-0000-000055290000}"/>
    <cellStyle name="Comma 3 2 3 2 5 3 3 2" xfId="16696" xr:uid="{00000000-0005-0000-0000-000056290000}"/>
    <cellStyle name="Comma 3 2 3 2 5 3 3 2 2" xfId="35910" xr:uid="{A57670BD-F93C-4253-A7BC-9BC2E1CF3C4B}"/>
    <cellStyle name="Comma 3 2 3 2 5 3 3 3" xfId="26303" xr:uid="{6F9A477A-DF51-48EF-B0F0-7C52606428D5}"/>
    <cellStyle name="Comma 3 2 3 2 5 3 4" xfId="11892" xr:uid="{00000000-0005-0000-0000-000057290000}"/>
    <cellStyle name="Comma 3 2 3 2 5 3 4 2" xfId="31106" xr:uid="{592E6852-AEBC-4D2D-A538-E4D65F089E30}"/>
    <cellStyle name="Comma 3 2 3 2 5 3 5" xfId="21499" xr:uid="{77E045BB-158C-47AA-A5DA-50EEA01D11E7}"/>
    <cellStyle name="Comma 3 2 3 2 5 4" xfId="3087" xr:uid="{00000000-0005-0000-0000-000058290000}"/>
    <cellStyle name="Comma 3 2 3 2 5 4 2" xfId="7890" xr:uid="{00000000-0005-0000-0000-000059290000}"/>
    <cellStyle name="Comma 3 2 3 2 5 4 2 2" xfId="17497" xr:uid="{00000000-0005-0000-0000-00005A290000}"/>
    <cellStyle name="Comma 3 2 3 2 5 4 2 2 2" xfId="36711" xr:uid="{7F5339AE-7574-45C0-A341-E883CF2FB69D}"/>
    <cellStyle name="Comma 3 2 3 2 5 4 2 3" xfId="27104" xr:uid="{7C3343CB-2585-46FA-99DC-5041ED76CDD4}"/>
    <cellStyle name="Comma 3 2 3 2 5 4 3" xfId="12694" xr:uid="{00000000-0005-0000-0000-00005B290000}"/>
    <cellStyle name="Comma 3 2 3 2 5 4 3 2" xfId="31908" xr:uid="{DDB2D82E-C88C-400F-A44A-2329BDBB3D26}"/>
    <cellStyle name="Comma 3 2 3 2 5 4 4" xfId="22301" xr:uid="{9CD7BEA4-DD5C-4A32-AD6A-A313EDFBA04D}"/>
    <cellStyle name="Comma 3 2 3 2 5 5" xfId="5489" xr:uid="{00000000-0005-0000-0000-00005C290000}"/>
    <cellStyle name="Comma 3 2 3 2 5 5 2" xfId="15096" xr:uid="{00000000-0005-0000-0000-00005D290000}"/>
    <cellStyle name="Comma 3 2 3 2 5 5 2 2" xfId="34310" xr:uid="{C2DAD624-5433-40DF-AC43-ED56B553BCE1}"/>
    <cellStyle name="Comma 3 2 3 2 5 5 3" xfId="24703" xr:uid="{31F2503A-5D2B-4085-BBF9-A02E3B5D4E8D}"/>
    <cellStyle name="Comma 3 2 3 2 5 6" xfId="10292" xr:uid="{00000000-0005-0000-0000-00005E290000}"/>
    <cellStyle name="Comma 3 2 3 2 5 6 2" xfId="29506" xr:uid="{9753494B-B022-4991-BDA1-C1497029058F}"/>
    <cellStyle name="Comma 3 2 3 2 5 7" xfId="19899" xr:uid="{79BC09F8-0F6C-4212-86F8-2FDCF9FD0E1E}"/>
    <cellStyle name="Comma 3 2 3 2 6" xfId="882" xr:uid="{00000000-0005-0000-0000-00005F290000}"/>
    <cellStyle name="Comma 3 2 3 2 6 2" xfId="3287" xr:uid="{00000000-0005-0000-0000-000060290000}"/>
    <cellStyle name="Comma 3 2 3 2 6 2 2" xfId="8090" xr:uid="{00000000-0005-0000-0000-000061290000}"/>
    <cellStyle name="Comma 3 2 3 2 6 2 2 2" xfId="17697" xr:uid="{00000000-0005-0000-0000-000062290000}"/>
    <cellStyle name="Comma 3 2 3 2 6 2 2 2 2" xfId="36911" xr:uid="{A9A46E05-4DBE-49EC-8D9F-F05264F44EAA}"/>
    <cellStyle name="Comma 3 2 3 2 6 2 2 3" xfId="27304" xr:uid="{3EB69384-BF9E-48FC-9218-93371DEEF2B5}"/>
    <cellStyle name="Comma 3 2 3 2 6 2 3" xfId="12894" xr:uid="{00000000-0005-0000-0000-000063290000}"/>
    <cellStyle name="Comma 3 2 3 2 6 2 3 2" xfId="32108" xr:uid="{A23499B2-08AE-4F0C-85E6-EB1D842EB174}"/>
    <cellStyle name="Comma 3 2 3 2 6 2 4" xfId="22501" xr:uid="{BA6B3E55-3693-42BF-97CF-E12A14C8388F}"/>
    <cellStyle name="Comma 3 2 3 2 6 3" xfId="5689" xr:uid="{00000000-0005-0000-0000-000064290000}"/>
    <cellStyle name="Comma 3 2 3 2 6 3 2" xfId="15296" xr:uid="{00000000-0005-0000-0000-000065290000}"/>
    <cellStyle name="Comma 3 2 3 2 6 3 2 2" xfId="34510" xr:uid="{A3EA49BB-FAA2-49EE-B8F5-0B81A8D55926}"/>
    <cellStyle name="Comma 3 2 3 2 6 3 3" xfId="24903" xr:uid="{C0C2354F-5755-4CE6-AB13-3A1491B7F5BA}"/>
    <cellStyle name="Comma 3 2 3 2 6 4" xfId="10492" xr:uid="{00000000-0005-0000-0000-000066290000}"/>
    <cellStyle name="Comma 3 2 3 2 6 4 2" xfId="29706" xr:uid="{BBC73B84-35E2-4642-ACAD-BD634D3DA534}"/>
    <cellStyle name="Comma 3 2 3 2 6 5" xfId="20099" xr:uid="{60D7E7DB-B781-4A1F-B03A-BFD49DA5636C}"/>
    <cellStyle name="Comma 3 2 3 2 7" xfId="1682" xr:uid="{00000000-0005-0000-0000-000067290000}"/>
    <cellStyle name="Comma 3 2 3 2 7 2" xfId="4087" xr:uid="{00000000-0005-0000-0000-000068290000}"/>
    <cellStyle name="Comma 3 2 3 2 7 2 2" xfId="8890" xr:uid="{00000000-0005-0000-0000-000069290000}"/>
    <cellStyle name="Comma 3 2 3 2 7 2 2 2" xfId="18497" xr:uid="{00000000-0005-0000-0000-00006A290000}"/>
    <cellStyle name="Comma 3 2 3 2 7 2 2 2 2" xfId="37711" xr:uid="{CAC29BC4-51BA-41CD-818B-F5A96B034A7C}"/>
    <cellStyle name="Comma 3 2 3 2 7 2 2 3" xfId="28104" xr:uid="{0FE1D1A4-A98E-4275-B13F-7C5621C611B8}"/>
    <cellStyle name="Comma 3 2 3 2 7 2 3" xfId="13694" xr:uid="{00000000-0005-0000-0000-00006B290000}"/>
    <cellStyle name="Comma 3 2 3 2 7 2 3 2" xfId="32908" xr:uid="{4DA57144-F573-49E7-81D1-B2D7E76BFAC1}"/>
    <cellStyle name="Comma 3 2 3 2 7 2 4" xfId="23301" xr:uid="{2D3C2169-8810-4979-BC4C-F3177CF6B38E}"/>
    <cellStyle name="Comma 3 2 3 2 7 3" xfId="6489" xr:uid="{00000000-0005-0000-0000-00006C290000}"/>
    <cellStyle name="Comma 3 2 3 2 7 3 2" xfId="16096" xr:uid="{00000000-0005-0000-0000-00006D290000}"/>
    <cellStyle name="Comma 3 2 3 2 7 3 2 2" xfId="35310" xr:uid="{C1407DFA-DF91-4A7C-9EB1-6AD09EAA3AE2}"/>
    <cellStyle name="Comma 3 2 3 2 7 3 3" xfId="25703" xr:uid="{75C3F1F4-A5B9-480A-ABB6-B412B25D60AA}"/>
    <cellStyle name="Comma 3 2 3 2 7 4" xfId="11292" xr:uid="{00000000-0005-0000-0000-00006E290000}"/>
    <cellStyle name="Comma 3 2 3 2 7 4 2" xfId="30506" xr:uid="{FC80A8CE-F77A-4A07-801D-9B104325A43F}"/>
    <cellStyle name="Comma 3 2 3 2 7 5" xfId="20899" xr:uid="{50529FC2-2591-4899-BCAD-0BF872016739}"/>
    <cellStyle name="Comma 3 2 3 2 8" xfId="2487" xr:uid="{00000000-0005-0000-0000-00006F290000}"/>
    <cellStyle name="Comma 3 2 3 2 8 2" xfId="7290" xr:uid="{00000000-0005-0000-0000-000070290000}"/>
    <cellStyle name="Comma 3 2 3 2 8 2 2" xfId="16897" xr:uid="{00000000-0005-0000-0000-000071290000}"/>
    <cellStyle name="Comma 3 2 3 2 8 2 2 2" xfId="36111" xr:uid="{85683C7C-5707-4794-A9BF-5826FC789CC6}"/>
    <cellStyle name="Comma 3 2 3 2 8 2 3" xfId="26504" xr:uid="{84BA1190-95A1-4F3F-A156-89078480593A}"/>
    <cellStyle name="Comma 3 2 3 2 8 3" xfId="12094" xr:uid="{00000000-0005-0000-0000-000072290000}"/>
    <cellStyle name="Comma 3 2 3 2 8 3 2" xfId="31308" xr:uid="{074ECD43-747E-4AB6-A600-3C9A81D6A0A4}"/>
    <cellStyle name="Comma 3 2 3 2 8 4" xfId="21701" xr:uid="{700FE03A-1BA6-4540-B5C3-1C375359E699}"/>
    <cellStyle name="Comma 3 2 3 2 9" xfId="4889" xr:uid="{00000000-0005-0000-0000-000073290000}"/>
    <cellStyle name="Comma 3 2 3 2 9 2" xfId="14496" xr:uid="{00000000-0005-0000-0000-000074290000}"/>
    <cellStyle name="Comma 3 2 3 2 9 2 2" xfId="33710" xr:uid="{136022B0-BDAB-44BA-B993-8599EABDE9BD}"/>
    <cellStyle name="Comma 3 2 3 2 9 3" xfId="24103" xr:uid="{1C025123-9063-4063-A53E-53B529813B81}"/>
    <cellStyle name="Comma 3 2 3 3" xfId="131" xr:uid="{00000000-0005-0000-0000-000075290000}"/>
    <cellStyle name="Comma 3 2 3 3 10" xfId="19349" xr:uid="{9778EF38-98A8-4542-9B83-FC71384D1217}"/>
    <cellStyle name="Comma 3 2 3 3 2" xfId="331" xr:uid="{00000000-0005-0000-0000-000076290000}"/>
    <cellStyle name="Comma 3 2 3 3 2 2" xfId="1132" xr:uid="{00000000-0005-0000-0000-000077290000}"/>
    <cellStyle name="Comma 3 2 3 3 2 2 2" xfId="3537" xr:uid="{00000000-0005-0000-0000-000078290000}"/>
    <cellStyle name="Comma 3 2 3 3 2 2 2 2" xfId="8340" xr:uid="{00000000-0005-0000-0000-000079290000}"/>
    <cellStyle name="Comma 3 2 3 3 2 2 2 2 2" xfId="17947" xr:uid="{00000000-0005-0000-0000-00007A290000}"/>
    <cellStyle name="Comma 3 2 3 3 2 2 2 2 2 2" xfId="37161" xr:uid="{83CDD09D-F727-41DB-9F65-0CCB791CD089}"/>
    <cellStyle name="Comma 3 2 3 3 2 2 2 2 3" xfId="27554" xr:uid="{907580C7-24F4-4971-AAFE-0100B162F63C}"/>
    <cellStyle name="Comma 3 2 3 3 2 2 2 3" xfId="13144" xr:uid="{00000000-0005-0000-0000-00007B290000}"/>
    <cellStyle name="Comma 3 2 3 3 2 2 2 3 2" xfId="32358" xr:uid="{CBAC9854-5B9F-48AA-870E-0021CF64B444}"/>
    <cellStyle name="Comma 3 2 3 3 2 2 2 4" xfId="22751" xr:uid="{E66EE9DB-96DB-4B73-8C04-C87323C518F4}"/>
    <cellStyle name="Comma 3 2 3 3 2 2 3" xfId="5939" xr:uid="{00000000-0005-0000-0000-00007C290000}"/>
    <cellStyle name="Comma 3 2 3 3 2 2 3 2" xfId="15546" xr:uid="{00000000-0005-0000-0000-00007D290000}"/>
    <cellStyle name="Comma 3 2 3 3 2 2 3 2 2" xfId="34760" xr:uid="{63F331A6-0657-4D9F-8DEB-804B54735B74}"/>
    <cellStyle name="Comma 3 2 3 3 2 2 3 3" xfId="25153" xr:uid="{151DCB17-F3D0-4F85-8862-2685F6BD6081}"/>
    <cellStyle name="Comma 3 2 3 3 2 2 4" xfId="10742" xr:uid="{00000000-0005-0000-0000-00007E290000}"/>
    <cellStyle name="Comma 3 2 3 3 2 2 4 2" xfId="29956" xr:uid="{2677063C-3B09-419F-A91F-65C2C6E4EE38}"/>
    <cellStyle name="Comma 3 2 3 3 2 2 5" xfId="20349" xr:uid="{02DA3D9F-A578-46DB-AAC1-F7AEFF855042}"/>
    <cellStyle name="Comma 3 2 3 3 2 3" xfId="1932" xr:uid="{00000000-0005-0000-0000-00007F290000}"/>
    <cellStyle name="Comma 3 2 3 3 2 3 2" xfId="4337" xr:uid="{00000000-0005-0000-0000-000080290000}"/>
    <cellStyle name="Comma 3 2 3 3 2 3 2 2" xfId="9140" xr:uid="{00000000-0005-0000-0000-000081290000}"/>
    <cellStyle name="Comma 3 2 3 3 2 3 2 2 2" xfId="18747" xr:uid="{00000000-0005-0000-0000-000082290000}"/>
    <cellStyle name="Comma 3 2 3 3 2 3 2 2 2 2" xfId="37961" xr:uid="{318F1C3A-B3C9-4922-BF3A-9C9109F13E70}"/>
    <cellStyle name="Comma 3 2 3 3 2 3 2 2 3" xfId="28354" xr:uid="{88DD848B-F34D-4620-967E-7381F7CF2171}"/>
    <cellStyle name="Comma 3 2 3 3 2 3 2 3" xfId="13944" xr:uid="{00000000-0005-0000-0000-000083290000}"/>
    <cellStyle name="Comma 3 2 3 3 2 3 2 3 2" xfId="33158" xr:uid="{60BDB31F-7B93-4F66-9BE7-F42D59D91A73}"/>
    <cellStyle name="Comma 3 2 3 3 2 3 2 4" xfId="23551" xr:uid="{5764E26A-2AFF-4740-B025-6320C12E4C22}"/>
    <cellStyle name="Comma 3 2 3 3 2 3 3" xfId="6739" xr:uid="{00000000-0005-0000-0000-000084290000}"/>
    <cellStyle name="Comma 3 2 3 3 2 3 3 2" xfId="16346" xr:uid="{00000000-0005-0000-0000-000085290000}"/>
    <cellStyle name="Comma 3 2 3 3 2 3 3 2 2" xfId="35560" xr:uid="{7CDDBDDB-9C70-4F94-89BD-2224450E6FEC}"/>
    <cellStyle name="Comma 3 2 3 3 2 3 3 3" xfId="25953" xr:uid="{CA8A600C-2848-4D75-AF81-8DAABB624126}"/>
    <cellStyle name="Comma 3 2 3 3 2 3 4" xfId="11542" xr:uid="{00000000-0005-0000-0000-000086290000}"/>
    <cellStyle name="Comma 3 2 3 3 2 3 4 2" xfId="30756" xr:uid="{1C9A6F27-D597-496D-90E2-68BC866826AC}"/>
    <cellStyle name="Comma 3 2 3 3 2 3 5" xfId="21149" xr:uid="{7B9982C3-A6DA-4A09-B655-6176452609E2}"/>
    <cellStyle name="Comma 3 2 3 3 2 4" xfId="2737" xr:uid="{00000000-0005-0000-0000-000087290000}"/>
    <cellStyle name="Comma 3 2 3 3 2 4 2" xfId="7540" xr:uid="{00000000-0005-0000-0000-000088290000}"/>
    <cellStyle name="Comma 3 2 3 3 2 4 2 2" xfId="17147" xr:uid="{00000000-0005-0000-0000-000089290000}"/>
    <cellStyle name="Comma 3 2 3 3 2 4 2 2 2" xfId="36361" xr:uid="{7E56B39F-63CB-4F91-81AF-21F5DA4368C7}"/>
    <cellStyle name="Comma 3 2 3 3 2 4 2 3" xfId="26754" xr:uid="{0256306A-C889-4C25-A2A0-E1FB3A3330BE}"/>
    <cellStyle name="Comma 3 2 3 3 2 4 3" xfId="12344" xr:uid="{00000000-0005-0000-0000-00008A290000}"/>
    <cellStyle name="Comma 3 2 3 3 2 4 3 2" xfId="31558" xr:uid="{74AB6B41-DB22-4DFA-B1CF-BFD29C4ED4CF}"/>
    <cellStyle name="Comma 3 2 3 3 2 4 4" xfId="21951" xr:uid="{DF15284B-C47A-430D-9682-C1323B138895}"/>
    <cellStyle name="Comma 3 2 3 3 2 5" xfId="5139" xr:uid="{00000000-0005-0000-0000-00008B290000}"/>
    <cellStyle name="Comma 3 2 3 3 2 5 2" xfId="14746" xr:uid="{00000000-0005-0000-0000-00008C290000}"/>
    <cellStyle name="Comma 3 2 3 3 2 5 2 2" xfId="33960" xr:uid="{6E162D77-41EA-43D4-B0D8-17822C8619FA}"/>
    <cellStyle name="Comma 3 2 3 3 2 5 3" xfId="24353" xr:uid="{4C466530-477D-4F57-812C-54C5D280EE43}"/>
    <cellStyle name="Comma 3 2 3 3 2 6" xfId="9942" xr:uid="{00000000-0005-0000-0000-00008D290000}"/>
    <cellStyle name="Comma 3 2 3 3 2 6 2" xfId="29156" xr:uid="{29731A5A-7934-43AE-91AF-64E0CEEC1FFA}"/>
    <cellStyle name="Comma 3 2 3 3 2 7" xfId="19549" xr:uid="{1505995F-4B4D-43FF-B346-D2A2FE389BE8}"/>
    <cellStyle name="Comma 3 2 3 3 3" xfId="531" xr:uid="{00000000-0005-0000-0000-00008E290000}"/>
    <cellStyle name="Comma 3 2 3 3 3 2" xfId="1332" xr:uid="{00000000-0005-0000-0000-00008F290000}"/>
    <cellStyle name="Comma 3 2 3 3 3 2 2" xfId="3737" xr:uid="{00000000-0005-0000-0000-000090290000}"/>
    <cellStyle name="Comma 3 2 3 3 3 2 2 2" xfId="8540" xr:uid="{00000000-0005-0000-0000-000091290000}"/>
    <cellStyle name="Comma 3 2 3 3 3 2 2 2 2" xfId="18147" xr:uid="{00000000-0005-0000-0000-000092290000}"/>
    <cellStyle name="Comma 3 2 3 3 3 2 2 2 2 2" xfId="37361" xr:uid="{4D417793-EB84-4EB7-88A0-959F6612D86C}"/>
    <cellStyle name="Comma 3 2 3 3 3 2 2 2 3" xfId="27754" xr:uid="{85BD0E78-71FA-4B9B-8502-C3546B7AC221}"/>
    <cellStyle name="Comma 3 2 3 3 3 2 2 3" xfId="13344" xr:uid="{00000000-0005-0000-0000-000093290000}"/>
    <cellStyle name="Comma 3 2 3 3 3 2 2 3 2" xfId="32558" xr:uid="{3F90D664-A4D3-422F-82CB-978A9B899778}"/>
    <cellStyle name="Comma 3 2 3 3 3 2 2 4" xfId="22951" xr:uid="{0B639CD6-2BEA-44F6-9BA9-C3F925E3D7AE}"/>
    <cellStyle name="Comma 3 2 3 3 3 2 3" xfId="6139" xr:uid="{00000000-0005-0000-0000-000094290000}"/>
    <cellStyle name="Comma 3 2 3 3 3 2 3 2" xfId="15746" xr:uid="{00000000-0005-0000-0000-000095290000}"/>
    <cellStyle name="Comma 3 2 3 3 3 2 3 2 2" xfId="34960" xr:uid="{02201BC7-1E49-4DED-8C6C-F3AAAD8D75EA}"/>
    <cellStyle name="Comma 3 2 3 3 3 2 3 3" xfId="25353" xr:uid="{8E87E7BE-8960-46FB-BC4C-79ACEE3D0D1A}"/>
    <cellStyle name="Comma 3 2 3 3 3 2 4" xfId="10942" xr:uid="{00000000-0005-0000-0000-000096290000}"/>
    <cellStyle name="Comma 3 2 3 3 3 2 4 2" xfId="30156" xr:uid="{0B17C89D-E2EF-4802-B206-8CCB64D3C394}"/>
    <cellStyle name="Comma 3 2 3 3 3 2 5" xfId="20549" xr:uid="{4606651B-3E35-4656-B07D-46A444A3C0CE}"/>
    <cellStyle name="Comma 3 2 3 3 3 3" xfId="2132" xr:uid="{00000000-0005-0000-0000-000097290000}"/>
    <cellStyle name="Comma 3 2 3 3 3 3 2" xfId="4537" xr:uid="{00000000-0005-0000-0000-000098290000}"/>
    <cellStyle name="Comma 3 2 3 3 3 3 2 2" xfId="9340" xr:uid="{00000000-0005-0000-0000-000099290000}"/>
    <cellStyle name="Comma 3 2 3 3 3 3 2 2 2" xfId="18947" xr:uid="{00000000-0005-0000-0000-00009A290000}"/>
    <cellStyle name="Comma 3 2 3 3 3 3 2 2 2 2" xfId="38161" xr:uid="{CFAD4F71-3D90-45AC-94BC-C71200ECED0C}"/>
    <cellStyle name="Comma 3 2 3 3 3 3 2 2 3" xfId="28554" xr:uid="{79FE2C8C-55BF-4490-9B4F-5CDE72E078B7}"/>
    <cellStyle name="Comma 3 2 3 3 3 3 2 3" xfId="14144" xr:uid="{00000000-0005-0000-0000-00009B290000}"/>
    <cellStyle name="Comma 3 2 3 3 3 3 2 3 2" xfId="33358" xr:uid="{B3637FFA-436D-4328-B997-9122DA5F0136}"/>
    <cellStyle name="Comma 3 2 3 3 3 3 2 4" xfId="23751" xr:uid="{195C96CE-57EA-471A-B279-476FB4660817}"/>
    <cellStyle name="Comma 3 2 3 3 3 3 3" xfId="6939" xr:uid="{00000000-0005-0000-0000-00009C290000}"/>
    <cellStyle name="Comma 3 2 3 3 3 3 3 2" xfId="16546" xr:uid="{00000000-0005-0000-0000-00009D290000}"/>
    <cellStyle name="Comma 3 2 3 3 3 3 3 2 2" xfId="35760" xr:uid="{2E8EED96-843D-4E33-957A-BF517FBF6145}"/>
    <cellStyle name="Comma 3 2 3 3 3 3 3 3" xfId="26153" xr:uid="{D42B80A5-8A27-4B72-807F-BA824EABF340}"/>
    <cellStyle name="Comma 3 2 3 3 3 3 4" xfId="11742" xr:uid="{00000000-0005-0000-0000-00009E290000}"/>
    <cellStyle name="Comma 3 2 3 3 3 3 4 2" xfId="30956" xr:uid="{5FC5DA9F-061E-4BDE-A041-8C20D5EEEC7C}"/>
    <cellStyle name="Comma 3 2 3 3 3 3 5" xfId="21349" xr:uid="{04DED500-81EA-4D27-8724-A2264DC01275}"/>
    <cellStyle name="Comma 3 2 3 3 3 4" xfId="2937" xr:uid="{00000000-0005-0000-0000-00009F290000}"/>
    <cellStyle name="Comma 3 2 3 3 3 4 2" xfId="7740" xr:uid="{00000000-0005-0000-0000-0000A0290000}"/>
    <cellStyle name="Comma 3 2 3 3 3 4 2 2" xfId="17347" xr:uid="{00000000-0005-0000-0000-0000A1290000}"/>
    <cellStyle name="Comma 3 2 3 3 3 4 2 2 2" xfId="36561" xr:uid="{7FCEFE0F-B0A4-486B-8437-F62ABC0A581B}"/>
    <cellStyle name="Comma 3 2 3 3 3 4 2 3" xfId="26954" xr:uid="{DE8A6966-382D-4977-92BB-6C728CB40FC4}"/>
    <cellStyle name="Comma 3 2 3 3 3 4 3" xfId="12544" xr:uid="{00000000-0005-0000-0000-0000A2290000}"/>
    <cellStyle name="Comma 3 2 3 3 3 4 3 2" xfId="31758" xr:uid="{4FF38912-83A9-4103-BD31-01484AE9B099}"/>
    <cellStyle name="Comma 3 2 3 3 3 4 4" xfId="22151" xr:uid="{8E0060BF-AE0B-4571-AA14-EA737F9E5CE2}"/>
    <cellStyle name="Comma 3 2 3 3 3 5" xfId="5339" xr:uid="{00000000-0005-0000-0000-0000A3290000}"/>
    <cellStyle name="Comma 3 2 3 3 3 5 2" xfId="14946" xr:uid="{00000000-0005-0000-0000-0000A4290000}"/>
    <cellStyle name="Comma 3 2 3 3 3 5 2 2" xfId="34160" xr:uid="{E4AB288C-2F0C-492D-80EE-55DE8A38255F}"/>
    <cellStyle name="Comma 3 2 3 3 3 5 3" xfId="24553" xr:uid="{DEF19BAD-54DE-4B19-BA50-295655403FF2}"/>
    <cellStyle name="Comma 3 2 3 3 3 6" xfId="10142" xr:uid="{00000000-0005-0000-0000-0000A5290000}"/>
    <cellStyle name="Comma 3 2 3 3 3 6 2" xfId="29356" xr:uid="{1F4BF21E-4976-4AAF-8C7D-99536F79C5F7}"/>
    <cellStyle name="Comma 3 2 3 3 3 7" xfId="19749" xr:uid="{54294A38-E078-480F-BCBC-190254986A03}"/>
    <cellStyle name="Comma 3 2 3 3 4" xfId="731" xr:uid="{00000000-0005-0000-0000-0000A6290000}"/>
    <cellStyle name="Comma 3 2 3 3 4 2" xfId="1532" xr:uid="{00000000-0005-0000-0000-0000A7290000}"/>
    <cellStyle name="Comma 3 2 3 3 4 2 2" xfId="3937" xr:uid="{00000000-0005-0000-0000-0000A8290000}"/>
    <cellStyle name="Comma 3 2 3 3 4 2 2 2" xfId="8740" xr:uid="{00000000-0005-0000-0000-0000A9290000}"/>
    <cellStyle name="Comma 3 2 3 3 4 2 2 2 2" xfId="18347" xr:uid="{00000000-0005-0000-0000-0000AA290000}"/>
    <cellStyle name="Comma 3 2 3 3 4 2 2 2 2 2" xfId="37561" xr:uid="{267D581D-435D-4AC3-92F4-CFAD1AED2D2E}"/>
    <cellStyle name="Comma 3 2 3 3 4 2 2 2 3" xfId="27954" xr:uid="{0EF1710B-BD33-4346-9EF3-7AADBF9EA615}"/>
    <cellStyle name="Comma 3 2 3 3 4 2 2 3" xfId="13544" xr:uid="{00000000-0005-0000-0000-0000AB290000}"/>
    <cellStyle name="Comma 3 2 3 3 4 2 2 3 2" xfId="32758" xr:uid="{B59C56CE-48A9-488E-8431-31D10A28F03F}"/>
    <cellStyle name="Comma 3 2 3 3 4 2 2 4" xfId="23151" xr:uid="{A9930BE4-36FD-4C30-A296-FC71056A13FD}"/>
    <cellStyle name="Comma 3 2 3 3 4 2 3" xfId="6339" xr:uid="{00000000-0005-0000-0000-0000AC290000}"/>
    <cellStyle name="Comma 3 2 3 3 4 2 3 2" xfId="15946" xr:uid="{00000000-0005-0000-0000-0000AD290000}"/>
    <cellStyle name="Comma 3 2 3 3 4 2 3 2 2" xfId="35160" xr:uid="{4A1ED877-583E-4961-9973-31805D610B09}"/>
    <cellStyle name="Comma 3 2 3 3 4 2 3 3" xfId="25553" xr:uid="{B46777A8-2649-4D5B-900A-3D7C3E79282C}"/>
    <cellStyle name="Comma 3 2 3 3 4 2 4" xfId="11142" xr:uid="{00000000-0005-0000-0000-0000AE290000}"/>
    <cellStyle name="Comma 3 2 3 3 4 2 4 2" xfId="30356" xr:uid="{E718F692-A543-46C0-A4A4-021D53EB9B03}"/>
    <cellStyle name="Comma 3 2 3 3 4 2 5" xfId="20749" xr:uid="{ED94F1CC-FB25-4504-945D-B24A6232ED4B}"/>
    <cellStyle name="Comma 3 2 3 3 4 3" xfId="2332" xr:uid="{00000000-0005-0000-0000-0000AF290000}"/>
    <cellStyle name="Comma 3 2 3 3 4 3 2" xfId="4737" xr:uid="{00000000-0005-0000-0000-0000B0290000}"/>
    <cellStyle name="Comma 3 2 3 3 4 3 2 2" xfId="9540" xr:uid="{00000000-0005-0000-0000-0000B1290000}"/>
    <cellStyle name="Comma 3 2 3 3 4 3 2 2 2" xfId="19147" xr:uid="{00000000-0005-0000-0000-0000B2290000}"/>
    <cellStyle name="Comma 3 2 3 3 4 3 2 2 2 2" xfId="38361" xr:uid="{AEF9EF0E-8907-4246-B2BD-8007BE00C77E}"/>
    <cellStyle name="Comma 3 2 3 3 4 3 2 2 3" xfId="28754" xr:uid="{CF2169A6-6692-4D91-872B-D35B96F7B418}"/>
    <cellStyle name="Comma 3 2 3 3 4 3 2 3" xfId="14344" xr:uid="{00000000-0005-0000-0000-0000B3290000}"/>
    <cellStyle name="Comma 3 2 3 3 4 3 2 3 2" xfId="33558" xr:uid="{23BFD0B1-DC6C-4057-BAAF-34B3653932E3}"/>
    <cellStyle name="Comma 3 2 3 3 4 3 2 4" xfId="23951" xr:uid="{882F2EC0-CBE4-4249-814D-D1E5C0D3E712}"/>
    <cellStyle name="Comma 3 2 3 3 4 3 3" xfId="7139" xr:uid="{00000000-0005-0000-0000-0000B4290000}"/>
    <cellStyle name="Comma 3 2 3 3 4 3 3 2" xfId="16746" xr:uid="{00000000-0005-0000-0000-0000B5290000}"/>
    <cellStyle name="Comma 3 2 3 3 4 3 3 2 2" xfId="35960" xr:uid="{1F2FFF70-F2A9-4C66-8A78-861D1F0C2A99}"/>
    <cellStyle name="Comma 3 2 3 3 4 3 3 3" xfId="26353" xr:uid="{1EE8D5C5-C6F8-4445-B0A3-AFF2935B9051}"/>
    <cellStyle name="Comma 3 2 3 3 4 3 4" xfId="11942" xr:uid="{00000000-0005-0000-0000-0000B6290000}"/>
    <cellStyle name="Comma 3 2 3 3 4 3 4 2" xfId="31156" xr:uid="{12074A28-5E2E-4AA0-BB61-988799317177}"/>
    <cellStyle name="Comma 3 2 3 3 4 3 5" xfId="21549" xr:uid="{509FA449-02EC-4B1E-A43A-9F38F7111CD2}"/>
    <cellStyle name="Comma 3 2 3 3 4 4" xfId="3137" xr:uid="{00000000-0005-0000-0000-0000B7290000}"/>
    <cellStyle name="Comma 3 2 3 3 4 4 2" xfId="7940" xr:uid="{00000000-0005-0000-0000-0000B8290000}"/>
    <cellStyle name="Comma 3 2 3 3 4 4 2 2" xfId="17547" xr:uid="{00000000-0005-0000-0000-0000B9290000}"/>
    <cellStyle name="Comma 3 2 3 3 4 4 2 2 2" xfId="36761" xr:uid="{6AC9CCEF-C906-457A-A8C1-E47D5DD97B47}"/>
    <cellStyle name="Comma 3 2 3 3 4 4 2 3" xfId="27154" xr:uid="{F31973C5-9FA3-4120-9043-509DA14B0D12}"/>
    <cellStyle name="Comma 3 2 3 3 4 4 3" xfId="12744" xr:uid="{00000000-0005-0000-0000-0000BA290000}"/>
    <cellStyle name="Comma 3 2 3 3 4 4 3 2" xfId="31958" xr:uid="{B0A11820-341B-4FD5-9769-337463B15DA9}"/>
    <cellStyle name="Comma 3 2 3 3 4 4 4" xfId="22351" xr:uid="{3E17CA45-BF33-4FC5-8DA3-6778F1D005AA}"/>
    <cellStyle name="Comma 3 2 3 3 4 5" xfId="5539" xr:uid="{00000000-0005-0000-0000-0000BB290000}"/>
    <cellStyle name="Comma 3 2 3 3 4 5 2" xfId="15146" xr:uid="{00000000-0005-0000-0000-0000BC290000}"/>
    <cellStyle name="Comma 3 2 3 3 4 5 2 2" xfId="34360" xr:uid="{B576ACA4-DE77-4B27-BE15-9510B1C7A50B}"/>
    <cellStyle name="Comma 3 2 3 3 4 5 3" xfId="24753" xr:uid="{B0209518-8269-403D-9AD4-A22D59892B97}"/>
    <cellStyle name="Comma 3 2 3 3 4 6" xfId="10342" xr:uid="{00000000-0005-0000-0000-0000BD290000}"/>
    <cellStyle name="Comma 3 2 3 3 4 6 2" xfId="29556" xr:uid="{9A803598-5EE1-4150-90B4-C19A35A9C019}"/>
    <cellStyle name="Comma 3 2 3 3 4 7" xfId="19949" xr:uid="{64E7C151-E148-4CAC-82D2-6606C9437239}"/>
    <cellStyle name="Comma 3 2 3 3 5" xfId="932" xr:uid="{00000000-0005-0000-0000-0000BE290000}"/>
    <cellStyle name="Comma 3 2 3 3 5 2" xfId="3337" xr:uid="{00000000-0005-0000-0000-0000BF290000}"/>
    <cellStyle name="Comma 3 2 3 3 5 2 2" xfId="8140" xr:uid="{00000000-0005-0000-0000-0000C0290000}"/>
    <cellStyle name="Comma 3 2 3 3 5 2 2 2" xfId="17747" xr:uid="{00000000-0005-0000-0000-0000C1290000}"/>
    <cellStyle name="Comma 3 2 3 3 5 2 2 2 2" xfId="36961" xr:uid="{8B429491-2C4B-467E-BCFB-35576A99F554}"/>
    <cellStyle name="Comma 3 2 3 3 5 2 2 3" xfId="27354" xr:uid="{713A2CE2-F852-47AC-982A-995247FFEE5F}"/>
    <cellStyle name="Comma 3 2 3 3 5 2 3" xfId="12944" xr:uid="{00000000-0005-0000-0000-0000C2290000}"/>
    <cellStyle name="Comma 3 2 3 3 5 2 3 2" xfId="32158" xr:uid="{C712D8A5-5897-4CD7-9FDF-C727729993FC}"/>
    <cellStyle name="Comma 3 2 3 3 5 2 4" xfId="22551" xr:uid="{B684EBDC-D698-41ED-B08E-90B8736F85D2}"/>
    <cellStyle name="Comma 3 2 3 3 5 3" xfId="5739" xr:uid="{00000000-0005-0000-0000-0000C3290000}"/>
    <cellStyle name="Comma 3 2 3 3 5 3 2" xfId="15346" xr:uid="{00000000-0005-0000-0000-0000C4290000}"/>
    <cellStyle name="Comma 3 2 3 3 5 3 2 2" xfId="34560" xr:uid="{BEF19886-1359-4C8E-AEE8-A782A4F2A90C}"/>
    <cellStyle name="Comma 3 2 3 3 5 3 3" xfId="24953" xr:uid="{CFA4EF69-F7FA-4CED-A6E2-21F26DA15BE7}"/>
    <cellStyle name="Comma 3 2 3 3 5 4" xfId="10542" xr:uid="{00000000-0005-0000-0000-0000C5290000}"/>
    <cellStyle name="Comma 3 2 3 3 5 4 2" xfId="29756" xr:uid="{48B27B34-ADCB-4675-8EBA-ED01D46C00F5}"/>
    <cellStyle name="Comma 3 2 3 3 5 5" xfId="20149" xr:uid="{61C6C889-64A9-427F-B962-6658509E8E28}"/>
    <cellStyle name="Comma 3 2 3 3 6" xfId="1732" xr:uid="{00000000-0005-0000-0000-0000C6290000}"/>
    <cellStyle name="Comma 3 2 3 3 6 2" xfId="4137" xr:uid="{00000000-0005-0000-0000-0000C7290000}"/>
    <cellStyle name="Comma 3 2 3 3 6 2 2" xfId="8940" xr:uid="{00000000-0005-0000-0000-0000C8290000}"/>
    <cellStyle name="Comma 3 2 3 3 6 2 2 2" xfId="18547" xr:uid="{00000000-0005-0000-0000-0000C9290000}"/>
    <cellStyle name="Comma 3 2 3 3 6 2 2 2 2" xfId="37761" xr:uid="{47E5A6E8-4FA8-45FB-8E86-4EC76CA39B48}"/>
    <cellStyle name="Comma 3 2 3 3 6 2 2 3" xfId="28154" xr:uid="{90CF80E6-F143-4804-890E-A058E1037019}"/>
    <cellStyle name="Comma 3 2 3 3 6 2 3" xfId="13744" xr:uid="{00000000-0005-0000-0000-0000CA290000}"/>
    <cellStyle name="Comma 3 2 3 3 6 2 3 2" xfId="32958" xr:uid="{793F0DBA-F0BC-48A1-9170-0767CFC2C9CF}"/>
    <cellStyle name="Comma 3 2 3 3 6 2 4" xfId="23351" xr:uid="{90FAB3AC-B87D-4EE9-9F4C-106E27812C14}"/>
    <cellStyle name="Comma 3 2 3 3 6 3" xfId="6539" xr:uid="{00000000-0005-0000-0000-0000CB290000}"/>
    <cellStyle name="Comma 3 2 3 3 6 3 2" xfId="16146" xr:uid="{00000000-0005-0000-0000-0000CC290000}"/>
    <cellStyle name="Comma 3 2 3 3 6 3 2 2" xfId="35360" xr:uid="{453B64B1-76B3-43F6-908D-177CF2032B06}"/>
    <cellStyle name="Comma 3 2 3 3 6 3 3" xfId="25753" xr:uid="{05201BBA-57DC-464A-9F44-1A9E275C1D4F}"/>
    <cellStyle name="Comma 3 2 3 3 6 4" xfId="11342" xr:uid="{00000000-0005-0000-0000-0000CD290000}"/>
    <cellStyle name="Comma 3 2 3 3 6 4 2" xfId="30556" xr:uid="{B0D9BAA4-AD02-43D2-8F8C-B3FD135C442C}"/>
    <cellStyle name="Comma 3 2 3 3 6 5" xfId="20949" xr:uid="{2CDDA6D8-4E37-42AC-9313-34D7E37A88C9}"/>
    <cellStyle name="Comma 3 2 3 3 7" xfId="2537" xr:uid="{00000000-0005-0000-0000-0000CE290000}"/>
    <cellStyle name="Comma 3 2 3 3 7 2" xfId="7340" xr:uid="{00000000-0005-0000-0000-0000CF290000}"/>
    <cellStyle name="Comma 3 2 3 3 7 2 2" xfId="16947" xr:uid="{00000000-0005-0000-0000-0000D0290000}"/>
    <cellStyle name="Comma 3 2 3 3 7 2 2 2" xfId="36161" xr:uid="{5DBCE3CF-05EB-40FB-8701-389B238240B1}"/>
    <cellStyle name="Comma 3 2 3 3 7 2 3" xfId="26554" xr:uid="{6B54CC13-D2C9-4BFD-BE92-34E56CEDC3A9}"/>
    <cellStyle name="Comma 3 2 3 3 7 3" xfId="12144" xr:uid="{00000000-0005-0000-0000-0000D1290000}"/>
    <cellStyle name="Comma 3 2 3 3 7 3 2" xfId="31358" xr:uid="{9CD2E681-F428-4BEB-A64A-749397183A06}"/>
    <cellStyle name="Comma 3 2 3 3 7 4" xfId="21751" xr:uid="{E473B1FC-AFD0-415A-91E4-DF4168F7EF80}"/>
    <cellStyle name="Comma 3 2 3 3 8" xfId="4939" xr:uid="{00000000-0005-0000-0000-0000D2290000}"/>
    <cellStyle name="Comma 3 2 3 3 8 2" xfId="14546" xr:uid="{00000000-0005-0000-0000-0000D3290000}"/>
    <cellStyle name="Comma 3 2 3 3 8 2 2" xfId="33760" xr:uid="{37016EEA-B0CE-4EFB-B0DE-553CCB329806}"/>
    <cellStyle name="Comma 3 2 3 3 8 3" xfId="24153" xr:uid="{AE3CA5AC-6C5A-416F-8EA6-87A8909FB188}"/>
    <cellStyle name="Comma 3 2 3 3 9" xfId="9742" xr:uid="{00000000-0005-0000-0000-0000D4290000}"/>
    <cellStyle name="Comma 3 2 3 3 9 2" xfId="28956" xr:uid="{11FCC2DF-A7D0-499A-BFE4-737297BADFA5}"/>
    <cellStyle name="Comma 3 2 3 4" xfId="231" xr:uid="{00000000-0005-0000-0000-0000D5290000}"/>
    <cellStyle name="Comma 3 2 3 4 2" xfId="1032" xr:uid="{00000000-0005-0000-0000-0000D6290000}"/>
    <cellStyle name="Comma 3 2 3 4 2 2" xfId="3437" xr:uid="{00000000-0005-0000-0000-0000D7290000}"/>
    <cellStyle name="Comma 3 2 3 4 2 2 2" xfId="8240" xr:uid="{00000000-0005-0000-0000-0000D8290000}"/>
    <cellStyle name="Comma 3 2 3 4 2 2 2 2" xfId="17847" xr:uid="{00000000-0005-0000-0000-0000D9290000}"/>
    <cellStyle name="Comma 3 2 3 4 2 2 2 2 2" xfId="37061" xr:uid="{488FCE56-CEBF-4949-BE39-1E9E2E62A807}"/>
    <cellStyle name="Comma 3 2 3 4 2 2 2 3" xfId="27454" xr:uid="{E6635894-8761-49C4-933C-2CAEECBE76FC}"/>
    <cellStyle name="Comma 3 2 3 4 2 2 3" xfId="13044" xr:uid="{00000000-0005-0000-0000-0000DA290000}"/>
    <cellStyle name="Comma 3 2 3 4 2 2 3 2" xfId="32258" xr:uid="{8E9D9BCC-DB60-4B8A-B933-D5CD13702F94}"/>
    <cellStyle name="Comma 3 2 3 4 2 2 4" xfId="22651" xr:uid="{AAA06967-5EFF-4A72-AA7B-35DD32EF3BE3}"/>
    <cellStyle name="Comma 3 2 3 4 2 3" xfId="5839" xr:uid="{00000000-0005-0000-0000-0000DB290000}"/>
    <cellStyle name="Comma 3 2 3 4 2 3 2" xfId="15446" xr:uid="{00000000-0005-0000-0000-0000DC290000}"/>
    <cellStyle name="Comma 3 2 3 4 2 3 2 2" xfId="34660" xr:uid="{67887EAF-7DA1-4D81-BD77-645E92488E83}"/>
    <cellStyle name="Comma 3 2 3 4 2 3 3" xfId="25053" xr:uid="{FC226373-4676-4507-9F4D-0EB711782271}"/>
    <cellStyle name="Comma 3 2 3 4 2 4" xfId="10642" xr:uid="{00000000-0005-0000-0000-0000DD290000}"/>
    <cellStyle name="Comma 3 2 3 4 2 4 2" xfId="29856" xr:uid="{FE07C097-0FC9-4F57-9C2C-086B50B9BE51}"/>
    <cellStyle name="Comma 3 2 3 4 2 5" xfId="20249" xr:uid="{45C6F0F7-F4AD-4831-9518-5B1A4E80EE9C}"/>
    <cellStyle name="Comma 3 2 3 4 3" xfId="1832" xr:uid="{00000000-0005-0000-0000-0000DE290000}"/>
    <cellStyle name="Comma 3 2 3 4 3 2" xfId="4237" xr:uid="{00000000-0005-0000-0000-0000DF290000}"/>
    <cellStyle name="Comma 3 2 3 4 3 2 2" xfId="9040" xr:uid="{00000000-0005-0000-0000-0000E0290000}"/>
    <cellStyle name="Comma 3 2 3 4 3 2 2 2" xfId="18647" xr:uid="{00000000-0005-0000-0000-0000E1290000}"/>
    <cellStyle name="Comma 3 2 3 4 3 2 2 2 2" xfId="37861" xr:uid="{CB0E01EE-79C2-4CC2-BA3C-3BBF8AE7EE31}"/>
    <cellStyle name="Comma 3 2 3 4 3 2 2 3" xfId="28254" xr:uid="{3CA0D2AB-DBA2-4D75-9F36-F53815FBD4C9}"/>
    <cellStyle name="Comma 3 2 3 4 3 2 3" xfId="13844" xr:uid="{00000000-0005-0000-0000-0000E2290000}"/>
    <cellStyle name="Comma 3 2 3 4 3 2 3 2" xfId="33058" xr:uid="{E290C487-1057-4D34-88AD-23CF8CE4699D}"/>
    <cellStyle name="Comma 3 2 3 4 3 2 4" xfId="23451" xr:uid="{C7515B6E-B0CE-46D7-B48D-5E9936B7E498}"/>
    <cellStyle name="Comma 3 2 3 4 3 3" xfId="6639" xr:uid="{00000000-0005-0000-0000-0000E3290000}"/>
    <cellStyle name="Comma 3 2 3 4 3 3 2" xfId="16246" xr:uid="{00000000-0005-0000-0000-0000E4290000}"/>
    <cellStyle name="Comma 3 2 3 4 3 3 2 2" xfId="35460" xr:uid="{AB21AD7A-4D5E-4460-9226-215C3ABA764F}"/>
    <cellStyle name="Comma 3 2 3 4 3 3 3" xfId="25853" xr:uid="{A4A868CB-1235-4D02-8659-453E6C0FCFF9}"/>
    <cellStyle name="Comma 3 2 3 4 3 4" xfId="11442" xr:uid="{00000000-0005-0000-0000-0000E5290000}"/>
    <cellStyle name="Comma 3 2 3 4 3 4 2" xfId="30656" xr:uid="{CB46FB4B-18D8-40CC-8199-259B71B9DACD}"/>
    <cellStyle name="Comma 3 2 3 4 3 5" xfId="21049" xr:uid="{A677E91D-6DF7-40FF-8F42-F8AB4E1A8D4B}"/>
    <cellStyle name="Comma 3 2 3 4 4" xfId="2637" xr:uid="{00000000-0005-0000-0000-0000E6290000}"/>
    <cellStyle name="Comma 3 2 3 4 4 2" xfId="7440" xr:uid="{00000000-0005-0000-0000-0000E7290000}"/>
    <cellStyle name="Comma 3 2 3 4 4 2 2" xfId="17047" xr:uid="{00000000-0005-0000-0000-0000E8290000}"/>
    <cellStyle name="Comma 3 2 3 4 4 2 2 2" xfId="36261" xr:uid="{CA47CBBE-D7DE-4CDF-819C-237BD61025E5}"/>
    <cellStyle name="Comma 3 2 3 4 4 2 3" xfId="26654" xr:uid="{AEC9F155-22D5-487C-9D6E-851D2F75FCAE}"/>
    <cellStyle name="Comma 3 2 3 4 4 3" xfId="12244" xr:uid="{00000000-0005-0000-0000-0000E9290000}"/>
    <cellStyle name="Comma 3 2 3 4 4 3 2" xfId="31458" xr:uid="{E4804055-956D-4F53-A22E-CF2E7F454F12}"/>
    <cellStyle name="Comma 3 2 3 4 4 4" xfId="21851" xr:uid="{0CC95248-BDC6-4BFD-980B-AA1C7C0A0081}"/>
    <cellStyle name="Comma 3 2 3 4 5" xfId="5039" xr:uid="{00000000-0005-0000-0000-0000EA290000}"/>
    <cellStyle name="Comma 3 2 3 4 5 2" xfId="14646" xr:uid="{00000000-0005-0000-0000-0000EB290000}"/>
    <cellStyle name="Comma 3 2 3 4 5 2 2" xfId="33860" xr:uid="{9D284173-F33B-487A-99EF-DD8221254CE4}"/>
    <cellStyle name="Comma 3 2 3 4 5 3" xfId="24253" xr:uid="{00454ED0-EBAD-4EDE-B45A-3B81788FDDB4}"/>
    <cellStyle name="Comma 3 2 3 4 6" xfId="9842" xr:uid="{00000000-0005-0000-0000-0000EC290000}"/>
    <cellStyle name="Comma 3 2 3 4 6 2" xfId="29056" xr:uid="{00927AE1-410F-4028-99F4-F41E465C9155}"/>
    <cellStyle name="Comma 3 2 3 4 7" xfId="19449" xr:uid="{BBE35622-D81F-4085-A931-5114F10A850F}"/>
    <cellStyle name="Comma 3 2 3 5" xfId="431" xr:uid="{00000000-0005-0000-0000-0000ED290000}"/>
    <cellStyle name="Comma 3 2 3 5 2" xfId="1232" xr:uid="{00000000-0005-0000-0000-0000EE290000}"/>
    <cellStyle name="Comma 3 2 3 5 2 2" xfId="3637" xr:uid="{00000000-0005-0000-0000-0000EF290000}"/>
    <cellStyle name="Comma 3 2 3 5 2 2 2" xfId="8440" xr:uid="{00000000-0005-0000-0000-0000F0290000}"/>
    <cellStyle name="Comma 3 2 3 5 2 2 2 2" xfId="18047" xr:uid="{00000000-0005-0000-0000-0000F1290000}"/>
    <cellStyle name="Comma 3 2 3 5 2 2 2 2 2" xfId="37261" xr:uid="{466220F0-1807-43F5-8C98-1F408D2FA2A3}"/>
    <cellStyle name="Comma 3 2 3 5 2 2 2 3" xfId="27654" xr:uid="{A77FBB0A-2AFB-4390-9F51-07D10C8FE592}"/>
    <cellStyle name="Comma 3 2 3 5 2 2 3" xfId="13244" xr:uid="{00000000-0005-0000-0000-0000F2290000}"/>
    <cellStyle name="Comma 3 2 3 5 2 2 3 2" xfId="32458" xr:uid="{7B83EF2E-A219-4A8F-959F-31EA57E22BFE}"/>
    <cellStyle name="Comma 3 2 3 5 2 2 4" xfId="22851" xr:uid="{20BA00D2-0216-4921-B31C-F2EBEA800816}"/>
    <cellStyle name="Comma 3 2 3 5 2 3" xfId="6039" xr:uid="{00000000-0005-0000-0000-0000F3290000}"/>
    <cellStyle name="Comma 3 2 3 5 2 3 2" xfId="15646" xr:uid="{00000000-0005-0000-0000-0000F4290000}"/>
    <cellStyle name="Comma 3 2 3 5 2 3 2 2" xfId="34860" xr:uid="{4E227072-A60B-4A10-90C5-CC30BD6FD9C5}"/>
    <cellStyle name="Comma 3 2 3 5 2 3 3" xfId="25253" xr:uid="{94BC2F1F-8386-426C-B783-07228C8611A8}"/>
    <cellStyle name="Comma 3 2 3 5 2 4" xfId="10842" xr:uid="{00000000-0005-0000-0000-0000F5290000}"/>
    <cellStyle name="Comma 3 2 3 5 2 4 2" xfId="30056" xr:uid="{2A486E66-CD6D-4C20-B7DF-DF6361896CCB}"/>
    <cellStyle name="Comma 3 2 3 5 2 5" xfId="20449" xr:uid="{F1F7BFD2-A263-4779-A5EA-2FD7D4A8DB5E}"/>
    <cellStyle name="Comma 3 2 3 5 3" xfId="2032" xr:uid="{00000000-0005-0000-0000-0000F6290000}"/>
    <cellStyle name="Comma 3 2 3 5 3 2" xfId="4437" xr:uid="{00000000-0005-0000-0000-0000F7290000}"/>
    <cellStyle name="Comma 3 2 3 5 3 2 2" xfId="9240" xr:uid="{00000000-0005-0000-0000-0000F8290000}"/>
    <cellStyle name="Comma 3 2 3 5 3 2 2 2" xfId="18847" xr:uid="{00000000-0005-0000-0000-0000F9290000}"/>
    <cellStyle name="Comma 3 2 3 5 3 2 2 2 2" xfId="38061" xr:uid="{20888503-6D85-4EDA-ABAF-341501238A99}"/>
    <cellStyle name="Comma 3 2 3 5 3 2 2 3" xfId="28454" xr:uid="{41E6BEFA-65AD-4696-96E0-71FE17944BE4}"/>
    <cellStyle name="Comma 3 2 3 5 3 2 3" xfId="14044" xr:uid="{00000000-0005-0000-0000-0000FA290000}"/>
    <cellStyle name="Comma 3 2 3 5 3 2 3 2" xfId="33258" xr:uid="{6BEAEACA-8F41-4500-94A3-C49F06B0441D}"/>
    <cellStyle name="Comma 3 2 3 5 3 2 4" xfId="23651" xr:uid="{99D44C96-8882-42C5-8E16-1CD5F719B494}"/>
    <cellStyle name="Comma 3 2 3 5 3 3" xfId="6839" xr:uid="{00000000-0005-0000-0000-0000FB290000}"/>
    <cellStyle name="Comma 3 2 3 5 3 3 2" xfId="16446" xr:uid="{00000000-0005-0000-0000-0000FC290000}"/>
    <cellStyle name="Comma 3 2 3 5 3 3 2 2" xfId="35660" xr:uid="{48DFBA44-D0FF-49C8-AD1D-CCC1400FE4A0}"/>
    <cellStyle name="Comma 3 2 3 5 3 3 3" xfId="26053" xr:uid="{E4D0173C-FF75-45D5-8440-70596F4DF844}"/>
    <cellStyle name="Comma 3 2 3 5 3 4" xfId="11642" xr:uid="{00000000-0005-0000-0000-0000FD290000}"/>
    <cellStyle name="Comma 3 2 3 5 3 4 2" xfId="30856" xr:uid="{0E598652-F0A8-449F-A76B-EA85AF8B2E53}"/>
    <cellStyle name="Comma 3 2 3 5 3 5" xfId="21249" xr:uid="{C60487DB-AE0B-4BD6-B17F-5DB36BF0EF18}"/>
    <cellStyle name="Comma 3 2 3 5 4" xfId="2837" xr:uid="{00000000-0005-0000-0000-0000FE290000}"/>
    <cellStyle name="Comma 3 2 3 5 4 2" xfId="7640" xr:uid="{00000000-0005-0000-0000-0000FF290000}"/>
    <cellStyle name="Comma 3 2 3 5 4 2 2" xfId="17247" xr:uid="{00000000-0005-0000-0000-0000002A0000}"/>
    <cellStyle name="Comma 3 2 3 5 4 2 2 2" xfId="36461" xr:uid="{5C3280F8-3021-433B-9C59-E7581CD148D1}"/>
    <cellStyle name="Comma 3 2 3 5 4 2 3" xfId="26854" xr:uid="{25A2FE5F-1FF7-4427-BC14-1C6C457442FE}"/>
    <cellStyle name="Comma 3 2 3 5 4 3" xfId="12444" xr:uid="{00000000-0005-0000-0000-0000012A0000}"/>
    <cellStyle name="Comma 3 2 3 5 4 3 2" xfId="31658" xr:uid="{A225963D-F5EE-4920-AB13-E821358F8420}"/>
    <cellStyle name="Comma 3 2 3 5 4 4" xfId="22051" xr:uid="{0E39796D-336C-4B5A-B5F3-E19CE5987CBC}"/>
    <cellStyle name="Comma 3 2 3 5 5" xfId="5239" xr:uid="{00000000-0005-0000-0000-0000022A0000}"/>
    <cellStyle name="Comma 3 2 3 5 5 2" xfId="14846" xr:uid="{00000000-0005-0000-0000-0000032A0000}"/>
    <cellStyle name="Comma 3 2 3 5 5 2 2" xfId="34060" xr:uid="{8FA06339-E462-4B42-B419-4EBACC4F99D6}"/>
    <cellStyle name="Comma 3 2 3 5 5 3" xfId="24453" xr:uid="{A97A9B05-77C4-4BBF-B105-05252C443406}"/>
    <cellStyle name="Comma 3 2 3 5 6" xfId="10042" xr:uid="{00000000-0005-0000-0000-0000042A0000}"/>
    <cellStyle name="Comma 3 2 3 5 6 2" xfId="29256" xr:uid="{220D985F-1598-48C3-9999-57D71B666F28}"/>
    <cellStyle name="Comma 3 2 3 5 7" xfId="19649" xr:uid="{DE464DBC-EF79-48CA-902C-57EC2B8F2D4C}"/>
    <cellStyle name="Comma 3 2 3 6" xfId="631" xr:uid="{00000000-0005-0000-0000-0000052A0000}"/>
    <cellStyle name="Comma 3 2 3 6 2" xfId="1432" xr:uid="{00000000-0005-0000-0000-0000062A0000}"/>
    <cellStyle name="Comma 3 2 3 6 2 2" xfId="3837" xr:uid="{00000000-0005-0000-0000-0000072A0000}"/>
    <cellStyle name="Comma 3 2 3 6 2 2 2" xfId="8640" xr:uid="{00000000-0005-0000-0000-0000082A0000}"/>
    <cellStyle name="Comma 3 2 3 6 2 2 2 2" xfId="18247" xr:uid="{00000000-0005-0000-0000-0000092A0000}"/>
    <cellStyle name="Comma 3 2 3 6 2 2 2 2 2" xfId="37461" xr:uid="{9B42DE41-D5EE-4F16-94A4-0E4367C0F026}"/>
    <cellStyle name="Comma 3 2 3 6 2 2 2 3" xfId="27854" xr:uid="{BD6CB1DB-DF28-45B5-A6A2-315EF7558AA8}"/>
    <cellStyle name="Comma 3 2 3 6 2 2 3" xfId="13444" xr:uid="{00000000-0005-0000-0000-00000A2A0000}"/>
    <cellStyle name="Comma 3 2 3 6 2 2 3 2" xfId="32658" xr:uid="{74210891-F30B-4475-AA8D-8545ED35E59C}"/>
    <cellStyle name="Comma 3 2 3 6 2 2 4" xfId="23051" xr:uid="{8725E073-FE0E-45B8-932E-93FFA1D3D596}"/>
    <cellStyle name="Comma 3 2 3 6 2 3" xfId="6239" xr:uid="{00000000-0005-0000-0000-00000B2A0000}"/>
    <cellStyle name="Comma 3 2 3 6 2 3 2" xfId="15846" xr:uid="{00000000-0005-0000-0000-00000C2A0000}"/>
    <cellStyle name="Comma 3 2 3 6 2 3 2 2" xfId="35060" xr:uid="{F9E211A2-254F-4F09-B1FA-C60BE73FCA88}"/>
    <cellStyle name="Comma 3 2 3 6 2 3 3" xfId="25453" xr:uid="{97EE53B3-4188-4FED-A7F1-78D32D2FD630}"/>
    <cellStyle name="Comma 3 2 3 6 2 4" xfId="11042" xr:uid="{00000000-0005-0000-0000-00000D2A0000}"/>
    <cellStyle name="Comma 3 2 3 6 2 4 2" xfId="30256" xr:uid="{13FFBFF1-E83C-43B2-947E-E1DF3A34688E}"/>
    <cellStyle name="Comma 3 2 3 6 2 5" xfId="20649" xr:uid="{50E2302C-53AE-4248-8F17-411C58F25DAB}"/>
    <cellStyle name="Comma 3 2 3 6 3" xfId="2232" xr:uid="{00000000-0005-0000-0000-00000E2A0000}"/>
    <cellStyle name="Comma 3 2 3 6 3 2" xfId="4637" xr:uid="{00000000-0005-0000-0000-00000F2A0000}"/>
    <cellStyle name="Comma 3 2 3 6 3 2 2" xfId="9440" xr:uid="{00000000-0005-0000-0000-0000102A0000}"/>
    <cellStyle name="Comma 3 2 3 6 3 2 2 2" xfId="19047" xr:uid="{00000000-0005-0000-0000-0000112A0000}"/>
    <cellStyle name="Comma 3 2 3 6 3 2 2 2 2" xfId="38261" xr:uid="{12BEA9D7-B1F4-49E6-9DEC-E847DD9776B6}"/>
    <cellStyle name="Comma 3 2 3 6 3 2 2 3" xfId="28654" xr:uid="{236017F3-C0C3-4E06-B9EA-F1BC88715AD5}"/>
    <cellStyle name="Comma 3 2 3 6 3 2 3" xfId="14244" xr:uid="{00000000-0005-0000-0000-0000122A0000}"/>
    <cellStyle name="Comma 3 2 3 6 3 2 3 2" xfId="33458" xr:uid="{8B6F231E-DF1D-434E-AF8C-7B295FC28DF3}"/>
    <cellStyle name="Comma 3 2 3 6 3 2 4" xfId="23851" xr:uid="{2B4C515C-52E9-474A-8448-95977BA0EB8A}"/>
    <cellStyle name="Comma 3 2 3 6 3 3" xfId="7039" xr:uid="{00000000-0005-0000-0000-0000132A0000}"/>
    <cellStyle name="Comma 3 2 3 6 3 3 2" xfId="16646" xr:uid="{00000000-0005-0000-0000-0000142A0000}"/>
    <cellStyle name="Comma 3 2 3 6 3 3 2 2" xfId="35860" xr:uid="{15FC4F76-BBE9-43B7-B0E4-80337AB8E6D1}"/>
    <cellStyle name="Comma 3 2 3 6 3 3 3" xfId="26253" xr:uid="{55731DA7-0785-42A3-8D57-68242A96823F}"/>
    <cellStyle name="Comma 3 2 3 6 3 4" xfId="11842" xr:uid="{00000000-0005-0000-0000-0000152A0000}"/>
    <cellStyle name="Comma 3 2 3 6 3 4 2" xfId="31056" xr:uid="{7FA1DE4C-40B3-4F10-BA2A-7CE4C1B3B4DF}"/>
    <cellStyle name="Comma 3 2 3 6 3 5" xfId="21449" xr:uid="{BBBF2A0C-3FCA-4C92-AF47-307A9B6A8EA6}"/>
    <cellStyle name="Comma 3 2 3 6 4" xfId="3037" xr:uid="{00000000-0005-0000-0000-0000162A0000}"/>
    <cellStyle name="Comma 3 2 3 6 4 2" xfId="7840" xr:uid="{00000000-0005-0000-0000-0000172A0000}"/>
    <cellStyle name="Comma 3 2 3 6 4 2 2" xfId="17447" xr:uid="{00000000-0005-0000-0000-0000182A0000}"/>
    <cellStyle name="Comma 3 2 3 6 4 2 2 2" xfId="36661" xr:uid="{D926A880-FB3B-4BAC-B75C-745E41362D8B}"/>
    <cellStyle name="Comma 3 2 3 6 4 2 3" xfId="27054" xr:uid="{3F093701-A476-46CF-BD07-A5CA71E9E2BB}"/>
    <cellStyle name="Comma 3 2 3 6 4 3" xfId="12644" xr:uid="{00000000-0005-0000-0000-0000192A0000}"/>
    <cellStyle name="Comma 3 2 3 6 4 3 2" xfId="31858" xr:uid="{78C4DA2E-027E-424C-9C64-B24A7F8D904E}"/>
    <cellStyle name="Comma 3 2 3 6 4 4" xfId="22251" xr:uid="{1E627692-AFFF-4993-BAC2-C6D9276CE98D}"/>
    <cellStyle name="Comma 3 2 3 6 5" xfId="5439" xr:uid="{00000000-0005-0000-0000-00001A2A0000}"/>
    <cellStyle name="Comma 3 2 3 6 5 2" xfId="15046" xr:uid="{00000000-0005-0000-0000-00001B2A0000}"/>
    <cellStyle name="Comma 3 2 3 6 5 2 2" xfId="34260" xr:uid="{BADF7ADE-D3D4-466B-9129-068D7076E98C}"/>
    <cellStyle name="Comma 3 2 3 6 5 3" xfId="24653" xr:uid="{05107FFB-6E2A-4B60-9E63-65EF3A550986}"/>
    <cellStyle name="Comma 3 2 3 6 6" xfId="10242" xr:uid="{00000000-0005-0000-0000-00001C2A0000}"/>
    <cellStyle name="Comma 3 2 3 6 6 2" xfId="29456" xr:uid="{0A6D39E6-2670-4DB6-ACF1-8B740C1EB761}"/>
    <cellStyle name="Comma 3 2 3 6 7" xfId="19849" xr:uid="{A9EB52B1-7374-4403-AF1C-0E08B26D9076}"/>
    <cellStyle name="Comma 3 2 3 7" xfId="832" xr:uid="{00000000-0005-0000-0000-00001D2A0000}"/>
    <cellStyle name="Comma 3 2 3 7 2" xfId="3237" xr:uid="{00000000-0005-0000-0000-00001E2A0000}"/>
    <cellStyle name="Comma 3 2 3 7 2 2" xfId="8040" xr:uid="{00000000-0005-0000-0000-00001F2A0000}"/>
    <cellStyle name="Comma 3 2 3 7 2 2 2" xfId="17647" xr:uid="{00000000-0005-0000-0000-0000202A0000}"/>
    <cellStyle name="Comma 3 2 3 7 2 2 2 2" xfId="36861" xr:uid="{4258C78D-1056-4E75-937C-14B4118BF528}"/>
    <cellStyle name="Comma 3 2 3 7 2 2 3" xfId="27254" xr:uid="{EA836E85-2BB5-42F8-9432-A20A292A1464}"/>
    <cellStyle name="Comma 3 2 3 7 2 3" xfId="12844" xr:uid="{00000000-0005-0000-0000-0000212A0000}"/>
    <cellStyle name="Comma 3 2 3 7 2 3 2" xfId="32058" xr:uid="{7B31B0B7-0A23-4CDB-B067-A0E6A235CFC2}"/>
    <cellStyle name="Comma 3 2 3 7 2 4" xfId="22451" xr:uid="{7F67000A-D9FB-44C6-B8F3-E8393EC141C0}"/>
    <cellStyle name="Comma 3 2 3 7 3" xfId="5639" xr:uid="{00000000-0005-0000-0000-0000222A0000}"/>
    <cellStyle name="Comma 3 2 3 7 3 2" xfId="15246" xr:uid="{00000000-0005-0000-0000-0000232A0000}"/>
    <cellStyle name="Comma 3 2 3 7 3 2 2" xfId="34460" xr:uid="{DC96D26F-D418-4F54-BAD0-96EB1F569BEF}"/>
    <cellStyle name="Comma 3 2 3 7 3 3" xfId="24853" xr:uid="{14E3D43D-DB28-4579-AAC3-B0BFFFE8EBB6}"/>
    <cellStyle name="Comma 3 2 3 7 4" xfId="10442" xr:uid="{00000000-0005-0000-0000-0000242A0000}"/>
    <cellStyle name="Comma 3 2 3 7 4 2" xfId="29656" xr:uid="{8A61969D-42FB-4875-A7A0-C9E1F567AA57}"/>
    <cellStyle name="Comma 3 2 3 7 5" xfId="20049" xr:uid="{BBB85BC1-1105-4A7F-9E05-16D66727D7DE}"/>
    <cellStyle name="Comma 3 2 3 8" xfId="1632" xr:uid="{00000000-0005-0000-0000-0000252A0000}"/>
    <cellStyle name="Comma 3 2 3 8 2" xfId="4037" xr:uid="{00000000-0005-0000-0000-0000262A0000}"/>
    <cellStyle name="Comma 3 2 3 8 2 2" xfId="8840" xr:uid="{00000000-0005-0000-0000-0000272A0000}"/>
    <cellStyle name="Comma 3 2 3 8 2 2 2" xfId="18447" xr:uid="{00000000-0005-0000-0000-0000282A0000}"/>
    <cellStyle name="Comma 3 2 3 8 2 2 2 2" xfId="37661" xr:uid="{CC8C7131-2C66-4383-A0A5-E4A0505683C6}"/>
    <cellStyle name="Comma 3 2 3 8 2 2 3" xfId="28054" xr:uid="{ECF789AC-9A97-4975-BD4B-8728341CD94A}"/>
    <cellStyle name="Comma 3 2 3 8 2 3" xfId="13644" xr:uid="{00000000-0005-0000-0000-0000292A0000}"/>
    <cellStyle name="Comma 3 2 3 8 2 3 2" xfId="32858" xr:uid="{67A541F2-318F-416D-B776-48967E976410}"/>
    <cellStyle name="Comma 3 2 3 8 2 4" xfId="23251" xr:uid="{BB4F7446-0D09-4B29-908E-DA6176049951}"/>
    <cellStyle name="Comma 3 2 3 8 3" xfId="6439" xr:uid="{00000000-0005-0000-0000-00002A2A0000}"/>
    <cellStyle name="Comma 3 2 3 8 3 2" xfId="16046" xr:uid="{00000000-0005-0000-0000-00002B2A0000}"/>
    <cellStyle name="Comma 3 2 3 8 3 2 2" xfId="35260" xr:uid="{EE691E48-AC74-496D-BB60-60A111EA3235}"/>
    <cellStyle name="Comma 3 2 3 8 3 3" xfId="25653" xr:uid="{EF5F3CE9-C19B-4646-999E-E5F46B33F440}"/>
    <cellStyle name="Comma 3 2 3 8 4" xfId="11242" xr:uid="{00000000-0005-0000-0000-00002C2A0000}"/>
    <cellStyle name="Comma 3 2 3 8 4 2" xfId="30456" xr:uid="{BEE6F4F5-E2A1-4A24-9803-33C5EAC79AB1}"/>
    <cellStyle name="Comma 3 2 3 8 5" xfId="20849" xr:uid="{E141672B-C062-4281-B409-AFC2844032AD}"/>
    <cellStyle name="Comma 3 2 3 9" xfId="2437" xr:uid="{00000000-0005-0000-0000-00002D2A0000}"/>
    <cellStyle name="Comma 3 2 3 9 2" xfId="7240" xr:uid="{00000000-0005-0000-0000-00002E2A0000}"/>
    <cellStyle name="Comma 3 2 3 9 2 2" xfId="16847" xr:uid="{00000000-0005-0000-0000-00002F2A0000}"/>
    <cellStyle name="Comma 3 2 3 9 2 2 2" xfId="36061" xr:uid="{21125815-45D3-4235-927A-09C282A7AABC}"/>
    <cellStyle name="Comma 3 2 3 9 2 3" xfId="26454" xr:uid="{8694D1F3-5C1F-483B-942B-CE5E4C6F846C}"/>
    <cellStyle name="Comma 3 2 3 9 3" xfId="12044" xr:uid="{00000000-0005-0000-0000-0000302A0000}"/>
    <cellStyle name="Comma 3 2 3 9 3 2" xfId="31258" xr:uid="{620A6FE3-CAAE-4470-A69A-A17EBA7E0DFB}"/>
    <cellStyle name="Comma 3 2 3 9 4" xfId="21651" xr:uid="{251AFEE9-3B59-452B-8A5D-EEE71EF70427}"/>
    <cellStyle name="Comma 3 2 4" xfId="40" xr:uid="{00000000-0005-0000-0000-0000312A0000}"/>
    <cellStyle name="Comma 3 2 4 10" xfId="4849" xr:uid="{00000000-0005-0000-0000-0000322A0000}"/>
    <cellStyle name="Comma 3 2 4 10 2" xfId="14456" xr:uid="{00000000-0005-0000-0000-0000332A0000}"/>
    <cellStyle name="Comma 3 2 4 10 2 2" xfId="33670" xr:uid="{CD42EBF8-3AA9-4559-A68A-64DFB9076CE1}"/>
    <cellStyle name="Comma 3 2 4 10 3" xfId="24063" xr:uid="{6E6C60B4-036A-44FF-BEF2-380E349EA5E7}"/>
    <cellStyle name="Comma 3 2 4 11" xfId="9652" xr:uid="{00000000-0005-0000-0000-0000342A0000}"/>
    <cellStyle name="Comma 3 2 4 11 2" xfId="28866" xr:uid="{E48BA09C-48B4-4FBA-A1D8-43501A31C524}"/>
    <cellStyle name="Comma 3 2 4 12" xfId="19259" xr:uid="{5367323A-A1E6-40A9-B54F-1CE4A65E3217}"/>
    <cellStyle name="Comma 3 2 4 2" xfId="91" xr:uid="{00000000-0005-0000-0000-0000352A0000}"/>
    <cellStyle name="Comma 3 2 4 2 10" xfId="9702" xr:uid="{00000000-0005-0000-0000-0000362A0000}"/>
    <cellStyle name="Comma 3 2 4 2 10 2" xfId="28916" xr:uid="{000CD42E-049F-4F17-BA76-59BA0AC97FF1}"/>
    <cellStyle name="Comma 3 2 4 2 11" xfId="19309" xr:uid="{0E5876D7-E9EF-47D1-81E5-7F94BBBFF700}"/>
    <cellStyle name="Comma 3 2 4 2 2" xfId="191" xr:uid="{00000000-0005-0000-0000-0000372A0000}"/>
    <cellStyle name="Comma 3 2 4 2 2 10" xfId="19409" xr:uid="{126692CA-265C-4A06-9956-D5003CC50A5A}"/>
    <cellStyle name="Comma 3 2 4 2 2 2" xfId="391" xr:uid="{00000000-0005-0000-0000-0000382A0000}"/>
    <cellStyle name="Comma 3 2 4 2 2 2 2" xfId="1192" xr:uid="{00000000-0005-0000-0000-0000392A0000}"/>
    <cellStyle name="Comma 3 2 4 2 2 2 2 2" xfId="3597" xr:uid="{00000000-0005-0000-0000-00003A2A0000}"/>
    <cellStyle name="Comma 3 2 4 2 2 2 2 2 2" xfId="8400" xr:uid="{00000000-0005-0000-0000-00003B2A0000}"/>
    <cellStyle name="Comma 3 2 4 2 2 2 2 2 2 2" xfId="18007" xr:uid="{00000000-0005-0000-0000-00003C2A0000}"/>
    <cellStyle name="Comma 3 2 4 2 2 2 2 2 2 2 2" xfId="37221" xr:uid="{C5AE160A-514E-4BE0-B508-B324ABDDA87B}"/>
    <cellStyle name="Comma 3 2 4 2 2 2 2 2 2 3" xfId="27614" xr:uid="{50BA4328-6228-43F4-8215-B1ACEFC87A33}"/>
    <cellStyle name="Comma 3 2 4 2 2 2 2 2 3" xfId="13204" xr:uid="{00000000-0005-0000-0000-00003D2A0000}"/>
    <cellStyle name="Comma 3 2 4 2 2 2 2 2 3 2" xfId="32418" xr:uid="{9470228F-5440-4B7E-8174-EC9D9694DB9B}"/>
    <cellStyle name="Comma 3 2 4 2 2 2 2 2 4" xfId="22811" xr:uid="{2F747D1B-B0C8-445E-9E20-90EC013C8860}"/>
    <cellStyle name="Comma 3 2 4 2 2 2 2 3" xfId="5999" xr:uid="{00000000-0005-0000-0000-00003E2A0000}"/>
    <cellStyle name="Comma 3 2 4 2 2 2 2 3 2" xfId="15606" xr:uid="{00000000-0005-0000-0000-00003F2A0000}"/>
    <cellStyle name="Comma 3 2 4 2 2 2 2 3 2 2" xfId="34820" xr:uid="{CDB796E4-E740-4C57-81FF-F669BA83C7C6}"/>
    <cellStyle name="Comma 3 2 4 2 2 2 2 3 3" xfId="25213" xr:uid="{0C6453D1-1022-4669-88F8-62DF8D84E561}"/>
    <cellStyle name="Comma 3 2 4 2 2 2 2 4" xfId="10802" xr:uid="{00000000-0005-0000-0000-0000402A0000}"/>
    <cellStyle name="Comma 3 2 4 2 2 2 2 4 2" xfId="30016" xr:uid="{FBC75E08-3A77-4AF1-9571-7242C086BE17}"/>
    <cellStyle name="Comma 3 2 4 2 2 2 2 5" xfId="20409" xr:uid="{494E8640-54F4-48BC-BB66-CB249D7E4E98}"/>
    <cellStyle name="Comma 3 2 4 2 2 2 3" xfId="1992" xr:uid="{00000000-0005-0000-0000-0000412A0000}"/>
    <cellStyle name="Comma 3 2 4 2 2 2 3 2" xfId="4397" xr:uid="{00000000-0005-0000-0000-0000422A0000}"/>
    <cellStyle name="Comma 3 2 4 2 2 2 3 2 2" xfId="9200" xr:uid="{00000000-0005-0000-0000-0000432A0000}"/>
    <cellStyle name="Comma 3 2 4 2 2 2 3 2 2 2" xfId="18807" xr:uid="{00000000-0005-0000-0000-0000442A0000}"/>
    <cellStyle name="Comma 3 2 4 2 2 2 3 2 2 2 2" xfId="38021" xr:uid="{9FD89677-413A-44F3-8FA9-AB28E8D3D446}"/>
    <cellStyle name="Comma 3 2 4 2 2 2 3 2 2 3" xfId="28414" xr:uid="{2CCC83E5-C9C4-4791-B867-C4DF5A396FD3}"/>
    <cellStyle name="Comma 3 2 4 2 2 2 3 2 3" xfId="14004" xr:uid="{00000000-0005-0000-0000-0000452A0000}"/>
    <cellStyle name="Comma 3 2 4 2 2 2 3 2 3 2" xfId="33218" xr:uid="{27622AA1-D927-42BA-A92A-443C65ACF4C9}"/>
    <cellStyle name="Comma 3 2 4 2 2 2 3 2 4" xfId="23611" xr:uid="{38DF7C0C-9544-43AA-9378-B1B574977832}"/>
    <cellStyle name="Comma 3 2 4 2 2 2 3 3" xfId="6799" xr:uid="{00000000-0005-0000-0000-0000462A0000}"/>
    <cellStyle name="Comma 3 2 4 2 2 2 3 3 2" xfId="16406" xr:uid="{00000000-0005-0000-0000-0000472A0000}"/>
    <cellStyle name="Comma 3 2 4 2 2 2 3 3 2 2" xfId="35620" xr:uid="{1FD53410-FF81-4A40-94CD-32EEDE915276}"/>
    <cellStyle name="Comma 3 2 4 2 2 2 3 3 3" xfId="26013" xr:uid="{48C8CD15-B99A-44D0-8DEA-4013EAC05371}"/>
    <cellStyle name="Comma 3 2 4 2 2 2 3 4" xfId="11602" xr:uid="{00000000-0005-0000-0000-0000482A0000}"/>
    <cellStyle name="Comma 3 2 4 2 2 2 3 4 2" xfId="30816" xr:uid="{25D4689A-5357-46B5-8085-26932AC86EC8}"/>
    <cellStyle name="Comma 3 2 4 2 2 2 3 5" xfId="21209" xr:uid="{E3B21660-1265-4104-BB30-4E00D140BED1}"/>
    <cellStyle name="Comma 3 2 4 2 2 2 4" xfId="2797" xr:uid="{00000000-0005-0000-0000-0000492A0000}"/>
    <cellStyle name="Comma 3 2 4 2 2 2 4 2" xfId="7600" xr:uid="{00000000-0005-0000-0000-00004A2A0000}"/>
    <cellStyle name="Comma 3 2 4 2 2 2 4 2 2" xfId="17207" xr:uid="{00000000-0005-0000-0000-00004B2A0000}"/>
    <cellStyle name="Comma 3 2 4 2 2 2 4 2 2 2" xfId="36421" xr:uid="{9802FED3-5721-44B6-8036-6FD612BCCEAD}"/>
    <cellStyle name="Comma 3 2 4 2 2 2 4 2 3" xfId="26814" xr:uid="{E51F0245-DCB0-4CAB-9CBD-BFE4AF3B0B67}"/>
    <cellStyle name="Comma 3 2 4 2 2 2 4 3" xfId="12404" xr:uid="{00000000-0005-0000-0000-00004C2A0000}"/>
    <cellStyle name="Comma 3 2 4 2 2 2 4 3 2" xfId="31618" xr:uid="{D6B4A98C-72E2-47ED-9783-FD3C33D22246}"/>
    <cellStyle name="Comma 3 2 4 2 2 2 4 4" xfId="22011" xr:uid="{90D45DA4-529B-4056-B788-1EC4BD43EDDB}"/>
    <cellStyle name="Comma 3 2 4 2 2 2 5" xfId="5199" xr:uid="{00000000-0005-0000-0000-00004D2A0000}"/>
    <cellStyle name="Comma 3 2 4 2 2 2 5 2" xfId="14806" xr:uid="{00000000-0005-0000-0000-00004E2A0000}"/>
    <cellStyle name="Comma 3 2 4 2 2 2 5 2 2" xfId="34020" xr:uid="{051EC22C-63D2-45B5-8869-F542A6F1F111}"/>
    <cellStyle name="Comma 3 2 4 2 2 2 5 3" xfId="24413" xr:uid="{A32B2624-0471-434B-9479-CD1A71ED78EC}"/>
    <cellStyle name="Comma 3 2 4 2 2 2 6" xfId="10002" xr:uid="{00000000-0005-0000-0000-00004F2A0000}"/>
    <cellStyle name="Comma 3 2 4 2 2 2 6 2" xfId="29216" xr:uid="{D57C17C7-C5AD-4A2F-BE39-329ED91088DF}"/>
    <cellStyle name="Comma 3 2 4 2 2 2 7" xfId="19609" xr:uid="{BCB8FE12-67C3-4205-9948-F5B390C35548}"/>
    <cellStyle name="Comma 3 2 4 2 2 3" xfId="591" xr:uid="{00000000-0005-0000-0000-0000502A0000}"/>
    <cellStyle name="Comma 3 2 4 2 2 3 2" xfId="1392" xr:uid="{00000000-0005-0000-0000-0000512A0000}"/>
    <cellStyle name="Comma 3 2 4 2 2 3 2 2" xfId="3797" xr:uid="{00000000-0005-0000-0000-0000522A0000}"/>
    <cellStyle name="Comma 3 2 4 2 2 3 2 2 2" xfId="8600" xr:uid="{00000000-0005-0000-0000-0000532A0000}"/>
    <cellStyle name="Comma 3 2 4 2 2 3 2 2 2 2" xfId="18207" xr:uid="{00000000-0005-0000-0000-0000542A0000}"/>
    <cellStyle name="Comma 3 2 4 2 2 3 2 2 2 2 2" xfId="37421" xr:uid="{4640CC2E-2CC0-441B-90F7-659E0BBA38F0}"/>
    <cellStyle name="Comma 3 2 4 2 2 3 2 2 2 3" xfId="27814" xr:uid="{811940AC-9CE5-492D-B83F-E7D1BDAACFB5}"/>
    <cellStyle name="Comma 3 2 4 2 2 3 2 2 3" xfId="13404" xr:uid="{00000000-0005-0000-0000-0000552A0000}"/>
    <cellStyle name="Comma 3 2 4 2 2 3 2 2 3 2" xfId="32618" xr:uid="{E96E4CCB-BF16-4DFB-BDE4-6630532B50D6}"/>
    <cellStyle name="Comma 3 2 4 2 2 3 2 2 4" xfId="23011" xr:uid="{53844084-9807-4AE7-A3EB-586B5074EC7E}"/>
    <cellStyle name="Comma 3 2 4 2 2 3 2 3" xfId="6199" xr:uid="{00000000-0005-0000-0000-0000562A0000}"/>
    <cellStyle name="Comma 3 2 4 2 2 3 2 3 2" xfId="15806" xr:uid="{00000000-0005-0000-0000-0000572A0000}"/>
    <cellStyle name="Comma 3 2 4 2 2 3 2 3 2 2" xfId="35020" xr:uid="{EB561067-0C7E-4E59-BDB2-B5E65E544C10}"/>
    <cellStyle name="Comma 3 2 4 2 2 3 2 3 3" xfId="25413" xr:uid="{22E1F8A4-B74C-438F-915E-4D77A9A7C433}"/>
    <cellStyle name="Comma 3 2 4 2 2 3 2 4" xfId="11002" xr:uid="{00000000-0005-0000-0000-0000582A0000}"/>
    <cellStyle name="Comma 3 2 4 2 2 3 2 4 2" xfId="30216" xr:uid="{8405B53E-7AD7-4426-8716-6DF68A0F4DEF}"/>
    <cellStyle name="Comma 3 2 4 2 2 3 2 5" xfId="20609" xr:uid="{1E44924D-D9D4-4559-B9D2-71B0F544206B}"/>
    <cellStyle name="Comma 3 2 4 2 2 3 3" xfId="2192" xr:uid="{00000000-0005-0000-0000-0000592A0000}"/>
    <cellStyle name="Comma 3 2 4 2 2 3 3 2" xfId="4597" xr:uid="{00000000-0005-0000-0000-00005A2A0000}"/>
    <cellStyle name="Comma 3 2 4 2 2 3 3 2 2" xfId="9400" xr:uid="{00000000-0005-0000-0000-00005B2A0000}"/>
    <cellStyle name="Comma 3 2 4 2 2 3 3 2 2 2" xfId="19007" xr:uid="{00000000-0005-0000-0000-00005C2A0000}"/>
    <cellStyle name="Comma 3 2 4 2 2 3 3 2 2 2 2" xfId="38221" xr:uid="{69742F89-7533-4FF5-9CBC-FB4CD0259E37}"/>
    <cellStyle name="Comma 3 2 4 2 2 3 3 2 2 3" xfId="28614" xr:uid="{54FCC0B9-9F5C-405F-8479-59B3930D770A}"/>
    <cellStyle name="Comma 3 2 4 2 2 3 3 2 3" xfId="14204" xr:uid="{00000000-0005-0000-0000-00005D2A0000}"/>
    <cellStyle name="Comma 3 2 4 2 2 3 3 2 3 2" xfId="33418" xr:uid="{C6EE6EBF-DC24-4165-BEA6-16A28FD7DFDD}"/>
    <cellStyle name="Comma 3 2 4 2 2 3 3 2 4" xfId="23811" xr:uid="{684344BD-E8E2-43A1-920B-5B3832460280}"/>
    <cellStyle name="Comma 3 2 4 2 2 3 3 3" xfId="6999" xr:uid="{00000000-0005-0000-0000-00005E2A0000}"/>
    <cellStyle name="Comma 3 2 4 2 2 3 3 3 2" xfId="16606" xr:uid="{00000000-0005-0000-0000-00005F2A0000}"/>
    <cellStyle name="Comma 3 2 4 2 2 3 3 3 2 2" xfId="35820" xr:uid="{3A1A8590-92D7-407D-A2E2-001B20C800D4}"/>
    <cellStyle name="Comma 3 2 4 2 2 3 3 3 3" xfId="26213" xr:uid="{4433F7CC-1C8B-48F6-B2C5-EA89E63A907B}"/>
    <cellStyle name="Comma 3 2 4 2 2 3 3 4" xfId="11802" xr:uid="{00000000-0005-0000-0000-0000602A0000}"/>
    <cellStyle name="Comma 3 2 4 2 2 3 3 4 2" xfId="31016" xr:uid="{2E30F748-2F41-43C5-9935-2FCAB5A09B6F}"/>
    <cellStyle name="Comma 3 2 4 2 2 3 3 5" xfId="21409" xr:uid="{5BABB6B5-62E9-46A1-A042-A00D9BAE3067}"/>
    <cellStyle name="Comma 3 2 4 2 2 3 4" xfId="2997" xr:uid="{00000000-0005-0000-0000-0000612A0000}"/>
    <cellStyle name="Comma 3 2 4 2 2 3 4 2" xfId="7800" xr:uid="{00000000-0005-0000-0000-0000622A0000}"/>
    <cellStyle name="Comma 3 2 4 2 2 3 4 2 2" xfId="17407" xr:uid="{00000000-0005-0000-0000-0000632A0000}"/>
    <cellStyle name="Comma 3 2 4 2 2 3 4 2 2 2" xfId="36621" xr:uid="{C0D3E7E4-A09C-4EDE-98EB-CDB42F8A4FFE}"/>
    <cellStyle name="Comma 3 2 4 2 2 3 4 2 3" xfId="27014" xr:uid="{8D3DDCE8-E6E7-4C79-9B25-2F47874B4884}"/>
    <cellStyle name="Comma 3 2 4 2 2 3 4 3" xfId="12604" xr:uid="{00000000-0005-0000-0000-0000642A0000}"/>
    <cellStyle name="Comma 3 2 4 2 2 3 4 3 2" xfId="31818" xr:uid="{6F9EDFD6-03D1-47A4-A1BC-5407C1A3402C}"/>
    <cellStyle name="Comma 3 2 4 2 2 3 4 4" xfId="22211" xr:uid="{CCD7454B-BAE3-47FE-842C-B507BD1C5BE2}"/>
    <cellStyle name="Comma 3 2 4 2 2 3 5" xfId="5399" xr:uid="{00000000-0005-0000-0000-0000652A0000}"/>
    <cellStyle name="Comma 3 2 4 2 2 3 5 2" xfId="15006" xr:uid="{00000000-0005-0000-0000-0000662A0000}"/>
    <cellStyle name="Comma 3 2 4 2 2 3 5 2 2" xfId="34220" xr:uid="{AED86533-D809-4620-A158-6517DEAC5920}"/>
    <cellStyle name="Comma 3 2 4 2 2 3 5 3" xfId="24613" xr:uid="{2A43E814-9DD8-4F03-8427-A0C148826A70}"/>
    <cellStyle name="Comma 3 2 4 2 2 3 6" xfId="10202" xr:uid="{00000000-0005-0000-0000-0000672A0000}"/>
    <cellStyle name="Comma 3 2 4 2 2 3 6 2" xfId="29416" xr:uid="{DDEA352B-9D23-4E75-81F0-46AFDC28243F}"/>
    <cellStyle name="Comma 3 2 4 2 2 3 7" xfId="19809" xr:uid="{02476196-48D1-47CC-85C1-05D8E96D777B}"/>
    <cellStyle name="Comma 3 2 4 2 2 4" xfId="791" xr:uid="{00000000-0005-0000-0000-0000682A0000}"/>
    <cellStyle name="Comma 3 2 4 2 2 4 2" xfId="1592" xr:uid="{00000000-0005-0000-0000-0000692A0000}"/>
    <cellStyle name="Comma 3 2 4 2 2 4 2 2" xfId="3997" xr:uid="{00000000-0005-0000-0000-00006A2A0000}"/>
    <cellStyle name="Comma 3 2 4 2 2 4 2 2 2" xfId="8800" xr:uid="{00000000-0005-0000-0000-00006B2A0000}"/>
    <cellStyle name="Comma 3 2 4 2 2 4 2 2 2 2" xfId="18407" xr:uid="{00000000-0005-0000-0000-00006C2A0000}"/>
    <cellStyle name="Comma 3 2 4 2 2 4 2 2 2 2 2" xfId="37621" xr:uid="{7E2D9FB5-A9BD-4F6F-9425-E654F9686DD9}"/>
    <cellStyle name="Comma 3 2 4 2 2 4 2 2 2 3" xfId="28014" xr:uid="{8FA3F71A-FBC4-4A9B-ADBE-5D03A5CFB038}"/>
    <cellStyle name="Comma 3 2 4 2 2 4 2 2 3" xfId="13604" xr:uid="{00000000-0005-0000-0000-00006D2A0000}"/>
    <cellStyle name="Comma 3 2 4 2 2 4 2 2 3 2" xfId="32818" xr:uid="{40D08F89-2F1E-44EC-9794-8CA72E49FC43}"/>
    <cellStyle name="Comma 3 2 4 2 2 4 2 2 4" xfId="23211" xr:uid="{F68CAD01-F260-427F-AEC0-0AF70A605958}"/>
    <cellStyle name="Comma 3 2 4 2 2 4 2 3" xfId="6399" xr:uid="{00000000-0005-0000-0000-00006E2A0000}"/>
    <cellStyle name="Comma 3 2 4 2 2 4 2 3 2" xfId="16006" xr:uid="{00000000-0005-0000-0000-00006F2A0000}"/>
    <cellStyle name="Comma 3 2 4 2 2 4 2 3 2 2" xfId="35220" xr:uid="{E8C89150-A682-48F5-AA2E-378BBDEDE5B6}"/>
    <cellStyle name="Comma 3 2 4 2 2 4 2 3 3" xfId="25613" xr:uid="{F04A576F-5BDC-4954-81E6-F37CCC243C02}"/>
    <cellStyle name="Comma 3 2 4 2 2 4 2 4" xfId="11202" xr:uid="{00000000-0005-0000-0000-0000702A0000}"/>
    <cellStyle name="Comma 3 2 4 2 2 4 2 4 2" xfId="30416" xr:uid="{BD4F29F2-AAC0-4223-8B34-5A27B8F763B6}"/>
    <cellStyle name="Comma 3 2 4 2 2 4 2 5" xfId="20809" xr:uid="{DE5D2266-2A17-4BBE-810B-4260A22B97F2}"/>
    <cellStyle name="Comma 3 2 4 2 2 4 3" xfId="2392" xr:uid="{00000000-0005-0000-0000-0000712A0000}"/>
    <cellStyle name="Comma 3 2 4 2 2 4 3 2" xfId="4797" xr:uid="{00000000-0005-0000-0000-0000722A0000}"/>
    <cellStyle name="Comma 3 2 4 2 2 4 3 2 2" xfId="9600" xr:uid="{00000000-0005-0000-0000-0000732A0000}"/>
    <cellStyle name="Comma 3 2 4 2 2 4 3 2 2 2" xfId="19207" xr:uid="{00000000-0005-0000-0000-0000742A0000}"/>
    <cellStyle name="Comma 3 2 4 2 2 4 3 2 2 2 2" xfId="38421" xr:uid="{EE50D418-B93B-4673-A61D-1A65D281FE85}"/>
    <cellStyle name="Comma 3 2 4 2 2 4 3 2 2 3" xfId="28814" xr:uid="{1F9A2853-2B09-4C47-9E8F-9F44B17C81E3}"/>
    <cellStyle name="Comma 3 2 4 2 2 4 3 2 3" xfId="14404" xr:uid="{00000000-0005-0000-0000-0000752A0000}"/>
    <cellStyle name="Comma 3 2 4 2 2 4 3 2 3 2" xfId="33618" xr:uid="{483C01BB-67F9-4546-8F57-4EEBBB62A3AC}"/>
    <cellStyle name="Comma 3 2 4 2 2 4 3 2 4" xfId="24011" xr:uid="{DD09237D-671E-418C-9194-E6642FCA7A4F}"/>
    <cellStyle name="Comma 3 2 4 2 2 4 3 3" xfId="7199" xr:uid="{00000000-0005-0000-0000-0000762A0000}"/>
    <cellStyle name="Comma 3 2 4 2 2 4 3 3 2" xfId="16806" xr:uid="{00000000-0005-0000-0000-0000772A0000}"/>
    <cellStyle name="Comma 3 2 4 2 2 4 3 3 2 2" xfId="36020" xr:uid="{F74FDED6-5EC8-435F-9650-0895DB372BAB}"/>
    <cellStyle name="Comma 3 2 4 2 2 4 3 3 3" xfId="26413" xr:uid="{463B125F-C961-4406-926D-5DB04016D318}"/>
    <cellStyle name="Comma 3 2 4 2 2 4 3 4" xfId="12002" xr:uid="{00000000-0005-0000-0000-0000782A0000}"/>
    <cellStyle name="Comma 3 2 4 2 2 4 3 4 2" xfId="31216" xr:uid="{C36CC5A2-A26F-496F-B6C6-123C2F4DF5EC}"/>
    <cellStyle name="Comma 3 2 4 2 2 4 3 5" xfId="21609" xr:uid="{30B03B76-ECC3-4390-A3A0-25EF7A76A157}"/>
    <cellStyle name="Comma 3 2 4 2 2 4 4" xfId="3197" xr:uid="{00000000-0005-0000-0000-0000792A0000}"/>
    <cellStyle name="Comma 3 2 4 2 2 4 4 2" xfId="8000" xr:uid="{00000000-0005-0000-0000-00007A2A0000}"/>
    <cellStyle name="Comma 3 2 4 2 2 4 4 2 2" xfId="17607" xr:uid="{00000000-0005-0000-0000-00007B2A0000}"/>
    <cellStyle name="Comma 3 2 4 2 2 4 4 2 2 2" xfId="36821" xr:uid="{7464F25E-EA6D-48A5-8EF1-6985982D548D}"/>
    <cellStyle name="Comma 3 2 4 2 2 4 4 2 3" xfId="27214" xr:uid="{273718A8-69B4-49FB-9579-A31CEEFBCD3A}"/>
    <cellStyle name="Comma 3 2 4 2 2 4 4 3" xfId="12804" xr:uid="{00000000-0005-0000-0000-00007C2A0000}"/>
    <cellStyle name="Comma 3 2 4 2 2 4 4 3 2" xfId="32018" xr:uid="{5A066F27-9E57-4C6F-9E4A-EF7330666698}"/>
    <cellStyle name="Comma 3 2 4 2 2 4 4 4" xfId="22411" xr:uid="{536C5F5A-8F0D-4D24-B64B-42502BC9C11C}"/>
    <cellStyle name="Comma 3 2 4 2 2 4 5" xfId="5599" xr:uid="{00000000-0005-0000-0000-00007D2A0000}"/>
    <cellStyle name="Comma 3 2 4 2 2 4 5 2" xfId="15206" xr:uid="{00000000-0005-0000-0000-00007E2A0000}"/>
    <cellStyle name="Comma 3 2 4 2 2 4 5 2 2" xfId="34420" xr:uid="{A036D4DC-7D6B-4F06-8A40-A224BC073DA3}"/>
    <cellStyle name="Comma 3 2 4 2 2 4 5 3" xfId="24813" xr:uid="{374A5031-5464-42D9-B7FA-E72E4FF51F14}"/>
    <cellStyle name="Comma 3 2 4 2 2 4 6" xfId="10402" xr:uid="{00000000-0005-0000-0000-00007F2A0000}"/>
    <cellStyle name="Comma 3 2 4 2 2 4 6 2" xfId="29616" xr:uid="{FE21474E-98E3-40D0-8D5A-FCFE6AF033BF}"/>
    <cellStyle name="Comma 3 2 4 2 2 4 7" xfId="20009" xr:uid="{A33BB56B-8D8A-4751-8E24-E1EFAC94AD86}"/>
    <cellStyle name="Comma 3 2 4 2 2 5" xfId="992" xr:uid="{00000000-0005-0000-0000-0000802A0000}"/>
    <cellStyle name="Comma 3 2 4 2 2 5 2" xfId="3397" xr:uid="{00000000-0005-0000-0000-0000812A0000}"/>
    <cellStyle name="Comma 3 2 4 2 2 5 2 2" xfId="8200" xr:uid="{00000000-0005-0000-0000-0000822A0000}"/>
    <cellStyle name="Comma 3 2 4 2 2 5 2 2 2" xfId="17807" xr:uid="{00000000-0005-0000-0000-0000832A0000}"/>
    <cellStyle name="Comma 3 2 4 2 2 5 2 2 2 2" xfId="37021" xr:uid="{64FA6608-B673-4A1F-AA31-11F284B9F475}"/>
    <cellStyle name="Comma 3 2 4 2 2 5 2 2 3" xfId="27414" xr:uid="{0135C544-4557-410F-8AB3-BFC497647794}"/>
    <cellStyle name="Comma 3 2 4 2 2 5 2 3" xfId="13004" xr:uid="{00000000-0005-0000-0000-0000842A0000}"/>
    <cellStyle name="Comma 3 2 4 2 2 5 2 3 2" xfId="32218" xr:uid="{B302A46F-9EA1-4508-86C7-DA950F91633C}"/>
    <cellStyle name="Comma 3 2 4 2 2 5 2 4" xfId="22611" xr:uid="{A310DDA7-7BDA-4D54-9FDC-DAD6E7DDEE52}"/>
    <cellStyle name="Comma 3 2 4 2 2 5 3" xfId="5799" xr:uid="{00000000-0005-0000-0000-0000852A0000}"/>
    <cellStyle name="Comma 3 2 4 2 2 5 3 2" xfId="15406" xr:uid="{00000000-0005-0000-0000-0000862A0000}"/>
    <cellStyle name="Comma 3 2 4 2 2 5 3 2 2" xfId="34620" xr:uid="{8D2E4AFA-4137-4929-BA36-5530BF03F4D8}"/>
    <cellStyle name="Comma 3 2 4 2 2 5 3 3" xfId="25013" xr:uid="{02F4B1CB-4384-40A6-A722-BC4DEB602820}"/>
    <cellStyle name="Comma 3 2 4 2 2 5 4" xfId="10602" xr:uid="{00000000-0005-0000-0000-0000872A0000}"/>
    <cellStyle name="Comma 3 2 4 2 2 5 4 2" xfId="29816" xr:uid="{25E85DBB-29F3-4CD8-882F-84D62BD5BAAD}"/>
    <cellStyle name="Comma 3 2 4 2 2 5 5" xfId="20209" xr:uid="{CC975442-61A3-4E74-A246-94B0D60C6C60}"/>
    <cellStyle name="Comma 3 2 4 2 2 6" xfId="1792" xr:uid="{00000000-0005-0000-0000-0000882A0000}"/>
    <cellStyle name="Comma 3 2 4 2 2 6 2" xfId="4197" xr:uid="{00000000-0005-0000-0000-0000892A0000}"/>
    <cellStyle name="Comma 3 2 4 2 2 6 2 2" xfId="9000" xr:uid="{00000000-0005-0000-0000-00008A2A0000}"/>
    <cellStyle name="Comma 3 2 4 2 2 6 2 2 2" xfId="18607" xr:uid="{00000000-0005-0000-0000-00008B2A0000}"/>
    <cellStyle name="Comma 3 2 4 2 2 6 2 2 2 2" xfId="37821" xr:uid="{6EE4C3B3-9106-4E0C-9372-0F7A9491FE0B}"/>
    <cellStyle name="Comma 3 2 4 2 2 6 2 2 3" xfId="28214" xr:uid="{3FDBD0F2-6A00-49ED-BBAF-141D46068059}"/>
    <cellStyle name="Comma 3 2 4 2 2 6 2 3" xfId="13804" xr:uid="{00000000-0005-0000-0000-00008C2A0000}"/>
    <cellStyle name="Comma 3 2 4 2 2 6 2 3 2" xfId="33018" xr:uid="{53BDFAA7-B357-4CA7-8B3B-55402DA4655C}"/>
    <cellStyle name="Comma 3 2 4 2 2 6 2 4" xfId="23411" xr:uid="{630A871B-5033-4BB1-981F-0D8E678A3835}"/>
    <cellStyle name="Comma 3 2 4 2 2 6 3" xfId="6599" xr:uid="{00000000-0005-0000-0000-00008D2A0000}"/>
    <cellStyle name="Comma 3 2 4 2 2 6 3 2" xfId="16206" xr:uid="{00000000-0005-0000-0000-00008E2A0000}"/>
    <cellStyle name="Comma 3 2 4 2 2 6 3 2 2" xfId="35420" xr:uid="{7E41ACC8-9DD8-4F24-8EA1-E7F48F1D41AB}"/>
    <cellStyle name="Comma 3 2 4 2 2 6 3 3" xfId="25813" xr:uid="{94A98379-BA2D-4657-88F1-2AF5BAD4D6D1}"/>
    <cellStyle name="Comma 3 2 4 2 2 6 4" xfId="11402" xr:uid="{00000000-0005-0000-0000-00008F2A0000}"/>
    <cellStyle name="Comma 3 2 4 2 2 6 4 2" xfId="30616" xr:uid="{07C9DDBB-7FE0-4221-B104-0ACBB9EAAF45}"/>
    <cellStyle name="Comma 3 2 4 2 2 6 5" xfId="21009" xr:uid="{1D0192FC-9C41-4FA8-AE85-009B3F5468BF}"/>
    <cellStyle name="Comma 3 2 4 2 2 7" xfId="2597" xr:uid="{00000000-0005-0000-0000-0000902A0000}"/>
    <cellStyle name="Comma 3 2 4 2 2 7 2" xfId="7400" xr:uid="{00000000-0005-0000-0000-0000912A0000}"/>
    <cellStyle name="Comma 3 2 4 2 2 7 2 2" xfId="17007" xr:uid="{00000000-0005-0000-0000-0000922A0000}"/>
    <cellStyle name="Comma 3 2 4 2 2 7 2 2 2" xfId="36221" xr:uid="{27BE6B1A-DF22-49DB-8E3D-B0EF843B6380}"/>
    <cellStyle name="Comma 3 2 4 2 2 7 2 3" xfId="26614" xr:uid="{01A78BDD-1DA2-4161-B95C-759F50271D9B}"/>
    <cellStyle name="Comma 3 2 4 2 2 7 3" xfId="12204" xr:uid="{00000000-0005-0000-0000-0000932A0000}"/>
    <cellStyle name="Comma 3 2 4 2 2 7 3 2" xfId="31418" xr:uid="{B8A6FD1F-D5F2-4ACE-BCCA-93A294FFF630}"/>
    <cellStyle name="Comma 3 2 4 2 2 7 4" xfId="21811" xr:uid="{04E148B4-831D-495A-B6F5-6A2EA2205CBA}"/>
    <cellStyle name="Comma 3 2 4 2 2 8" xfId="4999" xr:uid="{00000000-0005-0000-0000-0000942A0000}"/>
    <cellStyle name="Comma 3 2 4 2 2 8 2" xfId="14606" xr:uid="{00000000-0005-0000-0000-0000952A0000}"/>
    <cellStyle name="Comma 3 2 4 2 2 8 2 2" xfId="33820" xr:uid="{F0ACA746-CE5D-41B2-ACDD-8530D62A3328}"/>
    <cellStyle name="Comma 3 2 4 2 2 8 3" xfId="24213" xr:uid="{B0847D8F-2AF6-4905-B6F9-AF88BCAEEC96}"/>
    <cellStyle name="Comma 3 2 4 2 2 9" xfId="9802" xr:uid="{00000000-0005-0000-0000-0000962A0000}"/>
    <cellStyle name="Comma 3 2 4 2 2 9 2" xfId="29016" xr:uid="{DE1499AD-B08A-40C4-B1C6-60CE1ACE7664}"/>
    <cellStyle name="Comma 3 2 4 2 3" xfId="291" xr:uid="{00000000-0005-0000-0000-0000972A0000}"/>
    <cellStyle name="Comma 3 2 4 2 3 2" xfId="1092" xr:uid="{00000000-0005-0000-0000-0000982A0000}"/>
    <cellStyle name="Comma 3 2 4 2 3 2 2" xfId="3497" xr:uid="{00000000-0005-0000-0000-0000992A0000}"/>
    <cellStyle name="Comma 3 2 4 2 3 2 2 2" xfId="8300" xr:uid="{00000000-0005-0000-0000-00009A2A0000}"/>
    <cellStyle name="Comma 3 2 4 2 3 2 2 2 2" xfId="17907" xr:uid="{00000000-0005-0000-0000-00009B2A0000}"/>
    <cellStyle name="Comma 3 2 4 2 3 2 2 2 2 2" xfId="37121" xr:uid="{29D6D559-0560-4DBF-A2C4-CF95D47BF9C0}"/>
    <cellStyle name="Comma 3 2 4 2 3 2 2 2 3" xfId="27514" xr:uid="{9E7033C7-FCF3-499E-B67A-FC9817D098CF}"/>
    <cellStyle name="Comma 3 2 4 2 3 2 2 3" xfId="13104" xr:uid="{00000000-0005-0000-0000-00009C2A0000}"/>
    <cellStyle name="Comma 3 2 4 2 3 2 2 3 2" xfId="32318" xr:uid="{3770FF3F-D016-43D5-A5C9-6879C8FBA2CE}"/>
    <cellStyle name="Comma 3 2 4 2 3 2 2 4" xfId="22711" xr:uid="{FB794769-DE2C-400E-B835-AC03FE8D7139}"/>
    <cellStyle name="Comma 3 2 4 2 3 2 3" xfId="5899" xr:uid="{00000000-0005-0000-0000-00009D2A0000}"/>
    <cellStyle name="Comma 3 2 4 2 3 2 3 2" xfId="15506" xr:uid="{00000000-0005-0000-0000-00009E2A0000}"/>
    <cellStyle name="Comma 3 2 4 2 3 2 3 2 2" xfId="34720" xr:uid="{32BFBD47-A608-4899-AE36-FA5A1A8FFC11}"/>
    <cellStyle name="Comma 3 2 4 2 3 2 3 3" xfId="25113" xr:uid="{805209F7-E0EF-4FCF-B114-885390F78C7E}"/>
    <cellStyle name="Comma 3 2 4 2 3 2 4" xfId="10702" xr:uid="{00000000-0005-0000-0000-00009F2A0000}"/>
    <cellStyle name="Comma 3 2 4 2 3 2 4 2" xfId="29916" xr:uid="{B2D88A79-F6F1-45BE-9DC8-A0579FC329DB}"/>
    <cellStyle name="Comma 3 2 4 2 3 2 5" xfId="20309" xr:uid="{480E4753-5FDF-4BAE-BE1C-18C6874153ED}"/>
    <cellStyle name="Comma 3 2 4 2 3 3" xfId="1892" xr:uid="{00000000-0005-0000-0000-0000A02A0000}"/>
    <cellStyle name="Comma 3 2 4 2 3 3 2" xfId="4297" xr:uid="{00000000-0005-0000-0000-0000A12A0000}"/>
    <cellStyle name="Comma 3 2 4 2 3 3 2 2" xfId="9100" xr:uid="{00000000-0005-0000-0000-0000A22A0000}"/>
    <cellStyle name="Comma 3 2 4 2 3 3 2 2 2" xfId="18707" xr:uid="{00000000-0005-0000-0000-0000A32A0000}"/>
    <cellStyle name="Comma 3 2 4 2 3 3 2 2 2 2" xfId="37921" xr:uid="{4B666FB9-5205-42A2-A2FC-383FC1588FEE}"/>
    <cellStyle name="Comma 3 2 4 2 3 3 2 2 3" xfId="28314" xr:uid="{63684F19-5343-4041-B7B3-CD12FC45C901}"/>
    <cellStyle name="Comma 3 2 4 2 3 3 2 3" xfId="13904" xr:uid="{00000000-0005-0000-0000-0000A42A0000}"/>
    <cellStyle name="Comma 3 2 4 2 3 3 2 3 2" xfId="33118" xr:uid="{D49DF3AB-EFA3-49A0-B7B9-4E8B034B7867}"/>
    <cellStyle name="Comma 3 2 4 2 3 3 2 4" xfId="23511" xr:uid="{CAF5C5C8-25C5-4AF1-AC18-B1907439F5F6}"/>
    <cellStyle name="Comma 3 2 4 2 3 3 3" xfId="6699" xr:uid="{00000000-0005-0000-0000-0000A52A0000}"/>
    <cellStyle name="Comma 3 2 4 2 3 3 3 2" xfId="16306" xr:uid="{00000000-0005-0000-0000-0000A62A0000}"/>
    <cellStyle name="Comma 3 2 4 2 3 3 3 2 2" xfId="35520" xr:uid="{9F1BF0D1-0001-4A6B-9D2F-1F3B99A71458}"/>
    <cellStyle name="Comma 3 2 4 2 3 3 3 3" xfId="25913" xr:uid="{24BFC689-2685-402A-8270-F3C214583B9A}"/>
    <cellStyle name="Comma 3 2 4 2 3 3 4" xfId="11502" xr:uid="{00000000-0005-0000-0000-0000A72A0000}"/>
    <cellStyle name="Comma 3 2 4 2 3 3 4 2" xfId="30716" xr:uid="{8394D55F-9078-4E3E-B798-2E3463B1B528}"/>
    <cellStyle name="Comma 3 2 4 2 3 3 5" xfId="21109" xr:uid="{2E6B7471-78E7-4B48-9210-99BCFE134E40}"/>
    <cellStyle name="Comma 3 2 4 2 3 4" xfId="2697" xr:uid="{00000000-0005-0000-0000-0000A82A0000}"/>
    <cellStyle name="Comma 3 2 4 2 3 4 2" xfId="7500" xr:uid="{00000000-0005-0000-0000-0000A92A0000}"/>
    <cellStyle name="Comma 3 2 4 2 3 4 2 2" xfId="17107" xr:uid="{00000000-0005-0000-0000-0000AA2A0000}"/>
    <cellStyle name="Comma 3 2 4 2 3 4 2 2 2" xfId="36321" xr:uid="{D2911733-10AA-4B64-84B2-4F7010375158}"/>
    <cellStyle name="Comma 3 2 4 2 3 4 2 3" xfId="26714" xr:uid="{7923B39D-7741-4669-B701-0D7C79F5126F}"/>
    <cellStyle name="Comma 3 2 4 2 3 4 3" xfId="12304" xr:uid="{00000000-0005-0000-0000-0000AB2A0000}"/>
    <cellStyle name="Comma 3 2 4 2 3 4 3 2" xfId="31518" xr:uid="{095AB4DB-446C-4BC3-AE0F-C94965ACE709}"/>
    <cellStyle name="Comma 3 2 4 2 3 4 4" xfId="21911" xr:uid="{E4E9D7EF-A69B-4D66-8465-AC492BCC9A8B}"/>
    <cellStyle name="Comma 3 2 4 2 3 5" xfId="5099" xr:uid="{00000000-0005-0000-0000-0000AC2A0000}"/>
    <cellStyle name="Comma 3 2 4 2 3 5 2" xfId="14706" xr:uid="{00000000-0005-0000-0000-0000AD2A0000}"/>
    <cellStyle name="Comma 3 2 4 2 3 5 2 2" xfId="33920" xr:uid="{4C95AB67-7D2E-4F0B-808D-EB317DA7577C}"/>
    <cellStyle name="Comma 3 2 4 2 3 5 3" xfId="24313" xr:uid="{7D41021F-E520-4524-B8EE-A78E1432CBF1}"/>
    <cellStyle name="Comma 3 2 4 2 3 6" xfId="9902" xr:uid="{00000000-0005-0000-0000-0000AE2A0000}"/>
    <cellStyle name="Comma 3 2 4 2 3 6 2" xfId="29116" xr:uid="{A2161549-3C95-4E59-B742-7C290026F51C}"/>
    <cellStyle name="Comma 3 2 4 2 3 7" xfId="19509" xr:uid="{7875D85E-1EBA-46F7-82CE-A54C22888C62}"/>
    <cellStyle name="Comma 3 2 4 2 4" xfId="491" xr:uid="{00000000-0005-0000-0000-0000AF2A0000}"/>
    <cellStyle name="Comma 3 2 4 2 4 2" xfId="1292" xr:uid="{00000000-0005-0000-0000-0000B02A0000}"/>
    <cellStyle name="Comma 3 2 4 2 4 2 2" xfId="3697" xr:uid="{00000000-0005-0000-0000-0000B12A0000}"/>
    <cellStyle name="Comma 3 2 4 2 4 2 2 2" xfId="8500" xr:uid="{00000000-0005-0000-0000-0000B22A0000}"/>
    <cellStyle name="Comma 3 2 4 2 4 2 2 2 2" xfId="18107" xr:uid="{00000000-0005-0000-0000-0000B32A0000}"/>
    <cellStyle name="Comma 3 2 4 2 4 2 2 2 2 2" xfId="37321" xr:uid="{BF94BF9F-D546-45A4-8CFC-D8A9490D47DE}"/>
    <cellStyle name="Comma 3 2 4 2 4 2 2 2 3" xfId="27714" xr:uid="{E115983B-69E4-4E47-B979-6DCA44A74714}"/>
    <cellStyle name="Comma 3 2 4 2 4 2 2 3" xfId="13304" xr:uid="{00000000-0005-0000-0000-0000B42A0000}"/>
    <cellStyle name="Comma 3 2 4 2 4 2 2 3 2" xfId="32518" xr:uid="{F1690233-0303-4D30-86E8-008D21E83795}"/>
    <cellStyle name="Comma 3 2 4 2 4 2 2 4" xfId="22911" xr:uid="{B91C84D4-8506-496A-8F8E-0E8880953E63}"/>
    <cellStyle name="Comma 3 2 4 2 4 2 3" xfId="6099" xr:uid="{00000000-0005-0000-0000-0000B52A0000}"/>
    <cellStyle name="Comma 3 2 4 2 4 2 3 2" xfId="15706" xr:uid="{00000000-0005-0000-0000-0000B62A0000}"/>
    <cellStyle name="Comma 3 2 4 2 4 2 3 2 2" xfId="34920" xr:uid="{7C08B47E-2E3B-49EB-82FE-E1B0BE5BAF26}"/>
    <cellStyle name="Comma 3 2 4 2 4 2 3 3" xfId="25313" xr:uid="{FCDAA406-1339-40EE-9A28-D4495A5AF5EF}"/>
    <cellStyle name="Comma 3 2 4 2 4 2 4" xfId="10902" xr:uid="{00000000-0005-0000-0000-0000B72A0000}"/>
    <cellStyle name="Comma 3 2 4 2 4 2 4 2" xfId="30116" xr:uid="{2A64CFA1-2684-43DA-9C80-1B11D58B7A3F}"/>
    <cellStyle name="Comma 3 2 4 2 4 2 5" xfId="20509" xr:uid="{FA7C7D90-80BF-4685-B258-53265AFD06CE}"/>
    <cellStyle name="Comma 3 2 4 2 4 3" xfId="2092" xr:uid="{00000000-0005-0000-0000-0000B82A0000}"/>
    <cellStyle name="Comma 3 2 4 2 4 3 2" xfId="4497" xr:uid="{00000000-0005-0000-0000-0000B92A0000}"/>
    <cellStyle name="Comma 3 2 4 2 4 3 2 2" xfId="9300" xr:uid="{00000000-0005-0000-0000-0000BA2A0000}"/>
    <cellStyle name="Comma 3 2 4 2 4 3 2 2 2" xfId="18907" xr:uid="{00000000-0005-0000-0000-0000BB2A0000}"/>
    <cellStyle name="Comma 3 2 4 2 4 3 2 2 2 2" xfId="38121" xr:uid="{655DD908-7BAE-4863-914A-7DB2254656F9}"/>
    <cellStyle name="Comma 3 2 4 2 4 3 2 2 3" xfId="28514" xr:uid="{2DEDCFF0-4781-480D-90F7-6D7CAF574438}"/>
    <cellStyle name="Comma 3 2 4 2 4 3 2 3" xfId="14104" xr:uid="{00000000-0005-0000-0000-0000BC2A0000}"/>
    <cellStyle name="Comma 3 2 4 2 4 3 2 3 2" xfId="33318" xr:uid="{F8CAAE67-D8E1-4C7B-8B85-600C0999A620}"/>
    <cellStyle name="Comma 3 2 4 2 4 3 2 4" xfId="23711" xr:uid="{EF486822-2FE3-4080-A378-9A69E4DF9450}"/>
    <cellStyle name="Comma 3 2 4 2 4 3 3" xfId="6899" xr:uid="{00000000-0005-0000-0000-0000BD2A0000}"/>
    <cellStyle name="Comma 3 2 4 2 4 3 3 2" xfId="16506" xr:uid="{00000000-0005-0000-0000-0000BE2A0000}"/>
    <cellStyle name="Comma 3 2 4 2 4 3 3 2 2" xfId="35720" xr:uid="{FEB293FE-554E-40AB-AC02-DBFBBF776FE4}"/>
    <cellStyle name="Comma 3 2 4 2 4 3 3 3" xfId="26113" xr:uid="{409FBAD3-A612-46B1-9BF3-8E91DE4BF6F9}"/>
    <cellStyle name="Comma 3 2 4 2 4 3 4" xfId="11702" xr:uid="{00000000-0005-0000-0000-0000BF2A0000}"/>
    <cellStyle name="Comma 3 2 4 2 4 3 4 2" xfId="30916" xr:uid="{ECF659C6-FC61-4EAF-A0F7-2AF32B3CC0C8}"/>
    <cellStyle name="Comma 3 2 4 2 4 3 5" xfId="21309" xr:uid="{6FA1F5C4-0EE1-4C5E-9ADF-EB68E1D51D69}"/>
    <cellStyle name="Comma 3 2 4 2 4 4" xfId="2897" xr:uid="{00000000-0005-0000-0000-0000C02A0000}"/>
    <cellStyle name="Comma 3 2 4 2 4 4 2" xfId="7700" xr:uid="{00000000-0005-0000-0000-0000C12A0000}"/>
    <cellStyle name="Comma 3 2 4 2 4 4 2 2" xfId="17307" xr:uid="{00000000-0005-0000-0000-0000C22A0000}"/>
    <cellStyle name="Comma 3 2 4 2 4 4 2 2 2" xfId="36521" xr:uid="{91F1CB9C-4BD6-4949-B049-C3DAEE73F5B8}"/>
    <cellStyle name="Comma 3 2 4 2 4 4 2 3" xfId="26914" xr:uid="{2FAB0C2F-813F-4B4E-A095-059939D2A2ED}"/>
    <cellStyle name="Comma 3 2 4 2 4 4 3" xfId="12504" xr:uid="{00000000-0005-0000-0000-0000C32A0000}"/>
    <cellStyle name="Comma 3 2 4 2 4 4 3 2" xfId="31718" xr:uid="{0DF1C4F2-48FC-4B74-B174-0DF0AC0C60D3}"/>
    <cellStyle name="Comma 3 2 4 2 4 4 4" xfId="22111" xr:uid="{D25B3BED-361F-4EBB-85C3-B1BBE1FD6BDD}"/>
    <cellStyle name="Comma 3 2 4 2 4 5" xfId="5299" xr:uid="{00000000-0005-0000-0000-0000C42A0000}"/>
    <cellStyle name="Comma 3 2 4 2 4 5 2" xfId="14906" xr:uid="{00000000-0005-0000-0000-0000C52A0000}"/>
    <cellStyle name="Comma 3 2 4 2 4 5 2 2" xfId="34120" xr:uid="{97A022DC-32D0-4E54-8BBD-A2CAEDA4D275}"/>
    <cellStyle name="Comma 3 2 4 2 4 5 3" xfId="24513" xr:uid="{D4692CF6-4B93-44A5-B213-937B09431DA5}"/>
    <cellStyle name="Comma 3 2 4 2 4 6" xfId="10102" xr:uid="{00000000-0005-0000-0000-0000C62A0000}"/>
    <cellStyle name="Comma 3 2 4 2 4 6 2" xfId="29316" xr:uid="{BC7A5233-2CA0-4AC2-9855-3C4FC47199F6}"/>
    <cellStyle name="Comma 3 2 4 2 4 7" xfId="19709" xr:uid="{5F02C102-BDDE-48F9-A945-1124CD94A312}"/>
    <cellStyle name="Comma 3 2 4 2 5" xfId="691" xr:uid="{00000000-0005-0000-0000-0000C72A0000}"/>
    <cellStyle name="Comma 3 2 4 2 5 2" xfId="1492" xr:uid="{00000000-0005-0000-0000-0000C82A0000}"/>
    <cellStyle name="Comma 3 2 4 2 5 2 2" xfId="3897" xr:uid="{00000000-0005-0000-0000-0000C92A0000}"/>
    <cellStyle name="Comma 3 2 4 2 5 2 2 2" xfId="8700" xr:uid="{00000000-0005-0000-0000-0000CA2A0000}"/>
    <cellStyle name="Comma 3 2 4 2 5 2 2 2 2" xfId="18307" xr:uid="{00000000-0005-0000-0000-0000CB2A0000}"/>
    <cellStyle name="Comma 3 2 4 2 5 2 2 2 2 2" xfId="37521" xr:uid="{48A1C68C-5F5F-4B8E-8B64-7A747538FD1B}"/>
    <cellStyle name="Comma 3 2 4 2 5 2 2 2 3" xfId="27914" xr:uid="{D152BBD6-0E84-4492-93B8-F619D3CE021C}"/>
    <cellStyle name="Comma 3 2 4 2 5 2 2 3" xfId="13504" xr:uid="{00000000-0005-0000-0000-0000CC2A0000}"/>
    <cellStyle name="Comma 3 2 4 2 5 2 2 3 2" xfId="32718" xr:uid="{42EC7319-C3C5-47D2-AD8A-3F2B388C53EA}"/>
    <cellStyle name="Comma 3 2 4 2 5 2 2 4" xfId="23111" xr:uid="{B3A7D65E-B6A1-4BB9-AD66-85446CA23A92}"/>
    <cellStyle name="Comma 3 2 4 2 5 2 3" xfId="6299" xr:uid="{00000000-0005-0000-0000-0000CD2A0000}"/>
    <cellStyle name="Comma 3 2 4 2 5 2 3 2" xfId="15906" xr:uid="{00000000-0005-0000-0000-0000CE2A0000}"/>
    <cellStyle name="Comma 3 2 4 2 5 2 3 2 2" xfId="35120" xr:uid="{AC647D4B-2D34-4300-8CD9-E076F611926B}"/>
    <cellStyle name="Comma 3 2 4 2 5 2 3 3" xfId="25513" xr:uid="{A5C83FC5-FA37-4BF4-BC01-432C58B53C51}"/>
    <cellStyle name="Comma 3 2 4 2 5 2 4" xfId="11102" xr:uid="{00000000-0005-0000-0000-0000CF2A0000}"/>
    <cellStyle name="Comma 3 2 4 2 5 2 4 2" xfId="30316" xr:uid="{A4C921E5-ADC3-4006-B20A-4CBEDCED9DD0}"/>
    <cellStyle name="Comma 3 2 4 2 5 2 5" xfId="20709" xr:uid="{B264BC77-8526-4384-AD35-927FA4125F9B}"/>
    <cellStyle name="Comma 3 2 4 2 5 3" xfId="2292" xr:uid="{00000000-0005-0000-0000-0000D02A0000}"/>
    <cellStyle name="Comma 3 2 4 2 5 3 2" xfId="4697" xr:uid="{00000000-0005-0000-0000-0000D12A0000}"/>
    <cellStyle name="Comma 3 2 4 2 5 3 2 2" xfId="9500" xr:uid="{00000000-0005-0000-0000-0000D22A0000}"/>
    <cellStyle name="Comma 3 2 4 2 5 3 2 2 2" xfId="19107" xr:uid="{00000000-0005-0000-0000-0000D32A0000}"/>
    <cellStyle name="Comma 3 2 4 2 5 3 2 2 2 2" xfId="38321" xr:uid="{FFFE7C27-6FBB-4BF4-A785-9D41F0B302AE}"/>
    <cellStyle name="Comma 3 2 4 2 5 3 2 2 3" xfId="28714" xr:uid="{62F0ABEF-CB48-41E9-9829-C81F1B0BDEB6}"/>
    <cellStyle name="Comma 3 2 4 2 5 3 2 3" xfId="14304" xr:uid="{00000000-0005-0000-0000-0000D42A0000}"/>
    <cellStyle name="Comma 3 2 4 2 5 3 2 3 2" xfId="33518" xr:uid="{7D40E23A-7E88-4797-890E-F37327062A94}"/>
    <cellStyle name="Comma 3 2 4 2 5 3 2 4" xfId="23911" xr:uid="{95342F72-59CA-4C90-8452-E0498D5A0905}"/>
    <cellStyle name="Comma 3 2 4 2 5 3 3" xfId="7099" xr:uid="{00000000-0005-0000-0000-0000D52A0000}"/>
    <cellStyle name="Comma 3 2 4 2 5 3 3 2" xfId="16706" xr:uid="{00000000-0005-0000-0000-0000D62A0000}"/>
    <cellStyle name="Comma 3 2 4 2 5 3 3 2 2" xfId="35920" xr:uid="{6CD5A78D-5769-487C-AD69-5DBE24B05833}"/>
    <cellStyle name="Comma 3 2 4 2 5 3 3 3" xfId="26313" xr:uid="{B446C681-EFA6-4C58-A108-FCFCF495F942}"/>
    <cellStyle name="Comma 3 2 4 2 5 3 4" xfId="11902" xr:uid="{00000000-0005-0000-0000-0000D72A0000}"/>
    <cellStyle name="Comma 3 2 4 2 5 3 4 2" xfId="31116" xr:uid="{E65429A5-54B7-488E-98CD-CFE8F98CD5AA}"/>
    <cellStyle name="Comma 3 2 4 2 5 3 5" xfId="21509" xr:uid="{D5309060-7AF2-43EF-8BAA-BAF21A609FD3}"/>
    <cellStyle name="Comma 3 2 4 2 5 4" xfId="3097" xr:uid="{00000000-0005-0000-0000-0000D82A0000}"/>
    <cellStyle name="Comma 3 2 4 2 5 4 2" xfId="7900" xr:uid="{00000000-0005-0000-0000-0000D92A0000}"/>
    <cellStyle name="Comma 3 2 4 2 5 4 2 2" xfId="17507" xr:uid="{00000000-0005-0000-0000-0000DA2A0000}"/>
    <cellStyle name="Comma 3 2 4 2 5 4 2 2 2" xfId="36721" xr:uid="{EA5732CA-9DB6-47C4-BA5D-60C82E84B3BE}"/>
    <cellStyle name="Comma 3 2 4 2 5 4 2 3" xfId="27114" xr:uid="{C1E1194C-B036-4817-B6B0-3AAADEE9C39B}"/>
    <cellStyle name="Comma 3 2 4 2 5 4 3" xfId="12704" xr:uid="{00000000-0005-0000-0000-0000DB2A0000}"/>
    <cellStyle name="Comma 3 2 4 2 5 4 3 2" xfId="31918" xr:uid="{BA606F81-A5B2-4BF1-B965-16CCF9583969}"/>
    <cellStyle name="Comma 3 2 4 2 5 4 4" xfId="22311" xr:uid="{F5C4B663-4A0D-4744-85A1-C0774652A4DE}"/>
    <cellStyle name="Comma 3 2 4 2 5 5" xfId="5499" xr:uid="{00000000-0005-0000-0000-0000DC2A0000}"/>
    <cellStyle name="Comma 3 2 4 2 5 5 2" xfId="15106" xr:uid="{00000000-0005-0000-0000-0000DD2A0000}"/>
    <cellStyle name="Comma 3 2 4 2 5 5 2 2" xfId="34320" xr:uid="{72EABF5C-3021-4621-8CB7-EE54F01A59FF}"/>
    <cellStyle name="Comma 3 2 4 2 5 5 3" xfId="24713" xr:uid="{393C05A8-BD2B-4AF6-A4FF-87DF5DE9C8C6}"/>
    <cellStyle name="Comma 3 2 4 2 5 6" xfId="10302" xr:uid="{00000000-0005-0000-0000-0000DE2A0000}"/>
    <cellStyle name="Comma 3 2 4 2 5 6 2" xfId="29516" xr:uid="{89A4C4D3-0870-497F-BEB3-ACE0C8D11C9A}"/>
    <cellStyle name="Comma 3 2 4 2 5 7" xfId="19909" xr:uid="{61526219-D71A-4F7B-81AC-F28105836334}"/>
    <cellStyle name="Comma 3 2 4 2 6" xfId="892" xr:uid="{00000000-0005-0000-0000-0000DF2A0000}"/>
    <cellStyle name="Comma 3 2 4 2 6 2" xfId="3297" xr:uid="{00000000-0005-0000-0000-0000E02A0000}"/>
    <cellStyle name="Comma 3 2 4 2 6 2 2" xfId="8100" xr:uid="{00000000-0005-0000-0000-0000E12A0000}"/>
    <cellStyle name="Comma 3 2 4 2 6 2 2 2" xfId="17707" xr:uid="{00000000-0005-0000-0000-0000E22A0000}"/>
    <cellStyle name="Comma 3 2 4 2 6 2 2 2 2" xfId="36921" xr:uid="{E0C96CC6-1965-4ED4-9150-B9E44A79CDD6}"/>
    <cellStyle name="Comma 3 2 4 2 6 2 2 3" xfId="27314" xr:uid="{C73E21FB-48FF-4AFF-9E45-4A4DB6BD694B}"/>
    <cellStyle name="Comma 3 2 4 2 6 2 3" xfId="12904" xr:uid="{00000000-0005-0000-0000-0000E32A0000}"/>
    <cellStyle name="Comma 3 2 4 2 6 2 3 2" xfId="32118" xr:uid="{FCF4DB7C-F15C-4575-B3F3-F1765A5DC263}"/>
    <cellStyle name="Comma 3 2 4 2 6 2 4" xfId="22511" xr:uid="{8064001F-8C1D-4094-95B7-34245A509BB0}"/>
    <cellStyle name="Comma 3 2 4 2 6 3" xfId="5699" xr:uid="{00000000-0005-0000-0000-0000E42A0000}"/>
    <cellStyle name="Comma 3 2 4 2 6 3 2" xfId="15306" xr:uid="{00000000-0005-0000-0000-0000E52A0000}"/>
    <cellStyle name="Comma 3 2 4 2 6 3 2 2" xfId="34520" xr:uid="{ADBC81F8-B4A3-4D40-A8EF-3A9DB30DCFFC}"/>
    <cellStyle name="Comma 3 2 4 2 6 3 3" xfId="24913" xr:uid="{959F7C48-FC62-44C3-BBB4-02D3FA170841}"/>
    <cellStyle name="Comma 3 2 4 2 6 4" xfId="10502" xr:uid="{00000000-0005-0000-0000-0000E62A0000}"/>
    <cellStyle name="Comma 3 2 4 2 6 4 2" xfId="29716" xr:uid="{96611B36-A40E-4EF5-80B4-951F54637448}"/>
    <cellStyle name="Comma 3 2 4 2 6 5" xfId="20109" xr:uid="{6ABF1231-06F3-4615-BB4D-1C226729BAD1}"/>
    <cellStyle name="Comma 3 2 4 2 7" xfId="1692" xr:uid="{00000000-0005-0000-0000-0000E72A0000}"/>
    <cellStyle name="Comma 3 2 4 2 7 2" xfId="4097" xr:uid="{00000000-0005-0000-0000-0000E82A0000}"/>
    <cellStyle name="Comma 3 2 4 2 7 2 2" xfId="8900" xr:uid="{00000000-0005-0000-0000-0000E92A0000}"/>
    <cellStyle name="Comma 3 2 4 2 7 2 2 2" xfId="18507" xr:uid="{00000000-0005-0000-0000-0000EA2A0000}"/>
    <cellStyle name="Comma 3 2 4 2 7 2 2 2 2" xfId="37721" xr:uid="{D33C3EB3-F414-4009-A2D8-5A7A6857B449}"/>
    <cellStyle name="Comma 3 2 4 2 7 2 2 3" xfId="28114" xr:uid="{3C5D5BDB-4FFD-4F93-830B-AAFE22349605}"/>
    <cellStyle name="Comma 3 2 4 2 7 2 3" xfId="13704" xr:uid="{00000000-0005-0000-0000-0000EB2A0000}"/>
    <cellStyle name="Comma 3 2 4 2 7 2 3 2" xfId="32918" xr:uid="{21313BCE-DD4F-4478-9D7D-A6799C039954}"/>
    <cellStyle name="Comma 3 2 4 2 7 2 4" xfId="23311" xr:uid="{9BBD7331-C46C-41F8-B995-9FC5E77F63EB}"/>
    <cellStyle name="Comma 3 2 4 2 7 3" xfId="6499" xr:uid="{00000000-0005-0000-0000-0000EC2A0000}"/>
    <cellStyle name="Comma 3 2 4 2 7 3 2" xfId="16106" xr:uid="{00000000-0005-0000-0000-0000ED2A0000}"/>
    <cellStyle name="Comma 3 2 4 2 7 3 2 2" xfId="35320" xr:uid="{D1782A60-7E7E-46ED-B88C-2EB80A89CF1E}"/>
    <cellStyle name="Comma 3 2 4 2 7 3 3" xfId="25713" xr:uid="{6CE8CB4E-CAC2-452B-8A2E-5B100449606F}"/>
    <cellStyle name="Comma 3 2 4 2 7 4" xfId="11302" xr:uid="{00000000-0005-0000-0000-0000EE2A0000}"/>
    <cellStyle name="Comma 3 2 4 2 7 4 2" xfId="30516" xr:uid="{4558C181-3E97-4A58-9C3E-BEC610DF3254}"/>
    <cellStyle name="Comma 3 2 4 2 7 5" xfId="20909" xr:uid="{7EAB1C79-6809-4811-BA6C-451D410F3F4A}"/>
    <cellStyle name="Comma 3 2 4 2 8" xfId="2497" xr:uid="{00000000-0005-0000-0000-0000EF2A0000}"/>
    <cellStyle name="Comma 3 2 4 2 8 2" xfId="7300" xr:uid="{00000000-0005-0000-0000-0000F02A0000}"/>
    <cellStyle name="Comma 3 2 4 2 8 2 2" xfId="16907" xr:uid="{00000000-0005-0000-0000-0000F12A0000}"/>
    <cellStyle name="Comma 3 2 4 2 8 2 2 2" xfId="36121" xr:uid="{3B35F3EE-7121-4936-8F82-38903C5D4E10}"/>
    <cellStyle name="Comma 3 2 4 2 8 2 3" xfId="26514" xr:uid="{9DE724B4-9F59-42CA-912C-B38A0B441103}"/>
    <cellStyle name="Comma 3 2 4 2 8 3" xfId="12104" xr:uid="{00000000-0005-0000-0000-0000F22A0000}"/>
    <cellStyle name="Comma 3 2 4 2 8 3 2" xfId="31318" xr:uid="{371EAB40-12AB-47E2-80C1-1B08289F1558}"/>
    <cellStyle name="Comma 3 2 4 2 8 4" xfId="21711" xr:uid="{0764FA69-46D6-43D4-BD01-59CE5D7E06DF}"/>
    <cellStyle name="Comma 3 2 4 2 9" xfId="4899" xr:uid="{00000000-0005-0000-0000-0000F32A0000}"/>
    <cellStyle name="Comma 3 2 4 2 9 2" xfId="14506" xr:uid="{00000000-0005-0000-0000-0000F42A0000}"/>
    <cellStyle name="Comma 3 2 4 2 9 2 2" xfId="33720" xr:uid="{376E4439-B9FD-42F8-9D07-09D99961CCF1}"/>
    <cellStyle name="Comma 3 2 4 2 9 3" xfId="24113" xr:uid="{702392F8-C8B7-445C-8BDB-988649D22E84}"/>
    <cellStyle name="Comma 3 2 4 3" xfId="141" xr:uid="{00000000-0005-0000-0000-0000F52A0000}"/>
    <cellStyle name="Comma 3 2 4 3 10" xfId="19359" xr:uid="{4BE6159B-B609-47BC-B8E3-EE6307D901BC}"/>
    <cellStyle name="Comma 3 2 4 3 2" xfId="341" xr:uid="{00000000-0005-0000-0000-0000F62A0000}"/>
    <cellStyle name="Comma 3 2 4 3 2 2" xfId="1142" xr:uid="{00000000-0005-0000-0000-0000F72A0000}"/>
    <cellStyle name="Comma 3 2 4 3 2 2 2" xfId="3547" xr:uid="{00000000-0005-0000-0000-0000F82A0000}"/>
    <cellStyle name="Comma 3 2 4 3 2 2 2 2" xfId="8350" xr:uid="{00000000-0005-0000-0000-0000F92A0000}"/>
    <cellStyle name="Comma 3 2 4 3 2 2 2 2 2" xfId="17957" xr:uid="{00000000-0005-0000-0000-0000FA2A0000}"/>
    <cellStyle name="Comma 3 2 4 3 2 2 2 2 2 2" xfId="37171" xr:uid="{A0FCCB92-1041-4A34-A08A-31F50D04BB4F}"/>
    <cellStyle name="Comma 3 2 4 3 2 2 2 2 3" xfId="27564" xr:uid="{630FEDCF-0231-43FC-8B87-71938917E4D0}"/>
    <cellStyle name="Comma 3 2 4 3 2 2 2 3" xfId="13154" xr:uid="{00000000-0005-0000-0000-0000FB2A0000}"/>
    <cellStyle name="Comma 3 2 4 3 2 2 2 3 2" xfId="32368" xr:uid="{43EFAC32-6CC1-4C4C-8A90-82414373FDEF}"/>
    <cellStyle name="Comma 3 2 4 3 2 2 2 4" xfId="22761" xr:uid="{26423968-944C-4C64-B4A3-6722B60559FB}"/>
    <cellStyle name="Comma 3 2 4 3 2 2 3" xfId="5949" xr:uid="{00000000-0005-0000-0000-0000FC2A0000}"/>
    <cellStyle name="Comma 3 2 4 3 2 2 3 2" xfId="15556" xr:uid="{00000000-0005-0000-0000-0000FD2A0000}"/>
    <cellStyle name="Comma 3 2 4 3 2 2 3 2 2" xfId="34770" xr:uid="{1F29A0A2-D84E-4749-A355-77ABC9D974EB}"/>
    <cellStyle name="Comma 3 2 4 3 2 2 3 3" xfId="25163" xr:uid="{8905DA2A-C620-4DAE-B690-DB4C607197B7}"/>
    <cellStyle name="Comma 3 2 4 3 2 2 4" xfId="10752" xr:uid="{00000000-0005-0000-0000-0000FE2A0000}"/>
    <cellStyle name="Comma 3 2 4 3 2 2 4 2" xfId="29966" xr:uid="{6340F917-79D5-4D56-B759-673E2B25802A}"/>
    <cellStyle name="Comma 3 2 4 3 2 2 5" xfId="20359" xr:uid="{277DD193-720D-4A9A-9088-1E6B47D621BB}"/>
    <cellStyle name="Comma 3 2 4 3 2 3" xfId="1942" xr:uid="{00000000-0005-0000-0000-0000FF2A0000}"/>
    <cellStyle name="Comma 3 2 4 3 2 3 2" xfId="4347" xr:uid="{00000000-0005-0000-0000-0000002B0000}"/>
    <cellStyle name="Comma 3 2 4 3 2 3 2 2" xfId="9150" xr:uid="{00000000-0005-0000-0000-0000012B0000}"/>
    <cellStyle name="Comma 3 2 4 3 2 3 2 2 2" xfId="18757" xr:uid="{00000000-0005-0000-0000-0000022B0000}"/>
    <cellStyle name="Comma 3 2 4 3 2 3 2 2 2 2" xfId="37971" xr:uid="{F4305534-2A09-4BC8-80F7-533164F8EA44}"/>
    <cellStyle name="Comma 3 2 4 3 2 3 2 2 3" xfId="28364" xr:uid="{E19A5762-8271-4993-A4C5-92FD7837D7B9}"/>
    <cellStyle name="Comma 3 2 4 3 2 3 2 3" xfId="13954" xr:uid="{00000000-0005-0000-0000-0000032B0000}"/>
    <cellStyle name="Comma 3 2 4 3 2 3 2 3 2" xfId="33168" xr:uid="{FD771AE6-CCE2-4184-81E4-B02536A48EE9}"/>
    <cellStyle name="Comma 3 2 4 3 2 3 2 4" xfId="23561" xr:uid="{64493EE9-0752-4707-99CF-700D120F3647}"/>
    <cellStyle name="Comma 3 2 4 3 2 3 3" xfId="6749" xr:uid="{00000000-0005-0000-0000-0000042B0000}"/>
    <cellStyle name="Comma 3 2 4 3 2 3 3 2" xfId="16356" xr:uid="{00000000-0005-0000-0000-0000052B0000}"/>
    <cellStyle name="Comma 3 2 4 3 2 3 3 2 2" xfId="35570" xr:uid="{CD5B9F28-A9BE-41F1-B8CD-775E546EB4D3}"/>
    <cellStyle name="Comma 3 2 4 3 2 3 3 3" xfId="25963" xr:uid="{51BA6988-4099-4639-A297-1979D1305DEC}"/>
    <cellStyle name="Comma 3 2 4 3 2 3 4" xfId="11552" xr:uid="{00000000-0005-0000-0000-0000062B0000}"/>
    <cellStyle name="Comma 3 2 4 3 2 3 4 2" xfId="30766" xr:uid="{7D1253EA-F56C-4A3D-B61E-4A17649CC300}"/>
    <cellStyle name="Comma 3 2 4 3 2 3 5" xfId="21159" xr:uid="{A386D8AB-9F69-477B-AA59-2B5413A28203}"/>
    <cellStyle name="Comma 3 2 4 3 2 4" xfId="2747" xr:uid="{00000000-0005-0000-0000-0000072B0000}"/>
    <cellStyle name="Comma 3 2 4 3 2 4 2" xfId="7550" xr:uid="{00000000-0005-0000-0000-0000082B0000}"/>
    <cellStyle name="Comma 3 2 4 3 2 4 2 2" xfId="17157" xr:uid="{00000000-0005-0000-0000-0000092B0000}"/>
    <cellStyle name="Comma 3 2 4 3 2 4 2 2 2" xfId="36371" xr:uid="{B612F2B5-721D-41D5-AB7C-29750C003D48}"/>
    <cellStyle name="Comma 3 2 4 3 2 4 2 3" xfId="26764" xr:uid="{ED08C4AA-B4A4-4D76-8E5F-79829B27E20F}"/>
    <cellStyle name="Comma 3 2 4 3 2 4 3" xfId="12354" xr:uid="{00000000-0005-0000-0000-00000A2B0000}"/>
    <cellStyle name="Comma 3 2 4 3 2 4 3 2" xfId="31568" xr:uid="{C274DF4E-7923-4946-BDA8-0AF080A910AF}"/>
    <cellStyle name="Comma 3 2 4 3 2 4 4" xfId="21961" xr:uid="{5A8CA80D-DECC-4825-AABE-6260F4F36F47}"/>
    <cellStyle name="Comma 3 2 4 3 2 5" xfId="5149" xr:uid="{00000000-0005-0000-0000-00000B2B0000}"/>
    <cellStyle name="Comma 3 2 4 3 2 5 2" xfId="14756" xr:uid="{00000000-0005-0000-0000-00000C2B0000}"/>
    <cellStyle name="Comma 3 2 4 3 2 5 2 2" xfId="33970" xr:uid="{24FA40EC-82D3-4260-8338-DDA907F6E64A}"/>
    <cellStyle name="Comma 3 2 4 3 2 5 3" xfId="24363" xr:uid="{141ED43C-1DE5-4FE8-AB03-541170823F4E}"/>
    <cellStyle name="Comma 3 2 4 3 2 6" xfId="9952" xr:uid="{00000000-0005-0000-0000-00000D2B0000}"/>
    <cellStyle name="Comma 3 2 4 3 2 6 2" xfId="29166" xr:uid="{2FED6A97-41DE-4A43-AA5E-9142B2A0B23F}"/>
    <cellStyle name="Comma 3 2 4 3 2 7" xfId="19559" xr:uid="{3F1B6CDF-87DB-4BF3-8E2C-20165420A495}"/>
    <cellStyle name="Comma 3 2 4 3 3" xfId="541" xr:uid="{00000000-0005-0000-0000-00000E2B0000}"/>
    <cellStyle name="Comma 3 2 4 3 3 2" xfId="1342" xr:uid="{00000000-0005-0000-0000-00000F2B0000}"/>
    <cellStyle name="Comma 3 2 4 3 3 2 2" xfId="3747" xr:uid="{00000000-0005-0000-0000-0000102B0000}"/>
    <cellStyle name="Comma 3 2 4 3 3 2 2 2" xfId="8550" xr:uid="{00000000-0005-0000-0000-0000112B0000}"/>
    <cellStyle name="Comma 3 2 4 3 3 2 2 2 2" xfId="18157" xr:uid="{00000000-0005-0000-0000-0000122B0000}"/>
    <cellStyle name="Comma 3 2 4 3 3 2 2 2 2 2" xfId="37371" xr:uid="{FE0F772A-42FD-40D3-9680-4CA4078DB673}"/>
    <cellStyle name="Comma 3 2 4 3 3 2 2 2 3" xfId="27764" xr:uid="{05050DDF-F070-4FE2-ABDD-38AB8B628AC3}"/>
    <cellStyle name="Comma 3 2 4 3 3 2 2 3" xfId="13354" xr:uid="{00000000-0005-0000-0000-0000132B0000}"/>
    <cellStyle name="Comma 3 2 4 3 3 2 2 3 2" xfId="32568" xr:uid="{DFAE7DC4-35DF-4286-A6C6-3818F452D11E}"/>
    <cellStyle name="Comma 3 2 4 3 3 2 2 4" xfId="22961" xr:uid="{C43F1832-2BA8-45D6-83B8-E22500A1781B}"/>
    <cellStyle name="Comma 3 2 4 3 3 2 3" xfId="6149" xr:uid="{00000000-0005-0000-0000-0000142B0000}"/>
    <cellStyle name="Comma 3 2 4 3 3 2 3 2" xfId="15756" xr:uid="{00000000-0005-0000-0000-0000152B0000}"/>
    <cellStyle name="Comma 3 2 4 3 3 2 3 2 2" xfId="34970" xr:uid="{F16061A5-A187-47D1-86C7-63C11ED7E10B}"/>
    <cellStyle name="Comma 3 2 4 3 3 2 3 3" xfId="25363" xr:uid="{A18B0834-E3CD-43E6-8601-ADA37F4B7C48}"/>
    <cellStyle name="Comma 3 2 4 3 3 2 4" xfId="10952" xr:uid="{00000000-0005-0000-0000-0000162B0000}"/>
    <cellStyle name="Comma 3 2 4 3 3 2 4 2" xfId="30166" xr:uid="{85C610D6-2903-442F-8B00-E48326EFCBAF}"/>
    <cellStyle name="Comma 3 2 4 3 3 2 5" xfId="20559" xr:uid="{28436753-F369-4400-BA3F-16912AE494F1}"/>
    <cellStyle name="Comma 3 2 4 3 3 3" xfId="2142" xr:uid="{00000000-0005-0000-0000-0000172B0000}"/>
    <cellStyle name="Comma 3 2 4 3 3 3 2" xfId="4547" xr:uid="{00000000-0005-0000-0000-0000182B0000}"/>
    <cellStyle name="Comma 3 2 4 3 3 3 2 2" xfId="9350" xr:uid="{00000000-0005-0000-0000-0000192B0000}"/>
    <cellStyle name="Comma 3 2 4 3 3 3 2 2 2" xfId="18957" xr:uid="{00000000-0005-0000-0000-00001A2B0000}"/>
    <cellStyle name="Comma 3 2 4 3 3 3 2 2 2 2" xfId="38171" xr:uid="{B2117430-AC2D-4C99-82CF-4DCC6AB5E0BA}"/>
    <cellStyle name="Comma 3 2 4 3 3 3 2 2 3" xfId="28564" xr:uid="{66324FE2-9B0C-4C17-9A97-4133C1D535EF}"/>
    <cellStyle name="Comma 3 2 4 3 3 3 2 3" xfId="14154" xr:uid="{00000000-0005-0000-0000-00001B2B0000}"/>
    <cellStyle name="Comma 3 2 4 3 3 3 2 3 2" xfId="33368" xr:uid="{4294A04E-20D5-4AEE-B43B-F1A36ECE0E7D}"/>
    <cellStyle name="Comma 3 2 4 3 3 3 2 4" xfId="23761" xr:uid="{0FABF99E-AAF6-4DDF-95E8-F23BD4DC9DC6}"/>
    <cellStyle name="Comma 3 2 4 3 3 3 3" xfId="6949" xr:uid="{00000000-0005-0000-0000-00001C2B0000}"/>
    <cellStyle name="Comma 3 2 4 3 3 3 3 2" xfId="16556" xr:uid="{00000000-0005-0000-0000-00001D2B0000}"/>
    <cellStyle name="Comma 3 2 4 3 3 3 3 2 2" xfId="35770" xr:uid="{CEC39157-BF9A-4900-AA9D-4F576BCAA9A7}"/>
    <cellStyle name="Comma 3 2 4 3 3 3 3 3" xfId="26163" xr:uid="{D509DA63-6299-4127-9CE6-3235D68745E7}"/>
    <cellStyle name="Comma 3 2 4 3 3 3 4" xfId="11752" xr:uid="{00000000-0005-0000-0000-00001E2B0000}"/>
    <cellStyle name="Comma 3 2 4 3 3 3 4 2" xfId="30966" xr:uid="{EBDF8C82-649A-4853-8AA3-29E3DF36568B}"/>
    <cellStyle name="Comma 3 2 4 3 3 3 5" xfId="21359" xr:uid="{8F13F2B1-5C24-44C7-AF17-F0465884D8A5}"/>
    <cellStyle name="Comma 3 2 4 3 3 4" xfId="2947" xr:uid="{00000000-0005-0000-0000-00001F2B0000}"/>
    <cellStyle name="Comma 3 2 4 3 3 4 2" xfId="7750" xr:uid="{00000000-0005-0000-0000-0000202B0000}"/>
    <cellStyle name="Comma 3 2 4 3 3 4 2 2" xfId="17357" xr:uid="{00000000-0005-0000-0000-0000212B0000}"/>
    <cellStyle name="Comma 3 2 4 3 3 4 2 2 2" xfId="36571" xr:uid="{8707D59B-DBD6-4FD7-B3B7-8158D641D751}"/>
    <cellStyle name="Comma 3 2 4 3 3 4 2 3" xfId="26964" xr:uid="{0565BD7C-91D8-403B-B565-8A0A45859E77}"/>
    <cellStyle name="Comma 3 2 4 3 3 4 3" xfId="12554" xr:uid="{00000000-0005-0000-0000-0000222B0000}"/>
    <cellStyle name="Comma 3 2 4 3 3 4 3 2" xfId="31768" xr:uid="{BDD55216-EAD6-4E22-8E96-2FAD79D3431B}"/>
    <cellStyle name="Comma 3 2 4 3 3 4 4" xfId="22161" xr:uid="{C4E2A2EF-5EC8-46C4-B060-7E722FFB68CC}"/>
    <cellStyle name="Comma 3 2 4 3 3 5" xfId="5349" xr:uid="{00000000-0005-0000-0000-0000232B0000}"/>
    <cellStyle name="Comma 3 2 4 3 3 5 2" xfId="14956" xr:uid="{00000000-0005-0000-0000-0000242B0000}"/>
    <cellStyle name="Comma 3 2 4 3 3 5 2 2" xfId="34170" xr:uid="{98166FBE-C3A9-43E8-8C88-6767C9A74F35}"/>
    <cellStyle name="Comma 3 2 4 3 3 5 3" xfId="24563" xr:uid="{F14CDB9B-1DD8-4D4D-AFD2-04D419566B99}"/>
    <cellStyle name="Comma 3 2 4 3 3 6" xfId="10152" xr:uid="{00000000-0005-0000-0000-0000252B0000}"/>
    <cellStyle name="Comma 3 2 4 3 3 6 2" xfId="29366" xr:uid="{1372322A-CBE6-4FAA-93B7-4A3B23BFE0D2}"/>
    <cellStyle name="Comma 3 2 4 3 3 7" xfId="19759" xr:uid="{516DE0C0-4E76-4896-906C-69A72835A429}"/>
    <cellStyle name="Comma 3 2 4 3 4" xfId="741" xr:uid="{00000000-0005-0000-0000-0000262B0000}"/>
    <cellStyle name="Comma 3 2 4 3 4 2" xfId="1542" xr:uid="{00000000-0005-0000-0000-0000272B0000}"/>
    <cellStyle name="Comma 3 2 4 3 4 2 2" xfId="3947" xr:uid="{00000000-0005-0000-0000-0000282B0000}"/>
    <cellStyle name="Comma 3 2 4 3 4 2 2 2" xfId="8750" xr:uid="{00000000-0005-0000-0000-0000292B0000}"/>
    <cellStyle name="Comma 3 2 4 3 4 2 2 2 2" xfId="18357" xr:uid="{00000000-0005-0000-0000-00002A2B0000}"/>
    <cellStyle name="Comma 3 2 4 3 4 2 2 2 2 2" xfId="37571" xr:uid="{21BD9DB9-83A1-4A8A-A146-B59D76A10489}"/>
    <cellStyle name="Comma 3 2 4 3 4 2 2 2 3" xfId="27964" xr:uid="{4005E6D8-21DB-4C39-B0CE-8B36BE00D0F9}"/>
    <cellStyle name="Comma 3 2 4 3 4 2 2 3" xfId="13554" xr:uid="{00000000-0005-0000-0000-00002B2B0000}"/>
    <cellStyle name="Comma 3 2 4 3 4 2 2 3 2" xfId="32768" xr:uid="{AE03972F-6046-4BDA-92A0-BEAE3D0E9026}"/>
    <cellStyle name="Comma 3 2 4 3 4 2 2 4" xfId="23161" xr:uid="{F1EAD3E7-3B46-4B0E-B186-A5C47AD02727}"/>
    <cellStyle name="Comma 3 2 4 3 4 2 3" xfId="6349" xr:uid="{00000000-0005-0000-0000-00002C2B0000}"/>
    <cellStyle name="Comma 3 2 4 3 4 2 3 2" xfId="15956" xr:uid="{00000000-0005-0000-0000-00002D2B0000}"/>
    <cellStyle name="Comma 3 2 4 3 4 2 3 2 2" xfId="35170" xr:uid="{21DFC5E2-F31B-471D-9D10-35CE7E99482E}"/>
    <cellStyle name="Comma 3 2 4 3 4 2 3 3" xfId="25563" xr:uid="{14B311E9-2BF8-4611-9988-6E0D6DB38C36}"/>
    <cellStyle name="Comma 3 2 4 3 4 2 4" xfId="11152" xr:uid="{00000000-0005-0000-0000-00002E2B0000}"/>
    <cellStyle name="Comma 3 2 4 3 4 2 4 2" xfId="30366" xr:uid="{CF8995CE-AF5A-485E-9606-9C96C92DF71F}"/>
    <cellStyle name="Comma 3 2 4 3 4 2 5" xfId="20759" xr:uid="{91C3FBBA-9859-4CB5-AFB9-E2C6666D9ED0}"/>
    <cellStyle name="Comma 3 2 4 3 4 3" xfId="2342" xr:uid="{00000000-0005-0000-0000-00002F2B0000}"/>
    <cellStyle name="Comma 3 2 4 3 4 3 2" xfId="4747" xr:uid="{00000000-0005-0000-0000-0000302B0000}"/>
    <cellStyle name="Comma 3 2 4 3 4 3 2 2" xfId="9550" xr:uid="{00000000-0005-0000-0000-0000312B0000}"/>
    <cellStyle name="Comma 3 2 4 3 4 3 2 2 2" xfId="19157" xr:uid="{00000000-0005-0000-0000-0000322B0000}"/>
    <cellStyle name="Comma 3 2 4 3 4 3 2 2 2 2" xfId="38371" xr:uid="{ACEABA6B-B284-4B0F-9F7E-F3C27ADF0A5A}"/>
    <cellStyle name="Comma 3 2 4 3 4 3 2 2 3" xfId="28764" xr:uid="{2F023C33-B1A3-4818-BC24-0EE3C710362F}"/>
    <cellStyle name="Comma 3 2 4 3 4 3 2 3" xfId="14354" xr:uid="{00000000-0005-0000-0000-0000332B0000}"/>
    <cellStyle name="Comma 3 2 4 3 4 3 2 3 2" xfId="33568" xr:uid="{70D2DC12-4C64-44D4-8888-E8CEF75C77AE}"/>
    <cellStyle name="Comma 3 2 4 3 4 3 2 4" xfId="23961" xr:uid="{194AEDF8-7D9E-489E-AE56-D0B149F09F8D}"/>
    <cellStyle name="Comma 3 2 4 3 4 3 3" xfId="7149" xr:uid="{00000000-0005-0000-0000-0000342B0000}"/>
    <cellStyle name="Comma 3 2 4 3 4 3 3 2" xfId="16756" xr:uid="{00000000-0005-0000-0000-0000352B0000}"/>
    <cellStyle name="Comma 3 2 4 3 4 3 3 2 2" xfId="35970" xr:uid="{D3A2C0C9-DE28-4F83-8CC5-251593FF2A5F}"/>
    <cellStyle name="Comma 3 2 4 3 4 3 3 3" xfId="26363" xr:uid="{A7745016-9990-4B2B-9F94-0EBE9AECDD59}"/>
    <cellStyle name="Comma 3 2 4 3 4 3 4" xfId="11952" xr:uid="{00000000-0005-0000-0000-0000362B0000}"/>
    <cellStyle name="Comma 3 2 4 3 4 3 4 2" xfId="31166" xr:uid="{C9CC347D-23F0-49E9-87D0-BA5766FF7652}"/>
    <cellStyle name="Comma 3 2 4 3 4 3 5" xfId="21559" xr:uid="{6E50FF90-A688-4B48-B795-0577EA94872B}"/>
    <cellStyle name="Comma 3 2 4 3 4 4" xfId="3147" xr:uid="{00000000-0005-0000-0000-0000372B0000}"/>
    <cellStyle name="Comma 3 2 4 3 4 4 2" xfId="7950" xr:uid="{00000000-0005-0000-0000-0000382B0000}"/>
    <cellStyle name="Comma 3 2 4 3 4 4 2 2" xfId="17557" xr:uid="{00000000-0005-0000-0000-0000392B0000}"/>
    <cellStyle name="Comma 3 2 4 3 4 4 2 2 2" xfId="36771" xr:uid="{BBA36AAB-89B6-4877-A959-5238C4FEB3B7}"/>
    <cellStyle name="Comma 3 2 4 3 4 4 2 3" xfId="27164" xr:uid="{6A86F0B9-7A11-43F0-996D-FDB0733C1709}"/>
    <cellStyle name="Comma 3 2 4 3 4 4 3" xfId="12754" xr:uid="{00000000-0005-0000-0000-00003A2B0000}"/>
    <cellStyle name="Comma 3 2 4 3 4 4 3 2" xfId="31968" xr:uid="{926E787A-1B3D-486B-B56C-DF701E55A333}"/>
    <cellStyle name="Comma 3 2 4 3 4 4 4" xfId="22361" xr:uid="{E5EE568D-3CE3-41DA-BEEC-B94611631CF3}"/>
    <cellStyle name="Comma 3 2 4 3 4 5" xfId="5549" xr:uid="{00000000-0005-0000-0000-00003B2B0000}"/>
    <cellStyle name="Comma 3 2 4 3 4 5 2" xfId="15156" xr:uid="{00000000-0005-0000-0000-00003C2B0000}"/>
    <cellStyle name="Comma 3 2 4 3 4 5 2 2" xfId="34370" xr:uid="{73D6B5CC-7B05-4E21-91A1-CD9B5E255FF9}"/>
    <cellStyle name="Comma 3 2 4 3 4 5 3" xfId="24763" xr:uid="{D7EFEEEF-13EA-4F83-ACD6-7D4BCE5ADD3F}"/>
    <cellStyle name="Comma 3 2 4 3 4 6" xfId="10352" xr:uid="{00000000-0005-0000-0000-00003D2B0000}"/>
    <cellStyle name="Comma 3 2 4 3 4 6 2" xfId="29566" xr:uid="{B8A31272-8C35-4D26-B59D-43140ADDD8A9}"/>
    <cellStyle name="Comma 3 2 4 3 4 7" xfId="19959" xr:uid="{FD6A45F9-CAAE-455B-87E1-61FCBC651184}"/>
    <cellStyle name="Comma 3 2 4 3 5" xfId="942" xr:uid="{00000000-0005-0000-0000-00003E2B0000}"/>
    <cellStyle name="Comma 3 2 4 3 5 2" xfId="3347" xr:uid="{00000000-0005-0000-0000-00003F2B0000}"/>
    <cellStyle name="Comma 3 2 4 3 5 2 2" xfId="8150" xr:uid="{00000000-0005-0000-0000-0000402B0000}"/>
    <cellStyle name="Comma 3 2 4 3 5 2 2 2" xfId="17757" xr:uid="{00000000-0005-0000-0000-0000412B0000}"/>
    <cellStyle name="Comma 3 2 4 3 5 2 2 2 2" xfId="36971" xr:uid="{DF85196F-2A7C-4334-AF08-13D1A4E9F8A6}"/>
    <cellStyle name="Comma 3 2 4 3 5 2 2 3" xfId="27364" xr:uid="{D651CBE4-9DD6-4FF0-903D-9FFDE5C4810C}"/>
    <cellStyle name="Comma 3 2 4 3 5 2 3" xfId="12954" xr:uid="{00000000-0005-0000-0000-0000422B0000}"/>
    <cellStyle name="Comma 3 2 4 3 5 2 3 2" xfId="32168" xr:uid="{593C6A5B-F04A-4D91-9BC3-E5D671130EAC}"/>
    <cellStyle name="Comma 3 2 4 3 5 2 4" xfId="22561" xr:uid="{8EFB16ED-ABEC-45BF-85C3-42DACC913EAB}"/>
    <cellStyle name="Comma 3 2 4 3 5 3" xfId="5749" xr:uid="{00000000-0005-0000-0000-0000432B0000}"/>
    <cellStyle name="Comma 3 2 4 3 5 3 2" xfId="15356" xr:uid="{00000000-0005-0000-0000-0000442B0000}"/>
    <cellStyle name="Comma 3 2 4 3 5 3 2 2" xfId="34570" xr:uid="{0FBF55FF-0819-4E9C-B154-1C25D1FC37E4}"/>
    <cellStyle name="Comma 3 2 4 3 5 3 3" xfId="24963" xr:uid="{40D45AF9-DAF6-4CD4-B6AE-8350ED93470C}"/>
    <cellStyle name="Comma 3 2 4 3 5 4" xfId="10552" xr:uid="{00000000-0005-0000-0000-0000452B0000}"/>
    <cellStyle name="Comma 3 2 4 3 5 4 2" xfId="29766" xr:uid="{8BE7D93A-F89B-4E34-9436-2FA2D1EC56C6}"/>
    <cellStyle name="Comma 3 2 4 3 5 5" xfId="20159" xr:uid="{CECB3BF9-AD56-48D5-85D9-DC515AEA1A29}"/>
    <cellStyle name="Comma 3 2 4 3 6" xfId="1742" xr:uid="{00000000-0005-0000-0000-0000462B0000}"/>
    <cellStyle name="Comma 3 2 4 3 6 2" xfId="4147" xr:uid="{00000000-0005-0000-0000-0000472B0000}"/>
    <cellStyle name="Comma 3 2 4 3 6 2 2" xfId="8950" xr:uid="{00000000-0005-0000-0000-0000482B0000}"/>
    <cellStyle name="Comma 3 2 4 3 6 2 2 2" xfId="18557" xr:uid="{00000000-0005-0000-0000-0000492B0000}"/>
    <cellStyle name="Comma 3 2 4 3 6 2 2 2 2" xfId="37771" xr:uid="{F1733EE6-00D1-40B4-B345-995EF065C409}"/>
    <cellStyle name="Comma 3 2 4 3 6 2 2 3" xfId="28164" xr:uid="{528AD057-88E8-4458-A4AD-A9DFF6258A85}"/>
    <cellStyle name="Comma 3 2 4 3 6 2 3" xfId="13754" xr:uid="{00000000-0005-0000-0000-00004A2B0000}"/>
    <cellStyle name="Comma 3 2 4 3 6 2 3 2" xfId="32968" xr:uid="{503D29D0-08C0-4399-86A3-0288499F903B}"/>
    <cellStyle name="Comma 3 2 4 3 6 2 4" xfId="23361" xr:uid="{D60736EC-3FE2-433C-8E01-4A52C6FE6868}"/>
    <cellStyle name="Comma 3 2 4 3 6 3" xfId="6549" xr:uid="{00000000-0005-0000-0000-00004B2B0000}"/>
    <cellStyle name="Comma 3 2 4 3 6 3 2" xfId="16156" xr:uid="{00000000-0005-0000-0000-00004C2B0000}"/>
    <cellStyle name="Comma 3 2 4 3 6 3 2 2" xfId="35370" xr:uid="{64EDF818-C72B-4021-BAF4-6B09E48B654E}"/>
    <cellStyle name="Comma 3 2 4 3 6 3 3" xfId="25763" xr:uid="{8B3BA3A7-3556-43E3-8F99-35C8FFD76937}"/>
    <cellStyle name="Comma 3 2 4 3 6 4" xfId="11352" xr:uid="{00000000-0005-0000-0000-00004D2B0000}"/>
    <cellStyle name="Comma 3 2 4 3 6 4 2" xfId="30566" xr:uid="{5D94B513-D2D9-454B-8C48-00EAAF6A9D02}"/>
    <cellStyle name="Comma 3 2 4 3 6 5" xfId="20959" xr:uid="{E0FFF32A-DB20-48C1-9037-82660267C207}"/>
    <cellStyle name="Comma 3 2 4 3 7" xfId="2547" xr:uid="{00000000-0005-0000-0000-00004E2B0000}"/>
    <cellStyle name="Comma 3 2 4 3 7 2" xfId="7350" xr:uid="{00000000-0005-0000-0000-00004F2B0000}"/>
    <cellStyle name="Comma 3 2 4 3 7 2 2" xfId="16957" xr:uid="{00000000-0005-0000-0000-0000502B0000}"/>
    <cellStyle name="Comma 3 2 4 3 7 2 2 2" xfId="36171" xr:uid="{BF8F27F8-B077-4617-8B1B-FFB2AE8B036C}"/>
    <cellStyle name="Comma 3 2 4 3 7 2 3" xfId="26564" xr:uid="{34ACA161-18F3-44FF-830A-1932BFCCD28E}"/>
    <cellStyle name="Comma 3 2 4 3 7 3" xfId="12154" xr:uid="{00000000-0005-0000-0000-0000512B0000}"/>
    <cellStyle name="Comma 3 2 4 3 7 3 2" xfId="31368" xr:uid="{AA4E8E8A-B61F-47D9-AA11-1CDC51C61C30}"/>
    <cellStyle name="Comma 3 2 4 3 7 4" xfId="21761" xr:uid="{347950EE-06B1-472F-8BF4-0D69BDEC47EF}"/>
    <cellStyle name="Comma 3 2 4 3 8" xfId="4949" xr:uid="{00000000-0005-0000-0000-0000522B0000}"/>
    <cellStyle name="Comma 3 2 4 3 8 2" xfId="14556" xr:uid="{00000000-0005-0000-0000-0000532B0000}"/>
    <cellStyle name="Comma 3 2 4 3 8 2 2" xfId="33770" xr:uid="{E7CF1626-D146-4DAA-8457-83F122DFEC58}"/>
    <cellStyle name="Comma 3 2 4 3 8 3" xfId="24163" xr:uid="{6CB76267-45DC-44BF-9351-1764CA5E2753}"/>
    <cellStyle name="Comma 3 2 4 3 9" xfId="9752" xr:uid="{00000000-0005-0000-0000-0000542B0000}"/>
    <cellStyle name="Comma 3 2 4 3 9 2" xfId="28966" xr:uid="{4B32D314-94AD-4733-ADC3-BE4AD126B5D8}"/>
    <cellStyle name="Comma 3 2 4 4" xfId="241" xr:uid="{00000000-0005-0000-0000-0000552B0000}"/>
    <cellStyle name="Comma 3 2 4 4 2" xfId="1042" xr:uid="{00000000-0005-0000-0000-0000562B0000}"/>
    <cellStyle name="Comma 3 2 4 4 2 2" xfId="3447" xr:uid="{00000000-0005-0000-0000-0000572B0000}"/>
    <cellStyle name="Comma 3 2 4 4 2 2 2" xfId="8250" xr:uid="{00000000-0005-0000-0000-0000582B0000}"/>
    <cellStyle name="Comma 3 2 4 4 2 2 2 2" xfId="17857" xr:uid="{00000000-0005-0000-0000-0000592B0000}"/>
    <cellStyle name="Comma 3 2 4 4 2 2 2 2 2" xfId="37071" xr:uid="{06A391DB-EFD7-438A-A1DC-A858036FE89A}"/>
    <cellStyle name="Comma 3 2 4 4 2 2 2 3" xfId="27464" xr:uid="{83B68860-D490-4536-80AB-F87B103CE5ED}"/>
    <cellStyle name="Comma 3 2 4 4 2 2 3" xfId="13054" xr:uid="{00000000-0005-0000-0000-00005A2B0000}"/>
    <cellStyle name="Comma 3 2 4 4 2 2 3 2" xfId="32268" xr:uid="{E42A39D6-BBA4-480E-BC74-B59D233909D6}"/>
    <cellStyle name="Comma 3 2 4 4 2 2 4" xfId="22661" xr:uid="{A07C40FD-1611-4292-A95C-0A08821E7E20}"/>
    <cellStyle name="Comma 3 2 4 4 2 3" xfId="5849" xr:uid="{00000000-0005-0000-0000-00005B2B0000}"/>
    <cellStyle name="Comma 3 2 4 4 2 3 2" xfId="15456" xr:uid="{00000000-0005-0000-0000-00005C2B0000}"/>
    <cellStyle name="Comma 3 2 4 4 2 3 2 2" xfId="34670" xr:uid="{512F5E22-FC79-4E4E-BA73-000F30A56126}"/>
    <cellStyle name="Comma 3 2 4 4 2 3 3" xfId="25063" xr:uid="{824968B1-17EE-432C-B6C7-8DAA30F7DDD8}"/>
    <cellStyle name="Comma 3 2 4 4 2 4" xfId="10652" xr:uid="{00000000-0005-0000-0000-00005D2B0000}"/>
    <cellStyle name="Comma 3 2 4 4 2 4 2" xfId="29866" xr:uid="{CFB5F0D8-DF6C-4541-9909-C1C0EDE33440}"/>
    <cellStyle name="Comma 3 2 4 4 2 5" xfId="20259" xr:uid="{771506C6-8E98-4A85-910C-83605689460A}"/>
    <cellStyle name="Comma 3 2 4 4 3" xfId="1842" xr:uid="{00000000-0005-0000-0000-00005E2B0000}"/>
    <cellStyle name="Comma 3 2 4 4 3 2" xfId="4247" xr:uid="{00000000-0005-0000-0000-00005F2B0000}"/>
    <cellStyle name="Comma 3 2 4 4 3 2 2" xfId="9050" xr:uid="{00000000-0005-0000-0000-0000602B0000}"/>
    <cellStyle name="Comma 3 2 4 4 3 2 2 2" xfId="18657" xr:uid="{00000000-0005-0000-0000-0000612B0000}"/>
    <cellStyle name="Comma 3 2 4 4 3 2 2 2 2" xfId="37871" xr:uid="{8EE2DE1E-B122-4A8D-8474-D3CF13B1E329}"/>
    <cellStyle name="Comma 3 2 4 4 3 2 2 3" xfId="28264" xr:uid="{55F3385A-4058-424E-8C3A-A2D3236DE19C}"/>
    <cellStyle name="Comma 3 2 4 4 3 2 3" xfId="13854" xr:uid="{00000000-0005-0000-0000-0000622B0000}"/>
    <cellStyle name="Comma 3 2 4 4 3 2 3 2" xfId="33068" xr:uid="{DD0816E8-3DD3-4C99-AC09-F19172131A3E}"/>
    <cellStyle name="Comma 3 2 4 4 3 2 4" xfId="23461" xr:uid="{713ECD52-C537-4CA9-AC4F-5CAF85F8693C}"/>
    <cellStyle name="Comma 3 2 4 4 3 3" xfId="6649" xr:uid="{00000000-0005-0000-0000-0000632B0000}"/>
    <cellStyle name="Comma 3 2 4 4 3 3 2" xfId="16256" xr:uid="{00000000-0005-0000-0000-0000642B0000}"/>
    <cellStyle name="Comma 3 2 4 4 3 3 2 2" xfId="35470" xr:uid="{A05F1A73-65B9-4467-8B40-042EBE3F8EF3}"/>
    <cellStyle name="Comma 3 2 4 4 3 3 3" xfId="25863" xr:uid="{6BAA1914-9A47-4119-8DCB-581C0E606CCC}"/>
    <cellStyle name="Comma 3 2 4 4 3 4" xfId="11452" xr:uid="{00000000-0005-0000-0000-0000652B0000}"/>
    <cellStyle name="Comma 3 2 4 4 3 4 2" xfId="30666" xr:uid="{464BAE47-E58D-47A9-8042-04689A7B8040}"/>
    <cellStyle name="Comma 3 2 4 4 3 5" xfId="21059" xr:uid="{B44C823B-EB2C-4E40-8532-B21A95FD0D4F}"/>
    <cellStyle name="Comma 3 2 4 4 4" xfId="2647" xr:uid="{00000000-0005-0000-0000-0000662B0000}"/>
    <cellStyle name="Comma 3 2 4 4 4 2" xfId="7450" xr:uid="{00000000-0005-0000-0000-0000672B0000}"/>
    <cellStyle name="Comma 3 2 4 4 4 2 2" xfId="17057" xr:uid="{00000000-0005-0000-0000-0000682B0000}"/>
    <cellStyle name="Comma 3 2 4 4 4 2 2 2" xfId="36271" xr:uid="{A95B439B-1201-4D4E-B6B9-74682DF13497}"/>
    <cellStyle name="Comma 3 2 4 4 4 2 3" xfId="26664" xr:uid="{8500F7AD-30DD-4B9E-AB0D-403581EFBB26}"/>
    <cellStyle name="Comma 3 2 4 4 4 3" xfId="12254" xr:uid="{00000000-0005-0000-0000-0000692B0000}"/>
    <cellStyle name="Comma 3 2 4 4 4 3 2" xfId="31468" xr:uid="{3C69C6C3-1E23-4F27-A09A-D0B00BCEB4A3}"/>
    <cellStyle name="Comma 3 2 4 4 4 4" xfId="21861" xr:uid="{7156C2E7-899C-4D59-9DBC-941B79BBA908}"/>
    <cellStyle name="Comma 3 2 4 4 5" xfId="5049" xr:uid="{00000000-0005-0000-0000-00006A2B0000}"/>
    <cellStyle name="Comma 3 2 4 4 5 2" xfId="14656" xr:uid="{00000000-0005-0000-0000-00006B2B0000}"/>
    <cellStyle name="Comma 3 2 4 4 5 2 2" xfId="33870" xr:uid="{BDAB7A2D-DF17-4C3A-8DDB-1FA4A8A0F98D}"/>
    <cellStyle name="Comma 3 2 4 4 5 3" xfId="24263" xr:uid="{AB4DB82A-128B-4F84-97C4-238F8C20DC34}"/>
    <cellStyle name="Comma 3 2 4 4 6" xfId="9852" xr:uid="{00000000-0005-0000-0000-00006C2B0000}"/>
    <cellStyle name="Comma 3 2 4 4 6 2" xfId="29066" xr:uid="{E8E9CA71-D261-4245-B30E-1BB25AC9B46C}"/>
    <cellStyle name="Comma 3 2 4 4 7" xfId="19459" xr:uid="{3EF0A82F-2DFB-40DC-BA6A-7D157534CCA6}"/>
    <cellStyle name="Comma 3 2 4 5" xfId="441" xr:uid="{00000000-0005-0000-0000-00006D2B0000}"/>
    <cellStyle name="Comma 3 2 4 5 2" xfId="1242" xr:uid="{00000000-0005-0000-0000-00006E2B0000}"/>
    <cellStyle name="Comma 3 2 4 5 2 2" xfId="3647" xr:uid="{00000000-0005-0000-0000-00006F2B0000}"/>
    <cellStyle name="Comma 3 2 4 5 2 2 2" xfId="8450" xr:uid="{00000000-0005-0000-0000-0000702B0000}"/>
    <cellStyle name="Comma 3 2 4 5 2 2 2 2" xfId="18057" xr:uid="{00000000-0005-0000-0000-0000712B0000}"/>
    <cellStyle name="Comma 3 2 4 5 2 2 2 2 2" xfId="37271" xr:uid="{36B1084E-DFCF-44E0-A640-EC59285AC134}"/>
    <cellStyle name="Comma 3 2 4 5 2 2 2 3" xfId="27664" xr:uid="{FACE148C-96DF-47DB-9EC2-9F349F815152}"/>
    <cellStyle name="Comma 3 2 4 5 2 2 3" xfId="13254" xr:uid="{00000000-0005-0000-0000-0000722B0000}"/>
    <cellStyle name="Comma 3 2 4 5 2 2 3 2" xfId="32468" xr:uid="{0643E1C6-D7A9-49E3-9838-5658633DF858}"/>
    <cellStyle name="Comma 3 2 4 5 2 2 4" xfId="22861" xr:uid="{EE2A9630-5429-462A-A533-3A5D4E945435}"/>
    <cellStyle name="Comma 3 2 4 5 2 3" xfId="6049" xr:uid="{00000000-0005-0000-0000-0000732B0000}"/>
    <cellStyle name="Comma 3 2 4 5 2 3 2" xfId="15656" xr:uid="{00000000-0005-0000-0000-0000742B0000}"/>
    <cellStyle name="Comma 3 2 4 5 2 3 2 2" xfId="34870" xr:uid="{44ACFA56-C905-4C3F-AFA9-A0A1B592EC3D}"/>
    <cellStyle name="Comma 3 2 4 5 2 3 3" xfId="25263" xr:uid="{80B1C51D-2D5F-4E1A-9068-2C33706957E5}"/>
    <cellStyle name="Comma 3 2 4 5 2 4" xfId="10852" xr:uid="{00000000-0005-0000-0000-0000752B0000}"/>
    <cellStyle name="Comma 3 2 4 5 2 4 2" xfId="30066" xr:uid="{34EECFC8-6F0E-44A3-8ED5-28639D2BE145}"/>
    <cellStyle name="Comma 3 2 4 5 2 5" xfId="20459" xr:uid="{25D25362-87B5-43B8-8FB8-59E9B684F78C}"/>
    <cellStyle name="Comma 3 2 4 5 3" xfId="2042" xr:uid="{00000000-0005-0000-0000-0000762B0000}"/>
    <cellStyle name="Comma 3 2 4 5 3 2" xfId="4447" xr:uid="{00000000-0005-0000-0000-0000772B0000}"/>
    <cellStyle name="Comma 3 2 4 5 3 2 2" xfId="9250" xr:uid="{00000000-0005-0000-0000-0000782B0000}"/>
    <cellStyle name="Comma 3 2 4 5 3 2 2 2" xfId="18857" xr:uid="{00000000-0005-0000-0000-0000792B0000}"/>
    <cellStyle name="Comma 3 2 4 5 3 2 2 2 2" xfId="38071" xr:uid="{7F29AD99-FD70-4CEA-9CF6-25A911F5C5BF}"/>
    <cellStyle name="Comma 3 2 4 5 3 2 2 3" xfId="28464" xr:uid="{CDA2CCBC-1664-4BEC-9279-5ABCE3A5D7CC}"/>
    <cellStyle name="Comma 3 2 4 5 3 2 3" xfId="14054" xr:uid="{00000000-0005-0000-0000-00007A2B0000}"/>
    <cellStyle name="Comma 3 2 4 5 3 2 3 2" xfId="33268" xr:uid="{EC3220E3-F18E-4A4A-94B3-4AE9E6353542}"/>
    <cellStyle name="Comma 3 2 4 5 3 2 4" xfId="23661" xr:uid="{0C3D564F-6F7B-4D2F-8634-D289E6D28D65}"/>
    <cellStyle name="Comma 3 2 4 5 3 3" xfId="6849" xr:uid="{00000000-0005-0000-0000-00007B2B0000}"/>
    <cellStyle name="Comma 3 2 4 5 3 3 2" xfId="16456" xr:uid="{00000000-0005-0000-0000-00007C2B0000}"/>
    <cellStyle name="Comma 3 2 4 5 3 3 2 2" xfId="35670" xr:uid="{C08F5EB7-1C15-4ECD-B264-2AD933F0FE8E}"/>
    <cellStyle name="Comma 3 2 4 5 3 3 3" xfId="26063" xr:uid="{B9C90C86-0C91-4558-8E06-41454660CC3A}"/>
    <cellStyle name="Comma 3 2 4 5 3 4" xfId="11652" xr:uid="{00000000-0005-0000-0000-00007D2B0000}"/>
    <cellStyle name="Comma 3 2 4 5 3 4 2" xfId="30866" xr:uid="{4DFB41DF-A76C-4258-85A7-4DAD497C814A}"/>
    <cellStyle name="Comma 3 2 4 5 3 5" xfId="21259" xr:uid="{B8522C34-C00E-4440-A464-DDBD27567F48}"/>
    <cellStyle name="Comma 3 2 4 5 4" xfId="2847" xr:uid="{00000000-0005-0000-0000-00007E2B0000}"/>
    <cellStyle name="Comma 3 2 4 5 4 2" xfId="7650" xr:uid="{00000000-0005-0000-0000-00007F2B0000}"/>
    <cellStyle name="Comma 3 2 4 5 4 2 2" xfId="17257" xr:uid="{00000000-0005-0000-0000-0000802B0000}"/>
    <cellStyle name="Comma 3 2 4 5 4 2 2 2" xfId="36471" xr:uid="{75AF3066-1C9E-4F0E-A0D2-03A28C764161}"/>
    <cellStyle name="Comma 3 2 4 5 4 2 3" xfId="26864" xr:uid="{5E7B8A00-32CD-407C-869B-E694B740D7F8}"/>
    <cellStyle name="Comma 3 2 4 5 4 3" xfId="12454" xr:uid="{00000000-0005-0000-0000-0000812B0000}"/>
    <cellStyle name="Comma 3 2 4 5 4 3 2" xfId="31668" xr:uid="{D40DDF67-1493-47DF-9571-0BA9B3D3B06A}"/>
    <cellStyle name="Comma 3 2 4 5 4 4" xfId="22061" xr:uid="{A7817C9C-15B2-4EA4-ADCC-1062035912B2}"/>
    <cellStyle name="Comma 3 2 4 5 5" xfId="5249" xr:uid="{00000000-0005-0000-0000-0000822B0000}"/>
    <cellStyle name="Comma 3 2 4 5 5 2" xfId="14856" xr:uid="{00000000-0005-0000-0000-0000832B0000}"/>
    <cellStyle name="Comma 3 2 4 5 5 2 2" xfId="34070" xr:uid="{A00DF884-2A2F-41DB-ACF5-D30E3DD1BCFD}"/>
    <cellStyle name="Comma 3 2 4 5 5 3" xfId="24463" xr:uid="{C9AE3922-203F-4CA6-AC20-7BDC29462A56}"/>
    <cellStyle name="Comma 3 2 4 5 6" xfId="10052" xr:uid="{00000000-0005-0000-0000-0000842B0000}"/>
    <cellStyle name="Comma 3 2 4 5 6 2" xfId="29266" xr:uid="{94F2B5AE-EC23-4FDE-9FEE-403384CFA135}"/>
    <cellStyle name="Comma 3 2 4 5 7" xfId="19659" xr:uid="{195FCE55-0670-4EFF-8F35-D735798D57D5}"/>
    <cellStyle name="Comma 3 2 4 6" xfId="641" xr:uid="{00000000-0005-0000-0000-0000852B0000}"/>
    <cellStyle name="Comma 3 2 4 6 2" xfId="1442" xr:uid="{00000000-0005-0000-0000-0000862B0000}"/>
    <cellStyle name="Comma 3 2 4 6 2 2" xfId="3847" xr:uid="{00000000-0005-0000-0000-0000872B0000}"/>
    <cellStyle name="Comma 3 2 4 6 2 2 2" xfId="8650" xr:uid="{00000000-0005-0000-0000-0000882B0000}"/>
    <cellStyle name="Comma 3 2 4 6 2 2 2 2" xfId="18257" xr:uid="{00000000-0005-0000-0000-0000892B0000}"/>
    <cellStyle name="Comma 3 2 4 6 2 2 2 2 2" xfId="37471" xr:uid="{95D76918-C304-44B9-AB4C-9F06090260C2}"/>
    <cellStyle name="Comma 3 2 4 6 2 2 2 3" xfId="27864" xr:uid="{079A1678-49C4-430A-8DC9-5993746351B6}"/>
    <cellStyle name="Comma 3 2 4 6 2 2 3" xfId="13454" xr:uid="{00000000-0005-0000-0000-00008A2B0000}"/>
    <cellStyle name="Comma 3 2 4 6 2 2 3 2" xfId="32668" xr:uid="{CF0BD639-E7D1-4634-9A3C-10ED66C099E2}"/>
    <cellStyle name="Comma 3 2 4 6 2 2 4" xfId="23061" xr:uid="{F8A64D30-9D7C-487B-AE79-859CCDED60AC}"/>
    <cellStyle name="Comma 3 2 4 6 2 3" xfId="6249" xr:uid="{00000000-0005-0000-0000-00008B2B0000}"/>
    <cellStyle name="Comma 3 2 4 6 2 3 2" xfId="15856" xr:uid="{00000000-0005-0000-0000-00008C2B0000}"/>
    <cellStyle name="Comma 3 2 4 6 2 3 2 2" xfId="35070" xr:uid="{6C5DE156-D02B-4F11-8065-384E622371E1}"/>
    <cellStyle name="Comma 3 2 4 6 2 3 3" xfId="25463" xr:uid="{EE3A7731-D13D-45F9-93DF-C0E3AEA18D60}"/>
    <cellStyle name="Comma 3 2 4 6 2 4" xfId="11052" xr:uid="{00000000-0005-0000-0000-00008D2B0000}"/>
    <cellStyle name="Comma 3 2 4 6 2 4 2" xfId="30266" xr:uid="{388B256E-DD82-4B59-A349-79FE12F488F4}"/>
    <cellStyle name="Comma 3 2 4 6 2 5" xfId="20659" xr:uid="{2B58143C-E568-4832-A5F6-905636002C00}"/>
    <cellStyle name="Comma 3 2 4 6 3" xfId="2242" xr:uid="{00000000-0005-0000-0000-00008E2B0000}"/>
    <cellStyle name="Comma 3 2 4 6 3 2" xfId="4647" xr:uid="{00000000-0005-0000-0000-00008F2B0000}"/>
    <cellStyle name="Comma 3 2 4 6 3 2 2" xfId="9450" xr:uid="{00000000-0005-0000-0000-0000902B0000}"/>
    <cellStyle name="Comma 3 2 4 6 3 2 2 2" xfId="19057" xr:uid="{00000000-0005-0000-0000-0000912B0000}"/>
    <cellStyle name="Comma 3 2 4 6 3 2 2 2 2" xfId="38271" xr:uid="{EA4B652E-84A0-48FA-913C-3208512B73E1}"/>
    <cellStyle name="Comma 3 2 4 6 3 2 2 3" xfId="28664" xr:uid="{ABF5948F-3EF9-4026-9BFD-7C48FACCBBCE}"/>
    <cellStyle name="Comma 3 2 4 6 3 2 3" xfId="14254" xr:uid="{00000000-0005-0000-0000-0000922B0000}"/>
    <cellStyle name="Comma 3 2 4 6 3 2 3 2" xfId="33468" xr:uid="{BB8EA666-F315-4E4E-90E6-DDD2E92C1A12}"/>
    <cellStyle name="Comma 3 2 4 6 3 2 4" xfId="23861" xr:uid="{91BE06AA-5A2F-4852-88ED-09C6F17F95D1}"/>
    <cellStyle name="Comma 3 2 4 6 3 3" xfId="7049" xr:uid="{00000000-0005-0000-0000-0000932B0000}"/>
    <cellStyle name="Comma 3 2 4 6 3 3 2" xfId="16656" xr:uid="{00000000-0005-0000-0000-0000942B0000}"/>
    <cellStyle name="Comma 3 2 4 6 3 3 2 2" xfId="35870" xr:uid="{137E0575-8F0A-4ABE-B3CA-878DF31258E8}"/>
    <cellStyle name="Comma 3 2 4 6 3 3 3" xfId="26263" xr:uid="{7E4CA597-B5F1-43D9-8D4B-97AFFF60A1D3}"/>
    <cellStyle name="Comma 3 2 4 6 3 4" xfId="11852" xr:uid="{00000000-0005-0000-0000-0000952B0000}"/>
    <cellStyle name="Comma 3 2 4 6 3 4 2" xfId="31066" xr:uid="{A0AAFD8A-F041-48BE-AD60-D9231E05EB26}"/>
    <cellStyle name="Comma 3 2 4 6 3 5" xfId="21459" xr:uid="{E99024A8-9CAB-49AD-963D-4DD938F1DD96}"/>
    <cellStyle name="Comma 3 2 4 6 4" xfId="3047" xr:uid="{00000000-0005-0000-0000-0000962B0000}"/>
    <cellStyle name="Comma 3 2 4 6 4 2" xfId="7850" xr:uid="{00000000-0005-0000-0000-0000972B0000}"/>
    <cellStyle name="Comma 3 2 4 6 4 2 2" xfId="17457" xr:uid="{00000000-0005-0000-0000-0000982B0000}"/>
    <cellStyle name="Comma 3 2 4 6 4 2 2 2" xfId="36671" xr:uid="{4FEE537F-661C-46BB-9FB9-330935F010F6}"/>
    <cellStyle name="Comma 3 2 4 6 4 2 3" xfId="27064" xr:uid="{31E5BAF4-71AA-456B-A302-507667644D03}"/>
    <cellStyle name="Comma 3 2 4 6 4 3" xfId="12654" xr:uid="{00000000-0005-0000-0000-0000992B0000}"/>
    <cellStyle name="Comma 3 2 4 6 4 3 2" xfId="31868" xr:uid="{4B593F18-0FEC-48F0-8ED0-9AF7B6EAC377}"/>
    <cellStyle name="Comma 3 2 4 6 4 4" xfId="22261" xr:uid="{6B7AA323-7D6B-4EF4-A3E3-B6D72BD014E2}"/>
    <cellStyle name="Comma 3 2 4 6 5" xfId="5449" xr:uid="{00000000-0005-0000-0000-00009A2B0000}"/>
    <cellStyle name="Comma 3 2 4 6 5 2" xfId="15056" xr:uid="{00000000-0005-0000-0000-00009B2B0000}"/>
    <cellStyle name="Comma 3 2 4 6 5 2 2" xfId="34270" xr:uid="{37033B95-ECE3-48EA-A8A7-FAD879E14CED}"/>
    <cellStyle name="Comma 3 2 4 6 5 3" xfId="24663" xr:uid="{2DCFCDC4-8754-4576-92F2-ED1D8E5C5E73}"/>
    <cellStyle name="Comma 3 2 4 6 6" xfId="10252" xr:uid="{00000000-0005-0000-0000-00009C2B0000}"/>
    <cellStyle name="Comma 3 2 4 6 6 2" xfId="29466" xr:uid="{37176EED-C054-43F5-9D8D-E61E8B945D54}"/>
    <cellStyle name="Comma 3 2 4 6 7" xfId="19859" xr:uid="{39ED0A1C-84B1-443E-B38A-AF0577E24A20}"/>
    <cellStyle name="Comma 3 2 4 7" xfId="842" xr:uid="{00000000-0005-0000-0000-00009D2B0000}"/>
    <cellStyle name="Comma 3 2 4 7 2" xfId="3247" xr:uid="{00000000-0005-0000-0000-00009E2B0000}"/>
    <cellStyle name="Comma 3 2 4 7 2 2" xfId="8050" xr:uid="{00000000-0005-0000-0000-00009F2B0000}"/>
    <cellStyle name="Comma 3 2 4 7 2 2 2" xfId="17657" xr:uid="{00000000-0005-0000-0000-0000A02B0000}"/>
    <cellStyle name="Comma 3 2 4 7 2 2 2 2" xfId="36871" xr:uid="{211FDD6F-9A11-4C1B-8CE6-07EC0C079F9E}"/>
    <cellStyle name="Comma 3 2 4 7 2 2 3" xfId="27264" xr:uid="{A0AB783F-4C56-42D0-A2A0-D00E472E9156}"/>
    <cellStyle name="Comma 3 2 4 7 2 3" xfId="12854" xr:uid="{00000000-0005-0000-0000-0000A12B0000}"/>
    <cellStyle name="Comma 3 2 4 7 2 3 2" xfId="32068" xr:uid="{E1F0B8B4-A8A9-4EA9-8989-DE7C9D0AD4EE}"/>
    <cellStyle name="Comma 3 2 4 7 2 4" xfId="22461" xr:uid="{29EF5C0E-116E-4C95-978E-9AF3ECD3A0FB}"/>
    <cellStyle name="Comma 3 2 4 7 3" xfId="5649" xr:uid="{00000000-0005-0000-0000-0000A22B0000}"/>
    <cellStyle name="Comma 3 2 4 7 3 2" xfId="15256" xr:uid="{00000000-0005-0000-0000-0000A32B0000}"/>
    <cellStyle name="Comma 3 2 4 7 3 2 2" xfId="34470" xr:uid="{7AF60BD9-FE0F-4AD9-806D-1009BBCEF986}"/>
    <cellStyle name="Comma 3 2 4 7 3 3" xfId="24863" xr:uid="{F4DC79C3-B913-45A3-8CC8-E7D559C1ADA8}"/>
    <cellStyle name="Comma 3 2 4 7 4" xfId="10452" xr:uid="{00000000-0005-0000-0000-0000A42B0000}"/>
    <cellStyle name="Comma 3 2 4 7 4 2" xfId="29666" xr:uid="{7DEAD427-260D-4C95-B86E-DD10037DC328}"/>
    <cellStyle name="Comma 3 2 4 7 5" xfId="20059" xr:uid="{0E9370FB-9D1A-4D64-A994-7F8175297AFE}"/>
    <cellStyle name="Comma 3 2 4 8" xfId="1642" xr:uid="{00000000-0005-0000-0000-0000A52B0000}"/>
    <cellStyle name="Comma 3 2 4 8 2" xfId="4047" xr:uid="{00000000-0005-0000-0000-0000A62B0000}"/>
    <cellStyle name="Comma 3 2 4 8 2 2" xfId="8850" xr:uid="{00000000-0005-0000-0000-0000A72B0000}"/>
    <cellStyle name="Comma 3 2 4 8 2 2 2" xfId="18457" xr:uid="{00000000-0005-0000-0000-0000A82B0000}"/>
    <cellStyle name="Comma 3 2 4 8 2 2 2 2" xfId="37671" xr:uid="{B876D993-1B95-4CC4-8FD0-BFEDC7364A3B}"/>
    <cellStyle name="Comma 3 2 4 8 2 2 3" xfId="28064" xr:uid="{F4F44928-E11D-4E33-A161-3C1455113973}"/>
    <cellStyle name="Comma 3 2 4 8 2 3" xfId="13654" xr:uid="{00000000-0005-0000-0000-0000A92B0000}"/>
    <cellStyle name="Comma 3 2 4 8 2 3 2" xfId="32868" xr:uid="{2D1B331E-6051-428D-8E71-B8110272729F}"/>
    <cellStyle name="Comma 3 2 4 8 2 4" xfId="23261" xr:uid="{9963479D-561E-424F-8300-33CF452C9F93}"/>
    <cellStyle name="Comma 3 2 4 8 3" xfId="6449" xr:uid="{00000000-0005-0000-0000-0000AA2B0000}"/>
    <cellStyle name="Comma 3 2 4 8 3 2" xfId="16056" xr:uid="{00000000-0005-0000-0000-0000AB2B0000}"/>
    <cellStyle name="Comma 3 2 4 8 3 2 2" xfId="35270" xr:uid="{AE86C7B3-00D0-4890-89C6-D967EDA9F24D}"/>
    <cellStyle name="Comma 3 2 4 8 3 3" xfId="25663" xr:uid="{E4D252F5-A435-40DB-8D01-C518D7C69B5E}"/>
    <cellStyle name="Comma 3 2 4 8 4" xfId="11252" xr:uid="{00000000-0005-0000-0000-0000AC2B0000}"/>
    <cellStyle name="Comma 3 2 4 8 4 2" xfId="30466" xr:uid="{8D556512-845F-43FA-82CD-6365C0826C79}"/>
    <cellStyle name="Comma 3 2 4 8 5" xfId="20859" xr:uid="{864ADBCC-0DBF-42E9-A4B3-43C26F6EB385}"/>
    <cellStyle name="Comma 3 2 4 9" xfId="2447" xr:uid="{00000000-0005-0000-0000-0000AD2B0000}"/>
    <cellStyle name="Comma 3 2 4 9 2" xfId="7250" xr:uid="{00000000-0005-0000-0000-0000AE2B0000}"/>
    <cellStyle name="Comma 3 2 4 9 2 2" xfId="16857" xr:uid="{00000000-0005-0000-0000-0000AF2B0000}"/>
    <cellStyle name="Comma 3 2 4 9 2 2 2" xfId="36071" xr:uid="{DD51010F-1D90-4749-A2C3-0F1FE745A9F3}"/>
    <cellStyle name="Comma 3 2 4 9 2 3" xfId="26464" xr:uid="{D6C65444-F671-47E4-8317-342BFC2444D9}"/>
    <cellStyle name="Comma 3 2 4 9 3" xfId="12054" xr:uid="{00000000-0005-0000-0000-0000B02B0000}"/>
    <cellStyle name="Comma 3 2 4 9 3 2" xfId="31268" xr:uid="{CC24A90D-D00D-4EE5-98CE-180C2E04E97C}"/>
    <cellStyle name="Comma 3 2 4 9 4" xfId="21661" xr:uid="{F1447511-DD0F-467E-9F86-29B41749C1BC}"/>
    <cellStyle name="Comma 3 2 5" xfId="50" xr:uid="{00000000-0005-0000-0000-0000B12B0000}"/>
    <cellStyle name="Comma 3 2 5 10" xfId="4859" xr:uid="{00000000-0005-0000-0000-0000B22B0000}"/>
    <cellStyle name="Comma 3 2 5 10 2" xfId="14466" xr:uid="{00000000-0005-0000-0000-0000B32B0000}"/>
    <cellStyle name="Comma 3 2 5 10 2 2" xfId="33680" xr:uid="{53F4E700-7CDB-49C2-A95A-4E7D11374F98}"/>
    <cellStyle name="Comma 3 2 5 10 3" xfId="24073" xr:uid="{B0D432F2-9B95-428B-9E4C-EB7EE59FBF24}"/>
    <cellStyle name="Comma 3 2 5 11" xfId="9662" xr:uid="{00000000-0005-0000-0000-0000B42B0000}"/>
    <cellStyle name="Comma 3 2 5 11 2" xfId="28876" xr:uid="{0AE68AA9-F904-49A0-BB70-85BF6970DA33}"/>
    <cellStyle name="Comma 3 2 5 12" xfId="19269" xr:uid="{C254D296-4E91-46D3-A96D-8E44CE37A3D2}"/>
    <cellStyle name="Comma 3 2 5 2" xfId="101" xr:uid="{00000000-0005-0000-0000-0000B52B0000}"/>
    <cellStyle name="Comma 3 2 5 2 10" xfId="9712" xr:uid="{00000000-0005-0000-0000-0000B62B0000}"/>
    <cellStyle name="Comma 3 2 5 2 10 2" xfId="28926" xr:uid="{B9890AA4-B852-45EF-99F6-35DBD3EA19B4}"/>
    <cellStyle name="Comma 3 2 5 2 11" xfId="19319" xr:uid="{84B81C7E-B5D3-4988-B9BB-A3EFCEBD3737}"/>
    <cellStyle name="Comma 3 2 5 2 2" xfId="201" xr:uid="{00000000-0005-0000-0000-0000B72B0000}"/>
    <cellStyle name="Comma 3 2 5 2 2 10" xfId="19419" xr:uid="{3C1695F0-803E-4DBD-891C-E4D8D0DC8D94}"/>
    <cellStyle name="Comma 3 2 5 2 2 2" xfId="401" xr:uid="{00000000-0005-0000-0000-0000B82B0000}"/>
    <cellStyle name="Comma 3 2 5 2 2 2 2" xfId="1202" xr:uid="{00000000-0005-0000-0000-0000B92B0000}"/>
    <cellStyle name="Comma 3 2 5 2 2 2 2 2" xfId="3607" xr:uid="{00000000-0005-0000-0000-0000BA2B0000}"/>
    <cellStyle name="Comma 3 2 5 2 2 2 2 2 2" xfId="8410" xr:uid="{00000000-0005-0000-0000-0000BB2B0000}"/>
    <cellStyle name="Comma 3 2 5 2 2 2 2 2 2 2" xfId="18017" xr:uid="{00000000-0005-0000-0000-0000BC2B0000}"/>
    <cellStyle name="Comma 3 2 5 2 2 2 2 2 2 2 2" xfId="37231" xr:uid="{6F9172A6-0807-4CE1-9D50-52C209B07B55}"/>
    <cellStyle name="Comma 3 2 5 2 2 2 2 2 2 3" xfId="27624" xr:uid="{65465B5F-8E4E-4908-B387-23BFCCDE7088}"/>
    <cellStyle name="Comma 3 2 5 2 2 2 2 2 3" xfId="13214" xr:uid="{00000000-0005-0000-0000-0000BD2B0000}"/>
    <cellStyle name="Comma 3 2 5 2 2 2 2 2 3 2" xfId="32428" xr:uid="{D20FDE20-7BC3-4DF5-A226-2B78A49B7CF5}"/>
    <cellStyle name="Comma 3 2 5 2 2 2 2 2 4" xfId="22821" xr:uid="{1848AFED-6920-4AD0-8BF5-B41DEE93832D}"/>
    <cellStyle name="Comma 3 2 5 2 2 2 2 3" xfId="6009" xr:uid="{00000000-0005-0000-0000-0000BE2B0000}"/>
    <cellStyle name="Comma 3 2 5 2 2 2 2 3 2" xfId="15616" xr:uid="{00000000-0005-0000-0000-0000BF2B0000}"/>
    <cellStyle name="Comma 3 2 5 2 2 2 2 3 2 2" xfId="34830" xr:uid="{0694AFBE-7F3D-4F33-B9A3-35189D9F938E}"/>
    <cellStyle name="Comma 3 2 5 2 2 2 2 3 3" xfId="25223" xr:uid="{181E0438-38EE-4486-B5C0-4A6F350FD53C}"/>
    <cellStyle name="Comma 3 2 5 2 2 2 2 4" xfId="10812" xr:uid="{00000000-0005-0000-0000-0000C02B0000}"/>
    <cellStyle name="Comma 3 2 5 2 2 2 2 4 2" xfId="30026" xr:uid="{A633F299-55EE-43F9-9818-54A6CCDC00E9}"/>
    <cellStyle name="Comma 3 2 5 2 2 2 2 5" xfId="20419" xr:uid="{D39D46EB-977C-44C5-A7C1-782E8563D6C4}"/>
    <cellStyle name="Comma 3 2 5 2 2 2 3" xfId="2002" xr:uid="{00000000-0005-0000-0000-0000C12B0000}"/>
    <cellStyle name="Comma 3 2 5 2 2 2 3 2" xfId="4407" xr:uid="{00000000-0005-0000-0000-0000C22B0000}"/>
    <cellStyle name="Comma 3 2 5 2 2 2 3 2 2" xfId="9210" xr:uid="{00000000-0005-0000-0000-0000C32B0000}"/>
    <cellStyle name="Comma 3 2 5 2 2 2 3 2 2 2" xfId="18817" xr:uid="{00000000-0005-0000-0000-0000C42B0000}"/>
    <cellStyle name="Comma 3 2 5 2 2 2 3 2 2 2 2" xfId="38031" xr:uid="{0C5C7192-C125-4313-AB94-4D3EE06ED958}"/>
    <cellStyle name="Comma 3 2 5 2 2 2 3 2 2 3" xfId="28424" xr:uid="{D947F412-2B5A-45B6-B52C-DB5147764FFC}"/>
    <cellStyle name="Comma 3 2 5 2 2 2 3 2 3" xfId="14014" xr:uid="{00000000-0005-0000-0000-0000C52B0000}"/>
    <cellStyle name="Comma 3 2 5 2 2 2 3 2 3 2" xfId="33228" xr:uid="{65E42F93-2D8A-45D9-9A67-699B1C55AB57}"/>
    <cellStyle name="Comma 3 2 5 2 2 2 3 2 4" xfId="23621" xr:uid="{8FC584A8-58BD-4DBE-A4D7-79E2F1AAEA81}"/>
    <cellStyle name="Comma 3 2 5 2 2 2 3 3" xfId="6809" xr:uid="{00000000-0005-0000-0000-0000C62B0000}"/>
    <cellStyle name="Comma 3 2 5 2 2 2 3 3 2" xfId="16416" xr:uid="{00000000-0005-0000-0000-0000C72B0000}"/>
    <cellStyle name="Comma 3 2 5 2 2 2 3 3 2 2" xfId="35630" xr:uid="{C3CF0F24-EAF7-4D4A-9DB4-AAD7C9129EE1}"/>
    <cellStyle name="Comma 3 2 5 2 2 2 3 3 3" xfId="26023" xr:uid="{595D69C4-8FB8-43F1-82CE-8A9C3D3A1DCA}"/>
    <cellStyle name="Comma 3 2 5 2 2 2 3 4" xfId="11612" xr:uid="{00000000-0005-0000-0000-0000C82B0000}"/>
    <cellStyle name="Comma 3 2 5 2 2 2 3 4 2" xfId="30826" xr:uid="{FDD8D8C9-EE64-4E27-8ABA-EDCE4F5A84AF}"/>
    <cellStyle name="Comma 3 2 5 2 2 2 3 5" xfId="21219" xr:uid="{A451264B-4C7B-4457-9F4D-7155B5A02E2C}"/>
    <cellStyle name="Comma 3 2 5 2 2 2 4" xfId="2807" xr:uid="{00000000-0005-0000-0000-0000C92B0000}"/>
    <cellStyle name="Comma 3 2 5 2 2 2 4 2" xfId="7610" xr:uid="{00000000-0005-0000-0000-0000CA2B0000}"/>
    <cellStyle name="Comma 3 2 5 2 2 2 4 2 2" xfId="17217" xr:uid="{00000000-0005-0000-0000-0000CB2B0000}"/>
    <cellStyle name="Comma 3 2 5 2 2 2 4 2 2 2" xfId="36431" xr:uid="{4DE6B367-7A84-4C7B-BEDE-473DA3A312E4}"/>
    <cellStyle name="Comma 3 2 5 2 2 2 4 2 3" xfId="26824" xr:uid="{5AD05E19-80D9-4CD4-971F-84CA4CF6AF81}"/>
    <cellStyle name="Comma 3 2 5 2 2 2 4 3" xfId="12414" xr:uid="{00000000-0005-0000-0000-0000CC2B0000}"/>
    <cellStyle name="Comma 3 2 5 2 2 2 4 3 2" xfId="31628" xr:uid="{44E0622D-2B2F-4921-8465-0EA8093B89BD}"/>
    <cellStyle name="Comma 3 2 5 2 2 2 4 4" xfId="22021" xr:uid="{9BC2AF18-6687-45CA-A360-83AC81BA3A25}"/>
    <cellStyle name="Comma 3 2 5 2 2 2 5" xfId="5209" xr:uid="{00000000-0005-0000-0000-0000CD2B0000}"/>
    <cellStyle name="Comma 3 2 5 2 2 2 5 2" xfId="14816" xr:uid="{00000000-0005-0000-0000-0000CE2B0000}"/>
    <cellStyle name="Comma 3 2 5 2 2 2 5 2 2" xfId="34030" xr:uid="{E1839AD1-EF0A-4B55-83CE-B332A42C22AE}"/>
    <cellStyle name="Comma 3 2 5 2 2 2 5 3" xfId="24423" xr:uid="{9F459894-7363-40A0-A834-8AED21F2CA55}"/>
    <cellStyle name="Comma 3 2 5 2 2 2 6" xfId="10012" xr:uid="{00000000-0005-0000-0000-0000CF2B0000}"/>
    <cellStyle name="Comma 3 2 5 2 2 2 6 2" xfId="29226" xr:uid="{157C81D5-5A5E-4AD3-B013-53ED830197B7}"/>
    <cellStyle name="Comma 3 2 5 2 2 2 7" xfId="19619" xr:uid="{247D49FE-9D5D-45DC-90C2-A5AFF8163249}"/>
    <cellStyle name="Comma 3 2 5 2 2 3" xfId="601" xr:uid="{00000000-0005-0000-0000-0000D02B0000}"/>
    <cellStyle name="Comma 3 2 5 2 2 3 2" xfId="1402" xr:uid="{00000000-0005-0000-0000-0000D12B0000}"/>
    <cellStyle name="Comma 3 2 5 2 2 3 2 2" xfId="3807" xr:uid="{00000000-0005-0000-0000-0000D22B0000}"/>
    <cellStyle name="Comma 3 2 5 2 2 3 2 2 2" xfId="8610" xr:uid="{00000000-0005-0000-0000-0000D32B0000}"/>
    <cellStyle name="Comma 3 2 5 2 2 3 2 2 2 2" xfId="18217" xr:uid="{00000000-0005-0000-0000-0000D42B0000}"/>
    <cellStyle name="Comma 3 2 5 2 2 3 2 2 2 2 2" xfId="37431" xr:uid="{E7ECDF1F-E3EC-472F-9BC6-61943778A86B}"/>
    <cellStyle name="Comma 3 2 5 2 2 3 2 2 2 3" xfId="27824" xr:uid="{E1EE824A-201A-4281-92FA-4F9F554CF807}"/>
    <cellStyle name="Comma 3 2 5 2 2 3 2 2 3" xfId="13414" xr:uid="{00000000-0005-0000-0000-0000D52B0000}"/>
    <cellStyle name="Comma 3 2 5 2 2 3 2 2 3 2" xfId="32628" xr:uid="{F3711D73-2ED2-40DD-81D3-D137F4CE34A1}"/>
    <cellStyle name="Comma 3 2 5 2 2 3 2 2 4" xfId="23021" xr:uid="{EEC81C66-57B8-4B88-9812-30AF43AE8D1C}"/>
    <cellStyle name="Comma 3 2 5 2 2 3 2 3" xfId="6209" xr:uid="{00000000-0005-0000-0000-0000D62B0000}"/>
    <cellStyle name="Comma 3 2 5 2 2 3 2 3 2" xfId="15816" xr:uid="{00000000-0005-0000-0000-0000D72B0000}"/>
    <cellStyle name="Comma 3 2 5 2 2 3 2 3 2 2" xfId="35030" xr:uid="{1CAE98E7-60D5-42BD-AE4A-C38C63FEDBE2}"/>
    <cellStyle name="Comma 3 2 5 2 2 3 2 3 3" xfId="25423" xr:uid="{70D7A266-95DD-41D4-9E2F-6C825781716B}"/>
    <cellStyle name="Comma 3 2 5 2 2 3 2 4" xfId="11012" xr:uid="{00000000-0005-0000-0000-0000D82B0000}"/>
    <cellStyle name="Comma 3 2 5 2 2 3 2 4 2" xfId="30226" xr:uid="{F3276C8A-4192-4E41-A611-AD2E7D17E0F3}"/>
    <cellStyle name="Comma 3 2 5 2 2 3 2 5" xfId="20619" xr:uid="{7BA4D5B0-055A-4F0F-842F-9857E5AD4B7F}"/>
    <cellStyle name="Comma 3 2 5 2 2 3 3" xfId="2202" xr:uid="{00000000-0005-0000-0000-0000D92B0000}"/>
    <cellStyle name="Comma 3 2 5 2 2 3 3 2" xfId="4607" xr:uid="{00000000-0005-0000-0000-0000DA2B0000}"/>
    <cellStyle name="Comma 3 2 5 2 2 3 3 2 2" xfId="9410" xr:uid="{00000000-0005-0000-0000-0000DB2B0000}"/>
    <cellStyle name="Comma 3 2 5 2 2 3 3 2 2 2" xfId="19017" xr:uid="{00000000-0005-0000-0000-0000DC2B0000}"/>
    <cellStyle name="Comma 3 2 5 2 2 3 3 2 2 2 2" xfId="38231" xr:uid="{D92B14A9-013E-4125-A316-6DF4ECBF71AC}"/>
    <cellStyle name="Comma 3 2 5 2 2 3 3 2 2 3" xfId="28624" xr:uid="{F3DDCFE1-D139-4F0F-BDD7-F664F57952FA}"/>
    <cellStyle name="Comma 3 2 5 2 2 3 3 2 3" xfId="14214" xr:uid="{00000000-0005-0000-0000-0000DD2B0000}"/>
    <cellStyle name="Comma 3 2 5 2 2 3 3 2 3 2" xfId="33428" xr:uid="{6BEAD182-1FB7-4054-8122-F39448F66BF9}"/>
    <cellStyle name="Comma 3 2 5 2 2 3 3 2 4" xfId="23821" xr:uid="{8CDC1318-9E11-4EC6-9223-F11E8C665684}"/>
    <cellStyle name="Comma 3 2 5 2 2 3 3 3" xfId="7009" xr:uid="{00000000-0005-0000-0000-0000DE2B0000}"/>
    <cellStyle name="Comma 3 2 5 2 2 3 3 3 2" xfId="16616" xr:uid="{00000000-0005-0000-0000-0000DF2B0000}"/>
    <cellStyle name="Comma 3 2 5 2 2 3 3 3 2 2" xfId="35830" xr:uid="{CE6768F2-67E7-4FAB-802B-4F7CFD7DE57B}"/>
    <cellStyle name="Comma 3 2 5 2 2 3 3 3 3" xfId="26223" xr:uid="{923D4F75-5A76-4FEC-B123-E9051DB91B61}"/>
    <cellStyle name="Comma 3 2 5 2 2 3 3 4" xfId="11812" xr:uid="{00000000-0005-0000-0000-0000E02B0000}"/>
    <cellStyle name="Comma 3 2 5 2 2 3 3 4 2" xfId="31026" xr:uid="{84F853D3-77D6-4BA2-A947-C0B20A5D714B}"/>
    <cellStyle name="Comma 3 2 5 2 2 3 3 5" xfId="21419" xr:uid="{4BF07B42-6A10-4BC4-B72B-F1057B4F35EE}"/>
    <cellStyle name="Comma 3 2 5 2 2 3 4" xfId="3007" xr:uid="{00000000-0005-0000-0000-0000E12B0000}"/>
    <cellStyle name="Comma 3 2 5 2 2 3 4 2" xfId="7810" xr:uid="{00000000-0005-0000-0000-0000E22B0000}"/>
    <cellStyle name="Comma 3 2 5 2 2 3 4 2 2" xfId="17417" xr:uid="{00000000-0005-0000-0000-0000E32B0000}"/>
    <cellStyle name="Comma 3 2 5 2 2 3 4 2 2 2" xfId="36631" xr:uid="{44997E07-E881-4515-978E-6C1D3800B2DA}"/>
    <cellStyle name="Comma 3 2 5 2 2 3 4 2 3" xfId="27024" xr:uid="{225E1DCC-85FE-4A3D-9F51-5F6B892FE281}"/>
    <cellStyle name="Comma 3 2 5 2 2 3 4 3" xfId="12614" xr:uid="{00000000-0005-0000-0000-0000E42B0000}"/>
    <cellStyle name="Comma 3 2 5 2 2 3 4 3 2" xfId="31828" xr:uid="{E39CEB17-810E-447F-9571-30FE3627225A}"/>
    <cellStyle name="Comma 3 2 5 2 2 3 4 4" xfId="22221" xr:uid="{ABBCE0B5-4DE8-410C-8EC9-1FD47C76792F}"/>
    <cellStyle name="Comma 3 2 5 2 2 3 5" xfId="5409" xr:uid="{00000000-0005-0000-0000-0000E52B0000}"/>
    <cellStyle name="Comma 3 2 5 2 2 3 5 2" xfId="15016" xr:uid="{00000000-0005-0000-0000-0000E62B0000}"/>
    <cellStyle name="Comma 3 2 5 2 2 3 5 2 2" xfId="34230" xr:uid="{C9C17CDF-A5B9-4742-8995-134A8337938A}"/>
    <cellStyle name="Comma 3 2 5 2 2 3 5 3" xfId="24623" xr:uid="{3B3079AA-749F-4C85-AF44-BC09A680E753}"/>
    <cellStyle name="Comma 3 2 5 2 2 3 6" xfId="10212" xr:uid="{00000000-0005-0000-0000-0000E72B0000}"/>
    <cellStyle name="Comma 3 2 5 2 2 3 6 2" xfId="29426" xr:uid="{6D9F4455-8317-496B-8B82-1FCAA2232F0D}"/>
    <cellStyle name="Comma 3 2 5 2 2 3 7" xfId="19819" xr:uid="{0BAA620F-9218-4DB0-8B64-98AD24788734}"/>
    <cellStyle name="Comma 3 2 5 2 2 4" xfId="801" xr:uid="{00000000-0005-0000-0000-0000E82B0000}"/>
    <cellStyle name="Comma 3 2 5 2 2 4 2" xfId="1602" xr:uid="{00000000-0005-0000-0000-0000E92B0000}"/>
    <cellStyle name="Comma 3 2 5 2 2 4 2 2" xfId="4007" xr:uid="{00000000-0005-0000-0000-0000EA2B0000}"/>
    <cellStyle name="Comma 3 2 5 2 2 4 2 2 2" xfId="8810" xr:uid="{00000000-0005-0000-0000-0000EB2B0000}"/>
    <cellStyle name="Comma 3 2 5 2 2 4 2 2 2 2" xfId="18417" xr:uid="{00000000-0005-0000-0000-0000EC2B0000}"/>
    <cellStyle name="Comma 3 2 5 2 2 4 2 2 2 2 2" xfId="37631" xr:uid="{C75E2282-E2CD-40FA-8DBA-D6438D84A857}"/>
    <cellStyle name="Comma 3 2 5 2 2 4 2 2 2 3" xfId="28024" xr:uid="{0C8E55E9-D638-4C12-91A7-EF45EF92E10F}"/>
    <cellStyle name="Comma 3 2 5 2 2 4 2 2 3" xfId="13614" xr:uid="{00000000-0005-0000-0000-0000ED2B0000}"/>
    <cellStyle name="Comma 3 2 5 2 2 4 2 2 3 2" xfId="32828" xr:uid="{38700DE0-6BA9-4A5A-AC8D-4FE4B9972591}"/>
    <cellStyle name="Comma 3 2 5 2 2 4 2 2 4" xfId="23221" xr:uid="{DBC920DE-3A2F-44FE-8F7C-D8BA69585090}"/>
    <cellStyle name="Comma 3 2 5 2 2 4 2 3" xfId="6409" xr:uid="{00000000-0005-0000-0000-0000EE2B0000}"/>
    <cellStyle name="Comma 3 2 5 2 2 4 2 3 2" xfId="16016" xr:uid="{00000000-0005-0000-0000-0000EF2B0000}"/>
    <cellStyle name="Comma 3 2 5 2 2 4 2 3 2 2" xfId="35230" xr:uid="{BE7FF6D5-6D28-4A7A-B1A4-62D01773B5EA}"/>
    <cellStyle name="Comma 3 2 5 2 2 4 2 3 3" xfId="25623" xr:uid="{22790EDC-769C-4E04-B1FD-53830562A1F8}"/>
    <cellStyle name="Comma 3 2 5 2 2 4 2 4" xfId="11212" xr:uid="{00000000-0005-0000-0000-0000F02B0000}"/>
    <cellStyle name="Comma 3 2 5 2 2 4 2 4 2" xfId="30426" xr:uid="{89094548-8811-40BA-80B0-8B3E0A0780D5}"/>
    <cellStyle name="Comma 3 2 5 2 2 4 2 5" xfId="20819" xr:uid="{D33E408B-26F1-4692-81CC-2A4EBAB143F3}"/>
    <cellStyle name="Comma 3 2 5 2 2 4 3" xfId="2402" xr:uid="{00000000-0005-0000-0000-0000F12B0000}"/>
    <cellStyle name="Comma 3 2 5 2 2 4 3 2" xfId="4807" xr:uid="{00000000-0005-0000-0000-0000F22B0000}"/>
    <cellStyle name="Comma 3 2 5 2 2 4 3 2 2" xfId="9610" xr:uid="{00000000-0005-0000-0000-0000F32B0000}"/>
    <cellStyle name="Comma 3 2 5 2 2 4 3 2 2 2" xfId="19217" xr:uid="{00000000-0005-0000-0000-0000F42B0000}"/>
    <cellStyle name="Comma 3 2 5 2 2 4 3 2 2 2 2" xfId="38431" xr:uid="{3D33F30A-8114-488A-AAD8-77AB6F1F1D67}"/>
    <cellStyle name="Comma 3 2 5 2 2 4 3 2 2 3" xfId="28824" xr:uid="{796B4A57-3687-4C62-AA08-AC64ACAC95E5}"/>
    <cellStyle name="Comma 3 2 5 2 2 4 3 2 3" xfId="14414" xr:uid="{00000000-0005-0000-0000-0000F52B0000}"/>
    <cellStyle name="Comma 3 2 5 2 2 4 3 2 3 2" xfId="33628" xr:uid="{321A637E-D780-4571-BD63-F421249F7C1C}"/>
    <cellStyle name="Comma 3 2 5 2 2 4 3 2 4" xfId="24021" xr:uid="{7794214B-696C-4C93-B801-D5C05A197E53}"/>
    <cellStyle name="Comma 3 2 5 2 2 4 3 3" xfId="7209" xr:uid="{00000000-0005-0000-0000-0000F62B0000}"/>
    <cellStyle name="Comma 3 2 5 2 2 4 3 3 2" xfId="16816" xr:uid="{00000000-0005-0000-0000-0000F72B0000}"/>
    <cellStyle name="Comma 3 2 5 2 2 4 3 3 2 2" xfId="36030" xr:uid="{261CA2AC-7261-4CE3-BE24-6D8E8E45CFB0}"/>
    <cellStyle name="Comma 3 2 5 2 2 4 3 3 3" xfId="26423" xr:uid="{EBAB9A6C-6C05-4A0D-BFEE-7E69F18BAEB3}"/>
    <cellStyle name="Comma 3 2 5 2 2 4 3 4" xfId="12012" xr:uid="{00000000-0005-0000-0000-0000F82B0000}"/>
    <cellStyle name="Comma 3 2 5 2 2 4 3 4 2" xfId="31226" xr:uid="{EEFCE981-D52C-47F1-8656-C395143ED79F}"/>
    <cellStyle name="Comma 3 2 5 2 2 4 3 5" xfId="21619" xr:uid="{2522F4F7-91F6-4440-B332-63AC267BE1B5}"/>
    <cellStyle name="Comma 3 2 5 2 2 4 4" xfId="3207" xr:uid="{00000000-0005-0000-0000-0000F92B0000}"/>
    <cellStyle name="Comma 3 2 5 2 2 4 4 2" xfId="8010" xr:uid="{00000000-0005-0000-0000-0000FA2B0000}"/>
    <cellStyle name="Comma 3 2 5 2 2 4 4 2 2" xfId="17617" xr:uid="{00000000-0005-0000-0000-0000FB2B0000}"/>
    <cellStyle name="Comma 3 2 5 2 2 4 4 2 2 2" xfId="36831" xr:uid="{4256EF06-1CE1-4467-8012-00742D878FB0}"/>
    <cellStyle name="Comma 3 2 5 2 2 4 4 2 3" xfId="27224" xr:uid="{A52FBF96-086B-412B-BF7D-79DA7222ECE4}"/>
    <cellStyle name="Comma 3 2 5 2 2 4 4 3" xfId="12814" xr:uid="{00000000-0005-0000-0000-0000FC2B0000}"/>
    <cellStyle name="Comma 3 2 5 2 2 4 4 3 2" xfId="32028" xr:uid="{27599617-573B-46AB-BCD5-05D3C3E0F010}"/>
    <cellStyle name="Comma 3 2 5 2 2 4 4 4" xfId="22421" xr:uid="{FA2AAF54-D283-4805-B591-B62C7448D473}"/>
    <cellStyle name="Comma 3 2 5 2 2 4 5" xfId="5609" xr:uid="{00000000-0005-0000-0000-0000FD2B0000}"/>
    <cellStyle name="Comma 3 2 5 2 2 4 5 2" xfId="15216" xr:uid="{00000000-0005-0000-0000-0000FE2B0000}"/>
    <cellStyle name="Comma 3 2 5 2 2 4 5 2 2" xfId="34430" xr:uid="{7FD76BD7-A0A1-447D-9914-7FE2BBF487B9}"/>
    <cellStyle name="Comma 3 2 5 2 2 4 5 3" xfId="24823" xr:uid="{B23FBEA7-841D-4E41-A28E-C37D00FDC807}"/>
    <cellStyle name="Comma 3 2 5 2 2 4 6" xfId="10412" xr:uid="{00000000-0005-0000-0000-0000FF2B0000}"/>
    <cellStyle name="Comma 3 2 5 2 2 4 6 2" xfId="29626" xr:uid="{6A776B10-9B14-4E39-90C6-E6022F17ADEF}"/>
    <cellStyle name="Comma 3 2 5 2 2 4 7" xfId="20019" xr:uid="{68404305-7BA6-4358-8F57-9AEBB5025CB2}"/>
    <cellStyle name="Comma 3 2 5 2 2 5" xfId="1002" xr:uid="{00000000-0005-0000-0000-0000002C0000}"/>
    <cellStyle name="Comma 3 2 5 2 2 5 2" xfId="3407" xr:uid="{00000000-0005-0000-0000-0000012C0000}"/>
    <cellStyle name="Comma 3 2 5 2 2 5 2 2" xfId="8210" xr:uid="{00000000-0005-0000-0000-0000022C0000}"/>
    <cellStyle name="Comma 3 2 5 2 2 5 2 2 2" xfId="17817" xr:uid="{00000000-0005-0000-0000-0000032C0000}"/>
    <cellStyle name="Comma 3 2 5 2 2 5 2 2 2 2" xfId="37031" xr:uid="{08F04297-E7DF-4D3E-9D14-73547F4E6529}"/>
    <cellStyle name="Comma 3 2 5 2 2 5 2 2 3" xfId="27424" xr:uid="{26A90FAC-BFBD-4605-83C5-20A1DEB9507D}"/>
    <cellStyle name="Comma 3 2 5 2 2 5 2 3" xfId="13014" xr:uid="{00000000-0005-0000-0000-0000042C0000}"/>
    <cellStyle name="Comma 3 2 5 2 2 5 2 3 2" xfId="32228" xr:uid="{B91B6398-F737-4ABC-BC6B-67CD2C85DFF1}"/>
    <cellStyle name="Comma 3 2 5 2 2 5 2 4" xfId="22621" xr:uid="{041CED70-0C0A-483E-9D5B-2EEB397A1660}"/>
    <cellStyle name="Comma 3 2 5 2 2 5 3" xfId="5809" xr:uid="{00000000-0005-0000-0000-0000052C0000}"/>
    <cellStyle name="Comma 3 2 5 2 2 5 3 2" xfId="15416" xr:uid="{00000000-0005-0000-0000-0000062C0000}"/>
    <cellStyle name="Comma 3 2 5 2 2 5 3 2 2" xfId="34630" xr:uid="{A926920A-F101-4AAF-8155-4E897F531224}"/>
    <cellStyle name="Comma 3 2 5 2 2 5 3 3" xfId="25023" xr:uid="{2F5927E3-53F1-4AA0-9F93-C0F34E428A62}"/>
    <cellStyle name="Comma 3 2 5 2 2 5 4" xfId="10612" xr:uid="{00000000-0005-0000-0000-0000072C0000}"/>
    <cellStyle name="Comma 3 2 5 2 2 5 4 2" xfId="29826" xr:uid="{691E6946-8D0C-40DE-8133-BD0BCE34E70E}"/>
    <cellStyle name="Comma 3 2 5 2 2 5 5" xfId="20219" xr:uid="{C66D6684-D277-4879-9DD9-B5C078E59E1B}"/>
    <cellStyle name="Comma 3 2 5 2 2 6" xfId="1802" xr:uid="{00000000-0005-0000-0000-0000082C0000}"/>
    <cellStyle name="Comma 3 2 5 2 2 6 2" xfId="4207" xr:uid="{00000000-0005-0000-0000-0000092C0000}"/>
    <cellStyle name="Comma 3 2 5 2 2 6 2 2" xfId="9010" xr:uid="{00000000-0005-0000-0000-00000A2C0000}"/>
    <cellStyle name="Comma 3 2 5 2 2 6 2 2 2" xfId="18617" xr:uid="{00000000-0005-0000-0000-00000B2C0000}"/>
    <cellStyle name="Comma 3 2 5 2 2 6 2 2 2 2" xfId="37831" xr:uid="{53985943-ECC0-4216-8EFA-F0E78E2134F3}"/>
    <cellStyle name="Comma 3 2 5 2 2 6 2 2 3" xfId="28224" xr:uid="{8A2742DE-201F-40F2-811B-2049DD327DA6}"/>
    <cellStyle name="Comma 3 2 5 2 2 6 2 3" xfId="13814" xr:uid="{00000000-0005-0000-0000-00000C2C0000}"/>
    <cellStyle name="Comma 3 2 5 2 2 6 2 3 2" xfId="33028" xr:uid="{152B3950-C38B-4CBE-B749-2CC54F970D59}"/>
    <cellStyle name="Comma 3 2 5 2 2 6 2 4" xfId="23421" xr:uid="{13D903A8-9E5B-4863-8927-B8D1D9EFF667}"/>
    <cellStyle name="Comma 3 2 5 2 2 6 3" xfId="6609" xr:uid="{00000000-0005-0000-0000-00000D2C0000}"/>
    <cellStyle name="Comma 3 2 5 2 2 6 3 2" xfId="16216" xr:uid="{00000000-0005-0000-0000-00000E2C0000}"/>
    <cellStyle name="Comma 3 2 5 2 2 6 3 2 2" xfId="35430" xr:uid="{A5395635-626C-401D-BA5D-183FB9279929}"/>
    <cellStyle name="Comma 3 2 5 2 2 6 3 3" xfId="25823" xr:uid="{FE6ABBF1-B310-4930-AF27-293AE6AA75B2}"/>
    <cellStyle name="Comma 3 2 5 2 2 6 4" xfId="11412" xr:uid="{00000000-0005-0000-0000-00000F2C0000}"/>
    <cellStyle name="Comma 3 2 5 2 2 6 4 2" xfId="30626" xr:uid="{983FE592-E593-447C-A1B0-54C79D106B6C}"/>
    <cellStyle name="Comma 3 2 5 2 2 6 5" xfId="21019" xr:uid="{FEB7BFA2-D48B-4B09-9BBA-034A2C40C8A2}"/>
    <cellStyle name="Comma 3 2 5 2 2 7" xfId="2607" xr:uid="{00000000-0005-0000-0000-0000102C0000}"/>
    <cellStyle name="Comma 3 2 5 2 2 7 2" xfId="7410" xr:uid="{00000000-0005-0000-0000-0000112C0000}"/>
    <cellStyle name="Comma 3 2 5 2 2 7 2 2" xfId="17017" xr:uid="{00000000-0005-0000-0000-0000122C0000}"/>
    <cellStyle name="Comma 3 2 5 2 2 7 2 2 2" xfId="36231" xr:uid="{F276E8E3-2A9C-4DE7-A6FB-CC661F8846DB}"/>
    <cellStyle name="Comma 3 2 5 2 2 7 2 3" xfId="26624" xr:uid="{BB115954-32BE-4724-AA6C-133698CC0702}"/>
    <cellStyle name="Comma 3 2 5 2 2 7 3" xfId="12214" xr:uid="{00000000-0005-0000-0000-0000132C0000}"/>
    <cellStyle name="Comma 3 2 5 2 2 7 3 2" xfId="31428" xr:uid="{707E7588-7BA0-4926-8A37-2102C951FBFF}"/>
    <cellStyle name="Comma 3 2 5 2 2 7 4" xfId="21821" xr:uid="{15D91FC7-0988-4100-984E-5C1C06C9FCCD}"/>
    <cellStyle name="Comma 3 2 5 2 2 8" xfId="5009" xr:uid="{00000000-0005-0000-0000-0000142C0000}"/>
    <cellStyle name="Comma 3 2 5 2 2 8 2" xfId="14616" xr:uid="{00000000-0005-0000-0000-0000152C0000}"/>
    <cellStyle name="Comma 3 2 5 2 2 8 2 2" xfId="33830" xr:uid="{51EBDF1D-3265-4FDA-BB91-D92B91DDF473}"/>
    <cellStyle name="Comma 3 2 5 2 2 8 3" xfId="24223" xr:uid="{3C88F773-46F9-4160-9854-0F913114D7CC}"/>
    <cellStyle name="Comma 3 2 5 2 2 9" xfId="9812" xr:uid="{00000000-0005-0000-0000-0000162C0000}"/>
    <cellStyle name="Comma 3 2 5 2 2 9 2" xfId="29026" xr:uid="{D4B67F0A-994D-42AB-B5ED-CDD9492C547E}"/>
    <cellStyle name="Comma 3 2 5 2 3" xfId="301" xr:uid="{00000000-0005-0000-0000-0000172C0000}"/>
    <cellStyle name="Comma 3 2 5 2 3 2" xfId="1102" xr:uid="{00000000-0005-0000-0000-0000182C0000}"/>
    <cellStyle name="Comma 3 2 5 2 3 2 2" xfId="3507" xr:uid="{00000000-0005-0000-0000-0000192C0000}"/>
    <cellStyle name="Comma 3 2 5 2 3 2 2 2" xfId="8310" xr:uid="{00000000-0005-0000-0000-00001A2C0000}"/>
    <cellStyle name="Comma 3 2 5 2 3 2 2 2 2" xfId="17917" xr:uid="{00000000-0005-0000-0000-00001B2C0000}"/>
    <cellStyle name="Comma 3 2 5 2 3 2 2 2 2 2" xfId="37131" xr:uid="{3CD2DC1D-7045-40B9-96C5-44877CCE2E21}"/>
    <cellStyle name="Comma 3 2 5 2 3 2 2 2 3" xfId="27524" xr:uid="{D7133D5D-314C-499A-B9A1-A9654D1DD704}"/>
    <cellStyle name="Comma 3 2 5 2 3 2 2 3" xfId="13114" xr:uid="{00000000-0005-0000-0000-00001C2C0000}"/>
    <cellStyle name="Comma 3 2 5 2 3 2 2 3 2" xfId="32328" xr:uid="{35527628-CF60-4851-B181-5958E99118F3}"/>
    <cellStyle name="Comma 3 2 5 2 3 2 2 4" xfId="22721" xr:uid="{2DD9E890-0B51-43F6-8640-1EB54AA51594}"/>
    <cellStyle name="Comma 3 2 5 2 3 2 3" xfId="5909" xr:uid="{00000000-0005-0000-0000-00001D2C0000}"/>
    <cellStyle name="Comma 3 2 5 2 3 2 3 2" xfId="15516" xr:uid="{00000000-0005-0000-0000-00001E2C0000}"/>
    <cellStyle name="Comma 3 2 5 2 3 2 3 2 2" xfId="34730" xr:uid="{F1B40D3C-9C59-46F7-9B2E-A33A89A02684}"/>
    <cellStyle name="Comma 3 2 5 2 3 2 3 3" xfId="25123" xr:uid="{2324D046-2FF1-4C98-AC78-5778A06516B4}"/>
    <cellStyle name="Comma 3 2 5 2 3 2 4" xfId="10712" xr:uid="{00000000-0005-0000-0000-00001F2C0000}"/>
    <cellStyle name="Comma 3 2 5 2 3 2 4 2" xfId="29926" xr:uid="{DE91E99F-D5EA-4991-8FC0-B8DB7057E1A3}"/>
    <cellStyle name="Comma 3 2 5 2 3 2 5" xfId="20319" xr:uid="{CC9CC833-2725-4E61-99AB-9A5F931F98C4}"/>
    <cellStyle name="Comma 3 2 5 2 3 3" xfId="1902" xr:uid="{00000000-0005-0000-0000-0000202C0000}"/>
    <cellStyle name="Comma 3 2 5 2 3 3 2" xfId="4307" xr:uid="{00000000-0005-0000-0000-0000212C0000}"/>
    <cellStyle name="Comma 3 2 5 2 3 3 2 2" xfId="9110" xr:uid="{00000000-0005-0000-0000-0000222C0000}"/>
    <cellStyle name="Comma 3 2 5 2 3 3 2 2 2" xfId="18717" xr:uid="{00000000-0005-0000-0000-0000232C0000}"/>
    <cellStyle name="Comma 3 2 5 2 3 3 2 2 2 2" xfId="37931" xr:uid="{ED9AAA09-10E3-43D2-90B3-7ABBD387A6E1}"/>
    <cellStyle name="Comma 3 2 5 2 3 3 2 2 3" xfId="28324" xr:uid="{CE82BB2C-18A6-4B7C-A9BF-56E00FBC3B5B}"/>
    <cellStyle name="Comma 3 2 5 2 3 3 2 3" xfId="13914" xr:uid="{00000000-0005-0000-0000-0000242C0000}"/>
    <cellStyle name="Comma 3 2 5 2 3 3 2 3 2" xfId="33128" xr:uid="{8EB928CA-0076-4628-AF6D-C6BCD2E6779C}"/>
    <cellStyle name="Comma 3 2 5 2 3 3 2 4" xfId="23521" xr:uid="{4B22B7CD-01DD-4507-B1D1-EC6294677B37}"/>
    <cellStyle name="Comma 3 2 5 2 3 3 3" xfId="6709" xr:uid="{00000000-0005-0000-0000-0000252C0000}"/>
    <cellStyle name="Comma 3 2 5 2 3 3 3 2" xfId="16316" xr:uid="{00000000-0005-0000-0000-0000262C0000}"/>
    <cellStyle name="Comma 3 2 5 2 3 3 3 2 2" xfId="35530" xr:uid="{B1FD6C1E-9E5A-4CB7-A356-53F64025715C}"/>
    <cellStyle name="Comma 3 2 5 2 3 3 3 3" xfId="25923" xr:uid="{94DD928A-CF67-404F-B6DD-062091094F87}"/>
    <cellStyle name="Comma 3 2 5 2 3 3 4" xfId="11512" xr:uid="{00000000-0005-0000-0000-0000272C0000}"/>
    <cellStyle name="Comma 3 2 5 2 3 3 4 2" xfId="30726" xr:uid="{82914150-11AB-47B8-A5F5-039BA5A47C0D}"/>
    <cellStyle name="Comma 3 2 5 2 3 3 5" xfId="21119" xr:uid="{51B5F37F-8DC1-438F-BE33-80A1327EF2E5}"/>
    <cellStyle name="Comma 3 2 5 2 3 4" xfId="2707" xr:uid="{00000000-0005-0000-0000-0000282C0000}"/>
    <cellStyle name="Comma 3 2 5 2 3 4 2" xfId="7510" xr:uid="{00000000-0005-0000-0000-0000292C0000}"/>
    <cellStyle name="Comma 3 2 5 2 3 4 2 2" xfId="17117" xr:uid="{00000000-0005-0000-0000-00002A2C0000}"/>
    <cellStyle name="Comma 3 2 5 2 3 4 2 2 2" xfId="36331" xr:uid="{7C0C272B-BE8B-4089-896B-4EB499D22BCC}"/>
    <cellStyle name="Comma 3 2 5 2 3 4 2 3" xfId="26724" xr:uid="{A8227AAF-393A-4A46-B234-4680C1AD3452}"/>
    <cellStyle name="Comma 3 2 5 2 3 4 3" xfId="12314" xr:uid="{00000000-0005-0000-0000-00002B2C0000}"/>
    <cellStyle name="Comma 3 2 5 2 3 4 3 2" xfId="31528" xr:uid="{1AE99DD8-8B04-4D32-B987-B58B97A6E4BE}"/>
    <cellStyle name="Comma 3 2 5 2 3 4 4" xfId="21921" xr:uid="{484F2857-EDAB-4583-82E2-ADBEEB873D5B}"/>
    <cellStyle name="Comma 3 2 5 2 3 5" xfId="5109" xr:uid="{00000000-0005-0000-0000-00002C2C0000}"/>
    <cellStyle name="Comma 3 2 5 2 3 5 2" xfId="14716" xr:uid="{00000000-0005-0000-0000-00002D2C0000}"/>
    <cellStyle name="Comma 3 2 5 2 3 5 2 2" xfId="33930" xr:uid="{29EA0866-6196-415B-812B-34F2DAC03EF1}"/>
    <cellStyle name="Comma 3 2 5 2 3 5 3" xfId="24323" xr:uid="{D05F1B3A-5E50-4A0C-AC5A-95B2BFC97FB2}"/>
    <cellStyle name="Comma 3 2 5 2 3 6" xfId="9912" xr:uid="{00000000-0005-0000-0000-00002E2C0000}"/>
    <cellStyle name="Comma 3 2 5 2 3 6 2" xfId="29126" xr:uid="{68F8D80E-BBE7-4F78-8FC4-EF312C4CF9B9}"/>
    <cellStyle name="Comma 3 2 5 2 3 7" xfId="19519" xr:uid="{B1EC6937-8A48-487E-9CB0-3208CB3BCC6D}"/>
    <cellStyle name="Comma 3 2 5 2 4" xfId="501" xr:uid="{00000000-0005-0000-0000-00002F2C0000}"/>
    <cellStyle name="Comma 3 2 5 2 4 2" xfId="1302" xr:uid="{00000000-0005-0000-0000-0000302C0000}"/>
    <cellStyle name="Comma 3 2 5 2 4 2 2" xfId="3707" xr:uid="{00000000-0005-0000-0000-0000312C0000}"/>
    <cellStyle name="Comma 3 2 5 2 4 2 2 2" xfId="8510" xr:uid="{00000000-0005-0000-0000-0000322C0000}"/>
    <cellStyle name="Comma 3 2 5 2 4 2 2 2 2" xfId="18117" xr:uid="{00000000-0005-0000-0000-0000332C0000}"/>
    <cellStyle name="Comma 3 2 5 2 4 2 2 2 2 2" xfId="37331" xr:uid="{7ECA176D-A430-4974-A8E4-70129EA6CB35}"/>
    <cellStyle name="Comma 3 2 5 2 4 2 2 2 3" xfId="27724" xr:uid="{D8BFB9F5-D172-4BBC-90B9-57556E7ADE2C}"/>
    <cellStyle name="Comma 3 2 5 2 4 2 2 3" xfId="13314" xr:uid="{00000000-0005-0000-0000-0000342C0000}"/>
    <cellStyle name="Comma 3 2 5 2 4 2 2 3 2" xfId="32528" xr:uid="{B1DBD5BC-CC80-4B5B-8C4F-7EDDA43095A5}"/>
    <cellStyle name="Comma 3 2 5 2 4 2 2 4" xfId="22921" xr:uid="{5AAEB60D-E32F-46F5-AAA7-0038E980BBE5}"/>
    <cellStyle name="Comma 3 2 5 2 4 2 3" xfId="6109" xr:uid="{00000000-0005-0000-0000-0000352C0000}"/>
    <cellStyle name="Comma 3 2 5 2 4 2 3 2" xfId="15716" xr:uid="{00000000-0005-0000-0000-0000362C0000}"/>
    <cellStyle name="Comma 3 2 5 2 4 2 3 2 2" xfId="34930" xr:uid="{856510D8-6F15-40F8-9C00-22E4880DCD4D}"/>
    <cellStyle name="Comma 3 2 5 2 4 2 3 3" xfId="25323" xr:uid="{DB15824E-A65C-47D3-9514-516C224A3ED1}"/>
    <cellStyle name="Comma 3 2 5 2 4 2 4" xfId="10912" xr:uid="{00000000-0005-0000-0000-0000372C0000}"/>
    <cellStyle name="Comma 3 2 5 2 4 2 4 2" xfId="30126" xr:uid="{265B9D02-6245-41EE-9879-48D8E6F3CCF1}"/>
    <cellStyle name="Comma 3 2 5 2 4 2 5" xfId="20519" xr:uid="{8261483E-ABC1-4F9F-A52C-6F9E1DCE5EA8}"/>
    <cellStyle name="Comma 3 2 5 2 4 3" xfId="2102" xr:uid="{00000000-0005-0000-0000-0000382C0000}"/>
    <cellStyle name="Comma 3 2 5 2 4 3 2" xfId="4507" xr:uid="{00000000-0005-0000-0000-0000392C0000}"/>
    <cellStyle name="Comma 3 2 5 2 4 3 2 2" xfId="9310" xr:uid="{00000000-0005-0000-0000-00003A2C0000}"/>
    <cellStyle name="Comma 3 2 5 2 4 3 2 2 2" xfId="18917" xr:uid="{00000000-0005-0000-0000-00003B2C0000}"/>
    <cellStyle name="Comma 3 2 5 2 4 3 2 2 2 2" xfId="38131" xr:uid="{7661C7AC-BBBF-4E83-AF14-5E6F4699B64D}"/>
    <cellStyle name="Comma 3 2 5 2 4 3 2 2 3" xfId="28524" xr:uid="{A9BCB5B0-F814-447C-A13D-41108FAD20C5}"/>
    <cellStyle name="Comma 3 2 5 2 4 3 2 3" xfId="14114" xr:uid="{00000000-0005-0000-0000-00003C2C0000}"/>
    <cellStyle name="Comma 3 2 5 2 4 3 2 3 2" xfId="33328" xr:uid="{19D65FFA-2BFD-4AB5-8926-A8337EF04D08}"/>
    <cellStyle name="Comma 3 2 5 2 4 3 2 4" xfId="23721" xr:uid="{DCABD5B1-B65F-4515-A219-32CAB9507D23}"/>
    <cellStyle name="Comma 3 2 5 2 4 3 3" xfId="6909" xr:uid="{00000000-0005-0000-0000-00003D2C0000}"/>
    <cellStyle name="Comma 3 2 5 2 4 3 3 2" xfId="16516" xr:uid="{00000000-0005-0000-0000-00003E2C0000}"/>
    <cellStyle name="Comma 3 2 5 2 4 3 3 2 2" xfId="35730" xr:uid="{CA255CDD-C81F-4B93-8C8D-442FDE4BE015}"/>
    <cellStyle name="Comma 3 2 5 2 4 3 3 3" xfId="26123" xr:uid="{F5396855-B451-4D9B-A8BE-B2ED61DF41C1}"/>
    <cellStyle name="Comma 3 2 5 2 4 3 4" xfId="11712" xr:uid="{00000000-0005-0000-0000-00003F2C0000}"/>
    <cellStyle name="Comma 3 2 5 2 4 3 4 2" xfId="30926" xr:uid="{5F83750F-470A-42E3-9702-94EE5F2F6184}"/>
    <cellStyle name="Comma 3 2 5 2 4 3 5" xfId="21319" xr:uid="{F953792F-E11B-4A1D-B6EA-A0026EBF2E14}"/>
    <cellStyle name="Comma 3 2 5 2 4 4" xfId="2907" xr:uid="{00000000-0005-0000-0000-0000402C0000}"/>
    <cellStyle name="Comma 3 2 5 2 4 4 2" xfId="7710" xr:uid="{00000000-0005-0000-0000-0000412C0000}"/>
    <cellStyle name="Comma 3 2 5 2 4 4 2 2" xfId="17317" xr:uid="{00000000-0005-0000-0000-0000422C0000}"/>
    <cellStyle name="Comma 3 2 5 2 4 4 2 2 2" xfId="36531" xr:uid="{43BD002C-2188-46C7-B34F-E32FE2F70C6F}"/>
    <cellStyle name="Comma 3 2 5 2 4 4 2 3" xfId="26924" xr:uid="{8E11F340-3B81-47DC-93D2-C63976091B55}"/>
    <cellStyle name="Comma 3 2 5 2 4 4 3" xfId="12514" xr:uid="{00000000-0005-0000-0000-0000432C0000}"/>
    <cellStyle name="Comma 3 2 5 2 4 4 3 2" xfId="31728" xr:uid="{54364338-B6F0-42D2-8FD8-837AFE353D4B}"/>
    <cellStyle name="Comma 3 2 5 2 4 4 4" xfId="22121" xr:uid="{41003D00-E206-4D00-8BE2-74B364287F94}"/>
    <cellStyle name="Comma 3 2 5 2 4 5" xfId="5309" xr:uid="{00000000-0005-0000-0000-0000442C0000}"/>
    <cellStyle name="Comma 3 2 5 2 4 5 2" xfId="14916" xr:uid="{00000000-0005-0000-0000-0000452C0000}"/>
    <cellStyle name="Comma 3 2 5 2 4 5 2 2" xfId="34130" xr:uid="{E5FBE7BB-8AC9-4AC2-8323-CB0601A8EE77}"/>
    <cellStyle name="Comma 3 2 5 2 4 5 3" xfId="24523" xr:uid="{C76E1F5E-E0A9-4E12-A594-347D5C2C7766}"/>
    <cellStyle name="Comma 3 2 5 2 4 6" xfId="10112" xr:uid="{00000000-0005-0000-0000-0000462C0000}"/>
    <cellStyle name="Comma 3 2 5 2 4 6 2" xfId="29326" xr:uid="{43DCA327-4108-43D4-A542-624DF77E709E}"/>
    <cellStyle name="Comma 3 2 5 2 4 7" xfId="19719" xr:uid="{CC8AB3F0-F8D5-4529-BE1E-3510CE947409}"/>
    <cellStyle name="Comma 3 2 5 2 5" xfId="701" xr:uid="{00000000-0005-0000-0000-0000472C0000}"/>
    <cellStyle name="Comma 3 2 5 2 5 2" xfId="1502" xr:uid="{00000000-0005-0000-0000-0000482C0000}"/>
    <cellStyle name="Comma 3 2 5 2 5 2 2" xfId="3907" xr:uid="{00000000-0005-0000-0000-0000492C0000}"/>
    <cellStyle name="Comma 3 2 5 2 5 2 2 2" xfId="8710" xr:uid="{00000000-0005-0000-0000-00004A2C0000}"/>
    <cellStyle name="Comma 3 2 5 2 5 2 2 2 2" xfId="18317" xr:uid="{00000000-0005-0000-0000-00004B2C0000}"/>
    <cellStyle name="Comma 3 2 5 2 5 2 2 2 2 2" xfId="37531" xr:uid="{F6B0F5EC-93A2-47F5-9F3F-30B48D66B3BB}"/>
    <cellStyle name="Comma 3 2 5 2 5 2 2 2 3" xfId="27924" xr:uid="{89BA5549-6C4B-46D7-8F32-6B43C976BC86}"/>
    <cellStyle name="Comma 3 2 5 2 5 2 2 3" xfId="13514" xr:uid="{00000000-0005-0000-0000-00004C2C0000}"/>
    <cellStyle name="Comma 3 2 5 2 5 2 2 3 2" xfId="32728" xr:uid="{509923B7-7E1C-43FA-9E0C-F664E1109B74}"/>
    <cellStyle name="Comma 3 2 5 2 5 2 2 4" xfId="23121" xr:uid="{8893E9F0-73E3-4B43-A772-822EF9D2C77B}"/>
    <cellStyle name="Comma 3 2 5 2 5 2 3" xfId="6309" xr:uid="{00000000-0005-0000-0000-00004D2C0000}"/>
    <cellStyle name="Comma 3 2 5 2 5 2 3 2" xfId="15916" xr:uid="{00000000-0005-0000-0000-00004E2C0000}"/>
    <cellStyle name="Comma 3 2 5 2 5 2 3 2 2" xfId="35130" xr:uid="{3CBE6260-49C7-4C33-BE0E-E54A465A4ABC}"/>
    <cellStyle name="Comma 3 2 5 2 5 2 3 3" xfId="25523" xr:uid="{564F2824-CC71-48F1-99B1-A34BA620FCFB}"/>
    <cellStyle name="Comma 3 2 5 2 5 2 4" xfId="11112" xr:uid="{00000000-0005-0000-0000-00004F2C0000}"/>
    <cellStyle name="Comma 3 2 5 2 5 2 4 2" xfId="30326" xr:uid="{5E6AD340-5019-4A4C-AEB8-B61F979A96F0}"/>
    <cellStyle name="Comma 3 2 5 2 5 2 5" xfId="20719" xr:uid="{F6FDB67B-5C59-4406-8701-2477AD3E907D}"/>
    <cellStyle name="Comma 3 2 5 2 5 3" xfId="2302" xr:uid="{00000000-0005-0000-0000-0000502C0000}"/>
    <cellStyle name="Comma 3 2 5 2 5 3 2" xfId="4707" xr:uid="{00000000-0005-0000-0000-0000512C0000}"/>
    <cellStyle name="Comma 3 2 5 2 5 3 2 2" xfId="9510" xr:uid="{00000000-0005-0000-0000-0000522C0000}"/>
    <cellStyle name="Comma 3 2 5 2 5 3 2 2 2" xfId="19117" xr:uid="{00000000-0005-0000-0000-0000532C0000}"/>
    <cellStyle name="Comma 3 2 5 2 5 3 2 2 2 2" xfId="38331" xr:uid="{C62D3BCF-FC01-4FC2-ADF0-FCE4D144C7E2}"/>
    <cellStyle name="Comma 3 2 5 2 5 3 2 2 3" xfId="28724" xr:uid="{3F2A8586-262D-4F1A-9A17-F9814F3C6CB1}"/>
    <cellStyle name="Comma 3 2 5 2 5 3 2 3" xfId="14314" xr:uid="{00000000-0005-0000-0000-0000542C0000}"/>
    <cellStyle name="Comma 3 2 5 2 5 3 2 3 2" xfId="33528" xr:uid="{C4167D68-AAB0-4086-A177-1A97A9C780F4}"/>
    <cellStyle name="Comma 3 2 5 2 5 3 2 4" xfId="23921" xr:uid="{5D08442B-D08E-4E1A-9E95-53575209CB1F}"/>
    <cellStyle name="Comma 3 2 5 2 5 3 3" xfId="7109" xr:uid="{00000000-0005-0000-0000-0000552C0000}"/>
    <cellStyle name="Comma 3 2 5 2 5 3 3 2" xfId="16716" xr:uid="{00000000-0005-0000-0000-0000562C0000}"/>
    <cellStyle name="Comma 3 2 5 2 5 3 3 2 2" xfId="35930" xr:uid="{274E6B53-538A-48DB-8B12-C99430054C9F}"/>
    <cellStyle name="Comma 3 2 5 2 5 3 3 3" xfId="26323" xr:uid="{D4F76BA2-4D68-4480-9A67-8355C896F2FF}"/>
    <cellStyle name="Comma 3 2 5 2 5 3 4" xfId="11912" xr:uid="{00000000-0005-0000-0000-0000572C0000}"/>
    <cellStyle name="Comma 3 2 5 2 5 3 4 2" xfId="31126" xr:uid="{130E522E-D171-4B60-AC6B-FB7A254B4FCB}"/>
    <cellStyle name="Comma 3 2 5 2 5 3 5" xfId="21519" xr:uid="{7AFBE222-31A0-4381-8EBB-6C5A30720F88}"/>
    <cellStyle name="Comma 3 2 5 2 5 4" xfId="3107" xr:uid="{00000000-0005-0000-0000-0000582C0000}"/>
    <cellStyle name="Comma 3 2 5 2 5 4 2" xfId="7910" xr:uid="{00000000-0005-0000-0000-0000592C0000}"/>
    <cellStyle name="Comma 3 2 5 2 5 4 2 2" xfId="17517" xr:uid="{00000000-0005-0000-0000-00005A2C0000}"/>
    <cellStyle name="Comma 3 2 5 2 5 4 2 2 2" xfId="36731" xr:uid="{F0A37B53-7743-46AE-BC42-DB9322E81745}"/>
    <cellStyle name="Comma 3 2 5 2 5 4 2 3" xfId="27124" xr:uid="{8467084A-F1A4-417C-B8F0-5F5B8DD555D8}"/>
    <cellStyle name="Comma 3 2 5 2 5 4 3" xfId="12714" xr:uid="{00000000-0005-0000-0000-00005B2C0000}"/>
    <cellStyle name="Comma 3 2 5 2 5 4 3 2" xfId="31928" xr:uid="{6107BA65-05A4-43E0-9DA4-080A5A8888D8}"/>
    <cellStyle name="Comma 3 2 5 2 5 4 4" xfId="22321" xr:uid="{ECDADAE9-6551-4180-83F3-C53EFBE3E1E9}"/>
    <cellStyle name="Comma 3 2 5 2 5 5" xfId="5509" xr:uid="{00000000-0005-0000-0000-00005C2C0000}"/>
    <cellStyle name="Comma 3 2 5 2 5 5 2" xfId="15116" xr:uid="{00000000-0005-0000-0000-00005D2C0000}"/>
    <cellStyle name="Comma 3 2 5 2 5 5 2 2" xfId="34330" xr:uid="{3C2B9872-E9DD-44AC-BB09-6AEB57017F1F}"/>
    <cellStyle name="Comma 3 2 5 2 5 5 3" xfId="24723" xr:uid="{F46E5709-97AD-434A-B535-800B4A420297}"/>
    <cellStyle name="Comma 3 2 5 2 5 6" xfId="10312" xr:uid="{00000000-0005-0000-0000-00005E2C0000}"/>
    <cellStyle name="Comma 3 2 5 2 5 6 2" xfId="29526" xr:uid="{CC126CC4-509C-4AF6-9164-50A3CA24F1E8}"/>
    <cellStyle name="Comma 3 2 5 2 5 7" xfId="19919" xr:uid="{0128F40B-7808-4069-B7BA-DB463DBBC143}"/>
    <cellStyle name="Comma 3 2 5 2 6" xfId="902" xr:uid="{00000000-0005-0000-0000-00005F2C0000}"/>
    <cellStyle name="Comma 3 2 5 2 6 2" xfId="3307" xr:uid="{00000000-0005-0000-0000-0000602C0000}"/>
    <cellStyle name="Comma 3 2 5 2 6 2 2" xfId="8110" xr:uid="{00000000-0005-0000-0000-0000612C0000}"/>
    <cellStyle name="Comma 3 2 5 2 6 2 2 2" xfId="17717" xr:uid="{00000000-0005-0000-0000-0000622C0000}"/>
    <cellStyle name="Comma 3 2 5 2 6 2 2 2 2" xfId="36931" xr:uid="{8A8D1C7C-33AE-4BB6-A78B-1223A0DBCA3B}"/>
    <cellStyle name="Comma 3 2 5 2 6 2 2 3" xfId="27324" xr:uid="{BEF35994-9B16-46B0-8A28-2546555995BB}"/>
    <cellStyle name="Comma 3 2 5 2 6 2 3" xfId="12914" xr:uid="{00000000-0005-0000-0000-0000632C0000}"/>
    <cellStyle name="Comma 3 2 5 2 6 2 3 2" xfId="32128" xr:uid="{7186E01D-8661-4C40-BF58-AB568262ECB8}"/>
    <cellStyle name="Comma 3 2 5 2 6 2 4" xfId="22521" xr:uid="{3B986B86-9FB0-4312-A653-E2A4EF057765}"/>
    <cellStyle name="Comma 3 2 5 2 6 3" xfId="5709" xr:uid="{00000000-0005-0000-0000-0000642C0000}"/>
    <cellStyle name="Comma 3 2 5 2 6 3 2" xfId="15316" xr:uid="{00000000-0005-0000-0000-0000652C0000}"/>
    <cellStyle name="Comma 3 2 5 2 6 3 2 2" xfId="34530" xr:uid="{84B04235-6E6E-4DE4-A81C-B0269760D2E8}"/>
    <cellStyle name="Comma 3 2 5 2 6 3 3" xfId="24923" xr:uid="{6C05E517-3937-4F9F-99E3-A622A822D005}"/>
    <cellStyle name="Comma 3 2 5 2 6 4" xfId="10512" xr:uid="{00000000-0005-0000-0000-0000662C0000}"/>
    <cellStyle name="Comma 3 2 5 2 6 4 2" xfId="29726" xr:uid="{837C74D4-802E-40B0-A2FD-E15DC1A56FEF}"/>
    <cellStyle name="Comma 3 2 5 2 6 5" xfId="20119" xr:uid="{A13C0E06-8B79-4AD4-9D9F-ED676620AC55}"/>
    <cellStyle name="Comma 3 2 5 2 7" xfId="1702" xr:uid="{00000000-0005-0000-0000-0000672C0000}"/>
    <cellStyle name="Comma 3 2 5 2 7 2" xfId="4107" xr:uid="{00000000-0005-0000-0000-0000682C0000}"/>
    <cellStyle name="Comma 3 2 5 2 7 2 2" xfId="8910" xr:uid="{00000000-0005-0000-0000-0000692C0000}"/>
    <cellStyle name="Comma 3 2 5 2 7 2 2 2" xfId="18517" xr:uid="{00000000-0005-0000-0000-00006A2C0000}"/>
    <cellStyle name="Comma 3 2 5 2 7 2 2 2 2" xfId="37731" xr:uid="{33809AC4-90C2-46DA-8BD7-979019C243EC}"/>
    <cellStyle name="Comma 3 2 5 2 7 2 2 3" xfId="28124" xr:uid="{57100228-55C4-496A-8A1D-A84B1C055371}"/>
    <cellStyle name="Comma 3 2 5 2 7 2 3" xfId="13714" xr:uid="{00000000-0005-0000-0000-00006B2C0000}"/>
    <cellStyle name="Comma 3 2 5 2 7 2 3 2" xfId="32928" xr:uid="{578C11A1-FA44-4BA4-B8F8-A90A3C65C1B0}"/>
    <cellStyle name="Comma 3 2 5 2 7 2 4" xfId="23321" xr:uid="{2AF72EDA-94ED-42EC-A3B3-C660747C59F0}"/>
    <cellStyle name="Comma 3 2 5 2 7 3" xfId="6509" xr:uid="{00000000-0005-0000-0000-00006C2C0000}"/>
    <cellStyle name="Comma 3 2 5 2 7 3 2" xfId="16116" xr:uid="{00000000-0005-0000-0000-00006D2C0000}"/>
    <cellStyle name="Comma 3 2 5 2 7 3 2 2" xfId="35330" xr:uid="{5D882056-ED7C-4CEC-BA0E-BD7C58B1F501}"/>
    <cellStyle name="Comma 3 2 5 2 7 3 3" xfId="25723" xr:uid="{AE0ED76C-08F0-48E4-B4CA-8ED356A03EF7}"/>
    <cellStyle name="Comma 3 2 5 2 7 4" xfId="11312" xr:uid="{00000000-0005-0000-0000-00006E2C0000}"/>
    <cellStyle name="Comma 3 2 5 2 7 4 2" xfId="30526" xr:uid="{BCCF1C48-3BF9-4F0B-A3BF-C83CA0E9F28D}"/>
    <cellStyle name="Comma 3 2 5 2 7 5" xfId="20919" xr:uid="{BDF1760C-ACE9-4337-83D1-33006D79C5C4}"/>
    <cellStyle name="Comma 3 2 5 2 8" xfId="2507" xr:uid="{00000000-0005-0000-0000-00006F2C0000}"/>
    <cellStyle name="Comma 3 2 5 2 8 2" xfId="7310" xr:uid="{00000000-0005-0000-0000-0000702C0000}"/>
    <cellStyle name="Comma 3 2 5 2 8 2 2" xfId="16917" xr:uid="{00000000-0005-0000-0000-0000712C0000}"/>
    <cellStyle name="Comma 3 2 5 2 8 2 2 2" xfId="36131" xr:uid="{4B539601-11B3-4F63-939D-E4C348452EF1}"/>
    <cellStyle name="Comma 3 2 5 2 8 2 3" xfId="26524" xr:uid="{9F3804B4-4F03-4526-8CFD-8A5EF55ED61B}"/>
    <cellStyle name="Comma 3 2 5 2 8 3" xfId="12114" xr:uid="{00000000-0005-0000-0000-0000722C0000}"/>
    <cellStyle name="Comma 3 2 5 2 8 3 2" xfId="31328" xr:uid="{7B680F75-23A8-4724-9121-5551C5BD4435}"/>
    <cellStyle name="Comma 3 2 5 2 8 4" xfId="21721" xr:uid="{9DEE1D08-A036-4E31-AA5C-8FFC6055C2B1}"/>
    <cellStyle name="Comma 3 2 5 2 9" xfId="4909" xr:uid="{00000000-0005-0000-0000-0000732C0000}"/>
    <cellStyle name="Comma 3 2 5 2 9 2" xfId="14516" xr:uid="{00000000-0005-0000-0000-0000742C0000}"/>
    <cellStyle name="Comma 3 2 5 2 9 2 2" xfId="33730" xr:uid="{FAF27214-0D2C-4501-AC78-5FDFF213AE71}"/>
    <cellStyle name="Comma 3 2 5 2 9 3" xfId="24123" xr:uid="{EC3DF2AD-4736-449D-9518-3276E2617AEE}"/>
    <cellStyle name="Comma 3 2 5 3" xfId="151" xr:uid="{00000000-0005-0000-0000-0000752C0000}"/>
    <cellStyle name="Comma 3 2 5 3 10" xfId="19369" xr:uid="{B4D5C337-FCD9-47F9-9A25-AA601D20E00F}"/>
    <cellStyle name="Comma 3 2 5 3 2" xfId="351" xr:uid="{00000000-0005-0000-0000-0000762C0000}"/>
    <cellStyle name="Comma 3 2 5 3 2 2" xfId="1152" xr:uid="{00000000-0005-0000-0000-0000772C0000}"/>
    <cellStyle name="Comma 3 2 5 3 2 2 2" xfId="3557" xr:uid="{00000000-0005-0000-0000-0000782C0000}"/>
    <cellStyle name="Comma 3 2 5 3 2 2 2 2" xfId="8360" xr:uid="{00000000-0005-0000-0000-0000792C0000}"/>
    <cellStyle name="Comma 3 2 5 3 2 2 2 2 2" xfId="17967" xr:uid="{00000000-0005-0000-0000-00007A2C0000}"/>
    <cellStyle name="Comma 3 2 5 3 2 2 2 2 2 2" xfId="37181" xr:uid="{B947A0DD-2CD7-4139-8786-1C90ACF9DE49}"/>
    <cellStyle name="Comma 3 2 5 3 2 2 2 2 3" xfId="27574" xr:uid="{903DC1B4-8C8C-4C12-A4AB-F4E94B63ED6C}"/>
    <cellStyle name="Comma 3 2 5 3 2 2 2 3" xfId="13164" xr:uid="{00000000-0005-0000-0000-00007B2C0000}"/>
    <cellStyle name="Comma 3 2 5 3 2 2 2 3 2" xfId="32378" xr:uid="{E05FABA0-A922-40F2-8254-0AA73DC7DB2C}"/>
    <cellStyle name="Comma 3 2 5 3 2 2 2 4" xfId="22771" xr:uid="{AC0A6D55-7E0F-4DB7-8530-873430B15CD5}"/>
    <cellStyle name="Comma 3 2 5 3 2 2 3" xfId="5959" xr:uid="{00000000-0005-0000-0000-00007C2C0000}"/>
    <cellStyle name="Comma 3 2 5 3 2 2 3 2" xfId="15566" xr:uid="{00000000-0005-0000-0000-00007D2C0000}"/>
    <cellStyle name="Comma 3 2 5 3 2 2 3 2 2" xfId="34780" xr:uid="{1F4C7406-F2C1-437C-8EC1-3E21F2F17787}"/>
    <cellStyle name="Comma 3 2 5 3 2 2 3 3" xfId="25173" xr:uid="{82148AC3-9B94-49FB-A1D0-E50B8222FDDC}"/>
    <cellStyle name="Comma 3 2 5 3 2 2 4" xfId="10762" xr:uid="{00000000-0005-0000-0000-00007E2C0000}"/>
    <cellStyle name="Comma 3 2 5 3 2 2 4 2" xfId="29976" xr:uid="{246AF38F-0CDC-4C0C-8059-C6631D3652E3}"/>
    <cellStyle name="Comma 3 2 5 3 2 2 5" xfId="20369" xr:uid="{5991893F-43D5-4AD9-983A-7AA8516A7583}"/>
    <cellStyle name="Comma 3 2 5 3 2 3" xfId="1952" xr:uid="{00000000-0005-0000-0000-00007F2C0000}"/>
    <cellStyle name="Comma 3 2 5 3 2 3 2" xfId="4357" xr:uid="{00000000-0005-0000-0000-0000802C0000}"/>
    <cellStyle name="Comma 3 2 5 3 2 3 2 2" xfId="9160" xr:uid="{00000000-0005-0000-0000-0000812C0000}"/>
    <cellStyle name="Comma 3 2 5 3 2 3 2 2 2" xfId="18767" xr:uid="{00000000-0005-0000-0000-0000822C0000}"/>
    <cellStyle name="Comma 3 2 5 3 2 3 2 2 2 2" xfId="37981" xr:uid="{A4E24ED2-DCC2-41E2-8016-86121AEC70B4}"/>
    <cellStyle name="Comma 3 2 5 3 2 3 2 2 3" xfId="28374" xr:uid="{DF1D3758-393A-4E49-BB8A-15F75F6D2AD7}"/>
    <cellStyle name="Comma 3 2 5 3 2 3 2 3" xfId="13964" xr:uid="{00000000-0005-0000-0000-0000832C0000}"/>
    <cellStyle name="Comma 3 2 5 3 2 3 2 3 2" xfId="33178" xr:uid="{06FAC2C4-8FEA-4276-803C-9E9DB63C7F8E}"/>
    <cellStyle name="Comma 3 2 5 3 2 3 2 4" xfId="23571" xr:uid="{3F15B115-9860-4D40-85A3-488273C8194A}"/>
    <cellStyle name="Comma 3 2 5 3 2 3 3" xfId="6759" xr:uid="{00000000-0005-0000-0000-0000842C0000}"/>
    <cellStyle name="Comma 3 2 5 3 2 3 3 2" xfId="16366" xr:uid="{00000000-0005-0000-0000-0000852C0000}"/>
    <cellStyle name="Comma 3 2 5 3 2 3 3 2 2" xfId="35580" xr:uid="{8E07C345-47AB-4C2E-9C83-F6FEAAE120FC}"/>
    <cellStyle name="Comma 3 2 5 3 2 3 3 3" xfId="25973" xr:uid="{1EB0AA31-A540-4FE5-8CA6-61D988221DC9}"/>
    <cellStyle name="Comma 3 2 5 3 2 3 4" xfId="11562" xr:uid="{00000000-0005-0000-0000-0000862C0000}"/>
    <cellStyle name="Comma 3 2 5 3 2 3 4 2" xfId="30776" xr:uid="{BCC1F3AD-2859-4544-B6FB-C87A8CB4F40F}"/>
    <cellStyle name="Comma 3 2 5 3 2 3 5" xfId="21169" xr:uid="{0C10A309-52BC-43FC-BC50-82BDC5273191}"/>
    <cellStyle name="Comma 3 2 5 3 2 4" xfId="2757" xr:uid="{00000000-0005-0000-0000-0000872C0000}"/>
    <cellStyle name="Comma 3 2 5 3 2 4 2" xfId="7560" xr:uid="{00000000-0005-0000-0000-0000882C0000}"/>
    <cellStyle name="Comma 3 2 5 3 2 4 2 2" xfId="17167" xr:uid="{00000000-0005-0000-0000-0000892C0000}"/>
    <cellStyle name="Comma 3 2 5 3 2 4 2 2 2" xfId="36381" xr:uid="{0290CB06-665D-4647-B708-962DD676AEDC}"/>
    <cellStyle name="Comma 3 2 5 3 2 4 2 3" xfId="26774" xr:uid="{73EECB31-BF2E-4208-A470-A98DD64EB693}"/>
    <cellStyle name="Comma 3 2 5 3 2 4 3" xfId="12364" xr:uid="{00000000-0005-0000-0000-00008A2C0000}"/>
    <cellStyle name="Comma 3 2 5 3 2 4 3 2" xfId="31578" xr:uid="{D26E598A-0B1A-494F-BBE5-99E3346FEF12}"/>
    <cellStyle name="Comma 3 2 5 3 2 4 4" xfId="21971" xr:uid="{6EEDB74C-5BF9-4A13-A0F5-063170FFC54F}"/>
    <cellStyle name="Comma 3 2 5 3 2 5" xfId="5159" xr:uid="{00000000-0005-0000-0000-00008B2C0000}"/>
    <cellStyle name="Comma 3 2 5 3 2 5 2" xfId="14766" xr:uid="{00000000-0005-0000-0000-00008C2C0000}"/>
    <cellStyle name="Comma 3 2 5 3 2 5 2 2" xfId="33980" xr:uid="{4214464A-E7A0-49D4-90B4-564ACD9ABD77}"/>
    <cellStyle name="Comma 3 2 5 3 2 5 3" xfId="24373" xr:uid="{23A084AF-BEEB-4B70-AF30-A57EF94D5B2E}"/>
    <cellStyle name="Comma 3 2 5 3 2 6" xfId="9962" xr:uid="{00000000-0005-0000-0000-00008D2C0000}"/>
    <cellStyle name="Comma 3 2 5 3 2 6 2" xfId="29176" xr:uid="{C387B4A3-7CBF-4D25-BB44-6292E62171A7}"/>
    <cellStyle name="Comma 3 2 5 3 2 7" xfId="19569" xr:uid="{1EC04FAD-6805-4313-80EC-A26A61B08C6A}"/>
    <cellStyle name="Comma 3 2 5 3 3" xfId="551" xr:uid="{00000000-0005-0000-0000-00008E2C0000}"/>
    <cellStyle name="Comma 3 2 5 3 3 2" xfId="1352" xr:uid="{00000000-0005-0000-0000-00008F2C0000}"/>
    <cellStyle name="Comma 3 2 5 3 3 2 2" xfId="3757" xr:uid="{00000000-0005-0000-0000-0000902C0000}"/>
    <cellStyle name="Comma 3 2 5 3 3 2 2 2" xfId="8560" xr:uid="{00000000-0005-0000-0000-0000912C0000}"/>
    <cellStyle name="Comma 3 2 5 3 3 2 2 2 2" xfId="18167" xr:uid="{00000000-0005-0000-0000-0000922C0000}"/>
    <cellStyle name="Comma 3 2 5 3 3 2 2 2 2 2" xfId="37381" xr:uid="{662DD10B-3C3C-432D-9E49-7B0A4B744FE2}"/>
    <cellStyle name="Comma 3 2 5 3 3 2 2 2 3" xfId="27774" xr:uid="{719E65A4-8656-4BA2-8FB5-1AEADC808076}"/>
    <cellStyle name="Comma 3 2 5 3 3 2 2 3" xfId="13364" xr:uid="{00000000-0005-0000-0000-0000932C0000}"/>
    <cellStyle name="Comma 3 2 5 3 3 2 2 3 2" xfId="32578" xr:uid="{EAF7CCB0-4E65-4351-ACCD-5B7D7B09BDED}"/>
    <cellStyle name="Comma 3 2 5 3 3 2 2 4" xfId="22971" xr:uid="{99F5763E-C9D5-42C4-A8C5-8CB6B25EDE0A}"/>
    <cellStyle name="Comma 3 2 5 3 3 2 3" xfId="6159" xr:uid="{00000000-0005-0000-0000-0000942C0000}"/>
    <cellStyle name="Comma 3 2 5 3 3 2 3 2" xfId="15766" xr:uid="{00000000-0005-0000-0000-0000952C0000}"/>
    <cellStyle name="Comma 3 2 5 3 3 2 3 2 2" xfId="34980" xr:uid="{917858D2-F619-4FA1-854A-0BFF86B316D0}"/>
    <cellStyle name="Comma 3 2 5 3 3 2 3 3" xfId="25373" xr:uid="{6B7FC757-630D-43B8-BF17-F783E658D0D3}"/>
    <cellStyle name="Comma 3 2 5 3 3 2 4" xfId="10962" xr:uid="{00000000-0005-0000-0000-0000962C0000}"/>
    <cellStyle name="Comma 3 2 5 3 3 2 4 2" xfId="30176" xr:uid="{87EEDC41-E08D-44C8-A97F-C211D0E1551F}"/>
    <cellStyle name="Comma 3 2 5 3 3 2 5" xfId="20569" xr:uid="{9D8AF2AC-22E6-4C16-BDD0-19996050A356}"/>
    <cellStyle name="Comma 3 2 5 3 3 3" xfId="2152" xr:uid="{00000000-0005-0000-0000-0000972C0000}"/>
    <cellStyle name="Comma 3 2 5 3 3 3 2" xfId="4557" xr:uid="{00000000-0005-0000-0000-0000982C0000}"/>
    <cellStyle name="Comma 3 2 5 3 3 3 2 2" xfId="9360" xr:uid="{00000000-0005-0000-0000-0000992C0000}"/>
    <cellStyle name="Comma 3 2 5 3 3 3 2 2 2" xfId="18967" xr:uid="{00000000-0005-0000-0000-00009A2C0000}"/>
    <cellStyle name="Comma 3 2 5 3 3 3 2 2 2 2" xfId="38181" xr:uid="{48ED0226-4363-4ECC-A62F-146AFD9B0E6B}"/>
    <cellStyle name="Comma 3 2 5 3 3 3 2 2 3" xfId="28574" xr:uid="{CEB27D5E-6C51-4DE4-B10B-B6EA4159D10B}"/>
    <cellStyle name="Comma 3 2 5 3 3 3 2 3" xfId="14164" xr:uid="{00000000-0005-0000-0000-00009B2C0000}"/>
    <cellStyle name="Comma 3 2 5 3 3 3 2 3 2" xfId="33378" xr:uid="{1AF84557-9859-4F5A-82C2-C4F48FF901CF}"/>
    <cellStyle name="Comma 3 2 5 3 3 3 2 4" xfId="23771" xr:uid="{CC36AB1D-3666-41FD-960C-AAD175DB85B3}"/>
    <cellStyle name="Comma 3 2 5 3 3 3 3" xfId="6959" xr:uid="{00000000-0005-0000-0000-00009C2C0000}"/>
    <cellStyle name="Comma 3 2 5 3 3 3 3 2" xfId="16566" xr:uid="{00000000-0005-0000-0000-00009D2C0000}"/>
    <cellStyle name="Comma 3 2 5 3 3 3 3 2 2" xfId="35780" xr:uid="{BD884405-FAD9-4B57-8E07-D5185F7181D5}"/>
    <cellStyle name="Comma 3 2 5 3 3 3 3 3" xfId="26173" xr:uid="{85D71426-C65D-40E6-97F9-0D6BD1C3D86D}"/>
    <cellStyle name="Comma 3 2 5 3 3 3 4" xfId="11762" xr:uid="{00000000-0005-0000-0000-00009E2C0000}"/>
    <cellStyle name="Comma 3 2 5 3 3 3 4 2" xfId="30976" xr:uid="{0EA7B85C-A353-48DB-9148-BBF4B0232D78}"/>
    <cellStyle name="Comma 3 2 5 3 3 3 5" xfId="21369" xr:uid="{80C28A42-1273-49CD-ABFE-629F615014D1}"/>
    <cellStyle name="Comma 3 2 5 3 3 4" xfId="2957" xr:uid="{00000000-0005-0000-0000-00009F2C0000}"/>
    <cellStyle name="Comma 3 2 5 3 3 4 2" xfId="7760" xr:uid="{00000000-0005-0000-0000-0000A02C0000}"/>
    <cellStyle name="Comma 3 2 5 3 3 4 2 2" xfId="17367" xr:uid="{00000000-0005-0000-0000-0000A12C0000}"/>
    <cellStyle name="Comma 3 2 5 3 3 4 2 2 2" xfId="36581" xr:uid="{94D31787-DD38-4FF7-93CB-AF7E69F2D9BD}"/>
    <cellStyle name="Comma 3 2 5 3 3 4 2 3" xfId="26974" xr:uid="{76FC6FA7-7A1C-46BC-9739-D08AE87AF90B}"/>
    <cellStyle name="Comma 3 2 5 3 3 4 3" xfId="12564" xr:uid="{00000000-0005-0000-0000-0000A22C0000}"/>
    <cellStyle name="Comma 3 2 5 3 3 4 3 2" xfId="31778" xr:uid="{FDADBE8E-D5AC-483D-BF77-85DEE9B50B1C}"/>
    <cellStyle name="Comma 3 2 5 3 3 4 4" xfId="22171" xr:uid="{FEDB9422-6BB3-4BC5-9C60-425A1F9D3F02}"/>
    <cellStyle name="Comma 3 2 5 3 3 5" xfId="5359" xr:uid="{00000000-0005-0000-0000-0000A32C0000}"/>
    <cellStyle name="Comma 3 2 5 3 3 5 2" xfId="14966" xr:uid="{00000000-0005-0000-0000-0000A42C0000}"/>
    <cellStyle name="Comma 3 2 5 3 3 5 2 2" xfId="34180" xr:uid="{D3A446B8-6DE2-4B2E-9B5F-F1ED5C46A6D6}"/>
    <cellStyle name="Comma 3 2 5 3 3 5 3" xfId="24573" xr:uid="{54A7C81C-C0C6-4418-8281-51B28AE0BBD9}"/>
    <cellStyle name="Comma 3 2 5 3 3 6" xfId="10162" xr:uid="{00000000-0005-0000-0000-0000A52C0000}"/>
    <cellStyle name="Comma 3 2 5 3 3 6 2" xfId="29376" xr:uid="{8D44E9E7-B08A-4BEF-B493-C645BD68D12A}"/>
    <cellStyle name="Comma 3 2 5 3 3 7" xfId="19769" xr:uid="{8EFE572C-2AAB-439A-B4F2-F82F3ACAF9DF}"/>
    <cellStyle name="Comma 3 2 5 3 4" xfId="751" xr:uid="{00000000-0005-0000-0000-0000A62C0000}"/>
    <cellStyle name="Comma 3 2 5 3 4 2" xfId="1552" xr:uid="{00000000-0005-0000-0000-0000A72C0000}"/>
    <cellStyle name="Comma 3 2 5 3 4 2 2" xfId="3957" xr:uid="{00000000-0005-0000-0000-0000A82C0000}"/>
    <cellStyle name="Comma 3 2 5 3 4 2 2 2" xfId="8760" xr:uid="{00000000-0005-0000-0000-0000A92C0000}"/>
    <cellStyle name="Comma 3 2 5 3 4 2 2 2 2" xfId="18367" xr:uid="{00000000-0005-0000-0000-0000AA2C0000}"/>
    <cellStyle name="Comma 3 2 5 3 4 2 2 2 2 2" xfId="37581" xr:uid="{3D67E13C-3E17-47F3-B116-8A548202E639}"/>
    <cellStyle name="Comma 3 2 5 3 4 2 2 2 3" xfId="27974" xr:uid="{5CA40594-4E68-4FC9-B848-A470FEAB95D5}"/>
    <cellStyle name="Comma 3 2 5 3 4 2 2 3" xfId="13564" xr:uid="{00000000-0005-0000-0000-0000AB2C0000}"/>
    <cellStyle name="Comma 3 2 5 3 4 2 2 3 2" xfId="32778" xr:uid="{57691B96-42AF-4CEC-871F-1A21E776D379}"/>
    <cellStyle name="Comma 3 2 5 3 4 2 2 4" xfId="23171" xr:uid="{1543FB28-4A41-4BBB-AB99-6AE8EED1FAAF}"/>
    <cellStyle name="Comma 3 2 5 3 4 2 3" xfId="6359" xr:uid="{00000000-0005-0000-0000-0000AC2C0000}"/>
    <cellStyle name="Comma 3 2 5 3 4 2 3 2" xfId="15966" xr:uid="{00000000-0005-0000-0000-0000AD2C0000}"/>
    <cellStyle name="Comma 3 2 5 3 4 2 3 2 2" xfId="35180" xr:uid="{769C4E9C-0767-4764-A83C-B2668A11E02C}"/>
    <cellStyle name="Comma 3 2 5 3 4 2 3 3" xfId="25573" xr:uid="{D4782346-E8F2-4DB6-BEEC-C03DCB47145A}"/>
    <cellStyle name="Comma 3 2 5 3 4 2 4" xfId="11162" xr:uid="{00000000-0005-0000-0000-0000AE2C0000}"/>
    <cellStyle name="Comma 3 2 5 3 4 2 4 2" xfId="30376" xr:uid="{90E5F83C-F2B0-458A-AB64-9D38D0D4EA62}"/>
    <cellStyle name="Comma 3 2 5 3 4 2 5" xfId="20769" xr:uid="{FC36A340-9686-44FE-ABC6-1D2A1723CAAD}"/>
    <cellStyle name="Comma 3 2 5 3 4 3" xfId="2352" xr:uid="{00000000-0005-0000-0000-0000AF2C0000}"/>
    <cellStyle name="Comma 3 2 5 3 4 3 2" xfId="4757" xr:uid="{00000000-0005-0000-0000-0000B02C0000}"/>
    <cellStyle name="Comma 3 2 5 3 4 3 2 2" xfId="9560" xr:uid="{00000000-0005-0000-0000-0000B12C0000}"/>
    <cellStyle name="Comma 3 2 5 3 4 3 2 2 2" xfId="19167" xr:uid="{00000000-0005-0000-0000-0000B22C0000}"/>
    <cellStyle name="Comma 3 2 5 3 4 3 2 2 2 2" xfId="38381" xr:uid="{741465F4-F915-42A1-BB4C-785EC68F97E3}"/>
    <cellStyle name="Comma 3 2 5 3 4 3 2 2 3" xfId="28774" xr:uid="{DC697543-3372-4DDF-96A3-64510DCFA6EE}"/>
    <cellStyle name="Comma 3 2 5 3 4 3 2 3" xfId="14364" xr:uid="{00000000-0005-0000-0000-0000B32C0000}"/>
    <cellStyle name="Comma 3 2 5 3 4 3 2 3 2" xfId="33578" xr:uid="{29B9FA86-5666-4831-940E-CFEE6A53C101}"/>
    <cellStyle name="Comma 3 2 5 3 4 3 2 4" xfId="23971" xr:uid="{31BFA718-5178-4C5D-8776-099007D0E74F}"/>
    <cellStyle name="Comma 3 2 5 3 4 3 3" xfId="7159" xr:uid="{00000000-0005-0000-0000-0000B42C0000}"/>
    <cellStyle name="Comma 3 2 5 3 4 3 3 2" xfId="16766" xr:uid="{00000000-0005-0000-0000-0000B52C0000}"/>
    <cellStyle name="Comma 3 2 5 3 4 3 3 2 2" xfId="35980" xr:uid="{F7821A62-C487-47F1-B9B5-B228A3E5AF59}"/>
    <cellStyle name="Comma 3 2 5 3 4 3 3 3" xfId="26373" xr:uid="{198DC950-B811-4424-95F2-DD21CE43B042}"/>
    <cellStyle name="Comma 3 2 5 3 4 3 4" xfId="11962" xr:uid="{00000000-0005-0000-0000-0000B62C0000}"/>
    <cellStyle name="Comma 3 2 5 3 4 3 4 2" xfId="31176" xr:uid="{A2BAC8EA-086F-49D1-B668-EB23BBDC9321}"/>
    <cellStyle name="Comma 3 2 5 3 4 3 5" xfId="21569" xr:uid="{07AA6B50-B286-4D60-9BFE-57130EC0935C}"/>
    <cellStyle name="Comma 3 2 5 3 4 4" xfId="3157" xr:uid="{00000000-0005-0000-0000-0000B72C0000}"/>
    <cellStyle name="Comma 3 2 5 3 4 4 2" xfId="7960" xr:uid="{00000000-0005-0000-0000-0000B82C0000}"/>
    <cellStyle name="Comma 3 2 5 3 4 4 2 2" xfId="17567" xr:uid="{00000000-0005-0000-0000-0000B92C0000}"/>
    <cellStyle name="Comma 3 2 5 3 4 4 2 2 2" xfId="36781" xr:uid="{9C24E6A7-AD80-4CAF-9C7F-6EFD8AD22089}"/>
    <cellStyle name="Comma 3 2 5 3 4 4 2 3" xfId="27174" xr:uid="{6C4B5FA5-1BAB-45FC-9CE3-B26F6FE673AF}"/>
    <cellStyle name="Comma 3 2 5 3 4 4 3" xfId="12764" xr:uid="{00000000-0005-0000-0000-0000BA2C0000}"/>
    <cellStyle name="Comma 3 2 5 3 4 4 3 2" xfId="31978" xr:uid="{6F2587BC-32D9-4289-8BFB-641FDA1C3F18}"/>
    <cellStyle name="Comma 3 2 5 3 4 4 4" xfId="22371" xr:uid="{94C6256B-A7EC-4D50-A171-EA19ED241B39}"/>
    <cellStyle name="Comma 3 2 5 3 4 5" xfId="5559" xr:uid="{00000000-0005-0000-0000-0000BB2C0000}"/>
    <cellStyle name="Comma 3 2 5 3 4 5 2" xfId="15166" xr:uid="{00000000-0005-0000-0000-0000BC2C0000}"/>
    <cellStyle name="Comma 3 2 5 3 4 5 2 2" xfId="34380" xr:uid="{F69E8368-06FA-407E-ABBD-03C32E688121}"/>
    <cellStyle name="Comma 3 2 5 3 4 5 3" xfId="24773" xr:uid="{68AC1357-2BFB-441D-9FEA-7B37AF4D4C0D}"/>
    <cellStyle name="Comma 3 2 5 3 4 6" xfId="10362" xr:uid="{00000000-0005-0000-0000-0000BD2C0000}"/>
    <cellStyle name="Comma 3 2 5 3 4 6 2" xfId="29576" xr:uid="{0F429451-EAA0-422F-9A65-14AC5FA55E3B}"/>
    <cellStyle name="Comma 3 2 5 3 4 7" xfId="19969" xr:uid="{8D37144C-AC99-488F-9082-33FC565CD9F2}"/>
    <cellStyle name="Comma 3 2 5 3 5" xfId="952" xr:uid="{00000000-0005-0000-0000-0000BE2C0000}"/>
    <cellStyle name="Comma 3 2 5 3 5 2" xfId="3357" xr:uid="{00000000-0005-0000-0000-0000BF2C0000}"/>
    <cellStyle name="Comma 3 2 5 3 5 2 2" xfId="8160" xr:uid="{00000000-0005-0000-0000-0000C02C0000}"/>
    <cellStyle name="Comma 3 2 5 3 5 2 2 2" xfId="17767" xr:uid="{00000000-0005-0000-0000-0000C12C0000}"/>
    <cellStyle name="Comma 3 2 5 3 5 2 2 2 2" xfId="36981" xr:uid="{EA57EAF5-2B62-4FFF-9EDB-AA567517C494}"/>
    <cellStyle name="Comma 3 2 5 3 5 2 2 3" xfId="27374" xr:uid="{8CC6C784-6FB1-47D0-BD28-F3214EB92E9F}"/>
    <cellStyle name="Comma 3 2 5 3 5 2 3" xfId="12964" xr:uid="{00000000-0005-0000-0000-0000C22C0000}"/>
    <cellStyle name="Comma 3 2 5 3 5 2 3 2" xfId="32178" xr:uid="{CF03EAFB-9033-4DC0-A22D-7032DB75262C}"/>
    <cellStyle name="Comma 3 2 5 3 5 2 4" xfId="22571" xr:uid="{D6B70CC4-3EC3-493D-92E8-EB228BF37A72}"/>
    <cellStyle name="Comma 3 2 5 3 5 3" xfId="5759" xr:uid="{00000000-0005-0000-0000-0000C32C0000}"/>
    <cellStyle name="Comma 3 2 5 3 5 3 2" xfId="15366" xr:uid="{00000000-0005-0000-0000-0000C42C0000}"/>
    <cellStyle name="Comma 3 2 5 3 5 3 2 2" xfId="34580" xr:uid="{1A35DF60-C1F4-4D26-BD67-450C01B59D73}"/>
    <cellStyle name="Comma 3 2 5 3 5 3 3" xfId="24973" xr:uid="{0ABF8D07-8DFB-46C6-AF46-BCEF323BF61D}"/>
    <cellStyle name="Comma 3 2 5 3 5 4" xfId="10562" xr:uid="{00000000-0005-0000-0000-0000C52C0000}"/>
    <cellStyle name="Comma 3 2 5 3 5 4 2" xfId="29776" xr:uid="{27CA9631-BC41-4053-A45A-61E713E5D012}"/>
    <cellStyle name="Comma 3 2 5 3 5 5" xfId="20169" xr:uid="{46FA3973-C98A-4DD0-92F2-BC58E140FC54}"/>
    <cellStyle name="Comma 3 2 5 3 6" xfId="1752" xr:uid="{00000000-0005-0000-0000-0000C62C0000}"/>
    <cellStyle name="Comma 3 2 5 3 6 2" xfId="4157" xr:uid="{00000000-0005-0000-0000-0000C72C0000}"/>
    <cellStyle name="Comma 3 2 5 3 6 2 2" xfId="8960" xr:uid="{00000000-0005-0000-0000-0000C82C0000}"/>
    <cellStyle name="Comma 3 2 5 3 6 2 2 2" xfId="18567" xr:uid="{00000000-0005-0000-0000-0000C92C0000}"/>
    <cellStyle name="Comma 3 2 5 3 6 2 2 2 2" xfId="37781" xr:uid="{FAC78EA3-D15D-4CC1-BDBE-D288F5116DF7}"/>
    <cellStyle name="Comma 3 2 5 3 6 2 2 3" xfId="28174" xr:uid="{13F2CF20-8A4D-48AA-AA21-E5A38FCC2C89}"/>
    <cellStyle name="Comma 3 2 5 3 6 2 3" xfId="13764" xr:uid="{00000000-0005-0000-0000-0000CA2C0000}"/>
    <cellStyle name="Comma 3 2 5 3 6 2 3 2" xfId="32978" xr:uid="{9BAD1F82-C3EE-4D25-A69D-0A70600485D0}"/>
    <cellStyle name="Comma 3 2 5 3 6 2 4" xfId="23371" xr:uid="{8C67B9CC-A512-43CD-A6A0-CAA41570C90D}"/>
    <cellStyle name="Comma 3 2 5 3 6 3" xfId="6559" xr:uid="{00000000-0005-0000-0000-0000CB2C0000}"/>
    <cellStyle name="Comma 3 2 5 3 6 3 2" xfId="16166" xr:uid="{00000000-0005-0000-0000-0000CC2C0000}"/>
    <cellStyle name="Comma 3 2 5 3 6 3 2 2" xfId="35380" xr:uid="{A206EF35-DE01-4560-A952-28712CBA77A1}"/>
    <cellStyle name="Comma 3 2 5 3 6 3 3" xfId="25773" xr:uid="{F62CE385-4841-430E-B62A-1EB20C45CB14}"/>
    <cellStyle name="Comma 3 2 5 3 6 4" xfId="11362" xr:uid="{00000000-0005-0000-0000-0000CD2C0000}"/>
    <cellStyle name="Comma 3 2 5 3 6 4 2" xfId="30576" xr:uid="{2EAE7741-9009-40E5-BB2C-C7748259C490}"/>
    <cellStyle name="Comma 3 2 5 3 6 5" xfId="20969" xr:uid="{3F73B0C2-78B6-4C61-A55E-B8BABD6689F4}"/>
    <cellStyle name="Comma 3 2 5 3 7" xfId="2557" xr:uid="{00000000-0005-0000-0000-0000CE2C0000}"/>
    <cellStyle name="Comma 3 2 5 3 7 2" xfId="7360" xr:uid="{00000000-0005-0000-0000-0000CF2C0000}"/>
    <cellStyle name="Comma 3 2 5 3 7 2 2" xfId="16967" xr:uid="{00000000-0005-0000-0000-0000D02C0000}"/>
    <cellStyle name="Comma 3 2 5 3 7 2 2 2" xfId="36181" xr:uid="{48848705-FBF1-46BA-BBA6-9F0F4F846667}"/>
    <cellStyle name="Comma 3 2 5 3 7 2 3" xfId="26574" xr:uid="{FDDB54C1-25FC-4DDC-A95B-BEC1414104D2}"/>
    <cellStyle name="Comma 3 2 5 3 7 3" xfId="12164" xr:uid="{00000000-0005-0000-0000-0000D12C0000}"/>
    <cellStyle name="Comma 3 2 5 3 7 3 2" xfId="31378" xr:uid="{EF5B207E-FE5F-47B7-9A76-392AC262AD21}"/>
    <cellStyle name="Comma 3 2 5 3 7 4" xfId="21771" xr:uid="{AED65FE8-B7D2-4E88-AF75-A072EE7BB1BE}"/>
    <cellStyle name="Comma 3 2 5 3 8" xfId="4959" xr:uid="{00000000-0005-0000-0000-0000D22C0000}"/>
    <cellStyle name="Comma 3 2 5 3 8 2" xfId="14566" xr:uid="{00000000-0005-0000-0000-0000D32C0000}"/>
    <cellStyle name="Comma 3 2 5 3 8 2 2" xfId="33780" xr:uid="{DAA0D94F-FB8B-4D16-B9DB-A0A8DE11A92F}"/>
    <cellStyle name="Comma 3 2 5 3 8 3" xfId="24173" xr:uid="{3B01AE3E-3DF7-4500-B040-12206CBFCC30}"/>
    <cellStyle name="Comma 3 2 5 3 9" xfId="9762" xr:uid="{00000000-0005-0000-0000-0000D42C0000}"/>
    <cellStyle name="Comma 3 2 5 3 9 2" xfId="28976" xr:uid="{E9162B33-0CA2-4082-8A72-4E4D86DEDB5C}"/>
    <cellStyle name="Comma 3 2 5 4" xfId="251" xr:uid="{00000000-0005-0000-0000-0000D52C0000}"/>
    <cellStyle name="Comma 3 2 5 4 2" xfId="1052" xr:uid="{00000000-0005-0000-0000-0000D62C0000}"/>
    <cellStyle name="Comma 3 2 5 4 2 2" xfId="3457" xr:uid="{00000000-0005-0000-0000-0000D72C0000}"/>
    <cellStyle name="Comma 3 2 5 4 2 2 2" xfId="8260" xr:uid="{00000000-0005-0000-0000-0000D82C0000}"/>
    <cellStyle name="Comma 3 2 5 4 2 2 2 2" xfId="17867" xr:uid="{00000000-0005-0000-0000-0000D92C0000}"/>
    <cellStyle name="Comma 3 2 5 4 2 2 2 2 2" xfId="37081" xr:uid="{C93EA6F2-BC64-4E4F-A1F9-7612543FFF6C}"/>
    <cellStyle name="Comma 3 2 5 4 2 2 2 3" xfId="27474" xr:uid="{70537DB2-4999-422A-B99D-919489147222}"/>
    <cellStyle name="Comma 3 2 5 4 2 2 3" xfId="13064" xr:uid="{00000000-0005-0000-0000-0000DA2C0000}"/>
    <cellStyle name="Comma 3 2 5 4 2 2 3 2" xfId="32278" xr:uid="{EA7074F5-E541-4D71-8FD3-101721C39F8D}"/>
    <cellStyle name="Comma 3 2 5 4 2 2 4" xfId="22671" xr:uid="{DE83043E-40DD-4AD3-BFC2-2F51A625EEBE}"/>
    <cellStyle name="Comma 3 2 5 4 2 3" xfId="5859" xr:uid="{00000000-0005-0000-0000-0000DB2C0000}"/>
    <cellStyle name="Comma 3 2 5 4 2 3 2" xfId="15466" xr:uid="{00000000-0005-0000-0000-0000DC2C0000}"/>
    <cellStyle name="Comma 3 2 5 4 2 3 2 2" xfId="34680" xr:uid="{F7DFE032-D1E5-473B-9E5E-7876A17D6983}"/>
    <cellStyle name="Comma 3 2 5 4 2 3 3" xfId="25073" xr:uid="{DA6855F0-1D17-4C6A-B110-34C2DB04227C}"/>
    <cellStyle name="Comma 3 2 5 4 2 4" xfId="10662" xr:uid="{00000000-0005-0000-0000-0000DD2C0000}"/>
    <cellStyle name="Comma 3 2 5 4 2 4 2" xfId="29876" xr:uid="{2EA76632-63FE-468B-B0AF-430DE471D3AC}"/>
    <cellStyle name="Comma 3 2 5 4 2 5" xfId="20269" xr:uid="{810E28C2-0DEC-44AB-91D7-1D2A4C9046C5}"/>
    <cellStyle name="Comma 3 2 5 4 3" xfId="1852" xr:uid="{00000000-0005-0000-0000-0000DE2C0000}"/>
    <cellStyle name="Comma 3 2 5 4 3 2" xfId="4257" xr:uid="{00000000-0005-0000-0000-0000DF2C0000}"/>
    <cellStyle name="Comma 3 2 5 4 3 2 2" xfId="9060" xr:uid="{00000000-0005-0000-0000-0000E02C0000}"/>
    <cellStyle name="Comma 3 2 5 4 3 2 2 2" xfId="18667" xr:uid="{00000000-0005-0000-0000-0000E12C0000}"/>
    <cellStyle name="Comma 3 2 5 4 3 2 2 2 2" xfId="37881" xr:uid="{F78EFBD9-319D-4428-BC8B-979D2B666415}"/>
    <cellStyle name="Comma 3 2 5 4 3 2 2 3" xfId="28274" xr:uid="{A1D76C27-C7D6-40F2-9D19-88ABB66B79A1}"/>
    <cellStyle name="Comma 3 2 5 4 3 2 3" xfId="13864" xr:uid="{00000000-0005-0000-0000-0000E22C0000}"/>
    <cellStyle name="Comma 3 2 5 4 3 2 3 2" xfId="33078" xr:uid="{D29179BC-F079-4439-B2B7-C0E391A82DDE}"/>
    <cellStyle name="Comma 3 2 5 4 3 2 4" xfId="23471" xr:uid="{51E62AC7-2DBD-439B-9553-B8970D30E0FA}"/>
    <cellStyle name="Comma 3 2 5 4 3 3" xfId="6659" xr:uid="{00000000-0005-0000-0000-0000E32C0000}"/>
    <cellStyle name="Comma 3 2 5 4 3 3 2" xfId="16266" xr:uid="{00000000-0005-0000-0000-0000E42C0000}"/>
    <cellStyle name="Comma 3 2 5 4 3 3 2 2" xfId="35480" xr:uid="{D3EAC75C-017D-4881-B79C-E4B01804971E}"/>
    <cellStyle name="Comma 3 2 5 4 3 3 3" xfId="25873" xr:uid="{EB31B111-F2EA-46B8-B343-B3722C4ADBAD}"/>
    <cellStyle name="Comma 3 2 5 4 3 4" xfId="11462" xr:uid="{00000000-0005-0000-0000-0000E52C0000}"/>
    <cellStyle name="Comma 3 2 5 4 3 4 2" xfId="30676" xr:uid="{68DE4641-7CDC-4FDC-88E9-CC3A18EECB17}"/>
    <cellStyle name="Comma 3 2 5 4 3 5" xfId="21069" xr:uid="{6D0B35C8-3CFC-4DCE-A3E5-1336931E7CAF}"/>
    <cellStyle name="Comma 3 2 5 4 4" xfId="2657" xr:uid="{00000000-0005-0000-0000-0000E62C0000}"/>
    <cellStyle name="Comma 3 2 5 4 4 2" xfId="7460" xr:uid="{00000000-0005-0000-0000-0000E72C0000}"/>
    <cellStyle name="Comma 3 2 5 4 4 2 2" xfId="17067" xr:uid="{00000000-0005-0000-0000-0000E82C0000}"/>
    <cellStyle name="Comma 3 2 5 4 4 2 2 2" xfId="36281" xr:uid="{5AF06BDE-C512-4B15-A54B-889541BE2C6F}"/>
    <cellStyle name="Comma 3 2 5 4 4 2 3" xfId="26674" xr:uid="{E2325531-6382-4D5F-A63B-48954AF95976}"/>
    <cellStyle name="Comma 3 2 5 4 4 3" xfId="12264" xr:uid="{00000000-0005-0000-0000-0000E92C0000}"/>
    <cellStyle name="Comma 3 2 5 4 4 3 2" xfId="31478" xr:uid="{E543AF06-3AEA-4AD9-9124-7E630D91B81D}"/>
    <cellStyle name="Comma 3 2 5 4 4 4" xfId="21871" xr:uid="{2D36835E-64A9-4CB9-A095-D9D659851417}"/>
    <cellStyle name="Comma 3 2 5 4 5" xfId="5059" xr:uid="{00000000-0005-0000-0000-0000EA2C0000}"/>
    <cellStyle name="Comma 3 2 5 4 5 2" xfId="14666" xr:uid="{00000000-0005-0000-0000-0000EB2C0000}"/>
    <cellStyle name="Comma 3 2 5 4 5 2 2" xfId="33880" xr:uid="{C2396B10-6477-4634-8C93-144655C9EE40}"/>
    <cellStyle name="Comma 3 2 5 4 5 3" xfId="24273" xr:uid="{9BA93B65-CDA1-46DF-BEFC-7211CFF5C8F5}"/>
    <cellStyle name="Comma 3 2 5 4 6" xfId="9862" xr:uid="{00000000-0005-0000-0000-0000EC2C0000}"/>
    <cellStyle name="Comma 3 2 5 4 6 2" xfId="29076" xr:uid="{D309D94D-36EA-4834-9589-AB2C699F79B8}"/>
    <cellStyle name="Comma 3 2 5 4 7" xfId="19469" xr:uid="{5855D58D-F65B-4973-B299-189CFD405226}"/>
    <cellStyle name="Comma 3 2 5 5" xfId="451" xr:uid="{00000000-0005-0000-0000-0000ED2C0000}"/>
    <cellStyle name="Comma 3 2 5 5 2" xfId="1252" xr:uid="{00000000-0005-0000-0000-0000EE2C0000}"/>
    <cellStyle name="Comma 3 2 5 5 2 2" xfId="3657" xr:uid="{00000000-0005-0000-0000-0000EF2C0000}"/>
    <cellStyle name="Comma 3 2 5 5 2 2 2" xfId="8460" xr:uid="{00000000-0005-0000-0000-0000F02C0000}"/>
    <cellStyle name="Comma 3 2 5 5 2 2 2 2" xfId="18067" xr:uid="{00000000-0005-0000-0000-0000F12C0000}"/>
    <cellStyle name="Comma 3 2 5 5 2 2 2 2 2" xfId="37281" xr:uid="{2FA5BFAB-B95E-4B4A-9970-BF8E81A8CCA8}"/>
    <cellStyle name="Comma 3 2 5 5 2 2 2 3" xfId="27674" xr:uid="{912BE01E-3DBB-4B6F-8A74-FA3918DB98C9}"/>
    <cellStyle name="Comma 3 2 5 5 2 2 3" xfId="13264" xr:uid="{00000000-0005-0000-0000-0000F22C0000}"/>
    <cellStyle name="Comma 3 2 5 5 2 2 3 2" xfId="32478" xr:uid="{EA74F0A1-6BBC-4464-86E0-27059CA47683}"/>
    <cellStyle name="Comma 3 2 5 5 2 2 4" xfId="22871" xr:uid="{6DC270B0-FFB1-4BAC-8DAC-2F5427B96054}"/>
    <cellStyle name="Comma 3 2 5 5 2 3" xfId="6059" xr:uid="{00000000-0005-0000-0000-0000F32C0000}"/>
    <cellStyle name="Comma 3 2 5 5 2 3 2" xfId="15666" xr:uid="{00000000-0005-0000-0000-0000F42C0000}"/>
    <cellStyle name="Comma 3 2 5 5 2 3 2 2" xfId="34880" xr:uid="{AEA5C3D8-AF97-4BDA-8280-80D37A9B86DC}"/>
    <cellStyle name="Comma 3 2 5 5 2 3 3" xfId="25273" xr:uid="{B0077C0C-98E8-445F-B9B7-332563923B03}"/>
    <cellStyle name="Comma 3 2 5 5 2 4" xfId="10862" xr:uid="{00000000-0005-0000-0000-0000F52C0000}"/>
    <cellStyle name="Comma 3 2 5 5 2 4 2" xfId="30076" xr:uid="{5943F21A-53F4-4193-8B51-E5E4A41AF70B}"/>
    <cellStyle name="Comma 3 2 5 5 2 5" xfId="20469" xr:uid="{2E8CEA4F-0E53-4A5A-89BA-9382685A5CBD}"/>
    <cellStyle name="Comma 3 2 5 5 3" xfId="2052" xr:uid="{00000000-0005-0000-0000-0000F62C0000}"/>
    <cellStyle name="Comma 3 2 5 5 3 2" xfId="4457" xr:uid="{00000000-0005-0000-0000-0000F72C0000}"/>
    <cellStyle name="Comma 3 2 5 5 3 2 2" xfId="9260" xr:uid="{00000000-0005-0000-0000-0000F82C0000}"/>
    <cellStyle name="Comma 3 2 5 5 3 2 2 2" xfId="18867" xr:uid="{00000000-0005-0000-0000-0000F92C0000}"/>
    <cellStyle name="Comma 3 2 5 5 3 2 2 2 2" xfId="38081" xr:uid="{CBA49922-05C6-4C79-A1C3-07F09BC0F94A}"/>
    <cellStyle name="Comma 3 2 5 5 3 2 2 3" xfId="28474" xr:uid="{9AC38225-683B-4378-B818-D12C84C27B16}"/>
    <cellStyle name="Comma 3 2 5 5 3 2 3" xfId="14064" xr:uid="{00000000-0005-0000-0000-0000FA2C0000}"/>
    <cellStyle name="Comma 3 2 5 5 3 2 3 2" xfId="33278" xr:uid="{A0C31F54-0AF4-425E-9FDB-8B5AAF1B2BB7}"/>
    <cellStyle name="Comma 3 2 5 5 3 2 4" xfId="23671" xr:uid="{CBA5448C-A053-4012-B86E-41FB9E79D7BA}"/>
    <cellStyle name="Comma 3 2 5 5 3 3" xfId="6859" xr:uid="{00000000-0005-0000-0000-0000FB2C0000}"/>
    <cellStyle name="Comma 3 2 5 5 3 3 2" xfId="16466" xr:uid="{00000000-0005-0000-0000-0000FC2C0000}"/>
    <cellStyle name="Comma 3 2 5 5 3 3 2 2" xfId="35680" xr:uid="{C96CF0F3-58E5-42E2-B003-5FAFCCC67FA5}"/>
    <cellStyle name="Comma 3 2 5 5 3 3 3" xfId="26073" xr:uid="{468863ED-64F5-47AA-B7E7-E704CFBEE9D8}"/>
    <cellStyle name="Comma 3 2 5 5 3 4" xfId="11662" xr:uid="{00000000-0005-0000-0000-0000FD2C0000}"/>
    <cellStyle name="Comma 3 2 5 5 3 4 2" xfId="30876" xr:uid="{8FE1AF5E-630C-4B8F-8075-BAE4178C9585}"/>
    <cellStyle name="Comma 3 2 5 5 3 5" xfId="21269" xr:uid="{A1B21037-8994-48E5-9F45-CFFB0A195908}"/>
    <cellStyle name="Comma 3 2 5 5 4" xfId="2857" xr:uid="{00000000-0005-0000-0000-0000FE2C0000}"/>
    <cellStyle name="Comma 3 2 5 5 4 2" xfId="7660" xr:uid="{00000000-0005-0000-0000-0000FF2C0000}"/>
    <cellStyle name="Comma 3 2 5 5 4 2 2" xfId="17267" xr:uid="{00000000-0005-0000-0000-0000002D0000}"/>
    <cellStyle name="Comma 3 2 5 5 4 2 2 2" xfId="36481" xr:uid="{6327493C-1DE8-4333-963C-0DDBFB8F4A67}"/>
    <cellStyle name="Comma 3 2 5 5 4 2 3" xfId="26874" xr:uid="{2422E382-8C51-4485-BB14-3754657F5A32}"/>
    <cellStyle name="Comma 3 2 5 5 4 3" xfId="12464" xr:uid="{00000000-0005-0000-0000-0000012D0000}"/>
    <cellStyle name="Comma 3 2 5 5 4 3 2" xfId="31678" xr:uid="{02AC2435-DB9F-4144-8164-78F5DE642E7B}"/>
    <cellStyle name="Comma 3 2 5 5 4 4" xfId="22071" xr:uid="{150A8911-DC4B-4DC9-8F59-69E26110DE71}"/>
    <cellStyle name="Comma 3 2 5 5 5" xfId="5259" xr:uid="{00000000-0005-0000-0000-0000022D0000}"/>
    <cellStyle name="Comma 3 2 5 5 5 2" xfId="14866" xr:uid="{00000000-0005-0000-0000-0000032D0000}"/>
    <cellStyle name="Comma 3 2 5 5 5 2 2" xfId="34080" xr:uid="{715E73F7-7E08-44A6-A1FF-117FBA19C8AE}"/>
    <cellStyle name="Comma 3 2 5 5 5 3" xfId="24473" xr:uid="{E9528AAC-DD6E-4BDB-8EA2-7F91B34102AD}"/>
    <cellStyle name="Comma 3 2 5 5 6" xfId="10062" xr:uid="{00000000-0005-0000-0000-0000042D0000}"/>
    <cellStyle name="Comma 3 2 5 5 6 2" xfId="29276" xr:uid="{9F1808B6-A26F-4CC5-A723-2D7A02938DBD}"/>
    <cellStyle name="Comma 3 2 5 5 7" xfId="19669" xr:uid="{A5E37F02-8F2F-46A5-8DCD-4BE0F1D1F45A}"/>
    <cellStyle name="Comma 3 2 5 6" xfId="651" xr:uid="{00000000-0005-0000-0000-0000052D0000}"/>
    <cellStyle name="Comma 3 2 5 6 2" xfId="1452" xr:uid="{00000000-0005-0000-0000-0000062D0000}"/>
    <cellStyle name="Comma 3 2 5 6 2 2" xfId="3857" xr:uid="{00000000-0005-0000-0000-0000072D0000}"/>
    <cellStyle name="Comma 3 2 5 6 2 2 2" xfId="8660" xr:uid="{00000000-0005-0000-0000-0000082D0000}"/>
    <cellStyle name="Comma 3 2 5 6 2 2 2 2" xfId="18267" xr:uid="{00000000-0005-0000-0000-0000092D0000}"/>
    <cellStyle name="Comma 3 2 5 6 2 2 2 2 2" xfId="37481" xr:uid="{908D24C5-940D-49D6-9238-06CB59A0BE57}"/>
    <cellStyle name="Comma 3 2 5 6 2 2 2 3" xfId="27874" xr:uid="{1C618E44-62AB-4B19-8251-913BFB8A286A}"/>
    <cellStyle name="Comma 3 2 5 6 2 2 3" xfId="13464" xr:uid="{00000000-0005-0000-0000-00000A2D0000}"/>
    <cellStyle name="Comma 3 2 5 6 2 2 3 2" xfId="32678" xr:uid="{22C1E551-97C1-490D-A8B9-61C93C4FB688}"/>
    <cellStyle name="Comma 3 2 5 6 2 2 4" xfId="23071" xr:uid="{AAD04E31-812E-469E-A25E-BA95E4106E20}"/>
    <cellStyle name="Comma 3 2 5 6 2 3" xfId="6259" xr:uid="{00000000-0005-0000-0000-00000B2D0000}"/>
    <cellStyle name="Comma 3 2 5 6 2 3 2" xfId="15866" xr:uid="{00000000-0005-0000-0000-00000C2D0000}"/>
    <cellStyle name="Comma 3 2 5 6 2 3 2 2" xfId="35080" xr:uid="{842AB69C-8D4F-4DA7-9F55-2872FDAB2BEE}"/>
    <cellStyle name="Comma 3 2 5 6 2 3 3" xfId="25473" xr:uid="{29C72BAE-A3C5-4684-8D88-A281D2C0D0D7}"/>
    <cellStyle name="Comma 3 2 5 6 2 4" xfId="11062" xr:uid="{00000000-0005-0000-0000-00000D2D0000}"/>
    <cellStyle name="Comma 3 2 5 6 2 4 2" xfId="30276" xr:uid="{103C57A3-743A-40A2-AA97-5D5FC7EC4AA8}"/>
    <cellStyle name="Comma 3 2 5 6 2 5" xfId="20669" xr:uid="{0CF67A6F-9DF5-4B12-AAE5-A27AAC5EFD38}"/>
    <cellStyle name="Comma 3 2 5 6 3" xfId="2252" xr:uid="{00000000-0005-0000-0000-00000E2D0000}"/>
    <cellStyle name="Comma 3 2 5 6 3 2" xfId="4657" xr:uid="{00000000-0005-0000-0000-00000F2D0000}"/>
    <cellStyle name="Comma 3 2 5 6 3 2 2" xfId="9460" xr:uid="{00000000-0005-0000-0000-0000102D0000}"/>
    <cellStyle name="Comma 3 2 5 6 3 2 2 2" xfId="19067" xr:uid="{00000000-0005-0000-0000-0000112D0000}"/>
    <cellStyle name="Comma 3 2 5 6 3 2 2 2 2" xfId="38281" xr:uid="{BE646C36-FAA4-44B9-A47C-02582F2AF71A}"/>
    <cellStyle name="Comma 3 2 5 6 3 2 2 3" xfId="28674" xr:uid="{324E1D8F-B521-4EEF-95CB-EBE1358DD847}"/>
    <cellStyle name="Comma 3 2 5 6 3 2 3" xfId="14264" xr:uid="{00000000-0005-0000-0000-0000122D0000}"/>
    <cellStyle name="Comma 3 2 5 6 3 2 3 2" xfId="33478" xr:uid="{1B3B2E6E-8118-4C4E-839B-B85E73C152FA}"/>
    <cellStyle name="Comma 3 2 5 6 3 2 4" xfId="23871" xr:uid="{B44EA47E-D5D9-4161-9BB6-E1B5308401E0}"/>
    <cellStyle name="Comma 3 2 5 6 3 3" xfId="7059" xr:uid="{00000000-0005-0000-0000-0000132D0000}"/>
    <cellStyle name="Comma 3 2 5 6 3 3 2" xfId="16666" xr:uid="{00000000-0005-0000-0000-0000142D0000}"/>
    <cellStyle name="Comma 3 2 5 6 3 3 2 2" xfId="35880" xr:uid="{C27E4A0F-0558-4C8E-91F8-86B6FAD96567}"/>
    <cellStyle name="Comma 3 2 5 6 3 3 3" xfId="26273" xr:uid="{C4C070A9-3783-40EB-A0EC-AEA75561BC9B}"/>
    <cellStyle name="Comma 3 2 5 6 3 4" xfId="11862" xr:uid="{00000000-0005-0000-0000-0000152D0000}"/>
    <cellStyle name="Comma 3 2 5 6 3 4 2" xfId="31076" xr:uid="{52BECAE0-A579-403D-BDA7-B7CD969E67D4}"/>
    <cellStyle name="Comma 3 2 5 6 3 5" xfId="21469" xr:uid="{F40B22B5-A072-416F-83DE-11C03F430648}"/>
    <cellStyle name="Comma 3 2 5 6 4" xfId="3057" xr:uid="{00000000-0005-0000-0000-0000162D0000}"/>
    <cellStyle name="Comma 3 2 5 6 4 2" xfId="7860" xr:uid="{00000000-0005-0000-0000-0000172D0000}"/>
    <cellStyle name="Comma 3 2 5 6 4 2 2" xfId="17467" xr:uid="{00000000-0005-0000-0000-0000182D0000}"/>
    <cellStyle name="Comma 3 2 5 6 4 2 2 2" xfId="36681" xr:uid="{80C14106-187E-4D29-813B-144F0A8483B2}"/>
    <cellStyle name="Comma 3 2 5 6 4 2 3" xfId="27074" xr:uid="{F985D58B-345E-4ECF-8FE2-26A7E8B5FE79}"/>
    <cellStyle name="Comma 3 2 5 6 4 3" xfId="12664" xr:uid="{00000000-0005-0000-0000-0000192D0000}"/>
    <cellStyle name="Comma 3 2 5 6 4 3 2" xfId="31878" xr:uid="{5A36877C-0BA8-438F-A508-BD80D62D1DDD}"/>
    <cellStyle name="Comma 3 2 5 6 4 4" xfId="22271" xr:uid="{8C7A72C7-F475-44AD-8CB7-1DDC15DE85EE}"/>
    <cellStyle name="Comma 3 2 5 6 5" xfId="5459" xr:uid="{00000000-0005-0000-0000-00001A2D0000}"/>
    <cellStyle name="Comma 3 2 5 6 5 2" xfId="15066" xr:uid="{00000000-0005-0000-0000-00001B2D0000}"/>
    <cellStyle name="Comma 3 2 5 6 5 2 2" xfId="34280" xr:uid="{4C3247A3-FCE7-4BD3-8C8A-751EE955C9DB}"/>
    <cellStyle name="Comma 3 2 5 6 5 3" xfId="24673" xr:uid="{5633EFA4-745F-457F-953C-3A83516C9FD7}"/>
    <cellStyle name="Comma 3 2 5 6 6" xfId="10262" xr:uid="{00000000-0005-0000-0000-00001C2D0000}"/>
    <cellStyle name="Comma 3 2 5 6 6 2" xfId="29476" xr:uid="{5A2DEFCF-20DD-4BAC-9FE8-6D0A93979361}"/>
    <cellStyle name="Comma 3 2 5 6 7" xfId="19869" xr:uid="{5F92B81C-104D-4EDE-863B-B85B07D66696}"/>
    <cellStyle name="Comma 3 2 5 7" xfId="852" xr:uid="{00000000-0005-0000-0000-00001D2D0000}"/>
    <cellStyle name="Comma 3 2 5 7 2" xfId="3257" xr:uid="{00000000-0005-0000-0000-00001E2D0000}"/>
    <cellStyle name="Comma 3 2 5 7 2 2" xfId="8060" xr:uid="{00000000-0005-0000-0000-00001F2D0000}"/>
    <cellStyle name="Comma 3 2 5 7 2 2 2" xfId="17667" xr:uid="{00000000-0005-0000-0000-0000202D0000}"/>
    <cellStyle name="Comma 3 2 5 7 2 2 2 2" xfId="36881" xr:uid="{F312BE7C-D975-4902-8F39-31F4D3903E12}"/>
    <cellStyle name="Comma 3 2 5 7 2 2 3" xfId="27274" xr:uid="{CC536AAA-8EB7-4CF2-B5E4-9B2104ED2693}"/>
    <cellStyle name="Comma 3 2 5 7 2 3" xfId="12864" xr:uid="{00000000-0005-0000-0000-0000212D0000}"/>
    <cellStyle name="Comma 3 2 5 7 2 3 2" xfId="32078" xr:uid="{976C67C1-FEBF-4D69-BAE3-EE1A0319EF29}"/>
    <cellStyle name="Comma 3 2 5 7 2 4" xfId="22471" xr:uid="{5F433EFF-19AA-4E71-A387-E465672FC883}"/>
    <cellStyle name="Comma 3 2 5 7 3" xfId="5659" xr:uid="{00000000-0005-0000-0000-0000222D0000}"/>
    <cellStyle name="Comma 3 2 5 7 3 2" xfId="15266" xr:uid="{00000000-0005-0000-0000-0000232D0000}"/>
    <cellStyle name="Comma 3 2 5 7 3 2 2" xfId="34480" xr:uid="{BF041DBE-2D81-4CBB-A5AD-4B10ED8FFE87}"/>
    <cellStyle name="Comma 3 2 5 7 3 3" xfId="24873" xr:uid="{E80F004E-9A6E-4885-887F-C55812348AD4}"/>
    <cellStyle name="Comma 3 2 5 7 4" xfId="10462" xr:uid="{00000000-0005-0000-0000-0000242D0000}"/>
    <cellStyle name="Comma 3 2 5 7 4 2" xfId="29676" xr:uid="{A62E1318-7D59-4D3C-B685-53AEA3AABAE3}"/>
    <cellStyle name="Comma 3 2 5 7 5" xfId="20069" xr:uid="{7949F523-7E83-430A-B073-22BFE8DF4417}"/>
    <cellStyle name="Comma 3 2 5 8" xfId="1652" xr:uid="{00000000-0005-0000-0000-0000252D0000}"/>
    <cellStyle name="Comma 3 2 5 8 2" xfId="4057" xr:uid="{00000000-0005-0000-0000-0000262D0000}"/>
    <cellStyle name="Comma 3 2 5 8 2 2" xfId="8860" xr:uid="{00000000-0005-0000-0000-0000272D0000}"/>
    <cellStyle name="Comma 3 2 5 8 2 2 2" xfId="18467" xr:uid="{00000000-0005-0000-0000-0000282D0000}"/>
    <cellStyle name="Comma 3 2 5 8 2 2 2 2" xfId="37681" xr:uid="{4ABBD448-E620-4BF4-AD2D-A0A052B9B030}"/>
    <cellStyle name="Comma 3 2 5 8 2 2 3" xfId="28074" xr:uid="{0F367B0D-5A13-4DAB-AC40-4CA85E36145F}"/>
    <cellStyle name="Comma 3 2 5 8 2 3" xfId="13664" xr:uid="{00000000-0005-0000-0000-0000292D0000}"/>
    <cellStyle name="Comma 3 2 5 8 2 3 2" xfId="32878" xr:uid="{E5BD8FAC-5ABA-460E-B8E4-92AAC47497BF}"/>
    <cellStyle name="Comma 3 2 5 8 2 4" xfId="23271" xr:uid="{F0A38EB4-D3A7-4572-A79A-59975BB252B2}"/>
    <cellStyle name="Comma 3 2 5 8 3" xfId="6459" xr:uid="{00000000-0005-0000-0000-00002A2D0000}"/>
    <cellStyle name="Comma 3 2 5 8 3 2" xfId="16066" xr:uid="{00000000-0005-0000-0000-00002B2D0000}"/>
    <cellStyle name="Comma 3 2 5 8 3 2 2" xfId="35280" xr:uid="{B71B9974-F9BB-47FF-AD36-BA18760322AE}"/>
    <cellStyle name="Comma 3 2 5 8 3 3" xfId="25673" xr:uid="{36E46F15-6930-4D58-8EC9-2A559E0D872A}"/>
    <cellStyle name="Comma 3 2 5 8 4" xfId="11262" xr:uid="{00000000-0005-0000-0000-00002C2D0000}"/>
    <cellStyle name="Comma 3 2 5 8 4 2" xfId="30476" xr:uid="{21D607A3-395F-446D-986E-E9157B3F5825}"/>
    <cellStyle name="Comma 3 2 5 8 5" xfId="20869" xr:uid="{26096C04-B112-408F-98C4-7CEE2581AB6E}"/>
    <cellStyle name="Comma 3 2 5 9" xfId="2457" xr:uid="{00000000-0005-0000-0000-00002D2D0000}"/>
    <cellStyle name="Comma 3 2 5 9 2" xfId="7260" xr:uid="{00000000-0005-0000-0000-00002E2D0000}"/>
    <cellStyle name="Comma 3 2 5 9 2 2" xfId="16867" xr:uid="{00000000-0005-0000-0000-00002F2D0000}"/>
    <cellStyle name="Comma 3 2 5 9 2 2 2" xfId="36081" xr:uid="{73EE7A6A-4DD5-4137-8266-BBEF2FDEDB1A}"/>
    <cellStyle name="Comma 3 2 5 9 2 3" xfId="26474" xr:uid="{5C031C73-CD28-446B-83E7-4A46568B71AF}"/>
    <cellStyle name="Comma 3 2 5 9 3" xfId="12064" xr:uid="{00000000-0005-0000-0000-0000302D0000}"/>
    <cellStyle name="Comma 3 2 5 9 3 2" xfId="31278" xr:uid="{58A1C466-2C14-4E1C-98E8-A31BB563787E}"/>
    <cellStyle name="Comma 3 2 5 9 4" xfId="21671" xr:uid="{C20F555B-A0C3-45E8-8E13-459E366B49E2}"/>
    <cellStyle name="Comma 3 2 6" xfId="61" xr:uid="{00000000-0005-0000-0000-0000312D0000}"/>
    <cellStyle name="Comma 3 2 6 10" xfId="9672" xr:uid="{00000000-0005-0000-0000-0000322D0000}"/>
    <cellStyle name="Comma 3 2 6 10 2" xfId="28886" xr:uid="{13E5E7C7-1923-4CBA-B7BC-5C4A1A2255D7}"/>
    <cellStyle name="Comma 3 2 6 11" xfId="19279" xr:uid="{97BBF8A2-9AA6-48A5-B4FB-E8B524823B73}"/>
    <cellStyle name="Comma 3 2 6 2" xfId="161" xr:uid="{00000000-0005-0000-0000-0000332D0000}"/>
    <cellStyle name="Comma 3 2 6 2 10" xfId="19379" xr:uid="{33298A29-9721-4FAE-A806-6591C395F147}"/>
    <cellStyle name="Comma 3 2 6 2 2" xfId="361" xr:uid="{00000000-0005-0000-0000-0000342D0000}"/>
    <cellStyle name="Comma 3 2 6 2 2 2" xfId="1162" xr:uid="{00000000-0005-0000-0000-0000352D0000}"/>
    <cellStyle name="Comma 3 2 6 2 2 2 2" xfId="3567" xr:uid="{00000000-0005-0000-0000-0000362D0000}"/>
    <cellStyle name="Comma 3 2 6 2 2 2 2 2" xfId="8370" xr:uid="{00000000-0005-0000-0000-0000372D0000}"/>
    <cellStyle name="Comma 3 2 6 2 2 2 2 2 2" xfId="17977" xr:uid="{00000000-0005-0000-0000-0000382D0000}"/>
    <cellStyle name="Comma 3 2 6 2 2 2 2 2 2 2" xfId="37191" xr:uid="{A7DD939B-87A1-435F-AE86-B328F6ADC726}"/>
    <cellStyle name="Comma 3 2 6 2 2 2 2 2 3" xfId="27584" xr:uid="{D34893EE-2DA1-4A70-A119-21781CAC9AC2}"/>
    <cellStyle name="Comma 3 2 6 2 2 2 2 3" xfId="13174" xr:uid="{00000000-0005-0000-0000-0000392D0000}"/>
    <cellStyle name="Comma 3 2 6 2 2 2 2 3 2" xfId="32388" xr:uid="{BAD18EFA-6CF8-49F6-B6FF-53DC7D95A3DC}"/>
    <cellStyle name="Comma 3 2 6 2 2 2 2 4" xfId="22781" xr:uid="{8666531F-148A-4351-A483-0FC16E0E2507}"/>
    <cellStyle name="Comma 3 2 6 2 2 2 3" xfId="5969" xr:uid="{00000000-0005-0000-0000-00003A2D0000}"/>
    <cellStyle name="Comma 3 2 6 2 2 2 3 2" xfId="15576" xr:uid="{00000000-0005-0000-0000-00003B2D0000}"/>
    <cellStyle name="Comma 3 2 6 2 2 2 3 2 2" xfId="34790" xr:uid="{2C30288A-DFFF-4F1F-97A5-C9ABBB05B5AD}"/>
    <cellStyle name="Comma 3 2 6 2 2 2 3 3" xfId="25183" xr:uid="{BCC70F9A-4C6D-46AD-87D5-4D0F175D4921}"/>
    <cellStyle name="Comma 3 2 6 2 2 2 4" xfId="10772" xr:uid="{00000000-0005-0000-0000-00003C2D0000}"/>
    <cellStyle name="Comma 3 2 6 2 2 2 4 2" xfId="29986" xr:uid="{B0C3DCE8-C042-4907-A361-F292D9C5C1A0}"/>
    <cellStyle name="Comma 3 2 6 2 2 2 5" xfId="20379" xr:uid="{0F7FA91F-3438-450B-A4B2-EBD8DFAD3BAC}"/>
    <cellStyle name="Comma 3 2 6 2 2 3" xfId="1962" xr:uid="{00000000-0005-0000-0000-00003D2D0000}"/>
    <cellStyle name="Comma 3 2 6 2 2 3 2" xfId="4367" xr:uid="{00000000-0005-0000-0000-00003E2D0000}"/>
    <cellStyle name="Comma 3 2 6 2 2 3 2 2" xfId="9170" xr:uid="{00000000-0005-0000-0000-00003F2D0000}"/>
    <cellStyle name="Comma 3 2 6 2 2 3 2 2 2" xfId="18777" xr:uid="{00000000-0005-0000-0000-0000402D0000}"/>
    <cellStyle name="Comma 3 2 6 2 2 3 2 2 2 2" xfId="37991" xr:uid="{885A8C44-8B26-419C-9380-865389ACEE19}"/>
    <cellStyle name="Comma 3 2 6 2 2 3 2 2 3" xfId="28384" xr:uid="{3BC908C9-41E6-4D69-8CAC-4EE3241BA030}"/>
    <cellStyle name="Comma 3 2 6 2 2 3 2 3" xfId="13974" xr:uid="{00000000-0005-0000-0000-0000412D0000}"/>
    <cellStyle name="Comma 3 2 6 2 2 3 2 3 2" xfId="33188" xr:uid="{688014A8-EFD4-48AB-9FBE-360510A41835}"/>
    <cellStyle name="Comma 3 2 6 2 2 3 2 4" xfId="23581" xr:uid="{2AAB917A-0BB0-4509-AF06-64175083C6D1}"/>
    <cellStyle name="Comma 3 2 6 2 2 3 3" xfId="6769" xr:uid="{00000000-0005-0000-0000-0000422D0000}"/>
    <cellStyle name="Comma 3 2 6 2 2 3 3 2" xfId="16376" xr:uid="{00000000-0005-0000-0000-0000432D0000}"/>
    <cellStyle name="Comma 3 2 6 2 2 3 3 2 2" xfId="35590" xr:uid="{8A815CCA-DD72-447D-8B43-AF8D15FBAB6F}"/>
    <cellStyle name="Comma 3 2 6 2 2 3 3 3" xfId="25983" xr:uid="{210601AF-8E13-436B-B707-FC49577D7F7B}"/>
    <cellStyle name="Comma 3 2 6 2 2 3 4" xfId="11572" xr:uid="{00000000-0005-0000-0000-0000442D0000}"/>
    <cellStyle name="Comma 3 2 6 2 2 3 4 2" xfId="30786" xr:uid="{B6E102DD-6B67-4026-9A25-67481EA448A1}"/>
    <cellStyle name="Comma 3 2 6 2 2 3 5" xfId="21179" xr:uid="{38AF49AC-C9A2-4C92-A2CB-C2CCBC171869}"/>
    <cellStyle name="Comma 3 2 6 2 2 4" xfId="2767" xr:uid="{00000000-0005-0000-0000-0000452D0000}"/>
    <cellStyle name="Comma 3 2 6 2 2 4 2" xfId="7570" xr:uid="{00000000-0005-0000-0000-0000462D0000}"/>
    <cellStyle name="Comma 3 2 6 2 2 4 2 2" xfId="17177" xr:uid="{00000000-0005-0000-0000-0000472D0000}"/>
    <cellStyle name="Comma 3 2 6 2 2 4 2 2 2" xfId="36391" xr:uid="{8B2E6B83-E054-4021-9C98-E97E2978ACFC}"/>
    <cellStyle name="Comma 3 2 6 2 2 4 2 3" xfId="26784" xr:uid="{909D56E1-ACC1-44AA-9F7F-D06EDBC55122}"/>
    <cellStyle name="Comma 3 2 6 2 2 4 3" xfId="12374" xr:uid="{00000000-0005-0000-0000-0000482D0000}"/>
    <cellStyle name="Comma 3 2 6 2 2 4 3 2" xfId="31588" xr:uid="{CD924AA4-AD96-4387-96C3-8B5E9F9D55C5}"/>
    <cellStyle name="Comma 3 2 6 2 2 4 4" xfId="21981" xr:uid="{E4C8674D-454C-438B-AFE7-FF6BC3A48C78}"/>
    <cellStyle name="Comma 3 2 6 2 2 5" xfId="5169" xr:uid="{00000000-0005-0000-0000-0000492D0000}"/>
    <cellStyle name="Comma 3 2 6 2 2 5 2" xfId="14776" xr:uid="{00000000-0005-0000-0000-00004A2D0000}"/>
    <cellStyle name="Comma 3 2 6 2 2 5 2 2" xfId="33990" xr:uid="{E70455BC-F977-425E-B014-D6723FD6058A}"/>
    <cellStyle name="Comma 3 2 6 2 2 5 3" xfId="24383" xr:uid="{B70C9C92-9AB0-43DD-978A-34B04B6B4302}"/>
    <cellStyle name="Comma 3 2 6 2 2 6" xfId="9972" xr:uid="{00000000-0005-0000-0000-00004B2D0000}"/>
    <cellStyle name="Comma 3 2 6 2 2 6 2" xfId="29186" xr:uid="{47AA5D69-47B7-436E-848E-A44CFE99CE18}"/>
    <cellStyle name="Comma 3 2 6 2 2 7" xfId="19579" xr:uid="{C385F169-AD30-4B73-A23B-BFEB823CAA76}"/>
    <cellStyle name="Comma 3 2 6 2 3" xfId="561" xr:uid="{00000000-0005-0000-0000-00004C2D0000}"/>
    <cellStyle name="Comma 3 2 6 2 3 2" xfId="1362" xr:uid="{00000000-0005-0000-0000-00004D2D0000}"/>
    <cellStyle name="Comma 3 2 6 2 3 2 2" xfId="3767" xr:uid="{00000000-0005-0000-0000-00004E2D0000}"/>
    <cellStyle name="Comma 3 2 6 2 3 2 2 2" xfId="8570" xr:uid="{00000000-0005-0000-0000-00004F2D0000}"/>
    <cellStyle name="Comma 3 2 6 2 3 2 2 2 2" xfId="18177" xr:uid="{00000000-0005-0000-0000-0000502D0000}"/>
    <cellStyle name="Comma 3 2 6 2 3 2 2 2 2 2" xfId="37391" xr:uid="{6404F769-D835-47F2-B971-43FFA95C16E5}"/>
    <cellStyle name="Comma 3 2 6 2 3 2 2 2 3" xfId="27784" xr:uid="{05E8B2D7-E9A1-45A6-B430-D2382188DFD6}"/>
    <cellStyle name="Comma 3 2 6 2 3 2 2 3" xfId="13374" xr:uid="{00000000-0005-0000-0000-0000512D0000}"/>
    <cellStyle name="Comma 3 2 6 2 3 2 2 3 2" xfId="32588" xr:uid="{E3F787F9-B31E-4A80-A505-8667353B930A}"/>
    <cellStyle name="Comma 3 2 6 2 3 2 2 4" xfId="22981" xr:uid="{0D33BA91-3E7A-4F23-A724-10368FC8710B}"/>
    <cellStyle name="Comma 3 2 6 2 3 2 3" xfId="6169" xr:uid="{00000000-0005-0000-0000-0000522D0000}"/>
    <cellStyle name="Comma 3 2 6 2 3 2 3 2" xfId="15776" xr:uid="{00000000-0005-0000-0000-0000532D0000}"/>
    <cellStyle name="Comma 3 2 6 2 3 2 3 2 2" xfId="34990" xr:uid="{4DD67A2F-EA07-4976-9B1D-39DD1B53D89E}"/>
    <cellStyle name="Comma 3 2 6 2 3 2 3 3" xfId="25383" xr:uid="{2E21D7BE-D5C5-4A9F-876F-8703C35D41EA}"/>
    <cellStyle name="Comma 3 2 6 2 3 2 4" xfId="10972" xr:uid="{00000000-0005-0000-0000-0000542D0000}"/>
    <cellStyle name="Comma 3 2 6 2 3 2 4 2" xfId="30186" xr:uid="{9FD0102E-AA40-4FC5-9741-415E6106A441}"/>
    <cellStyle name="Comma 3 2 6 2 3 2 5" xfId="20579" xr:uid="{6A67B222-E2A7-43EB-9AE2-5AC6044C76F5}"/>
    <cellStyle name="Comma 3 2 6 2 3 3" xfId="2162" xr:uid="{00000000-0005-0000-0000-0000552D0000}"/>
    <cellStyle name="Comma 3 2 6 2 3 3 2" xfId="4567" xr:uid="{00000000-0005-0000-0000-0000562D0000}"/>
    <cellStyle name="Comma 3 2 6 2 3 3 2 2" xfId="9370" xr:uid="{00000000-0005-0000-0000-0000572D0000}"/>
    <cellStyle name="Comma 3 2 6 2 3 3 2 2 2" xfId="18977" xr:uid="{00000000-0005-0000-0000-0000582D0000}"/>
    <cellStyle name="Comma 3 2 6 2 3 3 2 2 2 2" xfId="38191" xr:uid="{B60EC991-1312-444A-9BCC-8C6C11CCE149}"/>
    <cellStyle name="Comma 3 2 6 2 3 3 2 2 3" xfId="28584" xr:uid="{053DF56B-F1B7-4488-9709-52C42E54485D}"/>
    <cellStyle name="Comma 3 2 6 2 3 3 2 3" xfId="14174" xr:uid="{00000000-0005-0000-0000-0000592D0000}"/>
    <cellStyle name="Comma 3 2 6 2 3 3 2 3 2" xfId="33388" xr:uid="{466969A8-9F46-4CB8-B1F2-086C3D86D16C}"/>
    <cellStyle name="Comma 3 2 6 2 3 3 2 4" xfId="23781" xr:uid="{D493C9A5-AA43-4852-8FF0-E195CAC82BB4}"/>
    <cellStyle name="Comma 3 2 6 2 3 3 3" xfId="6969" xr:uid="{00000000-0005-0000-0000-00005A2D0000}"/>
    <cellStyle name="Comma 3 2 6 2 3 3 3 2" xfId="16576" xr:uid="{00000000-0005-0000-0000-00005B2D0000}"/>
    <cellStyle name="Comma 3 2 6 2 3 3 3 2 2" xfId="35790" xr:uid="{0D181712-C0E2-480C-A0EF-CCF790708AD7}"/>
    <cellStyle name="Comma 3 2 6 2 3 3 3 3" xfId="26183" xr:uid="{2A3B1828-60AB-47D4-A46A-7F102984793B}"/>
    <cellStyle name="Comma 3 2 6 2 3 3 4" xfId="11772" xr:uid="{00000000-0005-0000-0000-00005C2D0000}"/>
    <cellStyle name="Comma 3 2 6 2 3 3 4 2" xfId="30986" xr:uid="{C6D8A6B7-EF3C-4480-A368-E5704366BB15}"/>
    <cellStyle name="Comma 3 2 6 2 3 3 5" xfId="21379" xr:uid="{9C6BC1A0-AE0D-4C7E-B60B-8E2D2F4D4409}"/>
    <cellStyle name="Comma 3 2 6 2 3 4" xfId="2967" xr:uid="{00000000-0005-0000-0000-00005D2D0000}"/>
    <cellStyle name="Comma 3 2 6 2 3 4 2" xfId="7770" xr:uid="{00000000-0005-0000-0000-00005E2D0000}"/>
    <cellStyle name="Comma 3 2 6 2 3 4 2 2" xfId="17377" xr:uid="{00000000-0005-0000-0000-00005F2D0000}"/>
    <cellStyle name="Comma 3 2 6 2 3 4 2 2 2" xfId="36591" xr:uid="{660C69B1-EF35-46F9-AC58-D7F70A924B62}"/>
    <cellStyle name="Comma 3 2 6 2 3 4 2 3" xfId="26984" xr:uid="{584763A3-DABB-4120-965E-A84D66AE0370}"/>
    <cellStyle name="Comma 3 2 6 2 3 4 3" xfId="12574" xr:uid="{00000000-0005-0000-0000-0000602D0000}"/>
    <cellStyle name="Comma 3 2 6 2 3 4 3 2" xfId="31788" xr:uid="{B53F8565-D7A4-45EC-A7B4-7F4BE7B43F23}"/>
    <cellStyle name="Comma 3 2 6 2 3 4 4" xfId="22181" xr:uid="{282B770C-7E41-48B0-8A61-EC583F943EF6}"/>
    <cellStyle name="Comma 3 2 6 2 3 5" xfId="5369" xr:uid="{00000000-0005-0000-0000-0000612D0000}"/>
    <cellStyle name="Comma 3 2 6 2 3 5 2" xfId="14976" xr:uid="{00000000-0005-0000-0000-0000622D0000}"/>
    <cellStyle name="Comma 3 2 6 2 3 5 2 2" xfId="34190" xr:uid="{3C1571E2-5883-439C-A8DF-E92981DBED97}"/>
    <cellStyle name="Comma 3 2 6 2 3 5 3" xfId="24583" xr:uid="{C0505699-438E-454B-99F5-D2D62BB73455}"/>
    <cellStyle name="Comma 3 2 6 2 3 6" xfId="10172" xr:uid="{00000000-0005-0000-0000-0000632D0000}"/>
    <cellStyle name="Comma 3 2 6 2 3 6 2" xfId="29386" xr:uid="{CEC1A33B-563F-4E0C-AA9C-5F5AF93CE849}"/>
    <cellStyle name="Comma 3 2 6 2 3 7" xfId="19779" xr:uid="{2A693BC2-D8F8-4063-B497-75E611554C47}"/>
    <cellStyle name="Comma 3 2 6 2 4" xfId="761" xr:uid="{00000000-0005-0000-0000-0000642D0000}"/>
    <cellStyle name="Comma 3 2 6 2 4 2" xfId="1562" xr:uid="{00000000-0005-0000-0000-0000652D0000}"/>
    <cellStyle name="Comma 3 2 6 2 4 2 2" xfId="3967" xr:uid="{00000000-0005-0000-0000-0000662D0000}"/>
    <cellStyle name="Comma 3 2 6 2 4 2 2 2" xfId="8770" xr:uid="{00000000-0005-0000-0000-0000672D0000}"/>
    <cellStyle name="Comma 3 2 6 2 4 2 2 2 2" xfId="18377" xr:uid="{00000000-0005-0000-0000-0000682D0000}"/>
    <cellStyle name="Comma 3 2 6 2 4 2 2 2 2 2" xfId="37591" xr:uid="{4F6F3EF7-94C0-46E4-B163-FD62EE0C882F}"/>
    <cellStyle name="Comma 3 2 6 2 4 2 2 2 3" xfId="27984" xr:uid="{6912D712-66EF-4267-91FF-1084EA253417}"/>
    <cellStyle name="Comma 3 2 6 2 4 2 2 3" xfId="13574" xr:uid="{00000000-0005-0000-0000-0000692D0000}"/>
    <cellStyle name="Comma 3 2 6 2 4 2 2 3 2" xfId="32788" xr:uid="{70445B84-7616-451A-B189-4B164286CAA9}"/>
    <cellStyle name="Comma 3 2 6 2 4 2 2 4" xfId="23181" xr:uid="{CF2F0AE4-392A-48E3-9F06-284BEAAE011B}"/>
    <cellStyle name="Comma 3 2 6 2 4 2 3" xfId="6369" xr:uid="{00000000-0005-0000-0000-00006A2D0000}"/>
    <cellStyle name="Comma 3 2 6 2 4 2 3 2" xfId="15976" xr:uid="{00000000-0005-0000-0000-00006B2D0000}"/>
    <cellStyle name="Comma 3 2 6 2 4 2 3 2 2" xfId="35190" xr:uid="{2806A2ED-615E-4A91-9577-7426C78B508D}"/>
    <cellStyle name="Comma 3 2 6 2 4 2 3 3" xfId="25583" xr:uid="{73FB4FC9-70B9-419D-99D7-B68D3EFC5DDA}"/>
    <cellStyle name="Comma 3 2 6 2 4 2 4" xfId="11172" xr:uid="{00000000-0005-0000-0000-00006C2D0000}"/>
    <cellStyle name="Comma 3 2 6 2 4 2 4 2" xfId="30386" xr:uid="{2199A211-60E3-43C4-B980-557196485BEE}"/>
    <cellStyle name="Comma 3 2 6 2 4 2 5" xfId="20779" xr:uid="{85D2DD37-0699-43EF-A0BC-72DD3A51E8FB}"/>
    <cellStyle name="Comma 3 2 6 2 4 3" xfId="2362" xr:uid="{00000000-0005-0000-0000-00006D2D0000}"/>
    <cellStyle name="Comma 3 2 6 2 4 3 2" xfId="4767" xr:uid="{00000000-0005-0000-0000-00006E2D0000}"/>
    <cellStyle name="Comma 3 2 6 2 4 3 2 2" xfId="9570" xr:uid="{00000000-0005-0000-0000-00006F2D0000}"/>
    <cellStyle name="Comma 3 2 6 2 4 3 2 2 2" xfId="19177" xr:uid="{00000000-0005-0000-0000-0000702D0000}"/>
    <cellStyle name="Comma 3 2 6 2 4 3 2 2 2 2" xfId="38391" xr:uid="{B4BF9586-22A2-4A61-BA2C-33A12066CA3D}"/>
    <cellStyle name="Comma 3 2 6 2 4 3 2 2 3" xfId="28784" xr:uid="{65B27323-9865-45AB-9DBA-4F41E11E1F79}"/>
    <cellStyle name="Comma 3 2 6 2 4 3 2 3" xfId="14374" xr:uid="{00000000-0005-0000-0000-0000712D0000}"/>
    <cellStyle name="Comma 3 2 6 2 4 3 2 3 2" xfId="33588" xr:uid="{38D2D8EC-CA19-499E-9B08-83C473CC26EF}"/>
    <cellStyle name="Comma 3 2 6 2 4 3 2 4" xfId="23981" xr:uid="{50D5D305-BA47-4B47-94BC-60E812D62590}"/>
    <cellStyle name="Comma 3 2 6 2 4 3 3" xfId="7169" xr:uid="{00000000-0005-0000-0000-0000722D0000}"/>
    <cellStyle name="Comma 3 2 6 2 4 3 3 2" xfId="16776" xr:uid="{00000000-0005-0000-0000-0000732D0000}"/>
    <cellStyle name="Comma 3 2 6 2 4 3 3 2 2" xfId="35990" xr:uid="{43A5BC3A-DA5F-4939-BDFC-D51B0389CEB8}"/>
    <cellStyle name="Comma 3 2 6 2 4 3 3 3" xfId="26383" xr:uid="{AE4E9FC7-635F-4CA3-8E31-9898F29A835D}"/>
    <cellStyle name="Comma 3 2 6 2 4 3 4" xfId="11972" xr:uid="{00000000-0005-0000-0000-0000742D0000}"/>
    <cellStyle name="Comma 3 2 6 2 4 3 4 2" xfId="31186" xr:uid="{CCC97545-0E9E-4603-8003-FDB77F810997}"/>
    <cellStyle name="Comma 3 2 6 2 4 3 5" xfId="21579" xr:uid="{A08E41DE-0E32-4460-98BD-0A12A28407B0}"/>
    <cellStyle name="Comma 3 2 6 2 4 4" xfId="3167" xr:uid="{00000000-0005-0000-0000-0000752D0000}"/>
    <cellStyle name="Comma 3 2 6 2 4 4 2" xfId="7970" xr:uid="{00000000-0005-0000-0000-0000762D0000}"/>
    <cellStyle name="Comma 3 2 6 2 4 4 2 2" xfId="17577" xr:uid="{00000000-0005-0000-0000-0000772D0000}"/>
    <cellStyle name="Comma 3 2 6 2 4 4 2 2 2" xfId="36791" xr:uid="{4DCD4E79-0D57-4769-B6B2-0EADE1AF5376}"/>
    <cellStyle name="Comma 3 2 6 2 4 4 2 3" xfId="27184" xr:uid="{9EA3A66D-153F-4745-B24F-00C08CCC2E6D}"/>
    <cellStyle name="Comma 3 2 6 2 4 4 3" xfId="12774" xr:uid="{00000000-0005-0000-0000-0000782D0000}"/>
    <cellStyle name="Comma 3 2 6 2 4 4 3 2" xfId="31988" xr:uid="{FF11DE1C-D4A1-49B1-862C-17AD5C6109C4}"/>
    <cellStyle name="Comma 3 2 6 2 4 4 4" xfId="22381" xr:uid="{741F35B8-5B4D-4B37-88A0-10679F908449}"/>
    <cellStyle name="Comma 3 2 6 2 4 5" xfId="5569" xr:uid="{00000000-0005-0000-0000-0000792D0000}"/>
    <cellStyle name="Comma 3 2 6 2 4 5 2" xfId="15176" xr:uid="{00000000-0005-0000-0000-00007A2D0000}"/>
    <cellStyle name="Comma 3 2 6 2 4 5 2 2" xfId="34390" xr:uid="{EB559F00-2E52-4489-BD30-106D35A83DA0}"/>
    <cellStyle name="Comma 3 2 6 2 4 5 3" xfId="24783" xr:uid="{73272EF0-7A16-4D09-8F23-3EA86456F7C4}"/>
    <cellStyle name="Comma 3 2 6 2 4 6" xfId="10372" xr:uid="{00000000-0005-0000-0000-00007B2D0000}"/>
    <cellStyle name="Comma 3 2 6 2 4 6 2" xfId="29586" xr:uid="{B1258554-1278-4D68-A21A-9F9E2CBD7C5D}"/>
    <cellStyle name="Comma 3 2 6 2 4 7" xfId="19979" xr:uid="{35A12C08-58F1-478E-ACE1-024A5F68FEE6}"/>
    <cellStyle name="Comma 3 2 6 2 5" xfId="962" xr:uid="{00000000-0005-0000-0000-00007C2D0000}"/>
    <cellStyle name="Comma 3 2 6 2 5 2" xfId="3367" xr:uid="{00000000-0005-0000-0000-00007D2D0000}"/>
    <cellStyle name="Comma 3 2 6 2 5 2 2" xfId="8170" xr:uid="{00000000-0005-0000-0000-00007E2D0000}"/>
    <cellStyle name="Comma 3 2 6 2 5 2 2 2" xfId="17777" xr:uid="{00000000-0005-0000-0000-00007F2D0000}"/>
    <cellStyle name="Comma 3 2 6 2 5 2 2 2 2" xfId="36991" xr:uid="{E6789FFD-BEB0-49C8-89CD-30B762A8F846}"/>
    <cellStyle name="Comma 3 2 6 2 5 2 2 3" xfId="27384" xr:uid="{F6C1ECCB-46A8-460D-938E-1DA020F74CE9}"/>
    <cellStyle name="Comma 3 2 6 2 5 2 3" xfId="12974" xr:uid="{00000000-0005-0000-0000-0000802D0000}"/>
    <cellStyle name="Comma 3 2 6 2 5 2 3 2" xfId="32188" xr:uid="{A3753C59-3F74-4B44-8341-C6AE9FB1E99A}"/>
    <cellStyle name="Comma 3 2 6 2 5 2 4" xfId="22581" xr:uid="{4E9F8E0C-ED2C-4C80-967D-F467C761476A}"/>
    <cellStyle name="Comma 3 2 6 2 5 3" xfId="5769" xr:uid="{00000000-0005-0000-0000-0000812D0000}"/>
    <cellStyle name="Comma 3 2 6 2 5 3 2" xfId="15376" xr:uid="{00000000-0005-0000-0000-0000822D0000}"/>
    <cellStyle name="Comma 3 2 6 2 5 3 2 2" xfId="34590" xr:uid="{07E5CC1F-E7F2-46D0-B359-DD8B82C97D1E}"/>
    <cellStyle name="Comma 3 2 6 2 5 3 3" xfId="24983" xr:uid="{5347378D-D343-40DB-A5A5-8EEA42FAA50D}"/>
    <cellStyle name="Comma 3 2 6 2 5 4" xfId="10572" xr:uid="{00000000-0005-0000-0000-0000832D0000}"/>
    <cellStyle name="Comma 3 2 6 2 5 4 2" xfId="29786" xr:uid="{416AAC26-5318-4673-AB01-107E36BE1CB2}"/>
    <cellStyle name="Comma 3 2 6 2 5 5" xfId="20179" xr:uid="{29DF14C0-739F-43BC-9831-ACEF8EA49A5D}"/>
    <cellStyle name="Comma 3 2 6 2 6" xfId="1762" xr:uid="{00000000-0005-0000-0000-0000842D0000}"/>
    <cellStyle name="Comma 3 2 6 2 6 2" xfId="4167" xr:uid="{00000000-0005-0000-0000-0000852D0000}"/>
    <cellStyle name="Comma 3 2 6 2 6 2 2" xfId="8970" xr:uid="{00000000-0005-0000-0000-0000862D0000}"/>
    <cellStyle name="Comma 3 2 6 2 6 2 2 2" xfId="18577" xr:uid="{00000000-0005-0000-0000-0000872D0000}"/>
    <cellStyle name="Comma 3 2 6 2 6 2 2 2 2" xfId="37791" xr:uid="{B9459A93-CE93-4DE4-98EE-1515156C373A}"/>
    <cellStyle name="Comma 3 2 6 2 6 2 2 3" xfId="28184" xr:uid="{7927AF5F-1E3E-46C9-8BA7-B648EAF023E7}"/>
    <cellStyle name="Comma 3 2 6 2 6 2 3" xfId="13774" xr:uid="{00000000-0005-0000-0000-0000882D0000}"/>
    <cellStyle name="Comma 3 2 6 2 6 2 3 2" xfId="32988" xr:uid="{46B70BCC-D6CF-4F88-BDBC-6E9F3258D7E8}"/>
    <cellStyle name="Comma 3 2 6 2 6 2 4" xfId="23381" xr:uid="{42175E1F-034C-40DC-9718-D1C4490EE215}"/>
    <cellStyle name="Comma 3 2 6 2 6 3" xfId="6569" xr:uid="{00000000-0005-0000-0000-0000892D0000}"/>
    <cellStyle name="Comma 3 2 6 2 6 3 2" xfId="16176" xr:uid="{00000000-0005-0000-0000-00008A2D0000}"/>
    <cellStyle name="Comma 3 2 6 2 6 3 2 2" xfId="35390" xr:uid="{79E16981-4109-4DAF-A586-ECCD02761B31}"/>
    <cellStyle name="Comma 3 2 6 2 6 3 3" xfId="25783" xr:uid="{9384D454-764F-4CB9-980B-076B679BB9ED}"/>
    <cellStyle name="Comma 3 2 6 2 6 4" xfId="11372" xr:uid="{00000000-0005-0000-0000-00008B2D0000}"/>
    <cellStyle name="Comma 3 2 6 2 6 4 2" xfId="30586" xr:uid="{9F5F6EA3-7F5F-4C73-A324-C33714D0A29C}"/>
    <cellStyle name="Comma 3 2 6 2 6 5" xfId="20979" xr:uid="{E9EEF8CD-46F1-4CF4-849D-DEB1063B4AF2}"/>
    <cellStyle name="Comma 3 2 6 2 7" xfId="2567" xr:uid="{00000000-0005-0000-0000-00008C2D0000}"/>
    <cellStyle name="Comma 3 2 6 2 7 2" xfId="7370" xr:uid="{00000000-0005-0000-0000-00008D2D0000}"/>
    <cellStyle name="Comma 3 2 6 2 7 2 2" xfId="16977" xr:uid="{00000000-0005-0000-0000-00008E2D0000}"/>
    <cellStyle name="Comma 3 2 6 2 7 2 2 2" xfId="36191" xr:uid="{F93E0D91-AE4D-4A40-A127-53074329763A}"/>
    <cellStyle name="Comma 3 2 6 2 7 2 3" xfId="26584" xr:uid="{0ECB052B-6D1E-435B-A078-F8064CF509C4}"/>
    <cellStyle name="Comma 3 2 6 2 7 3" xfId="12174" xr:uid="{00000000-0005-0000-0000-00008F2D0000}"/>
    <cellStyle name="Comma 3 2 6 2 7 3 2" xfId="31388" xr:uid="{98882B0C-413A-4858-B62A-1E3DE3138409}"/>
    <cellStyle name="Comma 3 2 6 2 7 4" xfId="21781" xr:uid="{F405903E-32D6-4811-91F8-A001367A4EC5}"/>
    <cellStyle name="Comma 3 2 6 2 8" xfId="4969" xr:uid="{00000000-0005-0000-0000-0000902D0000}"/>
    <cellStyle name="Comma 3 2 6 2 8 2" xfId="14576" xr:uid="{00000000-0005-0000-0000-0000912D0000}"/>
    <cellStyle name="Comma 3 2 6 2 8 2 2" xfId="33790" xr:uid="{5AAA7CEE-463B-41A2-B649-DAF4A310A77D}"/>
    <cellStyle name="Comma 3 2 6 2 8 3" xfId="24183" xr:uid="{30B56A59-3E8A-4BC8-B761-CF841A40AD1C}"/>
    <cellStyle name="Comma 3 2 6 2 9" xfId="9772" xr:uid="{00000000-0005-0000-0000-0000922D0000}"/>
    <cellStyle name="Comma 3 2 6 2 9 2" xfId="28986" xr:uid="{25F3172D-1359-4663-9C5B-58B400934E5F}"/>
    <cellStyle name="Comma 3 2 6 3" xfId="261" xr:uid="{00000000-0005-0000-0000-0000932D0000}"/>
    <cellStyle name="Comma 3 2 6 3 2" xfId="1062" xr:uid="{00000000-0005-0000-0000-0000942D0000}"/>
    <cellStyle name="Comma 3 2 6 3 2 2" xfId="3467" xr:uid="{00000000-0005-0000-0000-0000952D0000}"/>
    <cellStyle name="Comma 3 2 6 3 2 2 2" xfId="8270" xr:uid="{00000000-0005-0000-0000-0000962D0000}"/>
    <cellStyle name="Comma 3 2 6 3 2 2 2 2" xfId="17877" xr:uid="{00000000-0005-0000-0000-0000972D0000}"/>
    <cellStyle name="Comma 3 2 6 3 2 2 2 2 2" xfId="37091" xr:uid="{8C1ADB40-8470-4645-8FE7-EBBB9D6EC8D6}"/>
    <cellStyle name="Comma 3 2 6 3 2 2 2 3" xfId="27484" xr:uid="{E1CC2425-4823-402C-8244-51D238F24321}"/>
    <cellStyle name="Comma 3 2 6 3 2 2 3" xfId="13074" xr:uid="{00000000-0005-0000-0000-0000982D0000}"/>
    <cellStyle name="Comma 3 2 6 3 2 2 3 2" xfId="32288" xr:uid="{708F3526-E3BA-4F68-BD52-2548591CEB3A}"/>
    <cellStyle name="Comma 3 2 6 3 2 2 4" xfId="22681" xr:uid="{A8648398-1822-45C2-A82B-DF8DAAC30D77}"/>
    <cellStyle name="Comma 3 2 6 3 2 3" xfId="5869" xr:uid="{00000000-0005-0000-0000-0000992D0000}"/>
    <cellStyle name="Comma 3 2 6 3 2 3 2" xfId="15476" xr:uid="{00000000-0005-0000-0000-00009A2D0000}"/>
    <cellStyle name="Comma 3 2 6 3 2 3 2 2" xfId="34690" xr:uid="{D226EF9B-9D86-4354-A3A6-D2E4F349CBF9}"/>
    <cellStyle name="Comma 3 2 6 3 2 3 3" xfId="25083" xr:uid="{BB29B45E-4752-4858-8FDB-02BBA86E51BD}"/>
    <cellStyle name="Comma 3 2 6 3 2 4" xfId="10672" xr:uid="{00000000-0005-0000-0000-00009B2D0000}"/>
    <cellStyle name="Comma 3 2 6 3 2 4 2" xfId="29886" xr:uid="{82CC88E5-491E-48A8-9D29-8BC6593947A0}"/>
    <cellStyle name="Comma 3 2 6 3 2 5" xfId="20279" xr:uid="{88F59749-DE72-4D5A-8004-9F9B450F4644}"/>
    <cellStyle name="Comma 3 2 6 3 3" xfId="1862" xr:uid="{00000000-0005-0000-0000-00009C2D0000}"/>
    <cellStyle name="Comma 3 2 6 3 3 2" xfId="4267" xr:uid="{00000000-0005-0000-0000-00009D2D0000}"/>
    <cellStyle name="Comma 3 2 6 3 3 2 2" xfId="9070" xr:uid="{00000000-0005-0000-0000-00009E2D0000}"/>
    <cellStyle name="Comma 3 2 6 3 3 2 2 2" xfId="18677" xr:uid="{00000000-0005-0000-0000-00009F2D0000}"/>
    <cellStyle name="Comma 3 2 6 3 3 2 2 2 2" xfId="37891" xr:uid="{83BE2565-330A-4906-A70E-1C8A9FD56FDF}"/>
    <cellStyle name="Comma 3 2 6 3 3 2 2 3" xfId="28284" xr:uid="{128994F9-4898-4AC0-BD3B-7648937C568A}"/>
    <cellStyle name="Comma 3 2 6 3 3 2 3" xfId="13874" xr:uid="{00000000-0005-0000-0000-0000A02D0000}"/>
    <cellStyle name="Comma 3 2 6 3 3 2 3 2" xfId="33088" xr:uid="{1D4C1DBC-863F-4FED-963D-48364CE171B2}"/>
    <cellStyle name="Comma 3 2 6 3 3 2 4" xfId="23481" xr:uid="{A6DCBA5F-64DB-40C3-997F-C043356C3ECB}"/>
    <cellStyle name="Comma 3 2 6 3 3 3" xfId="6669" xr:uid="{00000000-0005-0000-0000-0000A12D0000}"/>
    <cellStyle name="Comma 3 2 6 3 3 3 2" xfId="16276" xr:uid="{00000000-0005-0000-0000-0000A22D0000}"/>
    <cellStyle name="Comma 3 2 6 3 3 3 2 2" xfId="35490" xr:uid="{81423330-F625-4BB0-9332-B97810F0B7AD}"/>
    <cellStyle name="Comma 3 2 6 3 3 3 3" xfId="25883" xr:uid="{DBA18341-D3E4-4BC2-A61E-07B5AFAF7C6C}"/>
    <cellStyle name="Comma 3 2 6 3 3 4" xfId="11472" xr:uid="{00000000-0005-0000-0000-0000A32D0000}"/>
    <cellStyle name="Comma 3 2 6 3 3 4 2" xfId="30686" xr:uid="{5EB75629-C42F-49D0-BB31-EBA575DEE7A0}"/>
    <cellStyle name="Comma 3 2 6 3 3 5" xfId="21079" xr:uid="{DAFB09BB-434B-49AA-882C-805BA57C5E7B}"/>
    <cellStyle name="Comma 3 2 6 3 4" xfId="2667" xr:uid="{00000000-0005-0000-0000-0000A42D0000}"/>
    <cellStyle name="Comma 3 2 6 3 4 2" xfId="7470" xr:uid="{00000000-0005-0000-0000-0000A52D0000}"/>
    <cellStyle name="Comma 3 2 6 3 4 2 2" xfId="17077" xr:uid="{00000000-0005-0000-0000-0000A62D0000}"/>
    <cellStyle name="Comma 3 2 6 3 4 2 2 2" xfId="36291" xr:uid="{7BDB1678-4C59-45BD-A642-C0E9191912F8}"/>
    <cellStyle name="Comma 3 2 6 3 4 2 3" xfId="26684" xr:uid="{2D9A98F2-EADF-45F5-83AA-2F6154B09566}"/>
    <cellStyle name="Comma 3 2 6 3 4 3" xfId="12274" xr:uid="{00000000-0005-0000-0000-0000A72D0000}"/>
    <cellStyle name="Comma 3 2 6 3 4 3 2" xfId="31488" xr:uid="{E1EE6A42-97C8-44B1-8F5E-572BED750F7F}"/>
    <cellStyle name="Comma 3 2 6 3 4 4" xfId="21881" xr:uid="{51B2C816-4AFA-4089-A5B5-2CF86E5F476A}"/>
    <cellStyle name="Comma 3 2 6 3 5" xfId="5069" xr:uid="{00000000-0005-0000-0000-0000A82D0000}"/>
    <cellStyle name="Comma 3 2 6 3 5 2" xfId="14676" xr:uid="{00000000-0005-0000-0000-0000A92D0000}"/>
    <cellStyle name="Comma 3 2 6 3 5 2 2" xfId="33890" xr:uid="{ACF1A470-D862-4ADF-8B13-B832B5219AEE}"/>
    <cellStyle name="Comma 3 2 6 3 5 3" xfId="24283" xr:uid="{62D29763-F518-440A-AEDB-412CA0D27D1C}"/>
    <cellStyle name="Comma 3 2 6 3 6" xfId="9872" xr:uid="{00000000-0005-0000-0000-0000AA2D0000}"/>
    <cellStyle name="Comma 3 2 6 3 6 2" xfId="29086" xr:uid="{0750C449-24D5-4CAF-8330-CA0E6F22F5B2}"/>
    <cellStyle name="Comma 3 2 6 3 7" xfId="19479" xr:uid="{4579719A-BA4F-41B8-998D-18479D46335E}"/>
    <cellStyle name="Comma 3 2 6 4" xfId="461" xr:uid="{00000000-0005-0000-0000-0000AB2D0000}"/>
    <cellStyle name="Comma 3 2 6 4 2" xfId="1262" xr:uid="{00000000-0005-0000-0000-0000AC2D0000}"/>
    <cellStyle name="Comma 3 2 6 4 2 2" xfId="3667" xr:uid="{00000000-0005-0000-0000-0000AD2D0000}"/>
    <cellStyle name="Comma 3 2 6 4 2 2 2" xfId="8470" xr:uid="{00000000-0005-0000-0000-0000AE2D0000}"/>
    <cellStyle name="Comma 3 2 6 4 2 2 2 2" xfId="18077" xr:uid="{00000000-0005-0000-0000-0000AF2D0000}"/>
    <cellStyle name="Comma 3 2 6 4 2 2 2 2 2" xfId="37291" xr:uid="{6E743DC5-7F2B-476B-845B-E7B34C437B45}"/>
    <cellStyle name="Comma 3 2 6 4 2 2 2 3" xfId="27684" xr:uid="{0A1126B5-92AF-46B6-B048-25046456EB2A}"/>
    <cellStyle name="Comma 3 2 6 4 2 2 3" xfId="13274" xr:uid="{00000000-0005-0000-0000-0000B02D0000}"/>
    <cellStyle name="Comma 3 2 6 4 2 2 3 2" xfId="32488" xr:uid="{CC05A962-798C-4D83-ABA3-39A93C2A17FB}"/>
    <cellStyle name="Comma 3 2 6 4 2 2 4" xfId="22881" xr:uid="{D90209D8-BDD0-4616-9EFE-532490E608B8}"/>
    <cellStyle name="Comma 3 2 6 4 2 3" xfId="6069" xr:uid="{00000000-0005-0000-0000-0000B12D0000}"/>
    <cellStyle name="Comma 3 2 6 4 2 3 2" xfId="15676" xr:uid="{00000000-0005-0000-0000-0000B22D0000}"/>
    <cellStyle name="Comma 3 2 6 4 2 3 2 2" xfId="34890" xr:uid="{7325A1AF-D8B8-44CF-9D45-310A72A79397}"/>
    <cellStyle name="Comma 3 2 6 4 2 3 3" xfId="25283" xr:uid="{667B702C-EF62-4A54-B7E9-B473078593C2}"/>
    <cellStyle name="Comma 3 2 6 4 2 4" xfId="10872" xr:uid="{00000000-0005-0000-0000-0000B32D0000}"/>
    <cellStyle name="Comma 3 2 6 4 2 4 2" xfId="30086" xr:uid="{CC6AA030-8DB1-48EC-91F4-43344156CC6E}"/>
    <cellStyle name="Comma 3 2 6 4 2 5" xfId="20479" xr:uid="{ECB737E4-C803-494A-BAFB-3BB0608DF4FD}"/>
    <cellStyle name="Comma 3 2 6 4 3" xfId="2062" xr:uid="{00000000-0005-0000-0000-0000B42D0000}"/>
    <cellStyle name="Comma 3 2 6 4 3 2" xfId="4467" xr:uid="{00000000-0005-0000-0000-0000B52D0000}"/>
    <cellStyle name="Comma 3 2 6 4 3 2 2" xfId="9270" xr:uid="{00000000-0005-0000-0000-0000B62D0000}"/>
    <cellStyle name="Comma 3 2 6 4 3 2 2 2" xfId="18877" xr:uid="{00000000-0005-0000-0000-0000B72D0000}"/>
    <cellStyle name="Comma 3 2 6 4 3 2 2 2 2" xfId="38091" xr:uid="{2E163D94-6E70-4DEB-AE5D-14DD58645264}"/>
    <cellStyle name="Comma 3 2 6 4 3 2 2 3" xfId="28484" xr:uid="{A716358B-3434-4546-8646-B41EEFABFFD6}"/>
    <cellStyle name="Comma 3 2 6 4 3 2 3" xfId="14074" xr:uid="{00000000-0005-0000-0000-0000B82D0000}"/>
    <cellStyle name="Comma 3 2 6 4 3 2 3 2" xfId="33288" xr:uid="{B92821EC-7F7F-49E8-A2AC-0B21C749B3EC}"/>
    <cellStyle name="Comma 3 2 6 4 3 2 4" xfId="23681" xr:uid="{2ACDC827-FBC0-4019-B75E-17CE261CD026}"/>
    <cellStyle name="Comma 3 2 6 4 3 3" xfId="6869" xr:uid="{00000000-0005-0000-0000-0000B92D0000}"/>
    <cellStyle name="Comma 3 2 6 4 3 3 2" xfId="16476" xr:uid="{00000000-0005-0000-0000-0000BA2D0000}"/>
    <cellStyle name="Comma 3 2 6 4 3 3 2 2" xfId="35690" xr:uid="{543131C2-F19E-4036-BE52-9B4C254ADABA}"/>
    <cellStyle name="Comma 3 2 6 4 3 3 3" xfId="26083" xr:uid="{4E1245C0-7BF3-483F-9241-F9C4A2D5BA67}"/>
    <cellStyle name="Comma 3 2 6 4 3 4" xfId="11672" xr:uid="{00000000-0005-0000-0000-0000BB2D0000}"/>
    <cellStyle name="Comma 3 2 6 4 3 4 2" xfId="30886" xr:uid="{1B7DBCE9-1E75-4E48-B561-221905775CF2}"/>
    <cellStyle name="Comma 3 2 6 4 3 5" xfId="21279" xr:uid="{3FEC6B01-3371-464A-B06A-0958EA99B2A7}"/>
    <cellStyle name="Comma 3 2 6 4 4" xfId="2867" xr:uid="{00000000-0005-0000-0000-0000BC2D0000}"/>
    <cellStyle name="Comma 3 2 6 4 4 2" xfId="7670" xr:uid="{00000000-0005-0000-0000-0000BD2D0000}"/>
    <cellStyle name="Comma 3 2 6 4 4 2 2" xfId="17277" xr:uid="{00000000-0005-0000-0000-0000BE2D0000}"/>
    <cellStyle name="Comma 3 2 6 4 4 2 2 2" xfId="36491" xr:uid="{F7E1C1E7-0E09-415C-AE10-4C174B6F6B9B}"/>
    <cellStyle name="Comma 3 2 6 4 4 2 3" xfId="26884" xr:uid="{CF978D6E-F4CD-4DE5-909E-58BBF591D44D}"/>
    <cellStyle name="Comma 3 2 6 4 4 3" xfId="12474" xr:uid="{00000000-0005-0000-0000-0000BF2D0000}"/>
    <cellStyle name="Comma 3 2 6 4 4 3 2" xfId="31688" xr:uid="{1E63AF94-A57A-4DCA-9204-261E56D68543}"/>
    <cellStyle name="Comma 3 2 6 4 4 4" xfId="22081" xr:uid="{4EF98FAF-E949-473D-99F5-B315C5505C81}"/>
    <cellStyle name="Comma 3 2 6 4 5" xfId="5269" xr:uid="{00000000-0005-0000-0000-0000C02D0000}"/>
    <cellStyle name="Comma 3 2 6 4 5 2" xfId="14876" xr:uid="{00000000-0005-0000-0000-0000C12D0000}"/>
    <cellStyle name="Comma 3 2 6 4 5 2 2" xfId="34090" xr:uid="{50AC9EC8-7827-487F-8EF5-B8FC8BA31569}"/>
    <cellStyle name="Comma 3 2 6 4 5 3" xfId="24483" xr:uid="{07E9DE73-D40E-4C45-AB3D-F88C357E40B2}"/>
    <cellStyle name="Comma 3 2 6 4 6" xfId="10072" xr:uid="{00000000-0005-0000-0000-0000C22D0000}"/>
    <cellStyle name="Comma 3 2 6 4 6 2" xfId="29286" xr:uid="{AC78DDE9-D4DB-4479-91E2-63ECFA6F60FF}"/>
    <cellStyle name="Comma 3 2 6 4 7" xfId="19679" xr:uid="{6779DC90-CD16-4A29-A8B4-D9A03EEEBC0C}"/>
    <cellStyle name="Comma 3 2 6 5" xfId="661" xr:uid="{00000000-0005-0000-0000-0000C32D0000}"/>
    <cellStyle name="Comma 3 2 6 5 2" xfId="1462" xr:uid="{00000000-0005-0000-0000-0000C42D0000}"/>
    <cellStyle name="Comma 3 2 6 5 2 2" xfId="3867" xr:uid="{00000000-0005-0000-0000-0000C52D0000}"/>
    <cellStyle name="Comma 3 2 6 5 2 2 2" xfId="8670" xr:uid="{00000000-0005-0000-0000-0000C62D0000}"/>
    <cellStyle name="Comma 3 2 6 5 2 2 2 2" xfId="18277" xr:uid="{00000000-0005-0000-0000-0000C72D0000}"/>
    <cellStyle name="Comma 3 2 6 5 2 2 2 2 2" xfId="37491" xr:uid="{649AB790-784F-49FC-A3FB-3D20EF72BFC8}"/>
    <cellStyle name="Comma 3 2 6 5 2 2 2 3" xfId="27884" xr:uid="{9B791893-E640-4F1F-AD0C-ACC89CE93258}"/>
    <cellStyle name="Comma 3 2 6 5 2 2 3" xfId="13474" xr:uid="{00000000-0005-0000-0000-0000C82D0000}"/>
    <cellStyle name="Comma 3 2 6 5 2 2 3 2" xfId="32688" xr:uid="{D6E6276C-5D0F-4FC6-9133-7708A1775793}"/>
    <cellStyle name="Comma 3 2 6 5 2 2 4" xfId="23081" xr:uid="{E5F316F5-E84F-48CD-9304-50739CB5B3B1}"/>
    <cellStyle name="Comma 3 2 6 5 2 3" xfId="6269" xr:uid="{00000000-0005-0000-0000-0000C92D0000}"/>
    <cellStyle name="Comma 3 2 6 5 2 3 2" xfId="15876" xr:uid="{00000000-0005-0000-0000-0000CA2D0000}"/>
    <cellStyle name="Comma 3 2 6 5 2 3 2 2" xfId="35090" xr:uid="{F6D96DE6-0952-41F8-B301-BBFAEC14AD71}"/>
    <cellStyle name="Comma 3 2 6 5 2 3 3" xfId="25483" xr:uid="{3C921A82-F7B3-40FF-B695-F2C3C73F71F7}"/>
    <cellStyle name="Comma 3 2 6 5 2 4" xfId="11072" xr:uid="{00000000-0005-0000-0000-0000CB2D0000}"/>
    <cellStyle name="Comma 3 2 6 5 2 4 2" xfId="30286" xr:uid="{D1278347-7742-4392-BEB9-BDA6F0B5E578}"/>
    <cellStyle name="Comma 3 2 6 5 2 5" xfId="20679" xr:uid="{DBFD925A-8E9E-4AD2-9578-6E98036357F9}"/>
    <cellStyle name="Comma 3 2 6 5 3" xfId="2262" xr:uid="{00000000-0005-0000-0000-0000CC2D0000}"/>
    <cellStyle name="Comma 3 2 6 5 3 2" xfId="4667" xr:uid="{00000000-0005-0000-0000-0000CD2D0000}"/>
    <cellStyle name="Comma 3 2 6 5 3 2 2" xfId="9470" xr:uid="{00000000-0005-0000-0000-0000CE2D0000}"/>
    <cellStyle name="Comma 3 2 6 5 3 2 2 2" xfId="19077" xr:uid="{00000000-0005-0000-0000-0000CF2D0000}"/>
    <cellStyle name="Comma 3 2 6 5 3 2 2 2 2" xfId="38291" xr:uid="{DB0C6C6D-1E74-4A7A-8B34-14FFB065FB7E}"/>
    <cellStyle name="Comma 3 2 6 5 3 2 2 3" xfId="28684" xr:uid="{E5B67366-83F8-4007-AC8E-8818DBA9BF8B}"/>
    <cellStyle name="Comma 3 2 6 5 3 2 3" xfId="14274" xr:uid="{00000000-0005-0000-0000-0000D02D0000}"/>
    <cellStyle name="Comma 3 2 6 5 3 2 3 2" xfId="33488" xr:uid="{E01D4A8C-DAE3-4DDA-9E13-E72A918740CE}"/>
    <cellStyle name="Comma 3 2 6 5 3 2 4" xfId="23881" xr:uid="{726D1FA4-650D-4FAC-A3E4-15007B2CB371}"/>
    <cellStyle name="Comma 3 2 6 5 3 3" xfId="7069" xr:uid="{00000000-0005-0000-0000-0000D12D0000}"/>
    <cellStyle name="Comma 3 2 6 5 3 3 2" xfId="16676" xr:uid="{00000000-0005-0000-0000-0000D22D0000}"/>
    <cellStyle name="Comma 3 2 6 5 3 3 2 2" xfId="35890" xr:uid="{E64B7885-E43C-4DFD-A14E-F05E8427DB3A}"/>
    <cellStyle name="Comma 3 2 6 5 3 3 3" xfId="26283" xr:uid="{328039FA-25E5-441A-8D59-FCDED5F81A58}"/>
    <cellStyle name="Comma 3 2 6 5 3 4" xfId="11872" xr:uid="{00000000-0005-0000-0000-0000D32D0000}"/>
    <cellStyle name="Comma 3 2 6 5 3 4 2" xfId="31086" xr:uid="{D3748C04-ECA0-4697-8CB1-C9C47F6AD7AE}"/>
    <cellStyle name="Comma 3 2 6 5 3 5" xfId="21479" xr:uid="{AE2C5488-E276-4932-A33B-050FD27D6301}"/>
    <cellStyle name="Comma 3 2 6 5 4" xfId="3067" xr:uid="{00000000-0005-0000-0000-0000D42D0000}"/>
    <cellStyle name="Comma 3 2 6 5 4 2" xfId="7870" xr:uid="{00000000-0005-0000-0000-0000D52D0000}"/>
    <cellStyle name="Comma 3 2 6 5 4 2 2" xfId="17477" xr:uid="{00000000-0005-0000-0000-0000D62D0000}"/>
    <cellStyle name="Comma 3 2 6 5 4 2 2 2" xfId="36691" xr:uid="{39E0BD66-808E-4E3E-89C3-C0ED01171066}"/>
    <cellStyle name="Comma 3 2 6 5 4 2 3" xfId="27084" xr:uid="{E4F94419-104B-47A7-9E66-BADFD604400C}"/>
    <cellStyle name="Comma 3 2 6 5 4 3" xfId="12674" xr:uid="{00000000-0005-0000-0000-0000D72D0000}"/>
    <cellStyle name="Comma 3 2 6 5 4 3 2" xfId="31888" xr:uid="{8124293F-F0F3-496A-ABDC-B99B11DB482A}"/>
    <cellStyle name="Comma 3 2 6 5 4 4" xfId="22281" xr:uid="{70B429E1-3B37-4959-BC33-F180195C110F}"/>
    <cellStyle name="Comma 3 2 6 5 5" xfId="5469" xr:uid="{00000000-0005-0000-0000-0000D82D0000}"/>
    <cellStyle name="Comma 3 2 6 5 5 2" xfId="15076" xr:uid="{00000000-0005-0000-0000-0000D92D0000}"/>
    <cellStyle name="Comma 3 2 6 5 5 2 2" xfId="34290" xr:uid="{8CC31270-B485-4626-ACAC-BF24EA507F5B}"/>
    <cellStyle name="Comma 3 2 6 5 5 3" xfId="24683" xr:uid="{0F58F082-79A0-42B7-A7BA-EA856C6037B4}"/>
    <cellStyle name="Comma 3 2 6 5 6" xfId="10272" xr:uid="{00000000-0005-0000-0000-0000DA2D0000}"/>
    <cellStyle name="Comma 3 2 6 5 6 2" xfId="29486" xr:uid="{5A1C9E91-A2DE-466C-9629-3DA1FFF8D68C}"/>
    <cellStyle name="Comma 3 2 6 5 7" xfId="19879" xr:uid="{93C6FFBF-AA47-4F71-B25A-2A6A0C1DAD77}"/>
    <cellStyle name="Comma 3 2 6 6" xfId="862" xr:uid="{00000000-0005-0000-0000-0000DB2D0000}"/>
    <cellStyle name="Comma 3 2 6 6 2" xfId="3267" xr:uid="{00000000-0005-0000-0000-0000DC2D0000}"/>
    <cellStyle name="Comma 3 2 6 6 2 2" xfId="8070" xr:uid="{00000000-0005-0000-0000-0000DD2D0000}"/>
    <cellStyle name="Comma 3 2 6 6 2 2 2" xfId="17677" xr:uid="{00000000-0005-0000-0000-0000DE2D0000}"/>
    <cellStyle name="Comma 3 2 6 6 2 2 2 2" xfId="36891" xr:uid="{F0609A8C-520E-4213-8A86-701965FCCC76}"/>
    <cellStyle name="Comma 3 2 6 6 2 2 3" xfId="27284" xr:uid="{16F4AE15-8ACC-4199-8BAB-F04AB74AD732}"/>
    <cellStyle name="Comma 3 2 6 6 2 3" xfId="12874" xr:uid="{00000000-0005-0000-0000-0000DF2D0000}"/>
    <cellStyle name="Comma 3 2 6 6 2 3 2" xfId="32088" xr:uid="{12184C2F-5C3B-4C6E-991C-5962D95C4D6D}"/>
    <cellStyle name="Comma 3 2 6 6 2 4" xfId="22481" xr:uid="{91AB3A5F-1CF0-4289-A644-ECD77FEB0E92}"/>
    <cellStyle name="Comma 3 2 6 6 3" xfId="5669" xr:uid="{00000000-0005-0000-0000-0000E02D0000}"/>
    <cellStyle name="Comma 3 2 6 6 3 2" xfId="15276" xr:uid="{00000000-0005-0000-0000-0000E12D0000}"/>
    <cellStyle name="Comma 3 2 6 6 3 2 2" xfId="34490" xr:uid="{BF86DDC2-E068-4E5C-8DFF-9D52D63E94D1}"/>
    <cellStyle name="Comma 3 2 6 6 3 3" xfId="24883" xr:uid="{081CBEC0-7C89-4B92-8914-CDE5797573CA}"/>
    <cellStyle name="Comma 3 2 6 6 4" xfId="10472" xr:uid="{00000000-0005-0000-0000-0000E22D0000}"/>
    <cellStyle name="Comma 3 2 6 6 4 2" xfId="29686" xr:uid="{1E68C056-2728-479E-ADC1-2DE031D27C48}"/>
    <cellStyle name="Comma 3 2 6 6 5" xfId="20079" xr:uid="{6450B415-9062-4583-9080-118ABA50BB06}"/>
    <cellStyle name="Comma 3 2 6 7" xfId="1662" xr:uid="{00000000-0005-0000-0000-0000E32D0000}"/>
    <cellStyle name="Comma 3 2 6 7 2" xfId="4067" xr:uid="{00000000-0005-0000-0000-0000E42D0000}"/>
    <cellStyle name="Comma 3 2 6 7 2 2" xfId="8870" xr:uid="{00000000-0005-0000-0000-0000E52D0000}"/>
    <cellStyle name="Comma 3 2 6 7 2 2 2" xfId="18477" xr:uid="{00000000-0005-0000-0000-0000E62D0000}"/>
    <cellStyle name="Comma 3 2 6 7 2 2 2 2" xfId="37691" xr:uid="{0C9B676F-8C75-4AE0-B37A-0432E3F222EF}"/>
    <cellStyle name="Comma 3 2 6 7 2 2 3" xfId="28084" xr:uid="{47F846FE-E7DA-42C8-8E17-6AD9B6525D00}"/>
    <cellStyle name="Comma 3 2 6 7 2 3" xfId="13674" xr:uid="{00000000-0005-0000-0000-0000E72D0000}"/>
    <cellStyle name="Comma 3 2 6 7 2 3 2" xfId="32888" xr:uid="{E30F2654-5389-42C1-B5B0-8582F2B0C322}"/>
    <cellStyle name="Comma 3 2 6 7 2 4" xfId="23281" xr:uid="{03B61223-77A7-4D18-BBC3-F01880A47844}"/>
    <cellStyle name="Comma 3 2 6 7 3" xfId="6469" xr:uid="{00000000-0005-0000-0000-0000E82D0000}"/>
    <cellStyle name="Comma 3 2 6 7 3 2" xfId="16076" xr:uid="{00000000-0005-0000-0000-0000E92D0000}"/>
    <cellStyle name="Comma 3 2 6 7 3 2 2" xfId="35290" xr:uid="{E87EE0AD-5B7B-4BB9-AC30-092AEBD8109F}"/>
    <cellStyle name="Comma 3 2 6 7 3 3" xfId="25683" xr:uid="{DBD8BCC2-954B-4FDD-9F44-7124DA756AC9}"/>
    <cellStyle name="Comma 3 2 6 7 4" xfId="11272" xr:uid="{00000000-0005-0000-0000-0000EA2D0000}"/>
    <cellStyle name="Comma 3 2 6 7 4 2" xfId="30486" xr:uid="{8AA292DB-7771-457E-8946-23766C6C31EA}"/>
    <cellStyle name="Comma 3 2 6 7 5" xfId="20879" xr:uid="{32D55E03-4A6B-41F8-9E1B-B58289180C39}"/>
    <cellStyle name="Comma 3 2 6 8" xfId="2467" xr:uid="{00000000-0005-0000-0000-0000EB2D0000}"/>
    <cellStyle name="Comma 3 2 6 8 2" xfId="7270" xr:uid="{00000000-0005-0000-0000-0000EC2D0000}"/>
    <cellStyle name="Comma 3 2 6 8 2 2" xfId="16877" xr:uid="{00000000-0005-0000-0000-0000ED2D0000}"/>
    <cellStyle name="Comma 3 2 6 8 2 2 2" xfId="36091" xr:uid="{11640DEB-ED16-42CB-85E3-5020185AEA9B}"/>
    <cellStyle name="Comma 3 2 6 8 2 3" xfId="26484" xr:uid="{93C64694-1418-413A-82CF-8FB991E35E7A}"/>
    <cellStyle name="Comma 3 2 6 8 3" xfId="12074" xr:uid="{00000000-0005-0000-0000-0000EE2D0000}"/>
    <cellStyle name="Comma 3 2 6 8 3 2" xfId="31288" xr:uid="{65B5748A-5247-46A1-A5A0-F014A3E43FEB}"/>
    <cellStyle name="Comma 3 2 6 8 4" xfId="21681" xr:uid="{7F921306-3113-4C8D-A065-EE894BD5D684}"/>
    <cellStyle name="Comma 3 2 6 9" xfId="4869" xr:uid="{00000000-0005-0000-0000-0000EF2D0000}"/>
    <cellStyle name="Comma 3 2 6 9 2" xfId="14476" xr:uid="{00000000-0005-0000-0000-0000F02D0000}"/>
    <cellStyle name="Comma 3 2 6 9 2 2" xfId="33690" xr:uid="{DFC7D370-6AC1-42B8-8A31-73E8BDD14B2B}"/>
    <cellStyle name="Comma 3 2 6 9 3" xfId="24083" xr:uid="{D820DE11-62FF-4F37-BA41-02CF5C92F035}"/>
    <cellStyle name="Comma 3 2 7" xfId="111" xr:uid="{00000000-0005-0000-0000-0000F12D0000}"/>
    <cellStyle name="Comma 3 2 7 10" xfId="19329" xr:uid="{1EEAF2C7-4310-43E8-B8BC-BB9222D20908}"/>
    <cellStyle name="Comma 3 2 7 2" xfId="311" xr:uid="{00000000-0005-0000-0000-0000F22D0000}"/>
    <cellStyle name="Comma 3 2 7 2 2" xfId="1112" xr:uid="{00000000-0005-0000-0000-0000F32D0000}"/>
    <cellStyle name="Comma 3 2 7 2 2 2" xfId="3517" xr:uid="{00000000-0005-0000-0000-0000F42D0000}"/>
    <cellStyle name="Comma 3 2 7 2 2 2 2" xfId="8320" xr:uid="{00000000-0005-0000-0000-0000F52D0000}"/>
    <cellStyle name="Comma 3 2 7 2 2 2 2 2" xfId="17927" xr:uid="{00000000-0005-0000-0000-0000F62D0000}"/>
    <cellStyle name="Comma 3 2 7 2 2 2 2 2 2" xfId="37141" xr:uid="{A8B48270-26DF-441A-ACFA-01F738A10253}"/>
    <cellStyle name="Comma 3 2 7 2 2 2 2 3" xfId="27534" xr:uid="{71B9C852-ABAA-4B27-9225-53B1B7A02955}"/>
    <cellStyle name="Comma 3 2 7 2 2 2 3" xfId="13124" xr:uid="{00000000-0005-0000-0000-0000F72D0000}"/>
    <cellStyle name="Comma 3 2 7 2 2 2 3 2" xfId="32338" xr:uid="{8B4BB404-8CC5-4043-95E1-E1617F715112}"/>
    <cellStyle name="Comma 3 2 7 2 2 2 4" xfId="22731" xr:uid="{966287AA-5F46-4E68-9D22-C5704F565228}"/>
    <cellStyle name="Comma 3 2 7 2 2 3" xfId="5919" xr:uid="{00000000-0005-0000-0000-0000F82D0000}"/>
    <cellStyle name="Comma 3 2 7 2 2 3 2" xfId="15526" xr:uid="{00000000-0005-0000-0000-0000F92D0000}"/>
    <cellStyle name="Comma 3 2 7 2 2 3 2 2" xfId="34740" xr:uid="{DC2C0622-B935-42EE-AE0D-EA44C1DA138C}"/>
    <cellStyle name="Comma 3 2 7 2 2 3 3" xfId="25133" xr:uid="{EB238576-FC68-492B-9A95-D154E6274A3D}"/>
    <cellStyle name="Comma 3 2 7 2 2 4" xfId="10722" xr:uid="{00000000-0005-0000-0000-0000FA2D0000}"/>
    <cellStyle name="Comma 3 2 7 2 2 4 2" xfId="29936" xr:uid="{5BDEBBD1-C0A3-403F-A81B-82AD820CA6A3}"/>
    <cellStyle name="Comma 3 2 7 2 2 5" xfId="20329" xr:uid="{1A88935A-F043-4DB2-A945-C1D1A44B2103}"/>
    <cellStyle name="Comma 3 2 7 2 3" xfId="1912" xr:uid="{00000000-0005-0000-0000-0000FB2D0000}"/>
    <cellStyle name="Comma 3 2 7 2 3 2" xfId="4317" xr:uid="{00000000-0005-0000-0000-0000FC2D0000}"/>
    <cellStyle name="Comma 3 2 7 2 3 2 2" xfId="9120" xr:uid="{00000000-0005-0000-0000-0000FD2D0000}"/>
    <cellStyle name="Comma 3 2 7 2 3 2 2 2" xfId="18727" xr:uid="{00000000-0005-0000-0000-0000FE2D0000}"/>
    <cellStyle name="Comma 3 2 7 2 3 2 2 2 2" xfId="37941" xr:uid="{8908A078-9310-438E-8287-33B20D962499}"/>
    <cellStyle name="Comma 3 2 7 2 3 2 2 3" xfId="28334" xr:uid="{AB73C0B1-0DF2-4E19-B7D2-DA302D79BE07}"/>
    <cellStyle name="Comma 3 2 7 2 3 2 3" xfId="13924" xr:uid="{00000000-0005-0000-0000-0000FF2D0000}"/>
    <cellStyle name="Comma 3 2 7 2 3 2 3 2" xfId="33138" xr:uid="{C9666E69-57BB-4B19-BCA7-F3F7B2E51EAC}"/>
    <cellStyle name="Comma 3 2 7 2 3 2 4" xfId="23531" xr:uid="{2E201804-B26E-4C1E-A849-F904F106B7B0}"/>
    <cellStyle name="Comma 3 2 7 2 3 3" xfId="6719" xr:uid="{00000000-0005-0000-0000-0000002E0000}"/>
    <cellStyle name="Comma 3 2 7 2 3 3 2" xfId="16326" xr:uid="{00000000-0005-0000-0000-0000012E0000}"/>
    <cellStyle name="Comma 3 2 7 2 3 3 2 2" xfId="35540" xr:uid="{7A228038-3E9E-46FD-8B6B-E8539F52B13A}"/>
    <cellStyle name="Comma 3 2 7 2 3 3 3" xfId="25933" xr:uid="{435B095D-B1B6-4484-A066-779DCC02EDE9}"/>
    <cellStyle name="Comma 3 2 7 2 3 4" xfId="11522" xr:uid="{00000000-0005-0000-0000-0000022E0000}"/>
    <cellStyle name="Comma 3 2 7 2 3 4 2" xfId="30736" xr:uid="{2AE37C13-BD13-480E-AD67-97F64FD99E4C}"/>
    <cellStyle name="Comma 3 2 7 2 3 5" xfId="21129" xr:uid="{B642D0EA-2EC1-44D9-8AF3-9110D8575CD3}"/>
    <cellStyle name="Comma 3 2 7 2 4" xfId="2717" xr:uid="{00000000-0005-0000-0000-0000032E0000}"/>
    <cellStyle name="Comma 3 2 7 2 4 2" xfId="7520" xr:uid="{00000000-0005-0000-0000-0000042E0000}"/>
    <cellStyle name="Comma 3 2 7 2 4 2 2" xfId="17127" xr:uid="{00000000-0005-0000-0000-0000052E0000}"/>
    <cellStyle name="Comma 3 2 7 2 4 2 2 2" xfId="36341" xr:uid="{D13E5FC5-5A29-41A5-97B5-B28A2F8A95C3}"/>
    <cellStyle name="Comma 3 2 7 2 4 2 3" xfId="26734" xr:uid="{601B5CDF-E8DF-44D0-BFC6-AB18963AD958}"/>
    <cellStyle name="Comma 3 2 7 2 4 3" xfId="12324" xr:uid="{00000000-0005-0000-0000-0000062E0000}"/>
    <cellStyle name="Comma 3 2 7 2 4 3 2" xfId="31538" xr:uid="{8B36CE35-4996-4B94-B00F-0F63846BF63D}"/>
    <cellStyle name="Comma 3 2 7 2 4 4" xfId="21931" xr:uid="{94AFFC11-73B5-420B-BE87-B58ACC63435E}"/>
    <cellStyle name="Comma 3 2 7 2 5" xfId="5119" xr:uid="{00000000-0005-0000-0000-0000072E0000}"/>
    <cellStyle name="Comma 3 2 7 2 5 2" xfId="14726" xr:uid="{00000000-0005-0000-0000-0000082E0000}"/>
    <cellStyle name="Comma 3 2 7 2 5 2 2" xfId="33940" xr:uid="{56D7AAA7-CE25-4AC6-9889-BD7540D317D8}"/>
    <cellStyle name="Comma 3 2 7 2 5 3" xfId="24333" xr:uid="{6764D610-8C66-4A0F-9825-5A84A423D266}"/>
    <cellStyle name="Comma 3 2 7 2 6" xfId="9922" xr:uid="{00000000-0005-0000-0000-0000092E0000}"/>
    <cellStyle name="Comma 3 2 7 2 6 2" xfId="29136" xr:uid="{032A4FCC-4BF2-40A2-BA95-83AFFFA6186C}"/>
    <cellStyle name="Comma 3 2 7 2 7" xfId="19529" xr:uid="{9D2BA817-169E-49F4-BAFD-6BFF80B38EAF}"/>
    <cellStyle name="Comma 3 2 7 3" xfId="511" xr:uid="{00000000-0005-0000-0000-00000A2E0000}"/>
    <cellStyle name="Comma 3 2 7 3 2" xfId="1312" xr:uid="{00000000-0005-0000-0000-00000B2E0000}"/>
    <cellStyle name="Comma 3 2 7 3 2 2" xfId="3717" xr:uid="{00000000-0005-0000-0000-00000C2E0000}"/>
    <cellStyle name="Comma 3 2 7 3 2 2 2" xfId="8520" xr:uid="{00000000-0005-0000-0000-00000D2E0000}"/>
    <cellStyle name="Comma 3 2 7 3 2 2 2 2" xfId="18127" xr:uid="{00000000-0005-0000-0000-00000E2E0000}"/>
    <cellStyle name="Comma 3 2 7 3 2 2 2 2 2" xfId="37341" xr:uid="{7E9BB1CF-D0DA-4444-A23D-5D248411D02A}"/>
    <cellStyle name="Comma 3 2 7 3 2 2 2 3" xfId="27734" xr:uid="{6F372AF8-3C55-47D6-9349-924BCEB98723}"/>
    <cellStyle name="Comma 3 2 7 3 2 2 3" xfId="13324" xr:uid="{00000000-0005-0000-0000-00000F2E0000}"/>
    <cellStyle name="Comma 3 2 7 3 2 2 3 2" xfId="32538" xr:uid="{8121A6C1-A056-4B6F-BEFC-A4FB80B3977C}"/>
    <cellStyle name="Comma 3 2 7 3 2 2 4" xfId="22931" xr:uid="{77CA504B-2A23-4EF4-B0CB-A137F9500111}"/>
    <cellStyle name="Comma 3 2 7 3 2 3" xfId="6119" xr:uid="{00000000-0005-0000-0000-0000102E0000}"/>
    <cellStyle name="Comma 3 2 7 3 2 3 2" xfId="15726" xr:uid="{00000000-0005-0000-0000-0000112E0000}"/>
    <cellStyle name="Comma 3 2 7 3 2 3 2 2" xfId="34940" xr:uid="{D9E9A74B-BAFF-49CE-8FA7-AA82C30C6685}"/>
    <cellStyle name="Comma 3 2 7 3 2 3 3" xfId="25333" xr:uid="{44B992FF-90AD-4F89-B1E7-7E59D6C84ED5}"/>
    <cellStyle name="Comma 3 2 7 3 2 4" xfId="10922" xr:uid="{00000000-0005-0000-0000-0000122E0000}"/>
    <cellStyle name="Comma 3 2 7 3 2 4 2" xfId="30136" xr:uid="{EA886E45-1CC7-41D5-87B0-D6CFED222C10}"/>
    <cellStyle name="Comma 3 2 7 3 2 5" xfId="20529" xr:uid="{5C3A4246-652B-472E-9AB7-4051ED4C0EB0}"/>
    <cellStyle name="Comma 3 2 7 3 3" xfId="2112" xr:uid="{00000000-0005-0000-0000-0000132E0000}"/>
    <cellStyle name="Comma 3 2 7 3 3 2" xfId="4517" xr:uid="{00000000-0005-0000-0000-0000142E0000}"/>
    <cellStyle name="Comma 3 2 7 3 3 2 2" xfId="9320" xr:uid="{00000000-0005-0000-0000-0000152E0000}"/>
    <cellStyle name="Comma 3 2 7 3 3 2 2 2" xfId="18927" xr:uid="{00000000-0005-0000-0000-0000162E0000}"/>
    <cellStyle name="Comma 3 2 7 3 3 2 2 2 2" xfId="38141" xr:uid="{3A5500C9-3C0B-4C43-9B66-FD0FA9035972}"/>
    <cellStyle name="Comma 3 2 7 3 3 2 2 3" xfId="28534" xr:uid="{5A14733B-32DB-48D8-9DDD-24717F25096B}"/>
    <cellStyle name="Comma 3 2 7 3 3 2 3" xfId="14124" xr:uid="{00000000-0005-0000-0000-0000172E0000}"/>
    <cellStyle name="Comma 3 2 7 3 3 2 3 2" xfId="33338" xr:uid="{16D9207A-D3B6-4061-9680-55DE92735ABE}"/>
    <cellStyle name="Comma 3 2 7 3 3 2 4" xfId="23731" xr:uid="{C34628BA-5779-4F87-B482-F62989092D05}"/>
    <cellStyle name="Comma 3 2 7 3 3 3" xfId="6919" xr:uid="{00000000-0005-0000-0000-0000182E0000}"/>
    <cellStyle name="Comma 3 2 7 3 3 3 2" xfId="16526" xr:uid="{00000000-0005-0000-0000-0000192E0000}"/>
    <cellStyle name="Comma 3 2 7 3 3 3 2 2" xfId="35740" xr:uid="{E68F0E99-3D0E-44EB-9A5C-3954C213CAF7}"/>
    <cellStyle name="Comma 3 2 7 3 3 3 3" xfId="26133" xr:uid="{69C055F3-890A-4676-B06B-A3058F94B67F}"/>
    <cellStyle name="Comma 3 2 7 3 3 4" xfId="11722" xr:uid="{00000000-0005-0000-0000-00001A2E0000}"/>
    <cellStyle name="Comma 3 2 7 3 3 4 2" xfId="30936" xr:uid="{8D2F7001-3FB4-4F7C-8645-C5B7FCE5BB56}"/>
    <cellStyle name="Comma 3 2 7 3 3 5" xfId="21329" xr:uid="{80B27DBB-9478-4A0A-8230-679B3E380BDA}"/>
    <cellStyle name="Comma 3 2 7 3 4" xfId="2917" xr:uid="{00000000-0005-0000-0000-00001B2E0000}"/>
    <cellStyle name="Comma 3 2 7 3 4 2" xfId="7720" xr:uid="{00000000-0005-0000-0000-00001C2E0000}"/>
    <cellStyle name="Comma 3 2 7 3 4 2 2" xfId="17327" xr:uid="{00000000-0005-0000-0000-00001D2E0000}"/>
    <cellStyle name="Comma 3 2 7 3 4 2 2 2" xfId="36541" xr:uid="{1556753D-918A-471A-AA45-6B33C7FF6360}"/>
    <cellStyle name="Comma 3 2 7 3 4 2 3" xfId="26934" xr:uid="{F8DD492E-8C8A-4A4E-9852-9E0DC911C518}"/>
    <cellStyle name="Comma 3 2 7 3 4 3" xfId="12524" xr:uid="{00000000-0005-0000-0000-00001E2E0000}"/>
    <cellStyle name="Comma 3 2 7 3 4 3 2" xfId="31738" xr:uid="{07A50393-8419-4A60-9E41-2443C9F791DB}"/>
    <cellStyle name="Comma 3 2 7 3 4 4" xfId="22131" xr:uid="{890AA1B1-8D9D-4FD5-A936-383B7801B8DF}"/>
    <cellStyle name="Comma 3 2 7 3 5" xfId="5319" xr:uid="{00000000-0005-0000-0000-00001F2E0000}"/>
    <cellStyle name="Comma 3 2 7 3 5 2" xfId="14926" xr:uid="{00000000-0005-0000-0000-0000202E0000}"/>
    <cellStyle name="Comma 3 2 7 3 5 2 2" xfId="34140" xr:uid="{17261E6D-E8CA-47CB-903B-8C581A258A44}"/>
    <cellStyle name="Comma 3 2 7 3 5 3" xfId="24533" xr:uid="{DEBE87F3-706C-41BF-9D76-D735D29B29D5}"/>
    <cellStyle name="Comma 3 2 7 3 6" xfId="10122" xr:uid="{00000000-0005-0000-0000-0000212E0000}"/>
    <cellStyle name="Comma 3 2 7 3 6 2" xfId="29336" xr:uid="{CBFB10D5-20F6-441B-AA2E-12DE91E2B9B4}"/>
    <cellStyle name="Comma 3 2 7 3 7" xfId="19729" xr:uid="{A03A1ADF-741F-4303-98FB-09AEC21A050B}"/>
    <cellStyle name="Comma 3 2 7 4" xfId="711" xr:uid="{00000000-0005-0000-0000-0000222E0000}"/>
    <cellStyle name="Comma 3 2 7 4 2" xfId="1512" xr:uid="{00000000-0005-0000-0000-0000232E0000}"/>
    <cellStyle name="Comma 3 2 7 4 2 2" xfId="3917" xr:uid="{00000000-0005-0000-0000-0000242E0000}"/>
    <cellStyle name="Comma 3 2 7 4 2 2 2" xfId="8720" xr:uid="{00000000-0005-0000-0000-0000252E0000}"/>
    <cellStyle name="Comma 3 2 7 4 2 2 2 2" xfId="18327" xr:uid="{00000000-0005-0000-0000-0000262E0000}"/>
    <cellStyle name="Comma 3 2 7 4 2 2 2 2 2" xfId="37541" xr:uid="{FF64D834-EB61-401A-B821-9BF85CF26382}"/>
    <cellStyle name="Comma 3 2 7 4 2 2 2 3" xfId="27934" xr:uid="{60B04B27-69A7-4189-ACA5-DC1AC915A06F}"/>
    <cellStyle name="Comma 3 2 7 4 2 2 3" xfId="13524" xr:uid="{00000000-0005-0000-0000-0000272E0000}"/>
    <cellStyle name="Comma 3 2 7 4 2 2 3 2" xfId="32738" xr:uid="{E1750869-CD75-4DAB-BB4E-1FF424C22A3D}"/>
    <cellStyle name="Comma 3 2 7 4 2 2 4" xfId="23131" xr:uid="{9B0E0F29-44E7-4826-B0D0-BEBA53B6406D}"/>
    <cellStyle name="Comma 3 2 7 4 2 3" xfId="6319" xr:uid="{00000000-0005-0000-0000-0000282E0000}"/>
    <cellStyle name="Comma 3 2 7 4 2 3 2" xfId="15926" xr:uid="{00000000-0005-0000-0000-0000292E0000}"/>
    <cellStyle name="Comma 3 2 7 4 2 3 2 2" xfId="35140" xr:uid="{9861D5B8-487B-474D-97DD-62622ADB490F}"/>
    <cellStyle name="Comma 3 2 7 4 2 3 3" xfId="25533" xr:uid="{4A8C3494-3F89-4FF6-B850-B042243A4114}"/>
    <cellStyle name="Comma 3 2 7 4 2 4" xfId="11122" xr:uid="{00000000-0005-0000-0000-00002A2E0000}"/>
    <cellStyle name="Comma 3 2 7 4 2 4 2" xfId="30336" xr:uid="{60EC733B-C3D2-443A-B6D1-1FB7F8BFA81F}"/>
    <cellStyle name="Comma 3 2 7 4 2 5" xfId="20729" xr:uid="{1202E62A-7802-4237-97A1-EEB410A2D2CA}"/>
    <cellStyle name="Comma 3 2 7 4 3" xfId="2312" xr:uid="{00000000-0005-0000-0000-00002B2E0000}"/>
    <cellStyle name="Comma 3 2 7 4 3 2" xfId="4717" xr:uid="{00000000-0005-0000-0000-00002C2E0000}"/>
    <cellStyle name="Comma 3 2 7 4 3 2 2" xfId="9520" xr:uid="{00000000-0005-0000-0000-00002D2E0000}"/>
    <cellStyle name="Comma 3 2 7 4 3 2 2 2" xfId="19127" xr:uid="{00000000-0005-0000-0000-00002E2E0000}"/>
    <cellStyle name="Comma 3 2 7 4 3 2 2 2 2" xfId="38341" xr:uid="{24380DA7-1597-4B4D-A0BB-73DA3DA0E321}"/>
    <cellStyle name="Comma 3 2 7 4 3 2 2 3" xfId="28734" xr:uid="{A5332DD5-0299-4525-ACEE-6ACDF42099D9}"/>
    <cellStyle name="Comma 3 2 7 4 3 2 3" xfId="14324" xr:uid="{00000000-0005-0000-0000-00002F2E0000}"/>
    <cellStyle name="Comma 3 2 7 4 3 2 3 2" xfId="33538" xr:uid="{4336F510-08EE-4A05-A32C-BEFC4010B88A}"/>
    <cellStyle name="Comma 3 2 7 4 3 2 4" xfId="23931" xr:uid="{A6463A10-A846-4BE5-8E47-BA4056DBFA50}"/>
    <cellStyle name="Comma 3 2 7 4 3 3" xfId="7119" xr:uid="{00000000-0005-0000-0000-0000302E0000}"/>
    <cellStyle name="Comma 3 2 7 4 3 3 2" xfId="16726" xr:uid="{00000000-0005-0000-0000-0000312E0000}"/>
    <cellStyle name="Comma 3 2 7 4 3 3 2 2" xfId="35940" xr:uid="{367B06C4-4A9F-4C2F-8AFF-E346A638B268}"/>
    <cellStyle name="Comma 3 2 7 4 3 3 3" xfId="26333" xr:uid="{DF55390E-9114-464D-84D4-830DC314D4A7}"/>
    <cellStyle name="Comma 3 2 7 4 3 4" xfId="11922" xr:uid="{00000000-0005-0000-0000-0000322E0000}"/>
    <cellStyle name="Comma 3 2 7 4 3 4 2" xfId="31136" xr:uid="{0C6C6071-098B-4553-9899-A394C508DD5C}"/>
    <cellStyle name="Comma 3 2 7 4 3 5" xfId="21529" xr:uid="{7A2A5AA0-0B62-461F-BD85-E6B001A23D3D}"/>
    <cellStyle name="Comma 3 2 7 4 4" xfId="3117" xr:uid="{00000000-0005-0000-0000-0000332E0000}"/>
    <cellStyle name="Comma 3 2 7 4 4 2" xfId="7920" xr:uid="{00000000-0005-0000-0000-0000342E0000}"/>
    <cellStyle name="Comma 3 2 7 4 4 2 2" xfId="17527" xr:uid="{00000000-0005-0000-0000-0000352E0000}"/>
    <cellStyle name="Comma 3 2 7 4 4 2 2 2" xfId="36741" xr:uid="{D7956897-D8C4-4B54-A792-8994BED6D6A8}"/>
    <cellStyle name="Comma 3 2 7 4 4 2 3" xfId="27134" xr:uid="{B48A4A29-EA3D-42B7-8F58-3DE693CA6AC3}"/>
    <cellStyle name="Comma 3 2 7 4 4 3" xfId="12724" xr:uid="{00000000-0005-0000-0000-0000362E0000}"/>
    <cellStyle name="Comma 3 2 7 4 4 3 2" xfId="31938" xr:uid="{6C45EAA4-B484-4BCD-9D95-B5ECFEBD8279}"/>
    <cellStyle name="Comma 3 2 7 4 4 4" xfId="22331" xr:uid="{96163F14-B2D9-4625-9D10-B0B806AF54BF}"/>
    <cellStyle name="Comma 3 2 7 4 5" xfId="5519" xr:uid="{00000000-0005-0000-0000-0000372E0000}"/>
    <cellStyle name="Comma 3 2 7 4 5 2" xfId="15126" xr:uid="{00000000-0005-0000-0000-0000382E0000}"/>
    <cellStyle name="Comma 3 2 7 4 5 2 2" xfId="34340" xr:uid="{BC3488B3-FC03-46A2-89DC-236788A14BC3}"/>
    <cellStyle name="Comma 3 2 7 4 5 3" xfId="24733" xr:uid="{8B6CB656-6D7C-4C6E-8FE0-44169D494D0D}"/>
    <cellStyle name="Comma 3 2 7 4 6" xfId="10322" xr:uid="{00000000-0005-0000-0000-0000392E0000}"/>
    <cellStyle name="Comma 3 2 7 4 6 2" xfId="29536" xr:uid="{2D1CE09A-BA48-4025-B663-51955BDA6537}"/>
    <cellStyle name="Comma 3 2 7 4 7" xfId="19929" xr:uid="{3C1EC25E-94AC-4338-BB1B-9AABEF578376}"/>
    <cellStyle name="Comma 3 2 7 5" xfId="912" xr:uid="{00000000-0005-0000-0000-00003A2E0000}"/>
    <cellStyle name="Comma 3 2 7 5 2" xfId="3317" xr:uid="{00000000-0005-0000-0000-00003B2E0000}"/>
    <cellStyle name="Comma 3 2 7 5 2 2" xfId="8120" xr:uid="{00000000-0005-0000-0000-00003C2E0000}"/>
    <cellStyle name="Comma 3 2 7 5 2 2 2" xfId="17727" xr:uid="{00000000-0005-0000-0000-00003D2E0000}"/>
    <cellStyle name="Comma 3 2 7 5 2 2 2 2" xfId="36941" xr:uid="{85BA1D87-A8F6-419B-A8A6-34D4DCF74207}"/>
    <cellStyle name="Comma 3 2 7 5 2 2 3" xfId="27334" xr:uid="{3ACD9D54-42FE-4735-AC70-DAD9A4B68523}"/>
    <cellStyle name="Comma 3 2 7 5 2 3" xfId="12924" xr:uid="{00000000-0005-0000-0000-00003E2E0000}"/>
    <cellStyle name="Comma 3 2 7 5 2 3 2" xfId="32138" xr:uid="{26ACF97F-4DAC-41F1-A2EA-BE797149C3B3}"/>
    <cellStyle name="Comma 3 2 7 5 2 4" xfId="22531" xr:uid="{934A5E49-B533-4B83-B1F3-E857CD4B3A46}"/>
    <cellStyle name="Comma 3 2 7 5 3" xfId="5719" xr:uid="{00000000-0005-0000-0000-00003F2E0000}"/>
    <cellStyle name="Comma 3 2 7 5 3 2" xfId="15326" xr:uid="{00000000-0005-0000-0000-0000402E0000}"/>
    <cellStyle name="Comma 3 2 7 5 3 2 2" xfId="34540" xr:uid="{11E9D5AA-C0D7-447F-ACBE-4540B7777D2A}"/>
    <cellStyle name="Comma 3 2 7 5 3 3" xfId="24933" xr:uid="{32A0128E-D387-4D89-91EC-D80CEF5284A8}"/>
    <cellStyle name="Comma 3 2 7 5 4" xfId="10522" xr:uid="{00000000-0005-0000-0000-0000412E0000}"/>
    <cellStyle name="Comma 3 2 7 5 4 2" xfId="29736" xr:uid="{BC9EAD61-936B-49A6-B24B-9AA6F97C1F73}"/>
    <cellStyle name="Comma 3 2 7 5 5" xfId="20129" xr:uid="{8C5A1A6E-88E7-416E-B602-D6BC9D594277}"/>
    <cellStyle name="Comma 3 2 7 6" xfId="1712" xr:uid="{00000000-0005-0000-0000-0000422E0000}"/>
    <cellStyle name="Comma 3 2 7 6 2" xfId="4117" xr:uid="{00000000-0005-0000-0000-0000432E0000}"/>
    <cellStyle name="Comma 3 2 7 6 2 2" xfId="8920" xr:uid="{00000000-0005-0000-0000-0000442E0000}"/>
    <cellStyle name="Comma 3 2 7 6 2 2 2" xfId="18527" xr:uid="{00000000-0005-0000-0000-0000452E0000}"/>
    <cellStyle name="Comma 3 2 7 6 2 2 2 2" xfId="37741" xr:uid="{8DB9B69E-04DF-4B0F-AED7-B6A2AAD6BE91}"/>
    <cellStyle name="Comma 3 2 7 6 2 2 3" xfId="28134" xr:uid="{1F2C8205-252C-4427-9C53-9B85436699A0}"/>
    <cellStyle name="Comma 3 2 7 6 2 3" xfId="13724" xr:uid="{00000000-0005-0000-0000-0000462E0000}"/>
    <cellStyle name="Comma 3 2 7 6 2 3 2" xfId="32938" xr:uid="{24B09BD2-78F4-4587-B38C-B9924CE1D42A}"/>
    <cellStyle name="Comma 3 2 7 6 2 4" xfId="23331" xr:uid="{07524BF0-8D53-46E9-A888-89A8C3A874FE}"/>
    <cellStyle name="Comma 3 2 7 6 3" xfId="6519" xr:uid="{00000000-0005-0000-0000-0000472E0000}"/>
    <cellStyle name="Comma 3 2 7 6 3 2" xfId="16126" xr:uid="{00000000-0005-0000-0000-0000482E0000}"/>
    <cellStyle name="Comma 3 2 7 6 3 2 2" xfId="35340" xr:uid="{137242CD-6D4A-49C0-A443-B613D52A2A06}"/>
    <cellStyle name="Comma 3 2 7 6 3 3" xfId="25733" xr:uid="{18140C9B-79DA-4EAC-892F-D5A6BC0B365B}"/>
    <cellStyle name="Comma 3 2 7 6 4" xfId="11322" xr:uid="{00000000-0005-0000-0000-0000492E0000}"/>
    <cellStyle name="Comma 3 2 7 6 4 2" xfId="30536" xr:uid="{4B7930D6-0FFE-420A-B4D3-65150A67B3D1}"/>
    <cellStyle name="Comma 3 2 7 6 5" xfId="20929" xr:uid="{2B7A5FD8-9D12-4C57-8C53-6F63A356F779}"/>
    <cellStyle name="Comma 3 2 7 7" xfId="2517" xr:uid="{00000000-0005-0000-0000-00004A2E0000}"/>
    <cellStyle name="Comma 3 2 7 7 2" xfId="7320" xr:uid="{00000000-0005-0000-0000-00004B2E0000}"/>
    <cellStyle name="Comma 3 2 7 7 2 2" xfId="16927" xr:uid="{00000000-0005-0000-0000-00004C2E0000}"/>
    <cellStyle name="Comma 3 2 7 7 2 2 2" xfId="36141" xr:uid="{F1CF1099-0342-406B-9A22-49332E6D4AFB}"/>
    <cellStyle name="Comma 3 2 7 7 2 3" xfId="26534" xr:uid="{33D5AD03-B4A0-47BB-A840-E39B932B4152}"/>
    <cellStyle name="Comma 3 2 7 7 3" xfId="12124" xr:uid="{00000000-0005-0000-0000-00004D2E0000}"/>
    <cellStyle name="Comma 3 2 7 7 3 2" xfId="31338" xr:uid="{E107BD58-560A-4DC3-A240-B3C7B8EBD38C}"/>
    <cellStyle name="Comma 3 2 7 7 4" xfId="21731" xr:uid="{A55CA07A-79EB-4046-9D6D-2F213750DCE9}"/>
    <cellStyle name="Comma 3 2 7 8" xfId="4919" xr:uid="{00000000-0005-0000-0000-00004E2E0000}"/>
    <cellStyle name="Comma 3 2 7 8 2" xfId="14526" xr:uid="{00000000-0005-0000-0000-00004F2E0000}"/>
    <cellStyle name="Comma 3 2 7 8 2 2" xfId="33740" xr:uid="{18BE7D6F-1785-45C7-AC46-5DA18B481210}"/>
    <cellStyle name="Comma 3 2 7 8 3" xfId="24133" xr:uid="{544CD3F2-40AD-41EC-9940-E3CF75F4023C}"/>
    <cellStyle name="Comma 3 2 7 9" xfId="9722" xr:uid="{00000000-0005-0000-0000-0000502E0000}"/>
    <cellStyle name="Comma 3 2 7 9 2" xfId="28936" xr:uid="{3B1D14A6-E029-4B63-9FC0-100EBEA9BC13}"/>
    <cellStyle name="Comma 3 2 8" xfId="211" xr:uid="{00000000-0005-0000-0000-0000512E0000}"/>
    <cellStyle name="Comma 3 2 8 2" xfId="1012" xr:uid="{00000000-0005-0000-0000-0000522E0000}"/>
    <cellStyle name="Comma 3 2 8 2 2" xfId="3417" xr:uid="{00000000-0005-0000-0000-0000532E0000}"/>
    <cellStyle name="Comma 3 2 8 2 2 2" xfId="8220" xr:uid="{00000000-0005-0000-0000-0000542E0000}"/>
    <cellStyle name="Comma 3 2 8 2 2 2 2" xfId="17827" xr:uid="{00000000-0005-0000-0000-0000552E0000}"/>
    <cellStyle name="Comma 3 2 8 2 2 2 2 2" xfId="37041" xr:uid="{A8B8BF35-7DA7-49FD-990A-154398E5961A}"/>
    <cellStyle name="Comma 3 2 8 2 2 2 3" xfId="27434" xr:uid="{77C702D1-0E8C-4754-9DE3-6FBF7B975CB7}"/>
    <cellStyle name="Comma 3 2 8 2 2 3" xfId="13024" xr:uid="{00000000-0005-0000-0000-0000562E0000}"/>
    <cellStyle name="Comma 3 2 8 2 2 3 2" xfId="32238" xr:uid="{8FEFFAA2-7427-4276-917E-EE061C596C90}"/>
    <cellStyle name="Comma 3 2 8 2 2 4" xfId="22631" xr:uid="{603AC00D-B514-44AE-A216-D6944925BE60}"/>
    <cellStyle name="Comma 3 2 8 2 3" xfId="5819" xr:uid="{00000000-0005-0000-0000-0000572E0000}"/>
    <cellStyle name="Comma 3 2 8 2 3 2" xfId="15426" xr:uid="{00000000-0005-0000-0000-0000582E0000}"/>
    <cellStyle name="Comma 3 2 8 2 3 2 2" xfId="34640" xr:uid="{2049FC61-B640-4334-B8BE-2ECB981D7A84}"/>
    <cellStyle name="Comma 3 2 8 2 3 3" xfId="25033" xr:uid="{7687B167-FD45-4094-B55A-38D012A0A4BB}"/>
    <cellStyle name="Comma 3 2 8 2 4" xfId="10622" xr:uid="{00000000-0005-0000-0000-0000592E0000}"/>
    <cellStyle name="Comma 3 2 8 2 4 2" xfId="29836" xr:uid="{7F826812-E11A-4A87-96AE-7F412C8B4ACF}"/>
    <cellStyle name="Comma 3 2 8 2 5" xfId="20229" xr:uid="{1DF34F19-6575-48F8-A9F6-B55B049930C1}"/>
    <cellStyle name="Comma 3 2 8 3" xfId="1812" xr:uid="{00000000-0005-0000-0000-00005A2E0000}"/>
    <cellStyle name="Comma 3 2 8 3 2" xfId="4217" xr:uid="{00000000-0005-0000-0000-00005B2E0000}"/>
    <cellStyle name="Comma 3 2 8 3 2 2" xfId="9020" xr:uid="{00000000-0005-0000-0000-00005C2E0000}"/>
    <cellStyle name="Comma 3 2 8 3 2 2 2" xfId="18627" xr:uid="{00000000-0005-0000-0000-00005D2E0000}"/>
    <cellStyle name="Comma 3 2 8 3 2 2 2 2" xfId="37841" xr:uid="{23C78800-3C37-45DA-9D3D-5BBFE0898E81}"/>
    <cellStyle name="Comma 3 2 8 3 2 2 3" xfId="28234" xr:uid="{4290E961-12AB-43DD-8EDC-2FC43D80D6CC}"/>
    <cellStyle name="Comma 3 2 8 3 2 3" xfId="13824" xr:uid="{00000000-0005-0000-0000-00005E2E0000}"/>
    <cellStyle name="Comma 3 2 8 3 2 3 2" xfId="33038" xr:uid="{9E5343D8-1577-413E-8D72-84C800E3A705}"/>
    <cellStyle name="Comma 3 2 8 3 2 4" xfId="23431" xr:uid="{7240A8AF-4028-4E42-8C49-332090B1D8B5}"/>
    <cellStyle name="Comma 3 2 8 3 3" xfId="6619" xr:uid="{00000000-0005-0000-0000-00005F2E0000}"/>
    <cellStyle name="Comma 3 2 8 3 3 2" xfId="16226" xr:uid="{00000000-0005-0000-0000-0000602E0000}"/>
    <cellStyle name="Comma 3 2 8 3 3 2 2" xfId="35440" xr:uid="{BC88ABD5-15D0-4C18-AAA5-C1932A3DDBA0}"/>
    <cellStyle name="Comma 3 2 8 3 3 3" xfId="25833" xr:uid="{BDDE2394-5A1F-44EC-9C12-CEC1F9A9B63F}"/>
    <cellStyle name="Comma 3 2 8 3 4" xfId="11422" xr:uid="{00000000-0005-0000-0000-0000612E0000}"/>
    <cellStyle name="Comma 3 2 8 3 4 2" xfId="30636" xr:uid="{82872491-C2AC-4C39-B019-F61A5404E07F}"/>
    <cellStyle name="Comma 3 2 8 3 5" xfId="21029" xr:uid="{1F292795-BF2A-45B9-AFC8-6653129E092D}"/>
    <cellStyle name="Comma 3 2 8 4" xfId="2617" xr:uid="{00000000-0005-0000-0000-0000622E0000}"/>
    <cellStyle name="Comma 3 2 8 4 2" xfId="7420" xr:uid="{00000000-0005-0000-0000-0000632E0000}"/>
    <cellStyle name="Comma 3 2 8 4 2 2" xfId="17027" xr:uid="{00000000-0005-0000-0000-0000642E0000}"/>
    <cellStyle name="Comma 3 2 8 4 2 2 2" xfId="36241" xr:uid="{3C1C9248-B795-4E74-BD2A-316DAA10D7ED}"/>
    <cellStyle name="Comma 3 2 8 4 2 3" xfId="26634" xr:uid="{B4A4FFA8-830D-4AE5-A244-C2ABC2C7AA5A}"/>
    <cellStyle name="Comma 3 2 8 4 3" xfId="12224" xr:uid="{00000000-0005-0000-0000-0000652E0000}"/>
    <cellStyle name="Comma 3 2 8 4 3 2" xfId="31438" xr:uid="{AA17691D-F25A-4FF9-B862-CC8449E04653}"/>
    <cellStyle name="Comma 3 2 8 4 4" xfId="21831" xr:uid="{F38776F9-98F4-4118-8EBC-99987E018652}"/>
    <cellStyle name="Comma 3 2 8 5" xfId="5019" xr:uid="{00000000-0005-0000-0000-0000662E0000}"/>
    <cellStyle name="Comma 3 2 8 5 2" xfId="14626" xr:uid="{00000000-0005-0000-0000-0000672E0000}"/>
    <cellStyle name="Comma 3 2 8 5 2 2" xfId="33840" xr:uid="{0764C1DD-2FAB-4E3A-ABF7-717684B9CB04}"/>
    <cellStyle name="Comma 3 2 8 5 3" xfId="24233" xr:uid="{96C9B309-C987-425C-8F1A-9CB3DF4E91DF}"/>
    <cellStyle name="Comma 3 2 8 6" xfId="9822" xr:uid="{00000000-0005-0000-0000-0000682E0000}"/>
    <cellStyle name="Comma 3 2 8 6 2" xfId="29036" xr:uid="{E0EBF040-C2FE-4F1A-85F8-CC163B6D761B}"/>
    <cellStyle name="Comma 3 2 8 7" xfId="19429" xr:uid="{313956B7-2214-4C3D-96C5-CD0E6F319211}"/>
    <cellStyle name="Comma 3 2 9" xfId="411" xr:uid="{00000000-0005-0000-0000-0000692E0000}"/>
    <cellStyle name="Comma 3 2 9 2" xfId="1212" xr:uid="{00000000-0005-0000-0000-00006A2E0000}"/>
    <cellStyle name="Comma 3 2 9 2 2" xfId="3617" xr:uid="{00000000-0005-0000-0000-00006B2E0000}"/>
    <cellStyle name="Comma 3 2 9 2 2 2" xfId="8420" xr:uid="{00000000-0005-0000-0000-00006C2E0000}"/>
    <cellStyle name="Comma 3 2 9 2 2 2 2" xfId="18027" xr:uid="{00000000-0005-0000-0000-00006D2E0000}"/>
    <cellStyle name="Comma 3 2 9 2 2 2 2 2" xfId="37241" xr:uid="{862D2A87-834F-45DC-9572-CA0E132B5E97}"/>
    <cellStyle name="Comma 3 2 9 2 2 2 3" xfId="27634" xr:uid="{96B06CFE-398D-44DC-BB04-7F4C363F4C0C}"/>
    <cellStyle name="Comma 3 2 9 2 2 3" xfId="13224" xr:uid="{00000000-0005-0000-0000-00006E2E0000}"/>
    <cellStyle name="Comma 3 2 9 2 2 3 2" xfId="32438" xr:uid="{75FDE656-EB65-4162-812B-741283960453}"/>
    <cellStyle name="Comma 3 2 9 2 2 4" xfId="22831" xr:uid="{E4AF4F56-FC63-425F-9A5C-8EE032106755}"/>
    <cellStyle name="Comma 3 2 9 2 3" xfId="6019" xr:uid="{00000000-0005-0000-0000-00006F2E0000}"/>
    <cellStyle name="Comma 3 2 9 2 3 2" xfId="15626" xr:uid="{00000000-0005-0000-0000-0000702E0000}"/>
    <cellStyle name="Comma 3 2 9 2 3 2 2" xfId="34840" xr:uid="{23350BB6-82F7-4204-9C79-C895A45CD5E5}"/>
    <cellStyle name="Comma 3 2 9 2 3 3" xfId="25233" xr:uid="{8280DD06-6D29-4EBE-A17A-3AD64CA2E01E}"/>
    <cellStyle name="Comma 3 2 9 2 4" xfId="10822" xr:uid="{00000000-0005-0000-0000-0000712E0000}"/>
    <cellStyle name="Comma 3 2 9 2 4 2" xfId="30036" xr:uid="{3ABE7F18-6D85-490A-9C81-A9B374A49256}"/>
    <cellStyle name="Comma 3 2 9 2 5" xfId="20429" xr:uid="{A4070580-C1C9-4DDA-A01B-A0BE253C6558}"/>
    <cellStyle name="Comma 3 2 9 3" xfId="2012" xr:uid="{00000000-0005-0000-0000-0000722E0000}"/>
    <cellStyle name="Comma 3 2 9 3 2" xfId="4417" xr:uid="{00000000-0005-0000-0000-0000732E0000}"/>
    <cellStyle name="Comma 3 2 9 3 2 2" xfId="9220" xr:uid="{00000000-0005-0000-0000-0000742E0000}"/>
    <cellStyle name="Comma 3 2 9 3 2 2 2" xfId="18827" xr:uid="{00000000-0005-0000-0000-0000752E0000}"/>
    <cellStyle name="Comma 3 2 9 3 2 2 2 2" xfId="38041" xr:uid="{8413673E-1843-4EEE-BB33-B24FB00A92A6}"/>
    <cellStyle name="Comma 3 2 9 3 2 2 3" xfId="28434" xr:uid="{3E889C86-AB71-4F26-A9CF-969938289E62}"/>
    <cellStyle name="Comma 3 2 9 3 2 3" xfId="14024" xr:uid="{00000000-0005-0000-0000-0000762E0000}"/>
    <cellStyle name="Comma 3 2 9 3 2 3 2" xfId="33238" xr:uid="{1F17F353-7013-43FC-B917-718BA39B8131}"/>
    <cellStyle name="Comma 3 2 9 3 2 4" xfId="23631" xr:uid="{A79F4381-B8F7-4F86-B82F-61F0107754CA}"/>
    <cellStyle name="Comma 3 2 9 3 3" xfId="6819" xr:uid="{00000000-0005-0000-0000-0000772E0000}"/>
    <cellStyle name="Comma 3 2 9 3 3 2" xfId="16426" xr:uid="{00000000-0005-0000-0000-0000782E0000}"/>
    <cellStyle name="Comma 3 2 9 3 3 2 2" xfId="35640" xr:uid="{29ED912E-60F4-45AD-B239-9141989E52E4}"/>
    <cellStyle name="Comma 3 2 9 3 3 3" xfId="26033" xr:uid="{87C3603D-92B4-4D5B-9B3E-C923835E790F}"/>
    <cellStyle name="Comma 3 2 9 3 4" xfId="11622" xr:uid="{00000000-0005-0000-0000-0000792E0000}"/>
    <cellStyle name="Comma 3 2 9 3 4 2" xfId="30836" xr:uid="{FF111378-0679-4D8D-9C50-025F80644833}"/>
    <cellStyle name="Comma 3 2 9 3 5" xfId="21229" xr:uid="{A4270124-7C37-411E-B3E2-A2EED7A62DE8}"/>
    <cellStyle name="Comma 3 2 9 4" xfId="2817" xr:uid="{00000000-0005-0000-0000-00007A2E0000}"/>
    <cellStyle name="Comma 3 2 9 4 2" xfId="7620" xr:uid="{00000000-0005-0000-0000-00007B2E0000}"/>
    <cellStyle name="Comma 3 2 9 4 2 2" xfId="17227" xr:uid="{00000000-0005-0000-0000-00007C2E0000}"/>
    <cellStyle name="Comma 3 2 9 4 2 2 2" xfId="36441" xr:uid="{D539FBAE-09A9-4202-8D50-51D54206C721}"/>
    <cellStyle name="Comma 3 2 9 4 2 3" xfId="26834" xr:uid="{BB4497C4-5424-480D-BF44-6AC4BCF98A79}"/>
    <cellStyle name="Comma 3 2 9 4 3" xfId="12424" xr:uid="{00000000-0005-0000-0000-00007D2E0000}"/>
    <cellStyle name="Comma 3 2 9 4 3 2" xfId="31638" xr:uid="{23FB79C3-48C5-4F2A-8CF0-4DE64B356583}"/>
    <cellStyle name="Comma 3 2 9 4 4" xfId="22031" xr:uid="{17008633-F98E-4415-B56B-65F38B7006C3}"/>
    <cellStyle name="Comma 3 2 9 5" xfId="5219" xr:uid="{00000000-0005-0000-0000-00007E2E0000}"/>
    <cellStyle name="Comma 3 2 9 5 2" xfId="14826" xr:uid="{00000000-0005-0000-0000-00007F2E0000}"/>
    <cellStyle name="Comma 3 2 9 5 2 2" xfId="34040" xr:uid="{641FAF51-EB35-4445-A7CD-15E7F6DF0C1F}"/>
    <cellStyle name="Comma 3 2 9 5 3" xfId="24433" xr:uid="{2A5BEE46-EA2C-474A-A11E-66D70C3EF99F}"/>
    <cellStyle name="Comma 3 2 9 6" xfId="10022" xr:uid="{00000000-0005-0000-0000-0000802E0000}"/>
    <cellStyle name="Comma 3 2 9 6 2" xfId="29236" xr:uid="{ECBA008A-F286-49B3-BC50-5BBA4E0E0A5D}"/>
    <cellStyle name="Comma 3 2 9 7" xfId="19629" xr:uid="{5FBB05C7-E9A0-4C8D-A205-41F8CB82329A}"/>
    <cellStyle name="Comma 3 20" xfId="19227" xr:uid="{16F17D4E-43F9-48D5-8211-1F39694793EE}"/>
    <cellStyle name="Comma 3 3" xfId="11" xr:uid="{00000000-0005-0000-0000-0000812E0000}"/>
    <cellStyle name="Comma 3 3 10" xfId="613" xr:uid="{00000000-0005-0000-0000-0000822E0000}"/>
    <cellStyle name="Comma 3 3 10 2" xfId="1414" xr:uid="{00000000-0005-0000-0000-0000832E0000}"/>
    <cellStyle name="Comma 3 3 10 2 2" xfId="3819" xr:uid="{00000000-0005-0000-0000-0000842E0000}"/>
    <cellStyle name="Comma 3 3 10 2 2 2" xfId="8622" xr:uid="{00000000-0005-0000-0000-0000852E0000}"/>
    <cellStyle name="Comma 3 3 10 2 2 2 2" xfId="18229" xr:uid="{00000000-0005-0000-0000-0000862E0000}"/>
    <cellStyle name="Comma 3 3 10 2 2 2 2 2" xfId="37443" xr:uid="{4475E8EF-E62B-4ACE-84A3-94AADC390876}"/>
    <cellStyle name="Comma 3 3 10 2 2 2 3" xfId="27836" xr:uid="{23576FB6-DD79-4644-8FAC-B32ECAAF8A2F}"/>
    <cellStyle name="Comma 3 3 10 2 2 3" xfId="13426" xr:uid="{00000000-0005-0000-0000-0000872E0000}"/>
    <cellStyle name="Comma 3 3 10 2 2 3 2" xfId="32640" xr:uid="{4911A4EA-DBB6-46B8-9E3D-CEAED6284131}"/>
    <cellStyle name="Comma 3 3 10 2 2 4" xfId="23033" xr:uid="{D8C0B5C9-09DB-4AEA-8470-A10584F7FFBF}"/>
    <cellStyle name="Comma 3 3 10 2 3" xfId="6221" xr:uid="{00000000-0005-0000-0000-0000882E0000}"/>
    <cellStyle name="Comma 3 3 10 2 3 2" xfId="15828" xr:uid="{00000000-0005-0000-0000-0000892E0000}"/>
    <cellStyle name="Comma 3 3 10 2 3 2 2" xfId="35042" xr:uid="{D44B5E0C-A252-46E0-9930-D515D57B0E16}"/>
    <cellStyle name="Comma 3 3 10 2 3 3" xfId="25435" xr:uid="{40373314-8243-49AB-B7FB-8883086F554B}"/>
    <cellStyle name="Comma 3 3 10 2 4" xfId="11024" xr:uid="{00000000-0005-0000-0000-00008A2E0000}"/>
    <cellStyle name="Comma 3 3 10 2 4 2" xfId="30238" xr:uid="{48010F99-D8FE-475E-934D-65E693C98E80}"/>
    <cellStyle name="Comma 3 3 10 2 5" xfId="20631" xr:uid="{78E73938-D530-4F8A-8BA2-665C1F915596}"/>
    <cellStyle name="Comma 3 3 10 3" xfId="2214" xr:uid="{00000000-0005-0000-0000-00008B2E0000}"/>
    <cellStyle name="Comma 3 3 10 3 2" xfId="4619" xr:uid="{00000000-0005-0000-0000-00008C2E0000}"/>
    <cellStyle name="Comma 3 3 10 3 2 2" xfId="9422" xr:uid="{00000000-0005-0000-0000-00008D2E0000}"/>
    <cellStyle name="Comma 3 3 10 3 2 2 2" xfId="19029" xr:uid="{00000000-0005-0000-0000-00008E2E0000}"/>
    <cellStyle name="Comma 3 3 10 3 2 2 2 2" xfId="38243" xr:uid="{59463A0A-50EC-47A7-815F-D0C30F123D77}"/>
    <cellStyle name="Comma 3 3 10 3 2 2 3" xfId="28636" xr:uid="{67265BD1-A540-4EE2-A9A9-4E78B1C11075}"/>
    <cellStyle name="Comma 3 3 10 3 2 3" xfId="14226" xr:uid="{00000000-0005-0000-0000-00008F2E0000}"/>
    <cellStyle name="Comma 3 3 10 3 2 3 2" xfId="33440" xr:uid="{7511D86C-DFDD-4A91-A870-F56548BB93BD}"/>
    <cellStyle name="Comma 3 3 10 3 2 4" xfId="23833" xr:uid="{C1951A17-3C52-4956-A636-87D5A1BB9D7E}"/>
    <cellStyle name="Comma 3 3 10 3 3" xfId="7021" xr:uid="{00000000-0005-0000-0000-0000902E0000}"/>
    <cellStyle name="Comma 3 3 10 3 3 2" xfId="16628" xr:uid="{00000000-0005-0000-0000-0000912E0000}"/>
    <cellStyle name="Comma 3 3 10 3 3 2 2" xfId="35842" xr:uid="{E85EDF36-32E9-4265-94E4-6C9D670BB79C}"/>
    <cellStyle name="Comma 3 3 10 3 3 3" xfId="26235" xr:uid="{DA8C62C9-B40B-460F-88E1-07BD0B86FF07}"/>
    <cellStyle name="Comma 3 3 10 3 4" xfId="11824" xr:uid="{00000000-0005-0000-0000-0000922E0000}"/>
    <cellStyle name="Comma 3 3 10 3 4 2" xfId="31038" xr:uid="{87F2CE80-AB6A-4439-848C-C840BC20FF87}"/>
    <cellStyle name="Comma 3 3 10 3 5" xfId="21431" xr:uid="{947EE90D-8A79-4F03-AF92-26FFF37F0EB0}"/>
    <cellStyle name="Comma 3 3 10 4" xfId="3019" xr:uid="{00000000-0005-0000-0000-0000932E0000}"/>
    <cellStyle name="Comma 3 3 10 4 2" xfId="7822" xr:uid="{00000000-0005-0000-0000-0000942E0000}"/>
    <cellStyle name="Comma 3 3 10 4 2 2" xfId="17429" xr:uid="{00000000-0005-0000-0000-0000952E0000}"/>
    <cellStyle name="Comma 3 3 10 4 2 2 2" xfId="36643" xr:uid="{82FB4834-BDC3-4531-B9BD-5F51C6D7DC3C}"/>
    <cellStyle name="Comma 3 3 10 4 2 3" xfId="27036" xr:uid="{30D861AD-4C5B-4CAC-8B8B-89C8A90B584E}"/>
    <cellStyle name="Comma 3 3 10 4 3" xfId="12626" xr:uid="{00000000-0005-0000-0000-0000962E0000}"/>
    <cellStyle name="Comma 3 3 10 4 3 2" xfId="31840" xr:uid="{CC9BD41B-CDAD-4A32-B4A1-B81DD76B2351}"/>
    <cellStyle name="Comma 3 3 10 4 4" xfId="22233" xr:uid="{87F9D596-B11B-4975-9284-2236590D06EC}"/>
    <cellStyle name="Comma 3 3 10 5" xfId="5421" xr:uid="{00000000-0005-0000-0000-0000972E0000}"/>
    <cellStyle name="Comma 3 3 10 5 2" xfId="15028" xr:uid="{00000000-0005-0000-0000-0000982E0000}"/>
    <cellStyle name="Comma 3 3 10 5 2 2" xfId="34242" xr:uid="{37CFD936-33D6-41EE-930F-0A5E9E637356}"/>
    <cellStyle name="Comma 3 3 10 5 3" xfId="24635" xr:uid="{9722DF64-7E11-4EDD-93CB-8B1C0023387F}"/>
    <cellStyle name="Comma 3 3 10 6" xfId="10224" xr:uid="{00000000-0005-0000-0000-0000992E0000}"/>
    <cellStyle name="Comma 3 3 10 6 2" xfId="29438" xr:uid="{D1B32FC8-96C5-4E0B-88EC-1F3A9AEBA4D1}"/>
    <cellStyle name="Comma 3 3 10 7" xfId="19831" xr:uid="{5F20469C-C200-4FD8-85C4-20E4C46F6536}"/>
    <cellStyle name="Comma 3 3 11" xfId="814" xr:uid="{00000000-0005-0000-0000-00009A2E0000}"/>
    <cellStyle name="Comma 3 3 11 2" xfId="3219" xr:uid="{00000000-0005-0000-0000-00009B2E0000}"/>
    <cellStyle name="Comma 3 3 11 2 2" xfId="8022" xr:uid="{00000000-0005-0000-0000-00009C2E0000}"/>
    <cellStyle name="Comma 3 3 11 2 2 2" xfId="17629" xr:uid="{00000000-0005-0000-0000-00009D2E0000}"/>
    <cellStyle name="Comma 3 3 11 2 2 2 2" xfId="36843" xr:uid="{3D0E7006-3BDA-49FE-A2C6-2DE2586EE0DD}"/>
    <cellStyle name="Comma 3 3 11 2 2 3" xfId="27236" xr:uid="{0DD7E82D-4847-47AB-B578-49179B467470}"/>
    <cellStyle name="Comma 3 3 11 2 3" xfId="12826" xr:uid="{00000000-0005-0000-0000-00009E2E0000}"/>
    <cellStyle name="Comma 3 3 11 2 3 2" xfId="32040" xr:uid="{5B7D4991-E633-4DCB-BE98-509F13F5CF78}"/>
    <cellStyle name="Comma 3 3 11 2 4" xfId="22433" xr:uid="{5A146937-6723-46A2-8E16-81AC3DC07AD8}"/>
    <cellStyle name="Comma 3 3 11 3" xfId="5621" xr:uid="{00000000-0005-0000-0000-00009F2E0000}"/>
    <cellStyle name="Comma 3 3 11 3 2" xfId="15228" xr:uid="{00000000-0005-0000-0000-0000A02E0000}"/>
    <cellStyle name="Comma 3 3 11 3 2 2" xfId="34442" xr:uid="{873B232D-B78C-4AEB-AB7B-A1E104A82804}"/>
    <cellStyle name="Comma 3 3 11 3 3" xfId="24835" xr:uid="{3963E468-9797-48C8-98F5-8A116710CB78}"/>
    <cellStyle name="Comma 3 3 11 4" xfId="10424" xr:uid="{00000000-0005-0000-0000-0000A12E0000}"/>
    <cellStyle name="Comma 3 3 11 4 2" xfId="29638" xr:uid="{1006E971-2549-4AB1-8CD1-DC4095A47E9C}"/>
    <cellStyle name="Comma 3 3 11 5" xfId="20031" xr:uid="{00425882-2CD2-47DF-872C-2BD358517207}"/>
    <cellStyle name="Comma 3 3 12" xfId="1614" xr:uid="{00000000-0005-0000-0000-0000A22E0000}"/>
    <cellStyle name="Comma 3 3 12 2" xfId="4019" xr:uid="{00000000-0005-0000-0000-0000A32E0000}"/>
    <cellStyle name="Comma 3 3 12 2 2" xfId="8822" xr:uid="{00000000-0005-0000-0000-0000A42E0000}"/>
    <cellStyle name="Comma 3 3 12 2 2 2" xfId="18429" xr:uid="{00000000-0005-0000-0000-0000A52E0000}"/>
    <cellStyle name="Comma 3 3 12 2 2 2 2" xfId="37643" xr:uid="{94209EC0-AB00-4313-8FCD-AC7AB4AC7DA7}"/>
    <cellStyle name="Comma 3 3 12 2 2 3" xfId="28036" xr:uid="{D24A3C23-92BF-4E17-89C5-B27D91775865}"/>
    <cellStyle name="Comma 3 3 12 2 3" xfId="13626" xr:uid="{00000000-0005-0000-0000-0000A62E0000}"/>
    <cellStyle name="Comma 3 3 12 2 3 2" xfId="32840" xr:uid="{B09914DD-D108-4774-9300-8DB456AC7492}"/>
    <cellStyle name="Comma 3 3 12 2 4" xfId="23233" xr:uid="{86F6D7FB-220F-4700-94F0-88B0D625FEE4}"/>
    <cellStyle name="Comma 3 3 12 3" xfId="6421" xr:uid="{00000000-0005-0000-0000-0000A72E0000}"/>
    <cellStyle name="Comma 3 3 12 3 2" xfId="16028" xr:uid="{00000000-0005-0000-0000-0000A82E0000}"/>
    <cellStyle name="Comma 3 3 12 3 2 2" xfId="35242" xr:uid="{A6CCF1A3-84E9-4FE4-893B-37C0BD3CBA24}"/>
    <cellStyle name="Comma 3 3 12 3 3" xfId="25635" xr:uid="{A16F403A-730E-43BA-A313-F0B63FCD82DA}"/>
    <cellStyle name="Comma 3 3 12 4" xfId="11224" xr:uid="{00000000-0005-0000-0000-0000A92E0000}"/>
    <cellStyle name="Comma 3 3 12 4 2" xfId="30438" xr:uid="{B298C984-A309-49AF-BE90-01D2C2A7910F}"/>
    <cellStyle name="Comma 3 3 12 5" xfId="20831" xr:uid="{F1A8CC87-F3BE-4228-B9F2-801AACE3E991}"/>
    <cellStyle name="Comma 3 3 13" xfId="2419" xr:uid="{00000000-0005-0000-0000-0000AA2E0000}"/>
    <cellStyle name="Comma 3 3 13 2" xfId="7222" xr:uid="{00000000-0005-0000-0000-0000AB2E0000}"/>
    <cellStyle name="Comma 3 3 13 2 2" xfId="16829" xr:uid="{00000000-0005-0000-0000-0000AC2E0000}"/>
    <cellStyle name="Comma 3 3 13 2 2 2" xfId="36043" xr:uid="{07AE4D5E-5BE2-4893-AF8E-FA27462B5CD1}"/>
    <cellStyle name="Comma 3 3 13 2 3" xfId="26436" xr:uid="{F472DC32-B28D-4614-A396-12DA484018E5}"/>
    <cellStyle name="Comma 3 3 13 3" xfId="12026" xr:uid="{00000000-0005-0000-0000-0000AD2E0000}"/>
    <cellStyle name="Comma 3 3 13 3 2" xfId="31240" xr:uid="{CF4547AC-A884-42D4-AEBA-7E334F41A38F}"/>
    <cellStyle name="Comma 3 3 13 4" xfId="21633" xr:uid="{B034F25C-3D53-4777-99B0-753C95D2638D}"/>
    <cellStyle name="Comma 3 3 14" xfId="4821" xr:uid="{00000000-0005-0000-0000-0000AE2E0000}"/>
    <cellStyle name="Comma 3 3 14 2" xfId="14428" xr:uid="{00000000-0005-0000-0000-0000AF2E0000}"/>
    <cellStyle name="Comma 3 3 14 2 2" xfId="33642" xr:uid="{953929F7-995A-4183-95C7-C7B6D986B2D4}"/>
    <cellStyle name="Comma 3 3 14 3" xfId="24035" xr:uid="{EFC9F564-2044-45CD-B331-4252D546A3EF}"/>
    <cellStyle name="Comma 3 3 15" xfId="9624" xr:uid="{00000000-0005-0000-0000-0000B02E0000}"/>
    <cellStyle name="Comma 3 3 15 2" xfId="28838" xr:uid="{EC551FC1-D768-4C9E-B82B-941C6D24D194}"/>
    <cellStyle name="Comma 3 3 16" xfId="19231" xr:uid="{D413198A-592C-4189-A900-11585CC0D117}"/>
    <cellStyle name="Comma 3 3 2" xfId="22" xr:uid="{00000000-0005-0000-0000-0000B12E0000}"/>
    <cellStyle name="Comma 3 3 2 10" xfId="4831" xr:uid="{00000000-0005-0000-0000-0000B22E0000}"/>
    <cellStyle name="Comma 3 3 2 10 2" xfId="14438" xr:uid="{00000000-0005-0000-0000-0000B32E0000}"/>
    <cellStyle name="Comma 3 3 2 10 2 2" xfId="33652" xr:uid="{D70ADCB2-52AF-4090-9187-BFA267A43BAB}"/>
    <cellStyle name="Comma 3 3 2 10 3" xfId="24045" xr:uid="{EF27710A-0228-475D-8C03-1B72F344D2B8}"/>
    <cellStyle name="Comma 3 3 2 11" xfId="9634" xr:uid="{00000000-0005-0000-0000-0000B42E0000}"/>
    <cellStyle name="Comma 3 3 2 11 2" xfId="28848" xr:uid="{D3D4B825-D784-4B3C-8985-D71FB02D9D69}"/>
    <cellStyle name="Comma 3 3 2 12" xfId="19241" xr:uid="{2A124969-3385-4506-8B1F-4BA414BA459D}"/>
    <cellStyle name="Comma 3 3 2 2" xfId="73" xr:uid="{00000000-0005-0000-0000-0000B52E0000}"/>
    <cellStyle name="Comma 3 3 2 2 10" xfId="9684" xr:uid="{00000000-0005-0000-0000-0000B62E0000}"/>
    <cellStyle name="Comma 3 3 2 2 10 2" xfId="28898" xr:uid="{0964CE53-296B-4210-B1CF-7D716CC77D28}"/>
    <cellStyle name="Comma 3 3 2 2 11" xfId="19291" xr:uid="{3BAE0837-2FB5-4AD9-B7E3-97334544B3F2}"/>
    <cellStyle name="Comma 3 3 2 2 2" xfId="173" xr:uid="{00000000-0005-0000-0000-0000B72E0000}"/>
    <cellStyle name="Comma 3 3 2 2 2 10" xfId="19391" xr:uid="{034114AE-C1EA-47F9-9F23-286B446C9115}"/>
    <cellStyle name="Comma 3 3 2 2 2 2" xfId="373" xr:uid="{00000000-0005-0000-0000-0000B82E0000}"/>
    <cellStyle name="Comma 3 3 2 2 2 2 2" xfId="1174" xr:uid="{00000000-0005-0000-0000-0000B92E0000}"/>
    <cellStyle name="Comma 3 3 2 2 2 2 2 2" xfId="3579" xr:uid="{00000000-0005-0000-0000-0000BA2E0000}"/>
    <cellStyle name="Comma 3 3 2 2 2 2 2 2 2" xfId="8382" xr:uid="{00000000-0005-0000-0000-0000BB2E0000}"/>
    <cellStyle name="Comma 3 3 2 2 2 2 2 2 2 2" xfId="17989" xr:uid="{00000000-0005-0000-0000-0000BC2E0000}"/>
    <cellStyle name="Comma 3 3 2 2 2 2 2 2 2 2 2" xfId="37203" xr:uid="{9CA4A164-5F9E-4966-9B89-773D629D28C9}"/>
    <cellStyle name="Comma 3 3 2 2 2 2 2 2 2 3" xfId="27596" xr:uid="{C64A3124-1B00-4207-B0A8-50128F1DA243}"/>
    <cellStyle name="Comma 3 3 2 2 2 2 2 2 3" xfId="13186" xr:uid="{00000000-0005-0000-0000-0000BD2E0000}"/>
    <cellStyle name="Comma 3 3 2 2 2 2 2 2 3 2" xfId="32400" xr:uid="{75E78E00-2DF7-4767-BAD9-09EF2D171C6A}"/>
    <cellStyle name="Comma 3 3 2 2 2 2 2 2 4" xfId="22793" xr:uid="{12022A75-AFEF-4A39-88C5-B6C1F4F053E1}"/>
    <cellStyle name="Comma 3 3 2 2 2 2 2 3" xfId="5981" xr:uid="{00000000-0005-0000-0000-0000BE2E0000}"/>
    <cellStyle name="Comma 3 3 2 2 2 2 2 3 2" xfId="15588" xr:uid="{00000000-0005-0000-0000-0000BF2E0000}"/>
    <cellStyle name="Comma 3 3 2 2 2 2 2 3 2 2" xfId="34802" xr:uid="{FF420859-A37A-45D8-AC6D-58616712C225}"/>
    <cellStyle name="Comma 3 3 2 2 2 2 2 3 3" xfId="25195" xr:uid="{9C2B158E-CA9C-4A2A-AE89-DB4517993B83}"/>
    <cellStyle name="Comma 3 3 2 2 2 2 2 4" xfId="10784" xr:uid="{00000000-0005-0000-0000-0000C02E0000}"/>
    <cellStyle name="Comma 3 3 2 2 2 2 2 4 2" xfId="29998" xr:uid="{F05B13E0-ECD4-4826-AB20-403D1E170C18}"/>
    <cellStyle name="Comma 3 3 2 2 2 2 2 5" xfId="20391" xr:uid="{0A3FE3EF-2E7A-4FC1-B317-AEA87D6BC084}"/>
    <cellStyle name="Comma 3 3 2 2 2 2 3" xfId="1974" xr:uid="{00000000-0005-0000-0000-0000C12E0000}"/>
    <cellStyle name="Comma 3 3 2 2 2 2 3 2" xfId="4379" xr:uid="{00000000-0005-0000-0000-0000C22E0000}"/>
    <cellStyle name="Comma 3 3 2 2 2 2 3 2 2" xfId="9182" xr:uid="{00000000-0005-0000-0000-0000C32E0000}"/>
    <cellStyle name="Comma 3 3 2 2 2 2 3 2 2 2" xfId="18789" xr:uid="{00000000-0005-0000-0000-0000C42E0000}"/>
    <cellStyle name="Comma 3 3 2 2 2 2 3 2 2 2 2" xfId="38003" xr:uid="{303D16D0-B733-45A4-9A04-745EEBCB4B13}"/>
    <cellStyle name="Comma 3 3 2 2 2 2 3 2 2 3" xfId="28396" xr:uid="{E941C7F8-C538-47AD-BA5D-A7DBDF122A07}"/>
    <cellStyle name="Comma 3 3 2 2 2 2 3 2 3" xfId="13986" xr:uid="{00000000-0005-0000-0000-0000C52E0000}"/>
    <cellStyle name="Comma 3 3 2 2 2 2 3 2 3 2" xfId="33200" xr:uid="{BA3AED8D-9B50-47A9-AEFD-32C69EC23D17}"/>
    <cellStyle name="Comma 3 3 2 2 2 2 3 2 4" xfId="23593" xr:uid="{A38C81EF-B61F-44FC-9E56-4BAEC8A87E00}"/>
    <cellStyle name="Comma 3 3 2 2 2 2 3 3" xfId="6781" xr:uid="{00000000-0005-0000-0000-0000C62E0000}"/>
    <cellStyle name="Comma 3 3 2 2 2 2 3 3 2" xfId="16388" xr:uid="{00000000-0005-0000-0000-0000C72E0000}"/>
    <cellStyle name="Comma 3 3 2 2 2 2 3 3 2 2" xfId="35602" xr:uid="{AE4651ED-EFCF-4109-A471-799E771BBD30}"/>
    <cellStyle name="Comma 3 3 2 2 2 2 3 3 3" xfId="25995" xr:uid="{2AAA8952-5ED0-49CD-8BE2-25D209E863BC}"/>
    <cellStyle name="Comma 3 3 2 2 2 2 3 4" xfId="11584" xr:uid="{00000000-0005-0000-0000-0000C82E0000}"/>
    <cellStyle name="Comma 3 3 2 2 2 2 3 4 2" xfId="30798" xr:uid="{FE290EAC-E7EA-4112-8F0C-F89235FC9B66}"/>
    <cellStyle name="Comma 3 3 2 2 2 2 3 5" xfId="21191" xr:uid="{D250106D-CB59-43A0-BF00-3D94F586F046}"/>
    <cellStyle name="Comma 3 3 2 2 2 2 4" xfId="2779" xr:uid="{00000000-0005-0000-0000-0000C92E0000}"/>
    <cellStyle name="Comma 3 3 2 2 2 2 4 2" xfId="7582" xr:uid="{00000000-0005-0000-0000-0000CA2E0000}"/>
    <cellStyle name="Comma 3 3 2 2 2 2 4 2 2" xfId="17189" xr:uid="{00000000-0005-0000-0000-0000CB2E0000}"/>
    <cellStyle name="Comma 3 3 2 2 2 2 4 2 2 2" xfId="36403" xr:uid="{2E2DF88D-7D46-4789-B35F-64E3D64148D7}"/>
    <cellStyle name="Comma 3 3 2 2 2 2 4 2 3" xfId="26796" xr:uid="{3C0040AC-CC04-4AAE-B77F-4AF4964BD85B}"/>
    <cellStyle name="Comma 3 3 2 2 2 2 4 3" xfId="12386" xr:uid="{00000000-0005-0000-0000-0000CC2E0000}"/>
    <cellStyle name="Comma 3 3 2 2 2 2 4 3 2" xfId="31600" xr:uid="{67D2F8A6-8A2A-4B8A-A562-1FFF684F4B7F}"/>
    <cellStyle name="Comma 3 3 2 2 2 2 4 4" xfId="21993" xr:uid="{28114746-986F-4AD5-9811-4E7FD2A472C7}"/>
    <cellStyle name="Comma 3 3 2 2 2 2 5" xfId="5181" xr:uid="{00000000-0005-0000-0000-0000CD2E0000}"/>
    <cellStyle name="Comma 3 3 2 2 2 2 5 2" xfId="14788" xr:uid="{00000000-0005-0000-0000-0000CE2E0000}"/>
    <cellStyle name="Comma 3 3 2 2 2 2 5 2 2" xfId="34002" xr:uid="{1A10F514-DB9C-435C-8484-1C4AFA701FDA}"/>
    <cellStyle name="Comma 3 3 2 2 2 2 5 3" xfId="24395" xr:uid="{5065F244-CBEE-4784-8ADE-1A60D9640194}"/>
    <cellStyle name="Comma 3 3 2 2 2 2 6" xfId="9984" xr:uid="{00000000-0005-0000-0000-0000CF2E0000}"/>
    <cellStyle name="Comma 3 3 2 2 2 2 6 2" xfId="29198" xr:uid="{355B3FB7-345F-43A2-873E-84A4164F42B6}"/>
    <cellStyle name="Comma 3 3 2 2 2 2 7" xfId="19591" xr:uid="{F0011799-AC09-4355-A157-4C38B67619E0}"/>
    <cellStyle name="Comma 3 3 2 2 2 3" xfId="573" xr:uid="{00000000-0005-0000-0000-0000D02E0000}"/>
    <cellStyle name="Comma 3 3 2 2 2 3 2" xfId="1374" xr:uid="{00000000-0005-0000-0000-0000D12E0000}"/>
    <cellStyle name="Comma 3 3 2 2 2 3 2 2" xfId="3779" xr:uid="{00000000-0005-0000-0000-0000D22E0000}"/>
    <cellStyle name="Comma 3 3 2 2 2 3 2 2 2" xfId="8582" xr:uid="{00000000-0005-0000-0000-0000D32E0000}"/>
    <cellStyle name="Comma 3 3 2 2 2 3 2 2 2 2" xfId="18189" xr:uid="{00000000-0005-0000-0000-0000D42E0000}"/>
    <cellStyle name="Comma 3 3 2 2 2 3 2 2 2 2 2" xfId="37403" xr:uid="{3E4E35F7-5FAB-4889-8D79-E7DA9BAD7C6F}"/>
    <cellStyle name="Comma 3 3 2 2 2 3 2 2 2 3" xfId="27796" xr:uid="{91B91AD3-3F24-4A12-B4A6-EE83E4E819DB}"/>
    <cellStyle name="Comma 3 3 2 2 2 3 2 2 3" xfId="13386" xr:uid="{00000000-0005-0000-0000-0000D52E0000}"/>
    <cellStyle name="Comma 3 3 2 2 2 3 2 2 3 2" xfId="32600" xr:uid="{DCA74827-219B-4D3B-AF92-1CF18FD767FC}"/>
    <cellStyle name="Comma 3 3 2 2 2 3 2 2 4" xfId="22993" xr:uid="{B6B1F4C7-79B6-41F8-A630-21D88495FAAA}"/>
    <cellStyle name="Comma 3 3 2 2 2 3 2 3" xfId="6181" xr:uid="{00000000-0005-0000-0000-0000D62E0000}"/>
    <cellStyle name="Comma 3 3 2 2 2 3 2 3 2" xfId="15788" xr:uid="{00000000-0005-0000-0000-0000D72E0000}"/>
    <cellStyle name="Comma 3 3 2 2 2 3 2 3 2 2" xfId="35002" xr:uid="{5893FCB0-0A43-4E2F-B12A-7268EFBFA977}"/>
    <cellStyle name="Comma 3 3 2 2 2 3 2 3 3" xfId="25395" xr:uid="{2C476FAF-0873-4ED8-8FAB-B47C7F9B7123}"/>
    <cellStyle name="Comma 3 3 2 2 2 3 2 4" xfId="10984" xr:uid="{00000000-0005-0000-0000-0000D82E0000}"/>
    <cellStyle name="Comma 3 3 2 2 2 3 2 4 2" xfId="30198" xr:uid="{57AC9BE8-A956-4D80-BF6C-14BACA42B46C}"/>
    <cellStyle name="Comma 3 3 2 2 2 3 2 5" xfId="20591" xr:uid="{008B9173-014C-4C9E-B381-B6CF16B41808}"/>
    <cellStyle name="Comma 3 3 2 2 2 3 3" xfId="2174" xr:uid="{00000000-0005-0000-0000-0000D92E0000}"/>
    <cellStyle name="Comma 3 3 2 2 2 3 3 2" xfId="4579" xr:uid="{00000000-0005-0000-0000-0000DA2E0000}"/>
    <cellStyle name="Comma 3 3 2 2 2 3 3 2 2" xfId="9382" xr:uid="{00000000-0005-0000-0000-0000DB2E0000}"/>
    <cellStyle name="Comma 3 3 2 2 2 3 3 2 2 2" xfId="18989" xr:uid="{00000000-0005-0000-0000-0000DC2E0000}"/>
    <cellStyle name="Comma 3 3 2 2 2 3 3 2 2 2 2" xfId="38203" xr:uid="{FEDF701B-75CE-4EB9-BD8C-C2D0B89BDE46}"/>
    <cellStyle name="Comma 3 3 2 2 2 3 3 2 2 3" xfId="28596" xr:uid="{D2A3AB4D-CBFF-4F04-9336-4DC8EAD2C1DC}"/>
    <cellStyle name="Comma 3 3 2 2 2 3 3 2 3" xfId="14186" xr:uid="{00000000-0005-0000-0000-0000DD2E0000}"/>
    <cellStyle name="Comma 3 3 2 2 2 3 3 2 3 2" xfId="33400" xr:uid="{BD6ADBDE-5FAF-4266-9F5B-DC5765545E61}"/>
    <cellStyle name="Comma 3 3 2 2 2 3 3 2 4" xfId="23793" xr:uid="{573F597E-1B39-4632-9963-8EF699E54DE2}"/>
    <cellStyle name="Comma 3 3 2 2 2 3 3 3" xfId="6981" xr:uid="{00000000-0005-0000-0000-0000DE2E0000}"/>
    <cellStyle name="Comma 3 3 2 2 2 3 3 3 2" xfId="16588" xr:uid="{00000000-0005-0000-0000-0000DF2E0000}"/>
    <cellStyle name="Comma 3 3 2 2 2 3 3 3 2 2" xfId="35802" xr:uid="{89756E29-8CEE-449E-A891-4BABE03BE127}"/>
    <cellStyle name="Comma 3 3 2 2 2 3 3 3 3" xfId="26195" xr:uid="{151FBE7A-4A3D-4784-8FFF-873AFCEC45B0}"/>
    <cellStyle name="Comma 3 3 2 2 2 3 3 4" xfId="11784" xr:uid="{00000000-0005-0000-0000-0000E02E0000}"/>
    <cellStyle name="Comma 3 3 2 2 2 3 3 4 2" xfId="30998" xr:uid="{D2E5FE4A-D1EE-47F5-AEEB-0ABD1EC3535C}"/>
    <cellStyle name="Comma 3 3 2 2 2 3 3 5" xfId="21391" xr:uid="{D7E96680-BE82-4EF0-81F8-815B458917F2}"/>
    <cellStyle name="Comma 3 3 2 2 2 3 4" xfId="2979" xr:uid="{00000000-0005-0000-0000-0000E12E0000}"/>
    <cellStyle name="Comma 3 3 2 2 2 3 4 2" xfId="7782" xr:uid="{00000000-0005-0000-0000-0000E22E0000}"/>
    <cellStyle name="Comma 3 3 2 2 2 3 4 2 2" xfId="17389" xr:uid="{00000000-0005-0000-0000-0000E32E0000}"/>
    <cellStyle name="Comma 3 3 2 2 2 3 4 2 2 2" xfId="36603" xr:uid="{8736BA58-1E7F-418C-9D75-DED75888757D}"/>
    <cellStyle name="Comma 3 3 2 2 2 3 4 2 3" xfId="26996" xr:uid="{754D6DC8-EF46-4388-BF5B-E57324B93B50}"/>
    <cellStyle name="Comma 3 3 2 2 2 3 4 3" xfId="12586" xr:uid="{00000000-0005-0000-0000-0000E42E0000}"/>
    <cellStyle name="Comma 3 3 2 2 2 3 4 3 2" xfId="31800" xr:uid="{2C7F0923-1CB3-4ABF-933C-0A7AB9F5AD30}"/>
    <cellStyle name="Comma 3 3 2 2 2 3 4 4" xfId="22193" xr:uid="{CA070D59-4E6D-4B5A-82DF-B393AE427BE9}"/>
    <cellStyle name="Comma 3 3 2 2 2 3 5" xfId="5381" xr:uid="{00000000-0005-0000-0000-0000E52E0000}"/>
    <cellStyle name="Comma 3 3 2 2 2 3 5 2" xfId="14988" xr:uid="{00000000-0005-0000-0000-0000E62E0000}"/>
    <cellStyle name="Comma 3 3 2 2 2 3 5 2 2" xfId="34202" xr:uid="{CD702636-7AC8-43A7-8364-BB2C287391E3}"/>
    <cellStyle name="Comma 3 3 2 2 2 3 5 3" xfId="24595" xr:uid="{925AB920-12A2-4BDE-88BE-E95B5E78ABF6}"/>
    <cellStyle name="Comma 3 3 2 2 2 3 6" xfId="10184" xr:uid="{00000000-0005-0000-0000-0000E72E0000}"/>
    <cellStyle name="Comma 3 3 2 2 2 3 6 2" xfId="29398" xr:uid="{1A8AC565-81A0-4826-822D-4BD08C3C51A2}"/>
    <cellStyle name="Comma 3 3 2 2 2 3 7" xfId="19791" xr:uid="{6447DFCB-3CF7-4B17-BBAA-0263B469B47A}"/>
    <cellStyle name="Comma 3 3 2 2 2 4" xfId="773" xr:uid="{00000000-0005-0000-0000-0000E82E0000}"/>
    <cellStyle name="Comma 3 3 2 2 2 4 2" xfId="1574" xr:uid="{00000000-0005-0000-0000-0000E92E0000}"/>
    <cellStyle name="Comma 3 3 2 2 2 4 2 2" xfId="3979" xr:uid="{00000000-0005-0000-0000-0000EA2E0000}"/>
    <cellStyle name="Comma 3 3 2 2 2 4 2 2 2" xfId="8782" xr:uid="{00000000-0005-0000-0000-0000EB2E0000}"/>
    <cellStyle name="Comma 3 3 2 2 2 4 2 2 2 2" xfId="18389" xr:uid="{00000000-0005-0000-0000-0000EC2E0000}"/>
    <cellStyle name="Comma 3 3 2 2 2 4 2 2 2 2 2" xfId="37603" xr:uid="{F4465F8B-05EE-4076-8EF7-7A8402F7E503}"/>
    <cellStyle name="Comma 3 3 2 2 2 4 2 2 2 3" xfId="27996" xr:uid="{3FF2AAF9-56D0-4717-BEAD-3696F3A4D065}"/>
    <cellStyle name="Comma 3 3 2 2 2 4 2 2 3" xfId="13586" xr:uid="{00000000-0005-0000-0000-0000ED2E0000}"/>
    <cellStyle name="Comma 3 3 2 2 2 4 2 2 3 2" xfId="32800" xr:uid="{71674940-3508-4CCF-826D-B1A0F3F280BF}"/>
    <cellStyle name="Comma 3 3 2 2 2 4 2 2 4" xfId="23193" xr:uid="{AFB603CE-183E-4937-B9C8-9044AC18BE1F}"/>
    <cellStyle name="Comma 3 3 2 2 2 4 2 3" xfId="6381" xr:uid="{00000000-0005-0000-0000-0000EE2E0000}"/>
    <cellStyle name="Comma 3 3 2 2 2 4 2 3 2" xfId="15988" xr:uid="{00000000-0005-0000-0000-0000EF2E0000}"/>
    <cellStyle name="Comma 3 3 2 2 2 4 2 3 2 2" xfId="35202" xr:uid="{339E81F2-38C4-4CCD-9446-DDBD7EEE1E07}"/>
    <cellStyle name="Comma 3 3 2 2 2 4 2 3 3" xfId="25595" xr:uid="{3D657B5D-B85E-4100-8490-B8BE7D0C44E2}"/>
    <cellStyle name="Comma 3 3 2 2 2 4 2 4" xfId="11184" xr:uid="{00000000-0005-0000-0000-0000F02E0000}"/>
    <cellStyle name="Comma 3 3 2 2 2 4 2 4 2" xfId="30398" xr:uid="{332EB573-8200-4425-BD83-EC39A2902B55}"/>
    <cellStyle name="Comma 3 3 2 2 2 4 2 5" xfId="20791" xr:uid="{E57D45CF-617F-496A-BEAF-10D74166D17D}"/>
    <cellStyle name="Comma 3 3 2 2 2 4 3" xfId="2374" xr:uid="{00000000-0005-0000-0000-0000F12E0000}"/>
    <cellStyle name="Comma 3 3 2 2 2 4 3 2" xfId="4779" xr:uid="{00000000-0005-0000-0000-0000F22E0000}"/>
    <cellStyle name="Comma 3 3 2 2 2 4 3 2 2" xfId="9582" xr:uid="{00000000-0005-0000-0000-0000F32E0000}"/>
    <cellStyle name="Comma 3 3 2 2 2 4 3 2 2 2" xfId="19189" xr:uid="{00000000-0005-0000-0000-0000F42E0000}"/>
    <cellStyle name="Comma 3 3 2 2 2 4 3 2 2 2 2" xfId="38403" xr:uid="{47D71EE8-701D-48A8-9BC6-55B20BFD31F6}"/>
    <cellStyle name="Comma 3 3 2 2 2 4 3 2 2 3" xfId="28796" xr:uid="{30FA09B2-F170-436E-A33A-661358ED772B}"/>
    <cellStyle name="Comma 3 3 2 2 2 4 3 2 3" xfId="14386" xr:uid="{00000000-0005-0000-0000-0000F52E0000}"/>
    <cellStyle name="Comma 3 3 2 2 2 4 3 2 3 2" xfId="33600" xr:uid="{D2AA2CAE-A5A4-4852-ADA7-FCE9CC23614F}"/>
    <cellStyle name="Comma 3 3 2 2 2 4 3 2 4" xfId="23993" xr:uid="{ECBB1B28-95F0-47C1-B4A7-DBEE2EF575F7}"/>
    <cellStyle name="Comma 3 3 2 2 2 4 3 3" xfId="7181" xr:uid="{00000000-0005-0000-0000-0000F62E0000}"/>
    <cellStyle name="Comma 3 3 2 2 2 4 3 3 2" xfId="16788" xr:uid="{00000000-0005-0000-0000-0000F72E0000}"/>
    <cellStyle name="Comma 3 3 2 2 2 4 3 3 2 2" xfId="36002" xr:uid="{F5D74AC5-2F31-43A4-80B1-7835DAF1E7A8}"/>
    <cellStyle name="Comma 3 3 2 2 2 4 3 3 3" xfId="26395" xr:uid="{8C195537-96AD-4DA4-A37D-D39DB2C11897}"/>
    <cellStyle name="Comma 3 3 2 2 2 4 3 4" xfId="11984" xr:uid="{00000000-0005-0000-0000-0000F82E0000}"/>
    <cellStyle name="Comma 3 3 2 2 2 4 3 4 2" xfId="31198" xr:uid="{CED69EF3-22D1-473E-8E55-936308D8AB20}"/>
    <cellStyle name="Comma 3 3 2 2 2 4 3 5" xfId="21591" xr:uid="{A93D47EC-C636-4E40-9F17-8AF88D345A11}"/>
    <cellStyle name="Comma 3 3 2 2 2 4 4" xfId="3179" xr:uid="{00000000-0005-0000-0000-0000F92E0000}"/>
    <cellStyle name="Comma 3 3 2 2 2 4 4 2" xfId="7982" xr:uid="{00000000-0005-0000-0000-0000FA2E0000}"/>
    <cellStyle name="Comma 3 3 2 2 2 4 4 2 2" xfId="17589" xr:uid="{00000000-0005-0000-0000-0000FB2E0000}"/>
    <cellStyle name="Comma 3 3 2 2 2 4 4 2 2 2" xfId="36803" xr:uid="{BD271B7C-1271-4CDA-B35F-8BAB5EA16C77}"/>
    <cellStyle name="Comma 3 3 2 2 2 4 4 2 3" xfId="27196" xr:uid="{7BD74785-E20A-4FFA-8C73-AC01C6634859}"/>
    <cellStyle name="Comma 3 3 2 2 2 4 4 3" xfId="12786" xr:uid="{00000000-0005-0000-0000-0000FC2E0000}"/>
    <cellStyle name="Comma 3 3 2 2 2 4 4 3 2" xfId="32000" xr:uid="{6C5063CC-87B6-4201-8C06-3A21B8B26720}"/>
    <cellStyle name="Comma 3 3 2 2 2 4 4 4" xfId="22393" xr:uid="{636DB94C-87C8-4125-945E-9085D71DC4F5}"/>
    <cellStyle name="Comma 3 3 2 2 2 4 5" xfId="5581" xr:uid="{00000000-0005-0000-0000-0000FD2E0000}"/>
    <cellStyle name="Comma 3 3 2 2 2 4 5 2" xfId="15188" xr:uid="{00000000-0005-0000-0000-0000FE2E0000}"/>
    <cellStyle name="Comma 3 3 2 2 2 4 5 2 2" xfId="34402" xr:uid="{200E8FD2-BFAC-4165-86AC-D320BABF904A}"/>
    <cellStyle name="Comma 3 3 2 2 2 4 5 3" xfId="24795" xr:uid="{A3EF20D4-CA73-4DD0-865A-20ADD5C7C6DC}"/>
    <cellStyle name="Comma 3 3 2 2 2 4 6" xfId="10384" xr:uid="{00000000-0005-0000-0000-0000FF2E0000}"/>
    <cellStyle name="Comma 3 3 2 2 2 4 6 2" xfId="29598" xr:uid="{D5CBB04E-3B68-4594-BF5C-DB810B03CD29}"/>
    <cellStyle name="Comma 3 3 2 2 2 4 7" xfId="19991" xr:uid="{5C0ACD3E-55A0-4EDE-9E38-A202F58C8868}"/>
    <cellStyle name="Comma 3 3 2 2 2 5" xfId="974" xr:uid="{00000000-0005-0000-0000-0000002F0000}"/>
    <cellStyle name="Comma 3 3 2 2 2 5 2" xfId="3379" xr:uid="{00000000-0005-0000-0000-0000012F0000}"/>
    <cellStyle name="Comma 3 3 2 2 2 5 2 2" xfId="8182" xr:uid="{00000000-0005-0000-0000-0000022F0000}"/>
    <cellStyle name="Comma 3 3 2 2 2 5 2 2 2" xfId="17789" xr:uid="{00000000-0005-0000-0000-0000032F0000}"/>
    <cellStyle name="Comma 3 3 2 2 2 5 2 2 2 2" xfId="37003" xr:uid="{33D26D94-2878-4344-8235-7A62F36B2928}"/>
    <cellStyle name="Comma 3 3 2 2 2 5 2 2 3" xfId="27396" xr:uid="{5458B8F1-3562-458B-8FC1-AF387C5DA60C}"/>
    <cellStyle name="Comma 3 3 2 2 2 5 2 3" xfId="12986" xr:uid="{00000000-0005-0000-0000-0000042F0000}"/>
    <cellStyle name="Comma 3 3 2 2 2 5 2 3 2" xfId="32200" xr:uid="{07D7D4A5-3CC9-4684-ADA9-531E0BA2D2AA}"/>
    <cellStyle name="Comma 3 3 2 2 2 5 2 4" xfId="22593" xr:uid="{CC0F8E3F-77BD-4C4D-A429-2DB5EE045EF8}"/>
    <cellStyle name="Comma 3 3 2 2 2 5 3" xfId="5781" xr:uid="{00000000-0005-0000-0000-0000052F0000}"/>
    <cellStyle name="Comma 3 3 2 2 2 5 3 2" xfId="15388" xr:uid="{00000000-0005-0000-0000-0000062F0000}"/>
    <cellStyle name="Comma 3 3 2 2 2 5 3 2 2" xfId="34602" xr:uid="{CD7CBFF8-F170-4171-9219-B4D7146E2979}"/>
    <cellStyle name="Comma 3 3 2 2 2 5 3 3" xfId="24995" xr:uid="{D665935C-2034-4440-B0A6-812A7928CC51}"/>
    <cellStyle name="Comma 3 3 2 2 2 5 4" xfId="10584" xr:uid="{00000000-0005-0000-0000-0000072F0000}"/>
    <cellStyle name="Comma 3 3 2 2 2 5 4 2" xfId="29798" xr:uid="{87D79CDF-5B41-46B7-A3B1-1C2C3CF210D3}"/>
    <cellStyle name="Comma 3 3 2 2 2 5 5" xfId="20191" xr:uid="{D472176A-6534-40A5-A00C-13345B252B2B}"/>
    <cellStyle name="Comma 3 3 2 2 2 6" xfId="1774" xr:uid="{00000000-0005-0000-0000-0000082F0000}"/>
    <cellStyle name="Comma 3 3 2 2 2 6 2" xfId="4179" xr:uid="{00000000-0005-0000-0000-0000092F0000}"/>
    <cellStyle name="Comma 3 3 2 2 2 6 2 2" xfId="8982" xr:uid="{00000000-0005-0000-0000-00000A2F0000}"/>
    <cellStyle name="Comma 3 3 2 2 2 6 2 2 2" xfId="18589" xr:uid="{00000000-0005-0000-0000-00000B2F0000}"/>
    <cellStyle name="Comma 3 3 2 2 2 6 2 2 2 2" xfId="37803" xr:uid="{D340E739-B847-432F-9D0D-9DFF35B400BC}"/>
    <cellStyle name="Comma 3 3 2 2 2 6 2 2 3" xfId="28196" xr:uid="{33A684DE-DCDC-4123-AA1A-E44A4C2FCC01}"/>
    <cellStyle name="Comma 3 3 2 2 2 6 2 3" xfId="13786" xr:uid="{00000000-0005-0000-0000-00000C2F0000}"/>
    <cellStyle name="Comma 3 3 2 2 2 6 2 3 2" xfId="33000" xr:uid="{B38E1262-0F11-458B-9FD0-84DF624B0D58}"/>
    <cellStyle name="Comma 3 3 2 2 2 6 2 4" xfId="23393" xr:uid="{E75FBC74-6C16-450A-9CFC-D4CA187A21AF}"/>
    <cellStyle name="Comma 3 3 2 2 2 6 3" xfId="6581" xr:uid="{00000000-0005-0000-0000-00000D2F0000}"/>
    <cellStyle name="Comma 3 3 2 2 2 6 3 2" xfId="16188" xr:uid="{00000000-0005-0000-0000-00000E2F0000}"/>
    <cellStyle name="Comma 3 3 2 2 2 6 3 2 2" xfId="35402" xr:uid="{260A975A-62C4-47C8-B8CF-97995EE1132A}"/>
    <cellStyle name="Comma 3 3 2 2 2 6 3 3" xfId="25795" xr:uid="{450DC9E7-166B-4791-A141-77D3E1BA22B2}"/>
    <cellStyle name="Comma 3 3 2 2 2 6 4" xfId="11384" xr:uid="{00000000-0005-0000-0000-00000F2F0000}"/>
    <cellStyle name="Comma 3 3 2 2 2 6 4 2" xfId="30598" xr:uid="{B6A57994-0FB8-4696-BA95-9158749F12A5}"/>
    <cellStyle name="Comma 3 3 2 2 2 6 5" xfId="20991" xr:uid="{F94E224A-B40B-4F2A-9E5A-F6635A0DCD3B}"/>
    <cellStyle name="Comma 3 3 2 2 2 7" xfId="2579" xr:uid="{00000000-0005-0000-0000-0000102F0000}"/>
    <cellStyle name="Comma 3 3 2 2 2 7 2" xfId="7382" xr:uid="{00000000-0005-0000-0000-0000112F0000}"/>
    <cellStyle name="Comma 3 3 2 2 2 7 2 2" xfId="16989" xr:uid="{00000000-0005-0000-0000-0000122F0000}"/>
    <cellStyle name="Comma 3 3 2 2 2 7 2 2 2" xfId="36203" xr:uid="{805C6514-4371-4B50-B534-0BA423D88411}"/>
    <cellStyle name="Comma 3 3 2 2 2 7 2 3" xfId="26596" xr:uid="{4A13E58A-5248-4B1D-AB1D-0DABB671A36F}"/>
    <cellStyle name="Comma 3 3 2 2 2 7 3" xfId="12186" xr:uid="{00000000-0005-0000-0000-0000132F0000}"/>
    <cellStyle name="Comma 3 3 2 2 2 7 3 2" xfId="31400" xr:uid="{65E4513C-4529-404D-968C-620BF42FE9ED}"/>
    <cellStyle name="Comma 3 3 2 2 2 7 4" xfId="21793" xr:uid="{515CA669-D3A8-4A0C-8643-E07A36D25907}"/>
    <cellStyle name="Comma 3 3 2 2 2 8" xfId="4981" xr:uid="{00000000-0005-0000-0000-0000142F0000}"/>
    <cellStyle name="Comma 3 3 2 2 2 8 2" xfId="14588" xr:uid="{00000000-0005-0000-0000-0000152F0000}"/>
    <cellStyle name="Comma 3 3 2 2 2 8 2 2" xfId="33802" xr:uid="{B9BA320C-9528-4A99-B6C1-9386CA4E80B4}"/>
    <cellStyle name="Comma 3 3 2 2 2 8 3" xfId="24195" xr:uid="{A1991289-3A8A-40CA-B13C-92187C6C05C0}"/>
    <cellStyle name="Comma 3 3 2 2 2 9" xfId="9784" xr:uid="{00000000-0005-0000-0000-0000162F0000}"/>
    <cellStyle name="Comma 3 3 2 2 2 9 2" xfId="28998" xr:uid="{2AEFC746-5F7F-4CBD-95AE-D3E26691EB48}"/>
    <cellStyle name="Comma 3 3 2 2 3" xfId="273" xr:uid="{00000000-0005-0000-0000-0000172F0000}"/>
    <cellStyle name="Comma 3 3 2 2 3 2" xfId="1074" xr:uid="{00000000-0005-0000-0000-0000182F0000}"/>
    <cellStyle name="Comma 3 3 2 2 3 2 2" xfId="3479" xr:uid="{00000000-0005-0000-0000-0000192F0000}"/>
    <cellStyle name="Comma 3 3 2 2 3 2 2 2" xfId="8282" xr:uid="{00000000-0005-0000-0000-00001A2F0000}"/>
    <cellStyle name="Comma 3 3 2 2 3 2 2 2 2" xfId="17889" xr:uid="{00000000-0005-0000-0000-00001B2F0000}"/>
    <cellStyle name="Comma 3 3 2 2 3 2 2 2 2 2" xfId="37103" xr:uid="{540CAFC4-E6C4-46DA-9A5E-3EFC720537EB}"/>
    <cellStyle name="Comma 3 3 2 2 3 2 2 2 3" xfId="27496" xr:uid="{CED6C053-4CCE-4C8F-A9AB-2708EA1DFCF9}"/>
    <cellStyle name="Comma 3 3 2 2 3 2 2 3" xfId="13086" xr:uid="{00000000-0005-0000-0000-00001C2F0000}"/>
    <cellStyle name="Comma 3 3 2 2 3 2 2 3 2" xfId="32300" xr:uid="{E85C6640-A524-4DB6-A741-CFC0A16970D4}"/>
    <cellStyle name="Comma 3 3 2 2 3 2 2 4" xfId="22693" xr:uid="{D5706175-BA4E-4DD5-BE05-EDD5D5C909AA}"/>
    <cellStyle name="Comma 3 3 2 2 3 2 3" xfId="5881" xr:uid="{00000000-0005-0000-0000-00001D2F0000}"/>
    <cellStyle name="Comma 3 3 2 2 3 2 3 2" xfId="15488" xr:uid="{00000000-0005-0000-0000-00001E2F0000}"/>
    <cellStyle name="Comma 3 3 2 2 3 2 3 2 2" xfId="34702" xr:uid="{AD452A6D-FE7D-4A40-BA40-B953A9340A12}"/>
    <cellStyle name="Comma 3 3 2 2 3 2 3 3" xfId="25095" xr:uid="{0F3B67DB-DFD4-4DEF-8626-EE403EE44880}"/>
    <cellStyle name="Comma 3 3 2 2 3 2 4" xfId="10684" xr:uid="{00000000-0005-0000-0000-00001F2F0000}"/>
    <cellStyle name="Comma 3 3 2 2 3 2 4 2" xfId="29898" xr:uid="{8D3B3C7F-EB52-4E55-97D5-2ADDE36B949F}"/>
    <cellStyle name="Comma 3 3 2 2 3 2 5" xfId="20291" xr:uid="{2E30573D-837C-41A0-8D84-D0AABAE3006A}"/>
    <cellStyle name="Comma 3 3 2 2 3 3" xfId="1874" xr:uid="{00000000-0005-0000-0000-0000202F0000}"/>
    <cellStyle name="Comma 3 3 2 2 3 3 2" xfId="4279" xr:uid="{00000000-0005-0000-0000-0000212F0000}"/>
    <cellStyle name="Comma 3 3 2 2 3 3 2 2" xfId="9082" xr:uid="{00000000-0005-0000-0000-0000222F0000}"/>
    <cellStyle name="Comma 3 3 2 2 3 3 2 2 2" xfId="18689" xr:uid="{00000000-0005-0000-0000-0000232F0000}"/>
    <cellStyle name="Comma 3 3 2 2 3 3 2 2 2 2" xfId="37903" xr:uid="{C28E85CE-3396-4890-9CF5-BFAEC0A88CD4}"/>
    <cellStyle name="Comma 3 3 2 2 3 3 2 2 3" xfId="28296" xr:uid="{D6ADB170-4029-467D-97CA-7E9175DC71ED}"/>
    <cellStyle name="Comma 3 3 2 2 3 3 2 3" xfId="13886" xr:uid="{00000000-0005-0000-0000-0000242F0000}"/>
    <cellStyle name="Comma 3 3 2 2 3 3 2 3 2" xfId="33100" xr:uid="{5EE2078D-5222-48EE-8EC9-F9915BF29D76}"/>
    <cellStyle name="Comma 3 3 2 2 3 3 2 4" xfId="23493" xr:uid="{2AF8D95F-2CCD-44F2-A2B3-2B7C8B4D5398}"/>
    <cellStyle name="Comma 3 3 2 2 3 3 3" xfId="6681" xr:uid="{00000000-0005-0000-0000-0000252F0000}"/>
    <cellStyle name="Comma 3 3 2 2 3 3 3 2" xfId="16288" xr:uid="{00000000-0005-0000-0000-0000262F0000}"/>
    <cellStyle name="Comma 3 3 2 2 3 3 3 2 2" xfId="35502" xr:uid="{DBE13242-9E92-4A62-8C8B-7A1A9E55B275}"/>
    <cellStyle name="Comma 3 3 2 2 3 3 3 3" xfId="25895" xr:uid="{0F8A16C6-8241-40C3-82E2-5AE12E1F773C}"/>
    <cellStyle name="Comma 3 3 2 2 3 3 4" xfId="11484" xr:uid="{00000000-0005-0000-0000-0000272F0000}"/>
    <cellStyle name="Comma 3 3 2 2 3 3 4 2" xfId="30698" xr:uid="{968A9609-45BC-4DD1-B709-C9217DEE7FE1}"/>
    <cellStyle name="Comma 3 3 2 2 3 3 5" xfId="21091" xr:uid="{8BB5CC60-72FB-412E-B841-398566CF24E6}"/>
    <cellStyle name="Comma 3 3 2 2 3 4" xfId="2679" xr:uid="{00000000-0005-0000-0000-0000282F0000}"/>
    <cellStyle name="Comma 3 3 2 2 3 4 2" xfId="7482" xr:uid="{00000000-0005-0000-0000-0000292F0000}"/>
    <cellStyle name="Comma 3 3 2 2 3 4 2 2" xfId="17089" xr:uid="{00000000-0005-0000-0000-00002A2F0000}"/>
    <cellStyle name="Comma 3 3 2 2 3 4 2 2 2" xfId="36303" xr:uid="{41E30C30-568E-4668-9396-B636CBF73932}"/>
    <cellStyle name="Comma 3 3 2 2 3 4 2 3" xfId="26696" xr:uid="{02389012-1D88-48AE-9910-8B9369253572}"/>
    <cellStyle name="Comma 3 3 2 2 3 4 3" xfId="12286" xr:uid="{00000000-0005-0000-0000-00002B2F0000}"/>
    <cellStyle name="Comma 3 3 2 2 3 4 3 2" xfId="31500" xr:uid="{BCD49046-0151-4990-83D5-DFD8C62B5B8F}"/>
    <cellStyle name="Comma 3 3 2 2 3 4 4" xfId="21893" xr:uid="{B25B3F50-4FF1-4200-8C42-43321F0420B2}"/>
    <cellStyle name="Comma 3 3 2 2 3 5" xfId="5081" xr:uid="{00000000-0005-0000-0000-00002C2F0000}"/>
    <cellStyle name="Comma 3 3 2 2 3 5 2" xfId="14688" xr:uid="{00000000-0005-0000-0000-00002D2F0000}"/>
    <cellStyle name="Comma 3 3 2 2 3 5 2 2" xfId="33902" xr:uid="{EE87AC2A-11C9-453D-B466-4E89BEDF6E2D}"/>
    <cellStyle name="Comma 3 3 2 2 3 5 3" xfId="24295" xr:uid="{D95C9F4D-1DC9-493E-9F9C-3D805C83316D}"/>
    <cellStyle name="Comma 3 3 2 2 3 6" xfId="9884" xr:uid="{00000000-0005-0000-0000-00002E2F0000}"/>
    <cellStyle name="Comma 3 3 2 2 3 6 2" xfId="29098" xr:uid="{7F0E17C5-ABFD-4A78-8B39-044A97D874BC}"/>
    <cellStyle name="Comma 3 3 2 2 3 7" xfId="19491" xr:uid="{F6327FD7-AE23-4DB9-84AF-BDE509B55C88}"/>
    <cellStyle name="Comma 3 3 2 2 4" xfId="473" xr:uid="{00000000-0005-0000-0000-00002F2F0000}"/>
    <cellStyle name="Comma 3 3 2 2 4 2" xfId="1274" xr:uid="{00000000-0005-0000-0000-0000302F0000}"/>
    <cellStyle name="Comma 3 3 2 2 4 2 2" xfId="3679" xr:uid="{00000000-0005-0000-0000-0000312F0000}"/>
    <cellStyle name="Comma 3 3 2 2 4 2 2 2" xfId="8482" xr:uid="{00000000-0005-0000-0000-0000322F0000}"/>
    <cellStyle name="Comma 3 3 2 2 4 2 2 2 2" xfId="18089" xr:uid="{00000000-0005-0000-0000-0000332F0000}"/>
    <cellStyle name="Comma 3 3 2 2 4 2 2 2 2 2" xfId="37303" xr:uid="{E77DD4C6-D647-4617-976C-11361A61CC8A}"/>
    <cellStyle name="Comma 3 3 2 2 4 2 2 2 3" xfId="27696" xr:uid="{FD6048EF-2135-4E95-9126-1CC65D2D6F23}"/>
    <cellStyle name="Comma 3 3 2 2 4 2 2 3" xfId="13286" xr:uid="{00000000-0005-0000-0000-0000342F0000}"/>
    <cellStyle name="Comma 3 3 2 2 4 2 2 3 2" xfId="32500" xr:uid="{F3F2996D-4041-4439-AB6D-FD0E11EE6BE6}"/>
    <cellStyle name="Comma 3 3 2 2 4 2 2 4" xfId="22893" xr:uid="{E62A8FA5-E79A-43C9-969C-BFBE256DC2B1}"/>
    <cellStyle name="Comma 3 3 2 2 4 2 3" xfId="6081" xr:uid="{00000000-0005-0000-0000-0000352F0000}"/>
    <cellStyle name="Comma 3 3 2 2 4 2 3 2" xfId="15688" xr:uid="{00000000-0005-0000-0000-0000362F0000}"/>
    <cellStyle name="Comma 3 3 2 2 4 2 3 2 2" xfId="34902" xr:uid="{A42FE154-5618-4F7D-A234-2A2CB9075647}"/>
    <cellStyle name="Comma 3 3 2 2 4 2 3 3" xfId="25295" xr:uid="{DEB4C4E4-7A78-4DBE-B071-CAAA1C1D35C2}"/>
    <cellStyle name="Comma 3 3 2 2 4 2 4" xfId="10884" xr:uid="{00000000-0005-0000-0000-0000372F0000}"/>
    <cellStyle name="Comma 3 3 2 2 4 2 4 2" xfId="30098" xr:uid="{C9628F95-5788-48EF-ADC5-532BA8AD207A}"/>
    <cellStyle name="Comma 3 3 2 2 4 2 5" xfId="20491" xr:uid="{5D5D12B3-7FD0-45B3-A018-56997AD027F8}"/>
    <cellStyle name="Comma 3 3 2 2 4 3" xfId="2074" xr:uid="{00000000-0005-0000-0000-0000382F0000}"/>
    <cellStyle name="Comma 3 3 2 2 4 3 2" xfId="4479" xr:uid="{00000000-0005-0000-0000-0000392F0000}"/>
    <cellStyle name="Comma 3 3 2 2 4 3 2 2" xfId="9282" xr:uid="{00000000-0005-0000-0000-00003A2F0000}"/>
    <cellStyle name="Comma 3 3 2 2 4 3 2 2 2" xfId="18889" xr:uid="{00000000-0005-0000-0000-00003B2F0000}"/>
    <cellStyle name="Comma 3 3 2 2 4 3 2 2 2 2" xfId="38103" xr:uid="{F4ACE9CE-83B5-4363-A8A0-F64F1571EBAB}"/>
    <cellStyle name="Comma 3 3 2 2 4 3 2 2 3" xfId="28496" xr:uid="{A01FDC01-3405-45C0-BE63-84E607AE6EA9}"/>
    <cellStyle name="Comma 3 3 2 2 4 3 2 3" xfId="14086" xr:uid="{00000000-0005-0000-0000-00003C2F0000}"/>
    <cellStyle name="Comma 3 3 2 2 4 3 2 3 2" xfId="33300" xr:uid="{CAFA7369-E945-40F9-8732-666982BA7ABC}"/>
    <cellStyle name="Comma 3 3 2 2 4 3 2 4" xfId="23693" xr:uid="{502CD5F9-0164-4334-9F80-257279BAE08F}"/>
    <cellStyle name="Comma 3 3 2 2 4 3 3" xfId="6881" xr:uid="{00000000-0005-0000-0000-00003D2F0000}"/>
    <cellStyle name="Comma 3 3 2 2 4 3 3 2" xfId="16488" xr:uid="{00000000-0005-0000-0000-00003E2F0000}"/>
    <cellStyle name="Comma 3 3 2 2 4 3 3 2 2" xfId="35702" xr:uid="{5CB9AC0A-FEF9-4343-8267-669D85F54CFC}"/>
    <cellStyle name="Comma 3 3 2 2 4 3 3 3" xfId="26095" xr:uid="{1428A478-A8E5-4978-A5F2-A8078F18A5F1}"/>
    <cellStyle name="Comma 3 3 2 2 4 3 4" xfId="11684" xr:uid="{00000000-0005-0000-0000-00003F2F0000}"/>
    <cellStyle name="Comma 3 3 2 2 4 3 4 2" xfId="30898" xr:uid="{5F16B641-571F-4C1C-B8CE-B1D19DB648BE}"/>
    <cellStyle name="Comma 3 3 2 2 4 3 5" xfId="21291" xr:uid="{0C5A6C28-2AD8-4755-9896-19CD58CCDC95}"/>
    <cellStyle name="Comma 3 3 2 2 4 4" xfId="2879" xr:uid="{00000000-0005-0000-0000-0000402F0000}"/>
    <cellStyle name="Comma 3 3 2 2 4 4 2" xfId="7682" xr:uid="{00000000-0005-0000-0000-0000412F0000}"/>
    <cellStyle name="Comma 3 3 2 2 4 4 2 2" xfId="17289" xr:uid="{00000000-0005-0000-0000-0000422F0000}"/>
    <cellStyle name="Comma 3 3 2 2 4 4 2 2 2" xfId="36503" xr:uid="{FB391734-4372-4E2F-8C35-A1227E0CA5BC}"/>
    <cellStyle name="Comma 3 3 2 2 4 4 2 3" xfId="26896" xr:uid="{DB6ECD53-4255-4E59-9406-463532C9B47F}"/>
    <cellStyle name="Comma 3 3 2 2 4 4 3" xfId="12486" xr:uid="{00000000-0005-0000-0000-0000432F0000}"/>
    <cellStyle name="Comma 3 3 2 2 4 4 3 2" xfId="31700" xr:uid="{2E63B596-DE67-4AD3-AEC3-5D6FED671D03}"/>
    <cellStyle name="Comma 3 3 2 2 4 4 4" xfId="22093" xr:uid="{4B98D1D0-3087-4B89-AE8A-CEC3FB489960}"/>
    <cellStyle name="Comma 3 3 2 2 4 5" xfId="5281" xr:uid="{00000000-0005-0000-0000-0000442F0000}"/>
    <cellStyle name="Comma 3 3 2 2 4 5 2" xfId="14888" xr:uid="{00000000-0005-0000-0000-0000452F0000}"/>
    <cellStyle name="Comma 3 3 2 2 4 5 2 2" xfId="34102" xr:uid="{E46AD00B-24C6-4D28-B649-2FC699D2A05F}"/>
    <cellStyle name="Comma 3 3 2 2 4 5 3" xfId="24495" xr:uid="{93FD2F20-3EAA-45A5-A269-5E0CE9D1BF94}"/>
    <cellStyle name="Comma 3 3 2 2 4 6" xfId="10084" xr:uid="{00000000-0005-0000-0000-0000462F0000}"/>
    <cellStyle name="Comma 3 3 2 2 4 6 2" xfId="29298" xr:uid="{3E48FF1E-4A6F-4F48-879E-392C829EA669}"/>
    <cellStyle name="Comma 3 3 2 2 4 7" xfId="19691" xr:uid="{F9E04A5F-F1B1-4454-89D7-43EF7E515EE0}"/>
    <cellStyle name="Comma 3 3 2 2 5" xfId="673" xr:uid="{00000000-0005-0000-0000-0000472F0000}"/>
    <cellStyle name="Comma 3 3 2 2 5 2" xfId="1474" xr:uid="{00000000-0005-0000-0000-0000482F0000}"/>
    <cellStyle name="Comma 3 3 2 2 5 2 2" xfId="3879" xr:uid="{00000000-0005-0000-0000-0000492F0000}"/>
    <cellStyle name="Comma 3 3 2 2 5 2 2 2" xfId="8682" xr:uid="{00000000-0005-0000-0000-00004A2F0000}"/>
    <cellStyle name="Comma 3 3 2 2 5 2 2 2 2" xfId="18289" xr:uid="{00000000-0005-0000-0000-00004B2F0000}"/>
    <cellStyle name="Comma 3 3 2 2 5 2 2 2 2 2" xfId="37503" xr:uid="{2F6B3E90-7B15-4F71-9A6E-973AA4A93472}"/>
    <cellStyle name="Comma 3 3 2 2 5 2 2 2 3" xfId="27896" xr:uid="{5496F61C-BF22-472D-93E8-035F6B9F474A}"/>
    <cellStyle name="Comma 3 3 2 2 5 2 2 3" xfId="13486" xr:uid="{00000000-0005-0000-0000-00004C2F0000}"/>
    <cellStyle name="Comma 3 3 2 2 5 2 2 3 2" xfId="32700" xr:uid="{DE131AC0-4359-404D-B80D-6D4FD8CB1C64}"/>
    <cellStyle name="Comma 3 3 2 2 5 2 2 4" xfId="23093" xr:uid="{801CC50C-7F0E-42AA-8C0F-0CF90660F9BA}"/>
    <cellStyle name="Comma 3 3 2 2 5 2 3" xfId="6281" xr:uid="{00000000-0005-0000-0000-00004D2F0000}"/>
    <cellStyle name="Comma 3 3 2 2 5 2 3 2" xfId="15888" xr:uid="{00000000-0005-0000-0000-00004E2F0000}"/>
    <cellStyle name="Comma 3 3 2 2 5 2 3 2 2" xfId="35102" xr:uid="{05B507CC-9A7F-461F-BD11-2CEA94D2D896}"/>
    <cellStyle name="Comma 3 3 2 2 5 2 3 3" xfId="25495" xr:uid="{753D4B60-4C68-470E-9E1D-0446E5670486}"/>
    <cellStyle name="Comma 3 3 2 2 5 2 4" xfId="11084" xr:uid="{00000000-0005-0000-0000-00004F2F0000}"/>
    <cellStyle name="Comma 3 3 2 2 5 2 4 2" xfId="30298" xr:uid="{2501980F-96C6-4B2C-B2D1-CAC03001B206}"/>
    <cellStyle name="Comma 3 3 2 2 5 2 5" xfId="20691" xr:uid="{2565F0C5-63B6-4A66-B1BE-EC2E56038706}"/>
    <cellStyle name="Comma 3 3 2 2 5 3" xfId="2274" xr:uid="{00000000-0005-0000-0000-0000502F0000}"/>
    <cellStyle name="Comma 3 3 2 2 5 3 2" xfId="4679" xr:uid="{00000000-0005-0000-0000-0000512F0000}"/>
    <cellStyle name="Comma 3 3 2 2 5 3 2 2" xfId="9482" xr:uid="{00000000-0005-0000-0000-0000522F0000}"/>
    <cellStyle name="Comma 3 3 2 2 5 3 2 2 2" xfId="19089" xr:uid="{00000000-0005-0000-0000-0000532F0000}"/>
    <cellStyle name="Comma 3 3 2 2 5 3 2 2 2 2" xfId="38303" xr:uid="{66E01318-A31A-4A81-BFC6-ED41C72B2A95}"/>
    <cellStyle name="Comma 3 3 2 2 5 3 2 2 3" xfId="28696" xr:uid="{F6F18ACF-14CF-4655-B411-18914AB5CD73}"/>
    <cellStyle name="Comma 3 3 2 2 5 3 2 3" xfId="14286" xr:uid="{00000000-0005-0000-0000-0000542F0000}"/>
    <cellStyle name="Comma 3 3 2 2 5 3 2 3 2" xfId="33500" xr:uid="{F004D852-F5A7-4939-8D24-4CF7DA6C18BE}"/>
    <cellStyle name="Comma 3 3 2 2 5 3 2 4" xfId="23893" xr:uid="{49A4A4F0-B038-4C17-AD7F-8CC163EE79BE}"/>
    <cellStyle name="Comma 3 3 2 2 5 3 3" xfId="7081" xr:uid="{00000000-0005-0000-0000-0000552F0000}"/>
    <cellStyle name="Comma 3 3 2 2 5 3 3 2" xfId="16688" xr:uid="{00000000-0005-0000-0000-0000562F0000}"/>
    <cellStyle name="Comma 3 3 2 2 5 3 3 2 2" xfId="35902" xr:uid="{0E4D76B9-16E7-4616-BDB3-15CD8E5A187B}"/>
    <cellStyle name="Comma 3 3 2 2 5 3 3 3" xfId="26295" xr:uid="{771EAE24-538A-4D54-BA39-6BCDDCE3AE1D}"/>
    <cellStyle name="Comma 3 3 2 2 5 3 4" xfId="11884" xr:uid="{00000000-0005-0000-0000-0000572F0000}"/>
    <cellStyle name="Comma 3 3 2 2 5 3 4 2" xfId="31098" xr:uid="{891D1B62-770E-426D-B091-83F32D2916A1}"/>
    <cellStyle name="Comma 3 3 2 2 5 3 5" xfId="21491" xr:uid="{E98B2860-E237-4C03-97C5-D9FB4CB75D7D}"/>
    <cellStyle name="Comma 3 3 2 2 5 4" xfId="3079" xr:uid="{00000000-0005-0000-0000-0000582F0000}"/>
    <cellStyle name="Comma 3 3 2 2 5 4 2" xfId="7882" xr:uid="{00000000-0005-0000-0000-0000592F0000}"/>
    <cellStyle name="Comma 3 3 2 2 5 4 2 2" xfId="17489" xr:uid="{00000000-0005-0000-0000-00005A2F0000}"/>
    <cellStyle name="Comma 3 3 2 2 5 4 2 2 2" xfId="36703" xr:uid="{0476FEAE-C44E-41FD-ACDA-08C27960A62D}"/>
    <cellStyle name="Comma 3 3 2 2 5 4 2 3" xfId="27096" xr:uid="{9072A8F2-483C-4FCD-9B1B-D75B6DDEDF59}"/>
    <cellStyle name="Comma 3 3 2 2 5 4 3" xfId="12686" xr:uid="{00000000-0005-0000-0000-00005B2F0000}"/>
    <cellStyle name="Comma 3 3 2 2 5 4 3 2" xfId="31900" xr:uid="{C52DC4AE-D309-434C-90CF-8C859983D534}"/>
    <cellStyle name="Comma 3 3 2 2 5 4 4" xfId="22293" xr:uid="{743EE6C6-97C4-459C-8E8A-32AA2D2BD36C}"/>
    <cellStyle name="Comma 3 3 2 2 5 5" xfId="5481" xr:uid="{00000000-0005-0000-0000-00005C2F0000}"/>
    <cellStyle name="Comma 3 3 2 2 5 5 2" xfId="15088" xr:uid="{00000000-0005-0000-0000-00005D2F0000}"/>
    <cellStyle name="Comma 3 3 2 2 5 5 2 2" xfId="34302" xr:uid="{BE402879-023C-4B81-B27B-D557975DBE73}"/>
    <cellStyle name="Comma 3 3 2 2 5 5 3" xfId="24695" xr:uid="{830353A2-F255-43DA-A847-F5DC12A1AE46}"/>
    <cellStyle name="Comma 3 3 2 2 5 6" xfId="10284" xr:uid="{00000000-0005-0000-0000-00005E2F0000}"/>
    <cellStyle name="Comma 3 3 2 2 5 6 2" xfId="29498" xr:uid="{6E912132-FEED-44EF-A13D-6ACCAADA5D61}"/>
    <cellStyle name="Comma 3 3 2 2 5 7" xfId="19891" xr:uid="{1C94E91F-D5F7-465E-BB55-BFB4EAB95C26}"/>
    <cellStyle name="Comma 3 3 2 2 6" xfId="874" xr:uid="{00000000-0005-0000-0000-00005F2F0000}"/>
    <cellStyle name="Comma 3 3 2 2 6 2" xfId="3279" xr:uid="{00000000-0005-0000-0000-0000602F0000}"/>
    <cellStyle name="Comma 3 3 2 2 6 2 2" xfId="8082" xr:uid="{00000000-0005-0000-0000-0000612F0000}"/>
    <cellStyle name="Comma 3 3 2 2 6 2 2 2" xfId="17689" xr:uid="{00000000-0005-0000-0000-0000622F0000}"/>
    <cellStyle name="Comma 3 3 2 2 6 2 2 2 2" xfId="36903" xr:uid="{76CF28B7-F053-4EF1-8C28-B1ACB43AB8A2}"/>
    <cellStyle name="Comma 3 3 2 2 6 2 2 3" xfId="27296" xr:uid="{98B7AF73-7958-4F09-86C4-1FF6F5E2ECE3}"/>
    <cellStyle name="Comma 3 3 2 2 6 2 3" xfId="12886" xr:uid="{00000000-0005-0000-0000-0000632F0000}"/>
    <cellStyle name="Comma 3 3 2 2 6 2 3 2" xfId="32100" xr:uid="{977E4BDA-23DE-4627-82D8-5B106715A1E0}"/>
    <cellStyle name="Comma 3 3 2 2 6 2 4" xfId="22493" xr:uid="{CF31B194-A2A5-4774-8CE0-117803AA92DD}"/>
    <cellStyle name="Comma 3 3 2 2 6 3" xfId="5681" xr:uid="{00000000-0005-0000-0000-0000642F0000}"/>
    <cellStyle name="Comma 3 3 2 2 6 3 2" xfId="15288" xr:uid="{00000000-0005-0000-0000-0000652F0000}"/>
    <cellStyle name="Comma 3 3 2 2 6 3 2 2" xfId="34502" xr:uid="{A0B7A73B-83BC-47F5-A70E-564E21179596}"/>
    <cellStyle name="Comma 3 3 2 2 6 3 3" xfId="24895" xr:uid="{FB918EFD-FC6C-41DF-B0A3-B227048856DD}"/>
    <cellStyle name="Comma 3 3 2 2 6 4" xfId="10484" xr:uid="{00000000-0005-0000-0000-0000662F0000}"/>
    <cellStyle name="Comma 3 3 2 2 6 4 2" xfId="29698" xr:uid="{4075BA4E-68DD-437C-A2DE-D36CC8020CB2}"/>
    <cellStyle name="Comma 3 3 2 2 6 5" xfId="20091" xr:uid="{785ECF62-6151-4BD4-9D96-FC35225CC432}"/>
    <cellStyle name="Comma 3 3 2 2 7" xfId="1674" xr:uid="{00000000-0005-0000-0000-0000672F0000}"/>
    <cellStyle name="Comma 3 3 2 2 7 2" xfId="4079" xr:uid="{00000000-0005-0000-0000-0000682F0000}"/>
    <cellStyle name="Comma 3 3 2 2 7 2 2" xfId="8882" xr:uid="{00000000-0005-0000-0000-0000692F0000}"/>
    <cellStyle name="Comma 3 3 2 2 7 2 2 2" xfId="18489" xr:uid="{00000000-0005-0000-0000-00006A2F0000}"/>
    <cellStyle name="Comma 3 3 2 2 7 2 2 2 2" xfId="37703" xr:uid="{79A29F7B-44CA-44C1-8080-5FD5D3862144}"/>
    <cellStyle name="Comma 3 3 2 2 7 2 2 3" xfId="28096" xr:uid="{275C673D-7AB4-42F1-972F-DD410DA99E1C}"/>
    <cellStyle name="Comma 3 3 2 2 7 2 3" xfId="13686" xr:uid="{00000000-0005-0000-0000-00006B2F0000}"/>
    <cellStyle name="Comma 3 3 2 2 7 2 3 2" xfId="32900" xr:uid="{F6BF6335-4838-4784-9F7A-61F50AC0ED13}"/>
    <cellStyle name="Comma 3 3 2 2 7 2 4" xfId="23293" xr:uid="{0C53AF53-4C11-44C8-8F4B-7C7277BBB186}"/>
    <cellStyle name="Comma 3 3 2 2 7 3" xfId="6481" xr:uid="{00000000-0005-0000-0000-00006C2F0000}"/>
    <cellStyle name="Comma 3 3 2 2 7 3 2" xfId="16088" xr:uid="{00000000-0005-0000-0000-00006D2F0000}"/>
    <cellStyle name="Comma 3 3 2 2 7 3 2 2" xfId="35302" xr:uid="{6F7CB021-5B9D-458D-8B78-8C0986676297}"/>
    <cellStyle name="Comma 3 3 2 2 7 3 3" xfId="25695" xr:uid="{430DECF0-0233-4BB7-89E7-502E2328577F}"/>
    <cellStyle name="Comma 3 3 2 2 7 4" xfId="11284" xr:uid="{00000000-0005-0000-0000-00006E2F0000}"/>
    <cellStyle name="Comma 3 3 2 2 7 4 2" xfId="30498" xr:uid="{EE95B9C3-CF8A-436F-864B-E355AEE27361}"/>
    <cellStyle name="Comma 3 3 2 2 7 5" xfId="20891" xr:uid="{77323F61-90FE-4594-95E2-58EF4A350B22}"/>
    <cellStyle name="Comma 3 3 2 2 8" xfId="2479" xr:uid="{00000000-0005-0000-0000-00006F2F0000}"/>
    <cellStyle name="Comma 3 3 2 2 8 2" xfId="7282" xr:uid="{00000000-0005-0000-0000-0000702F0000}"/>
    <cellStyle name="Comma 3 3 2 2 8 2 2" xfId="16889" xr:uid="{00000000-0005-0000-0000-0000712F0000}"/>
    <cellStyle name="Comma 3 3 2 2 8 2 2 2" xfId="36103" xr:uid="{B347CFA1-C01A-421C-914C-1581FC3C2D93}"/>
    <cellStyle name="Comma 3 3 2 2 8 2 3" xfId="26496" xr:uid="{325F2A85-DB82-4F93-9625-D7556D792AC8}"/>
    <cellStyle name="Comma 3 3 2 2 8 3" xfId="12086" xr:uid="{00000000-0005-0000-0000-0000722F0000}"/>
    <cellStyle name="Comma 3 3 2 2 8 3 2" xfId="31300" xr:uid="{48670C3D-3BF7-4CC8-96C6-55AD363DC6FF}"/>
    <cellStyle name="Comma 3 3 2 2 8 4" xfId="21693" xr:uid="{A5E55728-94E8-42E4-A8A5-71F72C17AF9F}"/>
    <cellStyle name="Comma 3 3 2 2 9" xfId="4881" xr:uid="{00000000-0005-0000-0000-0000732F0000}"/>
    <cellStyle name="Comma 3 3 2 2 9 2" xfId="14488" xr:uid="{00000000-0005-0000-0000-0000742F0000}"/>
    <cellStyle name="Comma 3 3 2 2 9 2 2" xfId="33702" xr:uid="{1E9D4835-2FC5-44EA-9FC7-B8DFDD632A07}"/>
    <cellStyle name="Comma 3 3 2 2 9 3" xfId="24095" xr:uid="{8FCA011F-2048-4A4A-9545-54308276E6D4}"/>
    <cellStyle name="Comma 3 3 2 3" xfId="123" xr:uid="{00000000-0005-0000-0000-0000752F0000}"/>
    <cellStyle name="Comma 3 3 2 3 10" xfId="19341" xr:uid="{E0F42EFF-E919-4522-AEA5-B315CD3736C0}"/>
    <cellStyle name="Comma 3 3 2 3 2" xfId="323" xr:uid="{00000000-0005-0000-0000-0000762F0000}"/>
    <cellStyle name="Comma 3 3 2 3 2 2" xfId="1124" xr:uid="{00000000-0005-0000-0000-0000772F0000}"/>
    <cellStyle name="Comma 3 3 2 3 2 2 2" xfId="3529" xr:uid="{00000000-0005-0000-0000-0000782F0000}"/>
    <cellStyle name="Comma 3 3 2 3 2 2 2 2" xfId="8332" xr:uid="{00000000-0005-0000-0000-0000792F0000}"/>
    <cellStyle name="Comma 3 3 2 3 2 2 2 2 2" xfId="17939" xr:uid="{00000000-0005-0000-0000-00007A2F0000}"/>
    <cellStyle name="Comma 3 3 2 3 2 2 2 2 2 2" xfId="37153" xr:uid="{E1C60760-2B70-4254-ABAD-E89D1BD99D81}"/>
    <cellStyle name="Comma 3 3 2 3 2 2 2 2 3" xfId="27546" xr:uid="{5BDCFBA5-3A30-4ACB-9C7E-079A35B671AE}"/>
    <cellStyle name="Comma 3 3 2 3 2 2 2 3" xfId="13136" xr:uid="{00000000-0005-0000-0000-00007B2F0000}"/>
    <cellStyle name="Comma 3 3 2 3 2 2 2 3 2" xfId="32350" xr:uid="{D81A4620-0130-4026-B2A7-32D05318B2C3}"/>
    <cellStyle name="Comma 3 3 2 3 2 2 2 4" xfId="22743" xr:uid="{09E077F8-8621-4982-8E82-D44DE29BFA46}"/>
    <cellStyle name="Comma 3 3 2 3 2 2 3" xfId="5931" xr:uid="{00000000-0005-0000-0000-00007C2F0000}"/>
    <cellStyle name="Comma 3 3 2 3 2 2 3 2" xfId="15538" xr:uid="{00000000-0005-0000-0000-00007D2F0000}"/>
    <cellStyle name="Comma 3 3 2 3 2 2 3 2 2" xfId="34752" xr:uid="{D889CBAE-463C-4A1B-BC37-E5E92C35C40F}"/>
    <cellStyle name="Comma 3 3 2 3 2 2 3 3" xfId="25145" xr:uid="{BDB39F3C-31A8-430A-B5A7-AAB4C5850168}"/>
    <cellStyle name="Comma 3 3 2 3 2 2 4" xfId="10734" xr:uid="{00000000-0005-0000-0000-00007E2F0000}"/>
    <cellStyle name="Comma 3 3 2 3 2 2 4 2" xfId="29948" xr:uid="{E3F9B8C9-6AB4-424A-8B15-3B8D90CDD4D5}"/>
    <cellStyle name="Comma 3 3 2 3 2 2 5" xfId="20341" xr:uid="{FC64EC8E-C5D9-43F2-B417-36A5076B376C}"/>
    <cellStyle name="Comma 3 3 2 3 2 3" xfId="1924" xr:uid="{00000000-0005-0000-0000-00007F2F0000}"/>
    <cellStyle name="Comma 3 3 2 3 2 3 2" xfId="4329" xr:uid="{00000000-0005-0000-0000-0000802F0000}"/>
    <cellStyle name="Comma 3 3 2 3 2 3 2 2" xfId="9132" xr:uid="{00000000-0005-0000-0000-0000812F0000}"/>
    <cellStyle name="Comma 3 3 2 3 2 3 2 2 2" xfId="18739" xr:uid="{00000000-0005-0000-0000-0000822F0000}"/>
    <cellStyle name="Comma 3 3 2 3 2 3 2 2 2 2" xfId="37953" xr:uid="{B4A788E4-95C5-41AF-9CAD-8A5C9024E57E}"/>
    <cellStyle name="Comma 3 3 2 3 2 3 2 2 3" xfId="28346" xr:uid="{094A50E2-33C9-42EA-847F-9E02E519319C}"/>
    <cellStyle name="Comma 3 3 2 3 2 3 2 3" xfId="13936" xr:uid="{00000000-0005-0000-0000-0000832F0000}"/>
    <cellStyle name="Comma 3 3 2 3 2 3 2 3 2" xfId="33150" xr:uid="{0EE7E9DD-1C72-423C-8EF5-C8ACCFA945C9}"/>
    <cellStyle name="Comma 3 3 2 3 2 3 2 4" xfId="23543" xr:uid="{FA49179C-616F-4E36-AFD8-50F895ADB779}"/>
    <cellStyle name="Comma 3 3 2 3 2 3 3" xfId="6731" xr:uid="{00000000-0005-0000-0000-0000842F0000}"/>
    <cellStyle name="Comma 3 3 2 3 2 3 3 2" xfId="16338" xr:uid="{00000000-0005-0000-0000-0000852F0000}"/>
    <cellStyle name="Comma 3 3 2 3 2 3 3 2 2" xfId="35552" xr:uid="{F5569BB0-4220-454E-B68E-9B4B77BCDB2D}"/>
    <cellStyle name="Comma 3 3 2 3 2 3 3 3" xfId="25945" xr:uid="{DD8A3224-02C0-420B-87E3-5C3A28622EBE}"/>
    <cellStyle name="Comma 3 3 2 3 2 3 4" xfId="11534" xr:uid="{00000000-0005-0000-0000-0000862F0000}"/>
    <cellStyle name="Comma 3 3 2 3 2 3 4 2" xfId="30748" xr:uid="{15F98196-141E-4EBC-AF01-B8FA61344814}"/>
    <cellStyle name="Comma 3 3 2 3 2 3 5" xfId="21141" xr:uid="{88673E6F-E612-415D-921F-A2FE945A899D}"/>
    <cellStyle name="Comma 3 3 2 3 2 4" xfId="2729" xr:uid="{00000000-0005-0000-0000-0000872F0000}"/>
    <cellStyle name="Comma 3 3 2 3 2 4 2" xfId="7532" xr:uid="{00000000-0005-0000-0000-0000882F0000}"/>
    <cellStyle name="Comma 3 3 2 3 2 4 2 2" xfId="17139" xr:uid="{00000000-0005-0000-0000-0000892F0000}"/>
    <cellStyle name="Comma 3 3 2 3 2 4 2 2 2" xfId="36353" xr:uid="{98C8514A-0988-4C5F-B285-52F4124E25E0}"/>
    <cellStyle name="Comma 3 3 2 3 2 4 2 3" xfId="26746" xr:uid="{89B74C60-F193-48ED-B57C-876FBA857586}"/>
    <cellStyle name="Comma 3 3 2 3 2 4 3" xfId="12336" xr:uid="{00000000-0005-0000-0000-00008A2F0000}"/>
    <cellStyle name="Comma 3 3 2 3 2 4 3 2" xfId="31550" xr:uid="{59E5661B-945A-4246-88FF-B5C37AD966D1}"/>
    <cellStyle name="Comma 3 3 2 3 2 4 4" xfId="21943" xr:uid="{60DC0BE9-7E4D-4138-A51C-25CD6128A9A8}"/>
    <cellStyle name="Comma 3 3 2 3 2 5" xfId="5131" xr:uid="{00000000-0005-0000-0000-00008B2F0000}"/>
    <cellStyle name="Comma 3 3 2 3 2 5 2" xfId="14738" xr:uid="{00000000-0005-0000-0000-00008C2F0000}"/>
    <cellStyle name="Comma 3 3 2 3 2 5 2 2" xfId="33952" xr:uid="{E095DBCA-2FF6-4930-B251-7E2CEE38CC26}"/>
    <cellStyle name="Comma 3 3 2 3 2 5 3" xfId="24345" xr:uid="{E48024BB-0F61-41D3-82CD-BCE1017091E7}"/>
    <cellStyle name="Comma 3 3 2 3 2 6" xfId="9934" xr:uid="{00000000-0005-0000-0000-00008D2F0000}"/>
    <cellStyle name="Comma 3 3 2 3 2 6 2" xfId="29148" xr:uid="{0C47C517-69E9-4B6D-8329-53047F582350}"/>
    <cellStyle name="Comma 3 3 2 3 2 7" xfId="19541" xr:uid="{5CB8FB95-DA56-46A0-89D3-2EA6515FDC31}"/>
    <cellStyle name="Comma 3 3 2 3 3" xfId="523" xr:uid="{00000000-0005-0000-0000-00008E2F0000}"/>
    <cellStyle name="Comma 3 3 2 3 3 2" xfId="1324" xr:uid="{00000000-0005-0000-0000-00008F2F0000}"/>
    <cellStyle name="Comma 3 3 2 3 3 2 2" xfId="3729" xr:uid="{00000000-0005-0000-0000-0000902F0000}"/>
    <cellStyle name="Comma 3 3 2 3 3 2 2 2" xfId="8532" xr:uid="{00000000-0005-0000-0000-0000912F0000}"/>
    <cellStyle name="Comma 3 3 2 3 3 2 2 2 2" xfId="18139" xr:uid="{00000000-0005-0000-0000-0000922F0000}"/>
    <cellStyle name="Comma 3 3 2 3 3 2 2 2 2 2" xfId="37353" xr:uid="{18EA6E9B-0783-4668-A116-7D2E335D5E41}"/>
    <cellStyle name="Comma 3 3 2 3 3 2 2 2 3" xfId="27746" xr:uid="{2C498060-EA20-42B7-B25C-295FAA94939D}"/>
    <cellStyle name="Comma 3 3 2 3 3 2 2 3" xfId="13336" xr:uid="{00000000-0005-0000-0000-0000932F0000}"/>
    <cellStyle name="Comma 3 3 2 3 3 2 2 3 2" xfId="32550" xr:uid="{8A08056E-751D-4F68-AB5F-75E7AFED23A5}"/>
    <cellStyle name="Comma 3 3 2 3 3 2 2 4" xfId="22943" xr:uid="{3B3A83E3-6E4F-4166-A029-F3DACC48930F}"/>
    <cellStyle name="Comma 3 3 2 3 3 2 3" xfId="6131" xr:uid="{00000000-0005-0000-0000-0000942F0000}"/>
    <cellStyle name="Comma 3 3 2 3 3 2 3 2" xfId="15738" xr:uid="{00000000-0005-0000-0000-0000952F0000}"/>
    <cellStyle name="Comma 3 3 2 3 3 2 3 2 2" xfId="34952" xr:uid="{BC423BB5-FEBF-40EA-9C51-ADEF697F2172}"/>
    <cellStyle name="Comma 3 3 2 3 3 2 3 3" xfId="25345" xr:uid="{6B5B8076-A7F6-4D46-80CB-0542BDD2BF4F}"/>
    <cellStyle name="Comma 3 3 2 3 3 2 4" xfId="10934" xr:uid="{00000000-0005-0000-0000-0000962F0000}"/>
    <cellStyle name="Comma 3 3 2 3 3 2 4 2" xfId="30148" xr:uid="{30483FDA-89BD-4F0D-B85C-E5C1B8444189}"/>
    <cellStyle name="Comma 3 3 2 3 3 2 5" xfId="20541" xr:uid="{C714784A-4C32-4A2D-B79D-E203D17123E7}"/>
    <cellStyle name="Comma 3 3 2 3 3 3" xfId="2124" xr:uid="{00000000-0005-0000-0000-0000972F0000}"/>
    <cellStyle name="Comma 3 3 2 3 3 3 2" xfId="4529" xr:uid="{00000000-0005-0000-0000-0000982F0000}"/>
    <cellStyle name="Comma 3 3 2 3 3 3 2 2" xfId="9332" xr:uid="{00000000-0005-0000-0000-0000992F0000}"/>
    <cellStyle name="Comma 3 3 2 3 3 3 2 2 2" xfId="18939" xr:uid="{00000000-0005-0000-0000-00009A2F0000}"/>
    <cellStyle name="Comma 3 3 2 3 3 3 2 2 2 2" xfId="38153" xr:uid="{DB64CAD7-CDDE-4E55-8F7B-989A32789893}"/>
    <cellStyle name="Comma 3 3 2 3 3 3 2 2 3" xfId="28546" xr:uid="{62E4248D-7889-477D-958C-39BD93901B6E}"/>
    <cellStyle name="Comma 3 3 2 3 3 3 2 3" xfId="14136" xr:uid="{00000000-0005-0000-0000-00009B2F0000}"/>
    <cellStyle name="Comma 3 3 2 3 3 3 2 3 2" xfId="33350" xr:uid="{84CFB8C7-6147-4C06-8D17-177B01C9E03E}"/>
    <cellStyle name="Comma 3 3 2 3 3 3 2 4" xfId="23743" xr:uid="{68E0E503-8412-449C-B0F9-7013D8823878}"/>
    <cellStyle name="Comma 3 3 2 3 3 3 3" xfId="6931" xr:uid="{00000000-0005-0000-0000-00009C2F0000}"/>
    <cellStyle name="Comma 3 3 2 3 3 3 3 2" xfId="16538" xr:uid="{00000000-0005-0000-0000-00009D2F0000}"/>
    <cellStyle name="Comma 3 3 2 3 3 3 3 2 2" xfId="35752" xr:uid="{541468B2-348E-4E9C-ABE7-3BE3BC106F41}"/>
    <cellStyle name="Comma 3 3 2 3 3 3 3 3" xfId="26145" xr:uid="{65B5B97F-D250-4088-ABE7-E2F168B2FFFF}"/>
    <cellStyle name="Comma 3 3 2 3 3 3 4" xfId="11734" xr:uid="{00000000-0005-0000-0000-00009E2F0000}"/>
    <cellStyle name="Comma 3 3 2 3 3 3 4 2" xfId="30948" xr:uid="{64A6D9D8-6032-41D1-A515-AFEE82C034AF}"/>
    <cellStyle name="Comma 3 3 2 3 3 3 5" xfId="21341" xr:uid="{CEE38FF0-DA26-4F1A-8905-8DDD51BAE6F6}"/>
    <cellStyle name="Comma 3 3 2 3 3 4" xfId="2929" xr:uid="{00000000-0005-0000-0000-00009F2F0000}"/>
    <cellStyle name="Comma 3 3 2 3 3 4 2" xfId="7732" xr:uid="{00000000-0005-0000-0000-0000A02F0000}"/>
    <cellStyle name="Comma 3 3 2 3 3 4 2 2" xfId="17339" xr:uid="{00000000-0005-0000-0000-0000A12F0000}"/>
    <cellStyle name="Comma 3 3 2 3 3 4 2 2 2" xfId="36553" xr:uid="{6409EC75-BC2C-4907-9F04-71F132D91A42}"/>
    <cellStyle name="Comma 3 3 2 3 3 4 2 3" xfId="26946" xr:uid="{392D4509-DA35-41BF-BA3D-75069599DDEA}"/>
    <cellStyle name="Comma 3 3 2 3 3 4 3" xfId="12536" xr:uid="{00000000-0005-0000-0000-0000A22F0000}"/>
    <cellStyle name="Comma 3 3 2 3 3 4 3 2" xfId="31750" xr:uid="{F8379070-A8C5-4215-BA1F-8A64D379325C}"/>
    <cellStyle name="Comma 3 3 2 3 3 4 4" xfId="22143" xr:uid="{F30E9C42-BE8F-4DA0-881C-76F8C3F004ED}"/>
    <cellStyle name="Comma 3 3 2 3 3 5" xfId="5331" xr:uid="{00000000-0005-0000-0000-0000A32F0000}"/>
    <cellStyle name="Comma 3 3 2 3 3 5 2" xfId="14938" xr:uid="{00000000-0005-0000-0000-0000A42F0000}"/>
    <cellStyle name="Comma 3 3 2 3 3 5 2 2" xfId="34152" xr:uid="{0EE7F492-54EE-40F4-AB79-DF93A3C548E0}"/>
    <cellStyle name="Comma 3 3 2 3 3 5 3" xfId="24545" xr:uid="{BE1CCDC6-54A7-4B8D-B6C5-4F0AC604CFDE}"/>
    <cellStyle name="Comma 3 3 2 3 3 6" xfId="10134" xr:uid="{00000000-0005-0000-0000-0000A52F0000}"/>
    <cellStyle name="Comma 3 3 2 3 3 6 2" xfId="29348" xr:uid="{A82F91A5-0F80-4E3F-88BF-42831C384AC7}"/>
    <cellStyle name="Comma 3 3 2 3 3 7" xfId="19741" xr:uid="{273E91AB-8D31-461E-B931-3B6167776D9B}"/>
    <cellStyle name="Comma 3 3 2 3 4" xfId="723" xr:uid="{00000000-0005-0000-0000-0000A62F0000}"/>
    <cellStyle name="Comma 3 3 2 3 4 2" xfId="1524" xr:uid="{00000000-0005-0000-0000-0000A72F0000}"/>
    <cellStyle name="Comma 3 3 2 3 4 2 2" xfId="3929" xr:uid="{00000000-0005-0000-0000-0000A82F0000}"/>
    <cellStyle name="Comma 3 3 2 3 4 2 2 2" xfId="8732" xr:uid="{00000000-0005-0000-0000-0000A92F0000}"/>
    <cellStyle name="Comma 3 3 2 3 4 2 2 2 2" xfId="18339" xr:uid="{00000000-0005-0000-0000-0000AA2F0000}"/>
    <cellStyle name="Comma 3 3 2 3 4 2 2 2 2 2" xfId="37553" xr:uid="{E455F719-34AD-46C4-8E3C-3AF5ED85D01F}"/>
    <cellStyle name="Comma 3 3 2 3 4 2 2 2 3" xfId="27946" xr:uid="{634BA4B8-3B4A-4E93-9A91-AC270B715FFC}"/>
    <cellStyle name="Comma 3 3 2 3 4 2 2 3" xfId="13536" xr:uid="{00000000-0005-0000-0000-0000AB2F0000}"/>
    <cellStyle name="Comma 3 3 2 3 4 2 2 3 2" xfId="32750" xr:uid="{72B377FD-1270-41CD-9EB8-61C657FD2434}"/>
    <cellStyle name="Comma 3 3 2 3 4 2 2 4" xfId="23143" xr:uid="{8FB793BF-645E-4ABF-8ED8-82ACAB909DF0}"/>
    <cellStyle name="Comma 3 3 2 3 4 2 3" xfId="6331" xr:uid="{00000000-0005-0000-0000-0000AC2F0000}"/>
    <cellStyle name="Comma 3 3 2 3 4 2 3 2" xfId="15938" xr:uid="{00000000-0005-0000-0000-0000AD2F0000}"/>
    <cellStyle name="Comma 3 3 2 3 4 2 3 2 2" xfId="35152" xr:uid="{5B876048-B51B-4044-8A46-64BDA539ECAA}"/>
    <cellStyle name="Comma 3 3 2 3 4 2 3 3" xfId="25545" xr:uid="{3D0FF484-948D-463C-B52D-F40EB14A5599}"/>
    <cellStyle name="Comma 3 3 2 3 4 2 4" xfId="11134" xr:uid="{00000000-0005-0000-0000-0000AE2F0000}"/>
    <cellStyle name="Comma 3 3 2 3 4 2 4 2" xfId="30348" xr:uid="{735C3F6E-F8EC-4819-B8AC-9F6C07C5FFCA}"/>
    <cellStyle name="Comma 3 3 2 3 4 2 5" xfId="20741" xr:uid="{D42CE253-1B06-4ED3-8AED-A9761450EE6A}"/>
    <cellStyle name="Comma 3 3 2 3 4 3" xfId="2324" xr:uid="{00000000-0005-0000-0000-0000AF2F0000}"/>
    <cellStyle name="Comma 3 3 2 3 4 3 2" xfId="4729" xr:uid="{00000000-0005-0000-0000-0000B02F0000}"/>
    <cellStyle name="Comma 3 3 2 3 4 3 2 2" xfId="9532" xr:uid="{00000000-0005-0000-0000-0000B12F0000}"/>
    <cellStyle name="Comma 3 3 2 3 4 3 2 2 2" xfId="19139" xr:uid="{00000000-0005-0000-0000-0000B22F0000}"/>
    <cellStyle name="Comma 3 3 2 3 4 3 2 2 2 2" xfId="38353" xr:uid="{ADB28FAB-7C7D-4035-9C6B-687BBCC19684}"/>
    <cellStyle name="Comma 3 3 2 3 4 3 2 2 3" xfId="28746" xr:uid="{206E7FE2-57D2-43DD-99E3-ECAC57F25029}"/>
    <cellStyle name="Comma 3 3 2 3 4 3 2 3" xfId="14336" xr:uid="{00000000-0005-0000-0000-0000B32F0000}"/>
    <cellStyle name="Comma 3 3 2 3 4 3 2 3 2" xfId="33550" xr:uid="{0C4DD2C0-A040-4581-813E-E96E6A9AD5FE}"/>
    <cellStyle name="Comma 3 3 2 3 4 3 2 4" xfId="23943" xr:uid="{80FCC423-AAE1-4BA2-8F44-19AFDE899F8D}"/>
    <cellStyle name="Comma 3 3 2 3 4 3 3" xfId="7131" xr:uid="{00000000-0005-0000-0000-0000B42F0000}"/>
    <cellStyle name="Comma 3 3 2 3 4 3 3 2" xfId="16738" xr:uid="{00000000-0005-0000-0000-0000B52F0000}"/>
    <cellStyle name="Comma 3 3 2 3 4 3 3 2 2" xfId="35952" xr:uid="{40C9DF8B-DC2C-4DDE-933A-EBE09BCF4C7D}"/>
    <cellStyle name="Comma 3 3 2 3 4 3 3 3" xfId="26345" xr:uid="{D2B99742-6521-4BF4-8FFF-787F6C8F09F3}"/>
    <cellStyle name="Comma 3 3 2 3 4 3 4" xfId="11934" xr:uid="{00000000-0005-0000-0000-0000B62F0000}"/>
    <cellStyle name="Comma 3 3 2 3 4 3 4 2" xfId="31148" xr:uid="{CE363670-A680-4C69-859B-2DD285D4D88E}"/>
    <cellStyle name="Comma 3 3 2 3 4 3 5" xfId="21541" xr:uid="{0C26684A-6CC5-4638-94BD-C579AFEA918E}"/>
    <cellStyle name="Comma 3 3 2 3 4 4" xfId="3129" xr:uid="{00000000-0005-0000-0000-0000B72F0000}"/>
    <cellStyle name="Comma 3 3 2 3 4 4 2" xfId="7932" xr:uid="{00000000-0005-0000-0000-0000B82F0000}"/>
    <cellStyle name="Comma 3 3 2 3 4 4 2 2" xfId="17539" xr:uid="{00000000-0005-0000-0000-0000B92F0000}"/>
    <cellStyle name="Comma 3 3 2 3 4 4 2 2 2" xfId="36753" xr:uid="{EA81DE4E-3D7B-4F44-A695-6F056F264252}"/>
    <cellStyle name="Comma 3 3 2 3 4 4 2 3" xfId="27146" xr:uid="{A08EACBB-B744-463A-804A-4E8BD85B9419}"/>
    <cellStyle name="Comma 3 3 2 3 4 4 3" xfId="12736" xr:uid="{00000000-0005-0000-0000-0000BA2F0000}"/>
    <cellStyle name="Comma 3 3 2 3 4 4 3 2" xfId="31950" xr:uid="{0A61B46E-CEC8-4B60-9645-1CBFABB67E9E}"/>
    <cellStyle name="Comma 3 3 2 3 4 4 4" xfId="22343" xr:uid="{1750E3DE-C472-4958-9CA0-6BE08ADCAD3D}"/>
    <cellStyle name="Comma 3 3 2 3 4 5" xfId="5531" xr:uid="{00000000-0005-0000-0000-0000BB2F0000}"/>
    <cellStyle name="Comma 3 3 2 3 4 5 2" xfId="15138" xr:uid="{00000000-0005-0000-0000-0000BC2F0000}"/>
    <cellStyle name="Comma 3 3 2 3 4 5 2 2" xfId="34352" xr:uid="{6D58DE71-8E67-4045-96E2-6A4BA06C0863}"/>
    <cellStyle name="Comma 3 3 2 3 4 5 3" xfId="24745" xr:uid="{3BAEB973-1E28-4CBA-A5E2-366656414096}"/>
    <cellStyle name="Comma 3 3 2 3 4 6" xfId="10334" xr:uid="{00000000-0005-0000-0000-0000BD2F0000}"/>
    <cellStyle name="Comma 3 3 2 3 4 6 2" xfId="29548" xr:uid="{B41266E4-0094-468A-855A-CF5666F5478C}"/>
    <cellStyle name="Comma 3 3 2 3 4 7" xfId="19941" xr:uid="{D7D3567D-2CEB-4304-9536-37C61EC04551}"/>
    <cellStyle name="Comma 3 3 2 3 5" xfId="924" xr:uid="{00000000-0005-0000-0000-0000BE2F0000}"/>
    <cellStyle name="Comma 3 3 2 3 5 2" xfId="3329" xr:uid="{00000000-0005-0000-0000-0000BF2F0000}"/>
    <cellStyle name="Comma 3 3 2 3 5 2 2" xfId="8132" xr:uid="{00000000-0005-0000-0000-0000C02F0000}"/>
    <cellStyle name="Comma 3 3 2 3 5 2 2 2" xfId="17739" xr:uid="{00000000-0005-0000-0000-0000C12F0000}"/>
    <cellStyle name="Comma 3 3 2 3 5 2 2 2 2" xfId="36953" xr:uid="{F73E2564-6423-4710-BDB3-BE16FED29769}"/>
    <cellStyle name="Comma 3 3 2 3 5 2 2 3" xfId="27346" xr:uid="{1A4AE3F3-7DC4-4C3B-9245-CCB4D1C1ABFD}"/>
    <cellStyle name="Comma 3 3 2 3 5 2 3" xfId="12936" xr:uid="{00000000-0005-0000-0000-0000C22F0000}"/>
    <cellStyle name="Comma 3 3 2 3 5 2 3 2" xfId="32150" xr:uid="{29C5A7FD-6BEA-441C-81AD-45A482E6FC8B}"/>
    <cellStyle name="Comma 3 3 2 3 5 2 4" xfId="22543" xr:uid="{C4075F2D-3C0B-43B8-B4D4-72A2CFA011AF}"/>
    <cellStyle name="Comma 3 3 2 3 5 3" xfId="5731" xr:uid="{00000000-0005-0000-0000-0000C32F0000}"/>
    <cellStyle name="Comma 3 3 2 3 5 3 2" xfId="15338" xr:uid="{00000000-0005-0000-0000-0000C42F0000}"/>
    <cellStyle name="Comma 3 3 2 3 5 3 2 2" xfId="34552" xr:uid="{F4180E72-8114-40B0-9086-C65A32B932C1}"/>
    <cellStyle name="Comma 3 3 2 3 5 3 3" xfId="24945" xr:uid="{189C63FB-800F-4778-AD53-FFEAB82FAAFB}"/>
    <cellStyle name="Comma 3 3 2 3 5 4" xfId="10534" xr:uid="{00000000-0005-0000-0000-0000C52F0000}"/>
    <cellStyle name="Comma 3 3 2 3 5 4 2" xfId="29748" xr:uid="{197E640D-77F6-4F0D-9BFC-4C86EEE607C7}"/>
    <cellStyle name="Comma 3 3 2 3 5 5" xfId="20141" xr:uid="{499C9539-1220-4CF4-A879-24F2FE0A38E9}"/>
    <cellStyle name="Comma 3 3 2 3 6" xfId="1724" xr:uid="{00000000-0005-0000-0000-0000C62F0000}"/>
    <cellStyle name="Comma 3 3 2 3 6 2" xfId="4129" xr:uid="{00000000-0005-0000-0000-0000C72F0000}"/>
    <cellStyle name="Comma 3 3 2 3 6 2 2" xfId="8932" xr:uid="{00000000-0005-0000-0000-0000C82F0000}"/>
    <cellStyle name="Comma 3 3 2 3 6 2 2 2" xfId="18539" xr:uid="{00000000-0005-0000-0000-0000C92F0000}"/>
    <cellStyle name="Comma 3 3 2 3 6 2 2 2 2" xfId="37753" xr:uid="{3332ABAB-211C-4ED4-BCBF-6703E9584602}"/>
    <cellStyle name="Comma 3 3 2 3 6 2 2 3" xfId="28146" xr:uid="{648579F4-FDE5-454F-9FFC-B3E81F1E32F2}"/>
    <cellStyle name="Comma 3 3 2 3 6 2 3" xfId="13736" xr:uid="{00000000-0005-0000-0000-0000CA2F0000}"/>
    <cellStyle name="Comma 3 3 2 3 6 2 3 2" xfId="32950" xr:uid="{E95F0211-9A61-49C5-AE68-938B1A2D371A}"/>
    <cellStyle name="Comma 3 3 2 3 6 2 4" xfId="23343" xr:uid="{AD25F941-114F-4DD8-ABA0-92DF92578742}"/>
    <cellStyle name="Comma 3 3 2 3 6 3" xfId="6531" xr:uid="{00000000-0005-0000-0000-0000CB2F0000}"/>
    <cellStyle name="Comma 3 3 2 3 6 3 2" xfId="16138" xr:uid="{00000000-0005-0000-0000-0000CC2F0000}"/>
    <cellStyle name="Comma 3 3 2 3 6 3 2 2" xfId="35352" xr:uid="{E4F8BDC5-0D09-4019-9D04-E5D6A30FAF8D}"/>
    <cellStyle name="Comma 3 3 2 3 6 3 3" xfId="25745" xr:uid="{22230227-6DC8-488A-A229-39CD91521DB0}"/>
    <cellStyle name="Comma 3 3 2 3 6 4" xfId="11334" xr:uid="{00000000-0005-0000-0000-0000CD2F0000}"/>
    <cellStyle name="Comma 3 3 2 3 6 4 2" xfId="30548" xr:uid="{F241A208-C0FF-4418-AD4E-3460CD991076}"/>
    <cellStyle name="Comma 3 3 2 3 6 5" xfId="20941" xr:uid="{6310E959-E0BB-494D-9967-B797CC4C8D1F}"/>
    <cellStyle name="Comma 3 3 2 3 7" xfId="2529" xr:uid="{00000000-0005-0000-0000-0000CE2F0000}"/>
    <cellStyle name="Comma 3 3 2 3 7 2" xfId="7332" xr:uid="{00000000-0005-0000-0000-0000CF2F0000}"/>
    <cellStyle name="Comma 3 3 2 3 7 2 2" xfId="16939" xr:uid="{00000000-0005-0000-0000-0000D02F0000}"/>
    <cellStyle name="Comma 3 3 2 3 7 2 2 2" xfId="36153" xr:uid="{F448DCDE-F952-4FFA-8075-FBD54BF68A37}"/>
    <cellStyle name="Comma 3 3 2 3 7 2 3" xfId="26546" xr:uid="{FCCAAE5F-D432-4939-AEEE-56A725618FCF}"/>
    <cellStyle name="Comma 3 3 2 3 7 3" xfId="12136" xr:uid="{00000000-0005-0000-0000-0000D12F0000}"/>
    <cellStyle name="Comma 3 3 2 3 7 3 2" xfId="31350" xr:uid="{51BAAF45-906E-448C-8D6A-E9C0438E27BD}"/>
    <cellStyle name="Comma 3 3 2 3 7 4" xfId="21743" xr:uid="{E385A525-EFC9-46BE-8AA0-49A3F4B75113}"/>
    <cellStyle name="Comma 3 3 2 3 8" xfId="4931" xr:uid="{00000000-0005-0000-0000-0000D22F0000}"/>
    <cellStyle name="Comma 3 3 2 3 8 2" xfId="14538" xr:uid="{00000000-0005-0000-0000-0000D32F0000}"/>
    <cellStyle name="Comma 3 3 2 3 8 2 2" xfId="33752" xr:uid="{59B77A18-5F80-4649-A943-D1977E3610EA}"/>
    <cellStyle name="Comma 3 3 2 3 8 3" xfId="24145" xr:uid="{00BCDF8E-F730-4EDD-8B25-83EA6289D87A}"/>
    <cellStyle name="Comma 3 3 2 3 9" xfId="9734" xr:uid="{00000000-0005-0000-0000-0000D42F0000}"/>
    <cellStyle name="Comma 3 3 2 3 9 2" xfId="28948" xr:uid="{28F2165C-CB4E-4EFC-8279-26A7309725C5}"/>
    <cellStyle name="Comma 3 3 2 4" xfId="223" xr:uid="{00000000-0005-0000-0000-0000D52F0000}"/>
    <cellStyle name="Comma 3 3 2 4 2" xfId="1024" xr:uid="{00000000-0005-0000-0000-0000D62F0000}"/>
    <cellStyle name="Comma 3 3 2 4 2 2" xfId="3429" xr:uid="{00000000-0005-0000-0000-0000D72F0000}"/>
    <cellStyle name="Comma 3 3 2 4 2 2 2" xfId="8232" xr:uid="{00000000-0005-0000-0000-0000D82F0000}"/>
    <cellStyle name="Comma 3 3 2 4 2 2 2 2" xfId="17839" xr:uid="{00000000-0005-0000-0000-0000D92F0000}"/>
    <cellStyle name="Comma 3 3 2 4 2 2 2 2 2" xfId="37053" xr:uid="{2F58953D-67AA-4926-B964-B6F50BD8ECE1}"/>
    <cellStyle name="Comma 3 3 2 4 2 2 2 3" xfId="27446" xr:uid="{94819C75-DFAD-4B48-B76E-E1FB28C71E25}"/>
    <cellStyle name="Comma 3 3 2 4 2 2 3" xfId="13036" xr:uid="{00000000-0005-0000-0000-0000DA2F0000}"/>
    <cellStyle name="Comma 3 3 2 4 2 2 3 2" xfId="32250" xr:uid="{698C121C-14C1-4FC7-9BBD-40C9B218CF4B}"/>
    <cellStyle name="Comma 3 3 2 4 2 2 4" xfId="22643" xr:uid="{634BB6A7-841F-42A5-ACE8-781EF6F2CD0D}"/>
    <cellStyle name="Comma 3 3 2 4 2 3" xfId="5831" xr:uid="{00000000-0005-0000-0000-0000DB2F0000}"/>
    <cellStyle name="Comma 3 3 2 4 2 3 2" xfId="15438" xr:uid="{00000000-0005-0000-0000-0000DC2F0000}"/>
    <cellStyle name="Comma 3 3 2 4 2 3 2 2" xfId="34652" xr:uid="{1F3A6110-5AE7-46BA-AAF0-8A363C805005}"/>
    <cellStyle name="Comma 3 3 2 4 2 3 3" xfId="25045" xr:uid="{4B81E25F-21B7-45E8-8E53-B8590E9C4908}"/>
    <cellStyle name="Comma 3 3 2 4 2 4" xfId="10634" xr:uid="{00000000-0005-0000-0000-0000DD2F0000}"/>
    <cellStyle name="Comma 3 3 2 4 2 4 2" xfId="29848" xr:uid="{C0BCC40B-6F1E-4ED7-B287-F9599239B8E6}"/>
    <cellStyle name="Comma 3 3 2 4 2 5" xfId="20241" xr:uid="{D72ECFE0-AD5B-4A1D-8A5A-0D241BB36AD5}"/>
    <cellStyle name="Comma 3 3 2 4 3" xfId="1824" xr:uid="{00000000-0005-0000-0000-0000DE2F0000}"/>
    <cellStyle name="Comma 3 3 2 4 3 2" xfId="4229" xr:uid="{00000000-0005-0000-0000-0000DF2F0000}"/>
    <cellStyle name="Comma 3 3 2 4 3 2 2" xfId="9032" xr:uid="{00000000-0005-0000-0000-0000E02F0000}"/>
    <cellStyle name="Comma 3 3 2 4 3 2 2 2" xfId="18639" xr:uid="{00000000-0005-0000-0000-0000E12F0000}"/>
    <cellStyle name="Comma 3 3 2 4 3 2 2 2 2" xfId="37853" xr:uid="{A8AAFDAE-A6E5-419D-89B5-4115FED43833}"/>
    <cellStyle name="Comma 3 3 2 4 3 2 2 3" xfId="28246" xr:uid="{999F1443-5AFF-49F2-9012-269113EC38CF}"/>
    <cellStyle name="Comma 3 3 2 4 3 2 3" xfId="13836" xr:uid="{00000000-0005-0000-0000-0000E22F0000}"/>
    <cellStyle name="Comma 3 3 2 4 3 2 3 2" xfId="33050" xr:uid="{B2BFA732-7D11-4B26-B7DF-5AD761F1A0E4}"/>
    <cellStyle name="Comma 3 3 2 4 3 2 4" xfId="23443" xr:uid="{41599CB3-74F2-4BDE-85A0-3766F5729467}"/>
    <cellStyle name="Comma 3 3 2 4 3 3" xfId="6631" xr:uid="{00000000-0005-0000-0000-0000E32F0000}"/>
    <cellStyle name="Comma 3 3 2 4 3 3 2" xfId="16238" xr:uid="{00000000-0005-0000-0000-0000E42F0000}"/>
    <cellStyle name="Comma 3 3 2 4 3 3 2 2" xfId="35452" xr:uid="{9E038E61-568A-4248-BCD3-FE745022D78E}"/>
    <cellStyle name="Comma 3 3 2 4 3 3 3" xfId="25845" xr:uid="{88DFFC46-A7AE-48CF-9370-B7C0EAE3E4FC}"/>
    <cellStyle name="Comma 3 3 2 4 3 4" xfId="11434" xr:uid="{00000000-0005-0000-0000-0000E52F0000}"/>
    <cellStyle name="Comma 3 3 2 4 3 4 2" xfId="30648" xr:uid="{428BA884-E005-43EF-A00D-FDDC54C6D528}"/>
    <cellStyle name="Comma 3 3 2 4 3 5" xfId="21041" xr:uid="{5A3EE9F2-475B-4281-8723-7291C1305B9B}"/>
    <cellStyle name="Comma 3 3 2 4 4" xfId="2629" xr:uid="{00000000-0005-0000-0000-0000E62F0000}"/>
    <cellStyle name="Comma 3 3 2 4 4 2" xfId="7432" xr:uid="{00000000-0005-0000-0000-0000E72F0000}"/>
    <cellStyle name="Comma 3 3 2 4 4 2 2" xfId="17039" xr:uid="{00000000-0005-0000-0000-0000E82F0000}"/>
    <cellStyle name="Comma 3 3 2 4 4 2 2 2" xfId="36253" xr:uid="{0F6249D2-C24D-4B24-BF54-F655C6126792}"/>
    <cellStyle name="Comma 3 3 2 4 4 2 3" xfId="26646" xr:uid="{51837125-FA91-4B7A-A4E9-1EBADC39B303}"/>
    <cellStyle name="Comma 3 3 2 4 4 3" xfId="12236" xr:uid="{00000000-0005-0000-0000-0000E92F0000}"/>
    <cellStyle name="Comma 3 3 2 4 4 3 2" xfId="31450" xr:uid="{8AF2A013-0FD2-44B5-9A7F-AF6A9D5C1A23}"/>
    <cellStyle name="Comma 3 3 2 4 4 4" xfId="21843" xr:uid="{D0FFBDD7-2328-4354-BBE8-A64CF98C26AB}"/>
    <cellStyle name="Comma 3 3 2 4 5" xfId="5031" xr:uid="{00000000-0005-0000-0000-0000EA2F0000}"/>
    <cellStyle name="Comma 3 3 2 4 5 2" xfId="14638" xr:uid="{00000000-0005-0000-0000-0000EB2F0000}"/>
    <cellStyle name="Comma 3 3 2 4 5 2 2" xfId="33852" xr:uid="{7E040D96-AB23-49E1-87F5-64B82556270F}"/>
    <cellStyle name="Comma 3 3 2 4 5 3" xfId="24245" xr:uid="{B5797A73-147D-4C71-B778-006ECD8D2BAA}"/>
    <cellStyle name="Comma 3 3 2 4 6" xfId="9834" xr:uid="{00000000-0005-0000-0000-0000EC2F0000}"/>
    <cellStyle name="Comma 3 3 2 4 6 2" xfId="29048" xr:uid="{70431A8E-D9EE-465D-B090-A7FDFAF66C70}"/>
    <cellStyle name="Comma 3 3 2 4 7" xfId="19441" xr:uid="{C68D24C0-EC0D-4DDA-9756-CA75E6E71326}"/>
    <cellStyle name="Comma 3 3 2 5" xfId="423" xr:uid="{00000000-0005-0000-0000-0000ED2F0000}"/>
    <cellStyle name="Comma 3 3 2 5 2" xfId="1224" xr:uid="{00000000-0005-0000-0000-0000EE2F0000}"/>
    <cellStyle name="Comma 3 3 2 5 2 2" xfId="3629" xr:uid="{00000000-0005-0000-0000-0000EF2F0000}"/>
    <cellStyle name="Comma 3 3 2 5 2 2 2" xfId="8432" xr:uid="{00000000-0005-0000-0000-0000F02F0000}"/>
    <cellStyle name="Comma 3 3 2 5 2 2 2 2" xfId="18039" xr:uid="{00000000-0005-0000-0000-0000F12F0000}"/>
    <cellStyle name="Comma 3 3 2 5 2 2 2 2 2" xfId="37253" xr:uid="{6E40C43C-DDB8-439B-8A33-C0BBAA284E71}"/>
    <cellStyle name="Comma 3 3 2 5 2 2 2 3" xfId="27646" xr:uid="{5B8AB6FB-6B61-4AB2-9D01-AB337166F2FF}"/>
    <cellStyle name="Comma 3 3 2 5 2 2 3" xfId="13236" xr:uid="{00000000-0005-0000-0000-0000F22F0000}"/>
    <cellStyle name="Comma 3 3 2 5 2 2 3 2" xfId="32450" xr:uid="{DD6FF523-1387-41C2-B464-C102217599B9}"/>
    <cellStyle name="Comma 3 3 2 5 2 2 4" xfId="22843" xr:uid="{57A19F69-A463-4C79-86DE-C65434788E18}"/>
    <cellStyle name="Comma 3 3 2 5 2 3" xfId="6031" xr:uid="{00000000-0005-0000-0000-0000F32F0000}"/>
    <cellStyle name="Comma 3 3 2 5 2 3 2" xfId="15638" xr:uid="{00000000-0005-0000-0000-0000F42F0000}"/>
    <cellStyle name="Comma 3 3 2 5 2 3 2 2" xfId="34852" xr:uid="{BD5BD6C6-9319-4ADF-A18B-E3A5CA6DADE3}"/>
    <cellStyle name="Comma 3 3 2 5 2 3 3" xfId="25245" xr:uid="{C02567B2-BB20-4B48-B542-42E22E1C1450}"/>
    <cellStyle name="Comma 3 3 2 5 2 4" xfId="10834" xr:uid="{00000000-0005-0000-0000-0000F52F0000}"/>
    <cellStyle name="Comma 3 3 2 5 2 4 2" xfId="30048" xr:uid="{9CC83324-5C9C-40F9-8A2B-B93BCA23E0E4}"/>
    <cellStyle name="Comma 3 3 2 5 2 5" xfId="20441" xr:uid="{9FC813E1-D58D-4104-AEC9-A5AA1B23019E}"/>
    <cellStyle name="Comma 3 3 2 5 3" xfId="2024" xr:uid="{00000000-0005-0000-0000-0000F62F0000}"/>
    <cellStyle name="Comma 3 3 2 5 3 2" xfId="4429" xr:uid="{00000000-0005-0000-0000-0000F72F0000}"/>
    <cellStyle name="Comma 3 3 2 5 3 2 2" xfId="9232" xr:uid="{00000000-0005-0000-0000-0000F82F0000}"/>
    <cellStyle name="Comma 3 3 2 5 3 2 2 2" xfId="18839" xr:uid="{00000000-0005-0000-0000-0000F92F0000}"/>
    <cellStyle name="Comma 3 3 2 5 3 2 2 2 2" xfId="38053" xr:uid="{47454811-812E-4EC0-ABF0-99D3BCC7585D}"/>
    <cellStyle name="Comma 3 3 2 5 3 2 2 3" xfId="28446" xr:uid="{9B8A4531-0790-4565-A4EC-3930B0683A67}"/>
    <cellStyle name="Comma 3 3 2 5 3 2 3" xfId="14036" xr:uid="{00000000-0005-0000-0000-0000FA2F0000}"/>
    <cellStyle name="Comma 3 3 2 5 3 2 3 2" xfId="33250" xr:uid="{67D2E0ED-D333-4855-A78F-15F6B51805F8}"/>
    <cellStyle name="Comma 3 3 2 5 3 2 4" xfId="23643" xr:uid="{09307841-369C-4F63-A936-550D2FF15AA3}"/>
    <cellStyle name="Comma 3 3 2 5 3 3" xfId="6831" xr:uid="{00000000-0005-0000-0000-0000FB2F0000}"/>
    <cellStyle name="Comma 3 3 2 5 3 3 2" xfId="16438" xr:uid="{00000000-0005-0000-0000-0000FC2F0000}"/>
    <cellStyle name="Comma 3 3 2 5 3 3 2 2" xfId="35652" xr:uid="{D1B56D7E-6D70-4522-8298-6030C8517D06}"/>
    <cellStyle name="Comma 3 3 2 5 3 3 3" xfId="26045" xr:uid="{220EE23A-495C-43A3-893D-E32F9C63733C}"/>
    <cellStyle name="Comma 3 3 2 5 3 4" xfId="11634" xr:uid="{00000000-0005-0000-0000-0000FD2F0000}"/>
    <cellStyle name="Comma 3 3 2 5 3 4 2" xfId="30848" xr:uid="{16B28277-B0AB-4035-9340-421784BDE6AE}"/>
    <cellStyle name="Comma 3 3 2 5 3 5" xfId="21241" xr:uid="{027659B9-DBEC-46B2-8A9F-C93ECEB071C9}"/>
    <cellStyle name="Comma 3 3 2 5 4" xfId="2829" xr:uid="{00000000-0005-0000-0000-0000FE2F0000}"/>
    <cellStyle name="Comma 3 3 2 5 4 2" xfId="7632" xr:uid="{00000000-0005-0000-0000-0000FF2F0000}"/>
    <cellStyle name="Comma 3 3 2 5 4 2 2" xfId="17239" xr:uid="{00000000-0005-0000-0000-000000300000}"/>
    <cellStyle name="Comma 3 3 2 5 4 2 2 2" xfId="36453" xr:uid="{68C22D2B-9154-4A52-97EA-751FC7683985}"/>
    <cellStyle name="Comma 3 3 2 5 4 2 3" xfId="26846" xr:uid="{111CAD0E-C709-4C05-884B-2C7C0AFBB102}"/>
    <cellStyle name="Comma 3 3 2 5 4 3" xfId="12436" xr:uid="{00000000-0005-0000-0000-000001300000}"/>
    <cellStyle name="Comma 3 3 2 5 4 3 2" xfId="31650" xr:uid="{A8B4B228-D24B-4913-A0B9-51BCD297A8AA}"/>
    <cellStyle name="Comma 3 3 2 5 4 4" xfId="22043" xr:uid="{8029596F-9EA5-4E35-906A-CEBCF08B50B5}"/>
    <cellStyle name="Comma 3 3 2 5 5" xfId="5231" xr:uid="{00000000-0005-0000-0000-000002300000}"/>
    <cellStyle name="Comma 3 3 2 5 5 2" xfId="14838" xr:uid="{00000000-0005-0000-0000-000003300000}"/>
    <cellStyle name="Comma 3 3 2 5 5 2 2" xfId="34052" xr:uid="{902E91EF-2DEB-40BF-9DD8-8D842D5E7468}"/>
    <cellStyle name="Comma 3 3 2 5 5 3" xfId="24445" xr:uid="{AB341D0D-F330-4ED2-BBB2-BF588EB90271}"/>
    <cellStyle name="Comma 3 3 2 5 6" xfId="10034" xr:uid="{00000000-0005-0000-0000-000004300000}"/>
    <cellStyle name="Comma 3 3 2 5 6 2" xfId="29248" xr:uid="{0C834542-8332-4E25-A96D-5BE0650A26AD}"/>
    <cellStyle name="Comma 3 3 2 5 7" xfId="19641" xr:uid="{283B40C5-6F81-4F96-9F71-EC31174CE197}"/>
    <cellStyle name="Comma 3 3 2 6" xfId="623" xr:uid="{00000000-0005-0000-0000-000005300000}"/>
    <cellStyle name="Comma 3 3 2 6 2" xfId="1424" xr:uid="{00000000-0005-0000-0000-000006300000}"/>
    <cellStyle name="Comma 3 3 2 6 2 2" xfId="3829" xr:uid="{00000000-0005-0000-0000-000007300000}"/>
    <cellStyle name="Comma 3 3 2 6 2 2 2" xfId="8632" xr:uid="{00000000-0005-0000-0000-000008300000}"/>
    <cellStyle name="Comma 3 3 2 6 2 2 2 2" xfId="18239" xr:uid="{00000000-0005-0000-0000-000009300000}"/>
    <cellStyle name="Comma 3 3 2 6 2 2 2 2 2" xfId="37453" xr:uid="{1391874C-707B-4E76-8011-73432372D49A}"/>
    <cellStyle name="Comma 3 3 2 6 2 2 2 3" xfId="27846" xr:uid="{92FD7583-717F-43F1-AEE4-DC687F9733B1}"/>
    <cellStyle name="Comma 3 3 2 6 2 2 3" xfId="13436" xr:uid="{00000000-0005-0000-0000-00000A300000}"/>
    <cellStyle name="Comma 3 3 2 6 2 2 3 2" xfId="32650" xr:uid="{BB123B75-0EE3-4A8E-8C8A-3CD8372B14BF}"/>
    <cellStyle name="Comma 3 3 2 6 2 2 4" xfId="23043" xr:uid="{CA840756-9705-4246-AEED-4888E590C03A}"/>
    <cellStyle name="Comma 3 3 2 6 2 3" xfId="6231" xr:uid="{00000000-0005-0000-0000-00000B300000}"/>
    <cellStyle name="Comma 3 3 2 6 2 3 2" xfId="15838" xr:uid="{00000000-0005-0000-0000-00000C300000}"/>
    <cellStyle name="Comma 3 3 2 6 2 3 2 2" xfId="35052" xr:uid="{69E9FDC9-EA61-4D65-8527-983AEA16B8BD}"/>
    <cellStyle name="Comma 3 3 2 6 2 3 3" xfId="25445" xr:uid="{4948ED9B-BDD2-4717-802E-078B45DF0B2C}"/>
    <cellStyle name="Comma 3 3 2 6 2 4" xfId="11034" xr:uid="{00000000-0005-0000-0000-00000D300000}"/>
    <cellStyle name="Comma 3 3 2 6 2 4 2" xfId="30248" xr:uid="{F82B5B16-24F0-47E5-B9FD-190144DCD603}"/>
    <cellStyle name="Comma 3 3 2 6 2 5" xfId="20641" xr:uid="{2054DB49-DD52-48F7-8BD1-056469380B6B}"/>
    <cellStyle name="Comma 3 3 2 6 3" xfId="2224" xr:uid="{00000000-0005-0000-0000-00000E300000}"/>
    <cellStyle name="Comma 3 3 2 6 3 2" xfId="4629" xr:uid="{00000000-0005-0000-0000-00000F300000}"/>
    <cellStyle name="Comma 3 3 2 6 3 2 2" xfId="9432" xr:uid="{00000000-0005-0000-0000-000010300000}"/>
    <cellStyle name="Comma 3 3 2 6 3 2 2 2" xfId="19039" xr:uid="{00000000-0005-0000-0000-000011300000}"/>
    <cellStyle name="Comma 3 3 2 6 3 2 2 2 2" xfId="38253" xr:uid="{FECAFB55-54E0-46F1-A68B-7B971E688F2A}"/>
    <cellStyle name="Comma 3 3 2 6 3 2 2 3" xfId="28646" xr:uid="{3A6B35DE-449B-4951-92D9-A71C86478547}"/>
    <cellStyle name="Comma 3 3 2 6 3 2 3" xfId="14236" xr:uid="{00000000-0005-0000-0000-000012300000}"/>
    <cellStyle name="Comma 3 3 2 6 3 2 3 2" xfId="33450" xr:uid="{581FF229-D735-4286-9456-EFF986F7F46B}"/>
    <cellStyle name="Comma 3 3 2 6 3 2 4" xfId="23843" xr:uid="{0F2B44D3-8431-4E80-9DDE-72D1235A3CB6}"/>
    <cellStyle name="Comma 3 3 2 6 3 3" xfId="7031" xr:uid="{00000000-0005-0000-0000-000013300000}"/>
    <cellStyle name="Comma 3 3 2 6 3 3 2" xfId="16638" xr:uid="{00000000-0005-0000-0000-000014300000}"/>
    <cellStyle name="Comma 3 3 2 6 3 3 2 2" xfId="35852" xr:uid="{B92FBF32-E939-4D58-956B-5CE92D751734}"/>
    <cellStyle name="Comma 3 3 2 6 3 3 3" xfId="26245" xr:uid="{2582EFCE-01B2-44F0-8389-5C2E090017AD}"/>
    <cellStyle name="Comma 3 3 2 6 3 4" xfId="11834" xr:uid="{00000000-0005-0000-0000-000015300000}"/>
    <cellStyle name="Comma 3 3 2 6 3 4 2" xfId="31048" xr:uid="{97C59D9C-97B9-4B1D-BC22-2E9C9BD592A8}"/>
    <cellStyle name="Comma 3 3 2 6 3 5" xfId="21441" xr:uid="{411264AF-4E0B-46D9-A2E4-0FA002E310F5}"/>
    <cellStyle name="Comma 3 3 2 6 4" xfId="3029" xr:uid="{00000000-0005-0000-0000-000016300000}"/>
    <cellStyle name="Comma 3 3 2 6 4 2" xfId="7832" xr:uid="{00000000-0005-0000-0000-000017300000}"/>
    <cellStyle name="Comma 3 3 2 6 4 2 2" xfId="17439" xr:uid="{00000000-0005-0000-0000-000018300000}"/>
    <cellStyle name="Comma 3 3 2 6 4 2 2 2" xfId="36653" xr:uid="{F1B6F4BD-EE96-42C1-834A-AC2D5E3AC44A}"/>
    <cellStyle name="Comma 3 3 2 6 4 2 3" xfId="27046" xr:uid="{ABD20EF5-2DF4-45C3-935E-B8F480EFC7A3}"/>
    <cellStyle name="Comma 3 3 2 6 4 3" xfId="12636" xr:uid="{00000000-0005-0000-0000-000019300000}"/>
    <cellStyle name="Comma 3 3 2 6 4 3 2" xfId="31850" xr:uid="{281A71D3-AF92-442E-AC4C-611E9DED4ADA}"/>
    <cellStyle name="Comma 3 3 2 6 4 4" xfId="22243" xr:uid="{3CDA3E83-4CFE-4EC3-82D7-3BE8C994E0C8}"/>
    <cellStyle name="Comma 3 3 2 6 5" xfId="5431" xr:uid="{00000000-0005-0000-0000-00001A300000}"/>
    <cellStyle name="Comma 3 3 2 6 5 2" xfId="15038" xr:uid="{00000000-0005-0000-0000-00001B300000}"/>
    <cellStyle name="Comma 3 3 2 6 5 2 2" xfId="34252" xr:uid="{009C69E4-398C-47B8-845D-1A3FE1DEA23D}"/>
    <cellStyle name="Comma 3 3 2 6 5 3" xfId="24645" xr:uid="{31AD1134-5C6D-4300-A9D0-0BCC54BA165C}"/>
    <cellStyle name="Comma 3 3 2 6 6" xfId="10234" xr:uid="{00000000-0005-0000-0000-00001C300000}"/>
    <cellStyle name="Comma 3 3 2 6 6 2" xfId="29448" xr:uid="{5B959AF8-215A-40A9-898E-4F773E3FDB49}"/>
    <cellStyle name="Comma 3 3 2 6 7" xfId="19841" xr:uid="{1D6C2629-595D-42F3-869B-CE131BC7D952}"/>
    <cellStyle name="Comma 3 3 2 7" xfId="824" xr:uid="{00000000-0005-0000-0000-00001D300000}"/>
    <cellStyle name="Comma 3 3 2 7 2" xfId="3229" xr:uid="{00000000-0005-0000-0000-00001E300000}"/>
    <cellStyle name="Comma 3 3 2 7 2 2" xfId="8032" xr:uid="{00000000-0005-0000-0000-00001F300000}"/>
    <cellStyle name="Comma 3 3 2 7 2 2 2" xfId="17639" xr:uid="{00000000-0005-0000-0000-000020300000}"/>
    <cellStyle name="Comma 3 3 2 7 2 2 2 2" xfId="36853" xr:uid="{8A6502A7-7887-4460-8A62-21382CB59470}"/>
    <cellStyle name="Comma 3 3 2 7 2 2 3" xfId="27246" xr:uid="{84403BA5-F369-4F82-929A-3707E72FD39B}"/>
    <cellStyle name="Comma 3 3 2 7 2 3" xfId="12836" xr:uid="{00000000-0005-0000-0000-000021300000}"/>
    <cellStyle name="Comma 3 3 2 7 2 3 2" xfId="32050" xr:uid="{4F60C034-4F03-4457-BB00-5350C3AD3ED4}"/>
    <cellStyle name="Comma 3 3 2 7 2 4" xfId="22443" xr:uid="{00130116-638C-4FD7-BF49-51829AF249F7}"/>
    <cellStyle name="Comma 3 3 2 7 3" xfId="5631" xr:uid="{00000000-0005-0000-0000-000022300000}"/>
    <cellStyle name="Comma 3 3 2 7 3 2" xfId="15238" xr:uid="{00000000-0005-0000-0000-000023300000}"/>
    <cellStyle name="Comma 3 3 2 7 3 2 2" xfId="34452" xr:uid="{56F7531F-6708-4B7A-9F62-3377BBE816C2}"/>
    <cellStyle name="Comma 3 3 2 7 3 3" xfId="24845" xr:uid="{F5B2C85D-49C4-4DDF-9364-F05C30C3662B}"/>
    <cellStyle name="Comma 3 3 2 7 4" xfId="10434" xr:uid="{00000000-0005-0000-0000-000024300000}"/>
    <cellStyle name="Comma 3 3 2 7 4 2" xfId="29648" xr:uid="{BAF5FFEE-477D-4F4F-A520-9E7353EE1525}"/>
    <cellStyle name="Comma 3 3 2 7 5" xfId="20041" xr:uid="{31F4C797-D414-4992-A7EA-33974F5A54D7}"/>
    <cellStyle name="Comma 3 3 2 8" xfId="1624" xr:uid="{00000000-0005-0000-0000-000025300000}"/>
    <cellStyle name="Comma 3 3 2 8 2" xfId="4029" xr:uid="{00000000-0005-0000-0000-000026300000}"/>
    <cellStyle name="Comma 3 3 2 8 2 2" xfId="8832" xr:uid="{00000000-0005-0000-0000-000027300000}"/>
    <cellStyle name="Comma 3 3 2 8 2 2 2" xfId="18439" xr:uid="{00000000-0005-0000-0000-000028300000}"/>
    <cellStyle name="Comma 3 3 2 8 2 2 2 2" xfId="37653" xr:uid="{2FD7ECC7-B33C-478B-91D0-39ACD35C86F2}"/>
    <cellStyle name="Comma 3 3 2 8 2 2 3" xfId="28046" xr:uid="{66193C9B-E9C9-4406-BB9D-3538B816ABDB}"/>
    <cellStyle name="Comma 3 3 2 8 2 3" xfId="13636" xr:uid="{00000000-0005-0000-0000-000029300000}"/>
    <cellStyle name="Comma 3 3 2 8 2 3 2" xfId="32850" xr:uid="{4C4EA190-A7A5-459A-96CD-3C7B0074C3DA}"/>
    <cellStyle name="Comma 3 3 2 8 2 4" xfId="23243" xr:uid="{59D61C85-C0C7-4BB6-AAE4-C7AD578728C3}"/>
    <cellStyle name="Comma 3 3 2 8 3" xfId="6431" xr:uid="{00000000-0005-0000-0000-00002A300000}"/>
    <cellStyle name="Comma 3 3 2 8 3 2" xfId="16038" xr:uid="{00000000-0005-0000-0000-00002B300000}"/>
    <cellStyle name="Comma 3 3 2 8 3 2 2" xfId="35252" xr:uid="{20673874-5311-4D6A-A151-37619DAAD35A}"/>
    <cellStyle name="Comma 3 3 2 8 3 3" xfId="25645" xr:uid="{607F91B9-4954-40D3-A79C-3A5BF7EDBB0D}"/>
    <cellStyle name="Comma 3 3 2 8 4" xfId="11234" xr:uid="{00000000-0005-0000-0000-00002C300000}"/>
    <cellStyle name="Comma 3 3 2 8 4 2" xfId="30448" xr:uid="{60C435D1-3C71-4D45-9844-C518E14DF07F}"/>
    <cellStyle name="Comma 3 3 2 8 5" xfId="20841" xr:uid="{F115337D-6FFB-4666-B41B-E94FEE292578}"/>
    <cellStyle name="Comma 3 3 2 9" xfId="2429" xr:uid="{00000000-0005-0000-0000-00002D300000}"/>
    <cellStyle name="Comma 3 3 2 9 2" xfId="7232" xr:uid="{00000000-0005-0000-0000-00002E300000}"/>
    <cellStyle name="Comma 3 3 2 9 2 2" xfId="16839" xr:uid="{00000000-0005-0000-0000-00002F300000}"/>
    <cellStyle name="Comma 3 3 2 9 2 2 2" xfId="36053" xr:uid="{A7E07303-F14A-440F-BAC3-6ADCE11D2D8A}"/>
    <cellStyle name="Comma 3 3 2 9 2 3" xfId="26446" xr:uid="{C89531FD-1B49-4E98-BCE3-55C310E96285}"/>
    <cellStyle name="Comma 3 3 2 9 3" xfId="12036" xr:uid="{00000000-0005-0000-0000-000030300000}"/>
    <cellStyle name="Comma 3 3 2 9 3 2" xfId="31250" xr:uid="{2873E340-DE3F-4511-9C14-71EFAEFBBABE}"/>
    <cellStyle name="Comma 3 3 2 9 4" xfId="21643" xr:uid="{5500CDE8-5272-4B5B-8666-F8381BE4642C}"/>
    <cellStyle name="Comma 3 3 3" xfId="32" xr:uid="{00000000-0005-0000-0000-000031300000}"/>
    <cellStyle name="Comma 3 3 3 10" xfId="4841" xr:uid="{00000000-0005-0000-0000-000032300000}"/>
    <cellStyle name="Comma 3 3 3 10 2" xfId="14448" xr:uid="{00000000-0005-0000-0000-000033300000}"/>
    <cellStyle name="Comma 3 3 3 10 2 2" xfId="33662" xr:uid="{08F88244-129E-4E90-A2C4-910A4F384F52}"/>
    <cellStyle name="Comma 3 3 3 10 3" xfId="24055" xr:uid="{88C1D466-2B0B-4507-BB7B-359C3238743C}"/>
    <cellStyle name="Comma 3 3 3 11" xfId="9644" xr:uid="{00000000-0005-0000-0000-000034300000}"/>
    <cellStyle name="Comma 3 3 3 11 2" xfId="28858" xr:uid="{27330975-3334-4180-82EF-372F067065D0}"/>
    <cellStyle name="Comma 3 3 3 12" xfId="19251" xr:uid="{3F690F7D-DB23-4D8E-982A-E391C8E2A55D}"/>
    <cellStyle name="Comma 3 3 3 2" xfId="83" xr:uid="{00000000-0005-0000-0000-000035300000}"/>
    <cellStyle name="Comma 3 3 3 2 10" xfId="9694" xr:uid="{00000000-0005-0000-0000-000036300000}"/>
    <cellStyle name="Comma 3 3 3 2 10 2" xfId="28908" xr:uid="{E255C74D-BC2C-4531-9C7A-CDAF557ABF52}"/>
    <cellStyle name="Comma 3 3 3 2 11" xfId="19301" xr:uid="{FAFB46A6-ED1D-4430-A679-45C7B80B52A6}"/>
    <cellStyle name="Comma 3 3 3 2 2" xfId="183" xr:uid="{00000000-0005-0000-0000-000037300000}"/>
    <cellStyle name="Comma 3 3 3 2 2 10" xfId="19401" xr:uid="{7AA451C3-D4F0-4B07-A10C-936D84EF3696}"/>
    <cellStyle name="Comma 3 3 3 2 2 2" xfId="383" xr:uid="{00000000-0005-0000-0000-000038300000}"/>
    <cellStyle name="Comma 3 3 3 2 2 2 2" xfId="1184" xr:uid="{00000000-0005-0000-0000-000039300000}"/>
    <cellStyle name="Comma 3 3 3 2 2 2 2 2" xfId="3589" xr:uid="{00000000-0005-0000-0000-00003A300000}"/>
    <cellStyle name="Comma 3 3 3 2 2 2 2 2 2" xfId="8392" xr:uid="{00000000-0005-0000-0000-00003B300000}"/>
    <cellStyle name="Comma 3 3 3 2 2 2 2 2 2 2" xfId="17999" xr:uid="{00000000-0005-0000-0000-00003C300000}"/>
    <cellStyle name="Comma 3 3 3 2 2 2 2 2 2 2 2" xfId="37213" xr:uid="{35981EE2-DDAC-472F-BB69-5A0801B8200D}"/>
    <cellStyle name="Comma 3 3 3 2 2 2 2 2 2 3" xfId="27606" xr:uid="{22F3D72E-7C6E-49B6-8465-692289C2A304}"/>
    <cellStyle name="Comma 3 3 3 2 2 2 2 2 3" xfId="13196" xr:uid="{00000000-0005-0000-0000-00003D300000}"/>
    <cellStyle name="Comma 3 3 3 2 2 2 2 2 3 2" xfId="32410" xr:uid="{D9E0C6CD-1908-4453-92A0-C7884D23780D}"/>
    <cellStyle name="Comma 3 3 3 2 2 2 2 2 4" xfId="22803" xr:uid="{0DAA89C8-3864-403B-8F2B-EB5679642D35}"/>
    <cellStyle name="Comma 3 3 3 2 2 2 2 3" xfId="5991" xr:uid="{00000000-0005-0000-0000-00003E300000}"/>
    <cellStyle name="Comma 3 3 3 2 2 2 2 3 2" xfId="15598" xr:uid="{00000000-0005-0000-0000-00003F300000}"/>
    <cellStyle name="Comma 3 3 3 2 2 2 2 3 2 2" xfId="34812" xr:uid="{1CAE76EC-00D1-4076-876F-7A44E2740B81}"/>
    <cellStyle name="Comma 3 3 3 2 2 2 2 3 3" xfId="25205" xr:uid="{1B22BD93-F4E9-44D3-B056-D4237DE91BC9}"/>
    <cellStyle name="Comma 3 3 3 2 2 2 2 4" xfId="10794" xr:uid="{00000000-0005-0000-0000-000040300000}"/>
    <cellStyle name="Comma 3 3 3 2 2 2 2 4 2" xfId="30008" xr:uid="{ABA2A894-9176-46A6-9E3F-F31F84B84423}"/>
    <cellStyle name="Comma 3 3 3 2 2 2 2 5" xfId="20401" xr:uid="{D45DE240-76DF-41F2-AD00-67FC478E6745}"/>
    <cellStyle name="Comma 3 3 3 2 2 2 3" xfId="1984" xr:uid="{00000000-0005-0000-0000-000041300000}"/>
    <cellStyle name="Comma 3 3 3 2 2 2 3 2" xfId="4389" xr:uid="{00000000-0005-0000-0000-000042300000}"/>
    <cellStyle name="Comma 3 3 3 2 2 2 3 2 2" xfId="9192" xr:uid="{00000000-0005-0000-0000-000043300000}"/>
    <cellStyle name="Comma 3 3 3 2 2 2 3 2 2 2" xfId="18799" xr:uid="{00000000-0005-0000-0000-000044300000}"/>
    <cellStyle name="Comma 3 3 3 2 2 2 3 2 2 2 2" xfId="38013" xr:uid="{F116A979-A146-48E9-B42C-7C6F01B4A2BA}"/>
    <cellStyle name="Comma 3 3 3 2 2 2 3 2 2 3" xfId="28406" xr:uid="{759B4A70-6D17-4CBA-83FA-40C2A9D5765B}"/>
    <cellStyle name="Comma 3 3 3 2 2 2 3 2 3" xfId="13996" xr:uid="{00000000-0005-0000-0000-000045300000}"/>
    <cellStyle name="Comma 3 3 3 2 2 2 3 2 3 2" xfId="33210" xr:uid="{845D0E78-073B-453C-B24C-C2C101F0DC91}"/>
    <cellStyle name="Comma 3 3 3 2 2 2 3 2 4" xfId="23603" xr:uid="{662BA1E8-8F45-46F5-9838-622538E3854C}"/>
    <cellStyle name="Comma 3 3 3 2 2 2 3 3" xfId="6791" xr:uid="{00000000-0005-0000-0000-000046300000}"/>
    <cellStyle name="Comma 3 3 3 2 2 2 3 3 2" xfId="16398" xr:uid="{00000000-0005-0000-0000-000047300000}"/>
    <cellStyle name="Comma 3 3 3 2 2 2 3 3 2 2" xfId="35612" xr:uid="{BD3656E4-E79B-46B2-A7C2-4D0267B84AA3}"/>
    <cellStyle name="Comma 3 3 3 2 2 2 3 3 3" xfId="26005" xr:uid="{8538C2D6-7403-4200-81C4-816BD4AC7232}"/>
    <cellStyle name="Comma 3 3 3 2 2 2 3 4" xfId="11594" xr:uid="{00000000-0005-0000-0000-000048300000}"/>
    <cellStyle name="Comma 3 3 3 2 2 2 3 4 2" xfId="30808" xr:uid="{3F04F235-8FF2-4DDA-9FAF-A55F2EBB7CBB}"/>
    <cellStyle name="Comma 3 3 3 2 2 2 3 5" xfId="21201" xr:uid="{0EB447AA-CA2C-4B1E-8869-FEC74A6D6565}"/>
    <cellStyle name="Comma 3 3 3 2 2 2 4" xfId="2789" xr:uid="{00000000-0005-0000-0000-000049300000}"/>
    <cellStyle name="Comma 3 3 3 2 2 2 4 2" xfId="7592" xr:uid="{00000000-0005-0000-0000-00004A300000}"/>
    <cellStyle name="Comma 3 3 3 2 2 2 4 2 2" xfId="17199" xr:uid="{00000000-0005-0000-0000-00004B300000}"/>
    <cellStyle name="Comma 3 3 3 2 2 2 4 2 2 2" xfId="36413" xr:uid="{DA54ECAF-2FD7-4E73-84D6-520D36D161C3}"/>
    <cellStyle name="Comma 3 3 3 2 2 2 4 2 3" xfId="26806" xr:uid="{3EACB621-02A5-482D-B718-DA4EC232B1D4}"/>
    <cellStyle name="Comma 3 3 3 2 2 2 4 3" xfId="12396" xr:uid="{00000000-0005-0000-0000-00004C300000}"/>
    <cellStyle name="Comma 3 3 3 2 2 2 4 3 2" xfId="31610" xr:uid="{1B80FA48-D845-41F3-8447-D54A9A5E07F3}"/>
    <cellStyle name="Comma 3 3 3 2 2 2 4 4" xfId="22003" xr:uid="{62006B36-57ED-4664-9811-3551F1A1F895}"/>
    <cellStyle name="Comma 3 3 3 2 2 2 5" xfId="5191" xr:uid="{00000000-0005-0000-0000-00004D300000}"/>
    <cellStyle name="Comma 3 3 3 2 2 2 5 2" xfId="14798" xr:uid="{00000000-0005-0000-0000-00004E300000}"/>
    <cellStyle name="Comma 3 3 3 2 2 2 5 2 2" xfId="34012" xr:uid="{22FFCB06-96CB-448D-80DE-40480A8BE9F8}"/>
    <cellStyle name="Comma 3 3 3 2 2 2 5 3" xfId="24405" xr:uid="{BAB7F2D4-63EB-4D11-BA31-72D9B4A4B458}"/>
    <cellStyle name="Comma 3 3 3 2 2 2 6" xfId="9994" xr:uid="{00000000-0005-0000-0000-00004F300000}"/>
    <cellStyle name="Comma 3 3 3 2 2 2 6 2" xfId="29208" xr:uid="{AEAD220E-4C0C-4344-8F78-5D64917346C3}"/>
    <cellStyle name="Comma 3 3 3 2 2 2 7" xfId="19601" xr:uid="{F104893B-598F-44E8-9183-0F45DBB69363}"/>
    <cellStyle name="Comma 3 3 3 2 2 3" xfId="583" xr:uid="{00000000-0005-0000-0000-000050300000}"/>
    <cellStyle name="Comma 3 3 3 2 2 3 2" xfId="1384" xr:uid="{00000000-0005-0000-0000-000051300000}"/>
    <cellStyle name="Comma 3 3 3 2 2 3 2 2" xfId="3789" xr:uid="{00000000-0005-0000-0000-000052300000}"/>
    <cellStyle name="Comma 3 3 3 2 2 3 2 2 2" xfId="8592" xr:uid="{00000000-0005-0000-0000-000053300000}"/>
    <cellStyle name="Comma 3 3 3 2 2 3 2 2 2 2" xfId="18199" xr:uid="{00000000-0005-0000-0000-000054300000}"/>
    <cellStyle name="Comma 3 3 3 2 2 3 2 2 2 2 2" xfId="37413" xr:uid="{B8B1E4F0-31FA-465D-90C4-27BF6ADC5189}"/>
    <cellStyle name="Comma 3 3 3 2 2 3 2 2 2 3" xfId="27806" xr:uid="{A710DBB2-B14E-4458-9D09-FC4CA2FAF223}"/>
    <cellStyle name="Comma 3 3 3 2 2 3 2 2 3" xfId="13396" xr:uid="{00000000-0005-0000-0000-000055300000}"/>
    <cellStyle name="Comma 3 3 3 2 2 3 2 2 3 2" xfId="32610" xr:uid="{A83571AE-C9C9-4373-9C0D-E6C01040447D}"/>
    <cellStyle name="Comma 3 3 3 2 2 3 2 2 4" xfId="23003" xr:uid="{9F88D6C7-8942-40E1-85BB-1E8F63EBD860}"/>
    <cellStyle name="Comma 3 3 3 2 2 3 2 3" xfId="6191" xr:uid="{00000000-0005-0000-0000-000056300000}"/>
    <cellStyle name="Comma 3 3 3 2 2 3 2 3 2" xfId="15798" xr:uid="{00000000-0005-0000-0000-000057300000}"/>
    <cellStyle name="Comma 3 3 3 2 2 3 2 3 2 2" xfId="35012" xr:uid="{D16B75A6-B636-42FE-A21A-690CBA431897}"/>
    <cellStyle name="Comma 3 3 3 2 2 3 2 3 3" xfId="25405" xr:uid="{EDF3FCC1-CD04-4D50-BC83-9AB6E6AE006D}"/>
    <cellStyle name="Comma 3 3 3 2 2 3 2 4" xfId="10994" xr:uid="{00000000-0005-0000-0000-000058300000}"/>
    <cellStyle name="Comma 3 3 3 2 2 3 2 4 2" xfId="30208" xr:uid="{30BFABE2-A906-4744-A2A4-F9A517EAE627}"/>
    <cellStyle name="Comma 3 3 3 2 2 3 2 5" xfId="20601" xr:uid="{671C845B-5F28-4CFC-8505-D9B52173E837}"/>
    <cellStyle name="Comma 3 3 3 2 2 3 3" xfId="2184" xr:uid="{00000000-0005-0000-0000-000059300000}"/>
    <cellStyle name="Comma 3 3 3 2 2 3 3 2" xfId="4589" xr:uid="{00000000-0005-0000-0000-00005A300000}"/>
    <cellStyle name="Comma 3 3 3 2 2 3 3 2 2" xfId="9392" xr:uid="{00000000-0005-0000-0000-00005B300000}"/>
    <cellStyle name="Comma 3 3 3 2 2 3 3 2 2 2" xfId="18999" xr:uid="{00000000-0005-0000-0000-00005C300000}"/>
    <cellStyle name="Comma 3 3 3 2 2 3 3 2 2 2 2" xfId="38213" xr:uid="{912BB9E1-53F3-4263-9EBF-350742504A22}"/>
    <cellStyle name="Comma 3 3 3 2 2 3 3 2 2 3" xfId="28606" xr:uid="{4C9894AC-5600-4C2B-AA13-793D8A73CA71}"/>
    <cellStyle name="Comma 3 3 3 2 2 3 3 2 3" xfId="14196" xr:uid="{00000000-0005-0000-0000-00005D300000}"/>
    <cellStyle name="Comma 3 3 3 2 2 3 3 2 3 2" xfId="33410" xr:uid="{5B1A6CA0-77F9-43C6-99EF-8AD00E892B30}"/>
    <cellStyle name="Comma 3 3 3 2 2 3 3 2 4" xfId="23803" xr:uid="{C384AB9F-A387-47EE-8DBA-3EDB9904E31F}"/>
    <cellStyle name="Comma 3 3 3 2 2 3 3 3" xfId="6991" xr:uid="{00000000-0005-0000-0000-00005E300000}"/>
    <cellStyle name="Comma 3 3 3 2 2 3 3 3 2" xfId="16598" xr:uid="{00000000-0005-0000-0000-00005F300000}"/>
    <cellStyle name="Comma 3 3 3 2 2 3 3 3 2 2" xfId="35812" xr:uid="{502BB040-2BD9-4D0C-A0E3-91D472C0ADF0}"/>
    <cellStyle name="Comma 3 3 3 2 2 3 3 3 3" xfId="26205" xr:uid="{2E71BFC4-C0ED-43AB-BE19-EAEA0CC860C5}"/>
    <cellStyle name="Comma 3 3 3 2 2 3 3 4" xfId="11794" xr:uid="{00000000-0005-0000-0000-000060300000}"/>
    <cellStyle name="Comma 3 3 3 2 2 3 3 4 2" xfId="31008" xr:uid="{109B806B-1E30-4B2E-A59C-A757143D203F}"/>
    <cellStyle name="Comma 3 3 3 2 2 3 3 5" xfId="21401" xr:uid="{B0E9355D-D6CB-4421-A534-DB8D41544D83}"/>
    <cellStyle name="Comma 3 3 3 2 2 3 4" xfId="2989" xr:uid="{00000000-0005-0000-0000-000061300000}"/>
    <cellStyle name="Comma 3 3 3 2 2 3 4 2" xfId="7792" xr:uid="{00000000-0005-0000-0000-000062300000}"/>
    <cellStyle name="Comma 3 3 3 2 2 3 4 2 2" xfId="17399" xr:uid="{00000000-0005-0000-0000-000063300000}"/>
    <cellStyle name="Comma 3 3 3 2 2 3 4 2 2 2" xfId="36613" xr:uid="{1147EEA5-EB8B-416C-911F-2BEE821AC98B}"/>
    <cellStyle name="Comma 3 3 3 2 2 3 4 2 3" xfId="27006" xr:uid="{0712AD90-6CE1-4D40-AB58-BA320F71446A}"/>
    <cellStyle name="Comma 3 3 3 2 2 3 4 3" xfId="12596" xr:uid="{00000000-0005-0000-0000-000064300000}"/>
    <cellStyle name="Comma 3 3 3 2 2 3 4 3 2" xfId="31810" xr:uid="{C6E1FCD1-CB88-4F86-9C7A-252EA5337744}"/>
    <cellStyle name="Comma 3 3 3 2 2 3 4 4" xfId="22203" xr:uid="{1B7759F4-AF04-4533-B287-1A406099A951}"/>
    <cellStyle name="Comma 3 3 3 2 2 3 5" xfId="5391" xr:uid="{00000000-0005-0000-0000-000065300000}"/>
    <cellStyle name="Comma 3 3 3 2 2 3 5 2" xfId="14998" xr:uid="{00000000-0005-0000-0000-000066300000}"/>
    <cellStyle name="Comma 3 3 3 2 2 3 5 2 2" xfId="34212" xr:uid="{F5DA3545-1FFE-4140-9DF2-0DEB4305790C}"/>
    <cellStyle name="Comma 3 3 3 2 2 3 5 3" xfId="24605" xr:uid="{CBA3CAD8-F936-4503-BCE4-8674E958DD84}"/>
    <cellStyle name="Comma 3 3 3 2 2 3 6" xfId="10194" xr:uid="{00000000-0005-0000-0000-000067300000}"/>
    <cellStyle name="Comma 3 3 3 2 2 3 6 2" xfId="29408" xr:uid="{9C559B5E-4C5A-4D91-91CC-D4F5FEFF2A37}"/>
    <cellStyle name="Comma 3 3 3 2 2 3 7" xfId="19801" xr:uid="{3047A214-D1AD-4F1A-B3DE-6C390C49ABAD}"/>
    <cellStyle name="Comma 3 3 3 2 2 4" xfId="783" xr:uid="{00000000-0005-0000-0000-000068300000}"/>
    <cellStyle name="Comma 3 3 3 2 2 4 2" xfId="1584" xr:uid="{00000000-0005-0000-0000-000069300000}"/>
    <cellStyle name="Comma 3 3 3 2 2 4 2 2" xfId="3989" xr:uid="{00000000-0005-0000-0000-00006A300000}"/>
    <cellStyle name="Comma 3 3 3 2 2 4 2 2 2" xfId="8792" xr:uid="{00000000-0005-0000-0000-00006B300000}"/>
    <cellStyle name="Comma 3 3 3 2 2 4 2 2 2 2" xfId="18399" xr:uid="{00000000-0005-0000-0000-00006C300000}"/>
    <cellStyle name="Comma 3 3 3 2 2 4 2 2 2 2 2" xfId="37613" xr:uid="{2038C054-908F-4F41-A554-43D4547E7F90}"/>
    <cellStyle name="Comma 3 3 3 2 2 4 2 2 2 3" xfId="28006" xr:uid="{D2C6645F-E1DD-4159-8952-D17C4975A240}"/>
    <cellStyle name="Comma 3 3 3 2 2 4 2 2 3" xfId="13596" xr:uid="{00000000-0005-0000-0000-00006D300000}"/>
    <cellStyle name="Comma 3 3 3 2 2 4 2 2 3 2" xfId="32810" xr:uid="{5E0EE69B-E34F-4B2C-89C4-E64035AAFD5D}"/>
    <cellStyle name="Comma 3 3 3 2 2 4 2 2 4" xfId="23203" xr:uid="{AAD74F97-68DB-4DDF-9BC1-8874EC27434C}"/>
    <cellStyle name="Comma 3 3 3 2 2 4 2 3" xfId="6391" xr:uid="{00000000-0005-0000-0000-00006E300000}"/>
    <cellStyle name="Comma 3 3 3 2 2 4 2 3 2" xfId="15998" xr:uid="{00000000-0005-0000-0000-00006F300000}"/>
    <cellStyle name="Comma 3 3 3 2 2 4 2 3 2 2" xfId="35212" xr:uid="{7698CF9A-93A1-4549-A55A-7FC60B6C8711}"/>
    <cellStyle name="Comma 3 3 3 2 2 4 2 3 3" xfId="25605" xr:uid="{31C24B40-7741-498C-A1AC-F023E0B594ED}"/>
    <cellStyle name="Comma 3 3 3 2 2 4 2 4" xfId="11194" xr:uid="{00000000-0005-0000-0000-000070300000}"/>
    <cellStyle name="Comma 3 3 3 2 2 4 2 4 2" xfId="30408" xr:uid="{6AA255B8-B461-4896-89ED-74B5D81F07E4}"/>
    <cellStyle name="Comma 3 3 3 2 2 4 2 5" xfId="20801" xr:uid="{8353984B-F3CD-4E78-9D6D-43389E058F42}"/>
    <cellStyle name="Comma 3 3 3 2 2 4 3" xfId="2384" xr:uid="{00000000-0005-0000-0000-000071300000}"/>
    <cellStyle name="Comma 3 3 3 2 2 4 3 2" xfId="4789" xr:uid="{00000000-0005-0000-0000-000072300000}"/>
    <cellStyle name="Comma 3 3 3 2 2 4 3 2 2" xfId="9592" xr:uid="{00000000-0005-0000-0000-000073300000}"/>
    <cellStyle name="Comma 3 3 3 2 2 4 3 2 2 2" xfId="19199" xr:uid="{00000000-0005-0000-0000-000074300000}"/>
    <cellStyle name="Comma 3 3 3 2 2 4 3 2 2 2 2" xfId="38413" xr:uid="{C751BAF5-6C85-4631-A924-99A8858786DC}"/>
    <cellStyle name="Comma 3 3 3 2 2 4 3 2 2 3" xfId="28806" xr:uid="{5D3E1B7C-21F2-439E-82ED-E0D24C4C5273}"/>
    <cellStyle name="Comma 3 3 3 2 2 4 3 2 3" xfId="14396" xr:uid="{00000000-0005-0000-0000-000075300000}"/>
    <cellStyle name="Comma 3 3 3 2 2 4 3 2 3 2" xfId="33610" xr:uid="{3FF594D6-EBF8-40D0-A25B-585909CD7A5E}"/>
    <cellStyle name="Comma 3 3 3 2 2 4 3 2 4" xfId="24003" xr:uid="{F649F2ED-A4A6-4AFB-A0C6-236779FF5F71}"/>
    <cellStyle name="Comma 3 3 3 2 2 4 3 3" xfId="7191" xr:uid="{00000000-0005-0000-0000-000076300000}"/>
    <cellStyle name="Comma 3 3 3 2 2 4 3 3 2" xfId="16798" xr:uid="{00000000-0005-0000-0000-000077300000}"/>
    <cellStyle name="Comma 3 3 3 2 2 4 3 3 2 2" xfId="36012" xr:uid="{7788CFC9-1B50-4DE9-A92D-A98AE7AE3DDB}"/>
    <cellStyle name="Comma 3 3 3 2 2 4 3 3 3" xfId="26405" xr:uid="{57AEB6C5-13AA-4863-A5F0-03E12A3D0B63}"/>
    <cellStyle name="Comma 3 3 3 2 2 4 3 4" xfId="11994" xr:uid="{00000000-0005-0000-0000-000078300000}"/>
    <cellStyle name="Comma 3 3 3 2 2 4 3 4 2" xfId="31208" xr:uid="{503A946E-3912-4871-97BF-2C4CF271C053}"/>
    <cellStyle name="Comma 3 3 3 2 2 4 3 5" xfId="21601" xr:uid="{C08F532F-583B-471C-AEA6-25B78B06A4DD}"/>
    <cellStyle name="Comma 3 3 3 2 2 4 4" xfId="3189" xr:uid="{00000000-0005-0000-0000-000079300000}"/>
    <cellStyle name="Comma 3 3 3 2 2 4 4 2" xfId="7992" xr:uid="{00000000-0005-0000-0000-00007A300000}"/>
    <cellStyle name="Comma 3 3 3 2 2 4 4 2 2" xfId="17599" xr:uid="{00000000-0005-0000-0000-00007B300000}"/>
    <cellStyle name="Comma 3 3 3 2 2 4 4 2 2 2" xfId="36813" xr:uid="{3C61BC10-DD13-4965-AB53-EC083B6AADB2}"/>
    <cellStyle name="Comma 3 3 3 2 2 4 4 2 3" xfId="27206" xr:uid="{1EA522B2-EB7E-41E3-901B-5E8DE8B777C1}"/>
    <cellStyle name="Comma 3 3 3 2 2 4 4 3" xfId="12796" xr:uid="{00000000-0005-0000-0000-00007C300000}"/>
    <cellStyle name="Comma 3 3 3 2 2 4 4 3 2" xfId="32010" xr:uid="{336F0AB5-995F-4478-B9B0-D7E4CAD14DAC}"/>
    <cellStyle name="Comma 3 3 3 2 2 4 4 4" xfId="22403" xr:uid="{36EDAEB1-9C2D-4674-B14B-7F87720566DD}"/>
    <cellStyle name="Comma 3 3 3 2 2 4 5" xfId="5591" xr:uid="{00000000-0005-0000-0000-00007D300000}"/>
    <cellStyle name="Comma 3 3 3 2 2 4 5 2" xfId="15198" xr:uid="{00000000-0005-0000-0000-00007E300000}"/>
    <cellStyle name="Comma 3 3 3 2 2 4 5 2 2" xfId="34412" xr:uid="{AB1F5550-B45C-48D1-8DE3-F2D9E30E53D5}"/>
    <cellStyle name="Comma 3 3 3 2 2 4 5 3" xfId="24805" xr:uid="{79B66E9C-F21D-4C43-9470-7F454053EE82}"/>
    <cellStyle name="Comma 3 3 3 2 2 4 6" xfId="10394" xr:uid="{00000000-0005-0000-0000-00007F300000}"/>
    <cellStyle name="Comma 3 3 3 2 2 4 6 2" xfId="29608" xr:uid="{18CA70E4-045E-4881-9D86-5DC9C920CEDD}"/>
    <cellStyle name="Comma 3 3 3 2 2 4 7" xfId="20001" xr:uid="{763E431E-23D8-49DB-B09C-886B80073820}"/>
    <cellStyle name="Comma 3 3 3 2 2 5" xfId="984" xr:uid="{00000000-0005-0000-0000-000080300000}"/>
    <cellStyle name="Comma 3 3 3 2 2 5 2" xfId="3389" xr:uid="{00000000-0005-0000-0000-000081300000}"/>
    <cellStyle name="Comma 3 3 3 2 2 5 2 2" xfId="8192" xr:uid="{00000000-0005-0000-0000-000082300000}"/>
    <cellStyle name="Comma 3 3 3 2 2 5 2 2 2" xfId="17799" xr:uid="{00000000-0005-0000-0000-000083300000}"/>
    <cellStyle name="Comma 3 3 3 2 2 5 2 2 2 2" xfId="37013" xr:uid="{B78E0135-C6C6-4686-9CC0-4435C6681CEC}"/>
    <cellStyle name="Comma 3 3 3 2 2 5 2 2 3" xfId="27406" xr:uid="{95210B2A-3D23-4E16-8EA3-08396CB397ED}"/>
    <cellStyle name="Comma 3 3 3 2 2 5 2 3" xfId="12996" xr:uid="{00000000-0005-0000-0000-000084300000}"/>
    <cellStyle name="Comma 3 3 3 2 2 5 2 3 2" xfId="32210" xr:uid="{9251164E-AA6D-4B20-9140-EB5C039F2837}"/>
    <cellStyle name="Comma 3 3 3 2 2 5 2 4" xfId="22603" xr:uid="{8BDAB6C4-2C79-4160-BEBD-853FCE107D2F}"/>
    <cellStyle name="Comma 3 3 3 2 2 5 3" xfId="5791" xr:uid="{00000000-0005-0000-0000-000085300000}"/>
    <cellStyle name="Comma 3 3 3 2 2 5 3 2" xfId="15398" xr:uid="{00000000-0005-0000-0000-000086300000}"/>
    <cellStyle name="Comma 3 3 3 2 2 5 3 2 2" xfId="34612" xr:uid="{36F764FC-1B61-491C-BC26-D73CB8CC53C2}"/>
    <cellStyle name="Comma 3 3 3 2 2 5 3 3" xfId="25005" xr:uid="{D0FC32CF-D609-48B5-9CFB-579879160412}"/>
    <cellStyle name="Comma 3 3 3 2 2 5 4" xfId="10594" xr:uid="{00000000-0005-0000-0000-000087300000}"/>
    <cellStyle name="Comma 3 3 3 2 2 5 4 2" xfId="29808" xr:uid="{72D8A015-39DD-47AD-9790-EB77FC31B037}"/>
    <cellStyle name="Comma 3 3 3 2 2 5 5" xfId="20201" xr:uid="{06D01776-28B1-4203-9877-DB5E663FAF0B}"/>
    <cellStyle name="Comma 3 3 3 2 2 6" xfId="1784" xr:uid="{00000000-0005-0000-0000-000088300000}"/>
    <cellStyle name="Comma 3 3 3 2 2 6 2" xfId="4189" xr:uid="{00000000-0005-0000-0000-000089300000}"/>
    <cellStyle name="Comma 3 3 3 2 2 6 2 2" xfId="8992" xr:uid="{00000000-0005-0000-0000-00008A300000}"/>
    <cellStyle name="Comma 3 3 3 2 2 6 2 2 2" xfId="18599" xr:uid="{00000000-0005-0000-0000-00008B300000}"/>
    <cellStyle name="Comma 3 3 3 2 2 6 2 2 2 2" xfId="37813" xr:uid="{40C70D1E-9F04-4D19-BF1D-1A35AE3EA553}"/>
    <cellStyle name="Comma 3 3 3 2 2 6 2 2 3" xfId="28206" xr:uid="{CE8C5150-BF9F-40F8-9021-B3B311FA0B07}"/>
    <cellStyle name="Comma 3 3 3 2 2 6 2 3" xfId="13796" xr:uid="{00000000-0005-0000-0000-00008C300000}"/>
    <cellStyle name="Comma 3 3 3 2 2 6 2 3 2" xfId="33010" xr:uid="{51DBD560-57AD-4C4E-8A41-63F8442D8E72}"/>
    <cellStyle name="Comma 3 3 3 2 2 6 2 4" xfId="23403" xr:uid="{0D9661AD-F785-411B-A5BB-18BF442ADEED}"/>
    <cellStyle name="Comma 3 3 3 2 2 6 3" xfId="6591" xr:uid="{00000000-0005-0000-0000-00008D300000}"/>
    <cellStyle name="Comma 3 3 3 2 2 6 3 2" xfId="16198" xr:uid="{00000000-0005-0000-0000-00008E300000}"/>
    <cellStyle name="Comma 3 3 3 2 2 6 3 2 2" xfId="35412" xr:uid="{F2FAFD30-054D-4A76-950C-49A7BF7DE9C3}"/>
    <cellStyle name="Comma 3 3 3 2 2 6 3 3" xfId="25805" xr:uid="{49F13248-5DCF-4E24-84B1-CCEC18ABD28E}"/>
    <cellStyle name="Comma 3 3 3 2 2 6 4" xfId="11394" xr:uid="{00000000-0005-0000-0000-00008F300000}"/>
    <cellStyle name="Comma 3 3 3 2 2 6 4 2" xfId="30608" xr:uid="{FBB52982-EF1F-41A7-8619-D96979C0544D}"/>
    <cellStyle name="Comma 3 3 3 2 2 6 5" xfId="21001" xr:uid="{625C7A11-613B-4CD4-9192-47C9D330C73C}"/>
    <cellStyle name="Comma 3 3 3 2 2 7" xfId="2589" xr:uid="{00000000-0005-0000-0000-000090300000}"/>
    <cellStyle name="Comma 3 3 3 2 2 7 2" xfId="7392" xr:uid="{00000000-0005-0000-0000-000091300000}"/>
    <cellStyle name="Comma 3 3 3 2 2 7 2 2" xfId="16999" xr:uid="{00000000-0005-0000-0000-000092300000}"/>
    <cellStyle name="Comma 3 3 3 2 2 7 2 2 2" xfId="36213" xr:uid="{16F5701E-670C-4E52-A99B-6E229C82C269}"/>
    <cellStyle name="Comma 3 3 3 2 2 7 2 3" xfId="26606" xr:uid="{EF1946C1-5B82-4921-B649-291A43DAF742}"/>
    <cellStyle name="Comma 3 3 3 2 2 7 3" xfId="12196" xr:uid="{00000000-0005-0000-0000-000093300000}"/>
    <cellStyle name="Comma 3 3 3 2 2 7 3 2" xfId="31410" xr:uid="{B5B5755A-9E32-466F-BAE5-8B028822D9BC}"/>
    <cellStyle name="Comma 3 3 3 2 2 7 4" xfId="21803" xr:uid="{53C1DE54-5461-48CB-8663-45FA06314D63}"/>
    <cellStyle name="Comma 3 3 3 2 2 8" xfId="4991" xr:uid="{00000000-0005-0000-0000-000094300000}"/>
    <cellStyle name="Comma 3 3 3 2 2 8 2" xfId="14598" xr:uid="{00000000-0005-0000-0000-000095300000}"/>
    <cellStyle name="Comma 3 3 3 2 2 8 2 2" xfId="33812" xr:uid="{95D02A8C-34DB-4EF0-B2E9-C527D444A510}"/>
    <cellStyle name="Comma 3 3 3 2 2 8 3" xfId="24205" xr:uid="{9AF28784-FF8E-4F67-8A33-7398178A939F}"/>
    <cellStyle name="Comma 3 3 3 2 2 9" xfId="9794" xr:uid="{00000000-0005-0000-0000-000096300000}"/>
    <cellStyle name="Comma 3 3 3 2 2 9 2" xfId="29008" xr:uid="{882DBC3F-040C-40BC-9CE7-8B29A3648D37}"/>
    <cellStyle name="Comma 3 3 3 2 3" xfId="283" xr:uid="{00000000-0005-0000-0000-000097300000}"/>
    <cellStyle name="Comma 3 3 3 2 3 2" xfId="1084" xr:uid="{00000000-0005-0000-0000-000098300000}"/>
    <cellStyle name="Comma 3 3 3 2 3 2 2" xfId="3489" xr:uid="{00000000-0005-0000-0000-000099300000}"/>
    <cellStyle name="Comma 3 3 3 2 3 2 2 2" xfId="8292" xr:uid="{00000000-0005-0000-0000-00009A300000}"/>
    <cellStyle name="Comma 3 3 3 2 3 2 2 2 2" xfId="17899" xr:uid="{00000000-0005-0000-0000-00009B300000}"/>
    <cellStyle name="Comma 3 3 3 2 3 2 2 2 2 2" xfId="37113" xr:uid="{D7306D81-708B-49CF-BE18-E26FB998FEF9}"/>
    <cellStyle name="Comma 3 3 3 2 3 2 2 2 3" xfId="27506" xr:uid="{CCB8546C-0A0F-4562-BA83-4430C5EFD8C0}"/>
    <cellStyle name="Comma 3 3 3 2 3 2 2 3" xfId="13096" xr:uid="{00000000-0005-0000-0000-00009C300000}"/>
    <cellStyle name="Comma 3 3 3 2 3 2 2 3 2" xfId="32310" xr:uid="{F8DA96F4-BDEA-436B-BE7A-BDB03F7B4074}"/>
    <cellStyle name="Comma 3 3 3 2 3 2 2 4" xfId="22703" xr:uid="{05D756B6-E88B-43F1-912A-D1FE7991CE8F}"/>
    <cellStyle name="Comma 3 3 3 2 3 2 3" xfId="5891" xr:uid="{00000000-0005-0000-0000-00009D300000}"/>
    <cellStyle name="Comma 3 3 3 2 3 2 3 2" xfId="15498" xr:uid="{00000000-0005-0000-0000-00009E300000}"/>
    <cellStyle name="Comma 3 3 3 2 3 2 3 2 2" xfId="34712" xr:uid="{4700395E-CC74-443A-B51B-76963E7FE912}"/>
    <cellStyle name="Comma 3 3 3 2 3 2 3 3" xfId="25105" xr:uid="{2DAE8FDD-3120-4A9A-8782-924841C5FE45}"/>
    <cellStyle name="Comma 3 3 3 2 3 2 4" xfId="10694" xr:uid="{00000000-0005-0000-0000-00009F300000}"/>
    <cellStyle name="Comma 3 3 3 2 3 2 4 2" xfId="29908" xr:uid="{F6AA2789-E90D-4860-AC3F-F3ECA644895A}"/>
    <cellStyle name="Comma 3 3 3 2 3 2 5" xfId="20301" xr:uid="{6757AD5E-9F65-4D50-B189-9E9C6C4FD1DB}"/>
    <cellStyle name="Comma 3 3 3 2 3 3" xfId="1884" xr:uid="{00000000-0005-0000-0000-0000A0300000}"/>
    <cellStyle name="Comma 3 3 3 2 3 3 2" xfId="4289" xr:uid="{00000000-0005-0000-0000-0000A1300000}"/>
    <cellStyle name="Comma 3 3 3 2 3 3 2 2" xfId="9092" xr:uid="{00000000-0005-0000-0000-0000A2300000}"/>
    <cellStyle name="Comma 3 3 3 2 3 3 2 2 2" xfId="18699" xr:uid="{00000000-0005-0000-0000-0000A3300000}"/>
    <cellStyle name="Comma 3 3 3 2 3 3 2 2 2 2" xfId="37913" xr:uid="{0E0FDB4F-53AC-49F2-8C2C-4DE1AA6B8B5D}"/>
    <cellStyle name="Comma 3 3 3 2 3 3 2 2 3" xfId="28306" xr:uid="{AB79173C-3C29-4732-9391-7CFA42E42D0F}"/>
    <cellStyle name="Comma 3 3 3 2 3 3 2 3" xfId="13896" xr:uid="{00000000-0005-0000-0000-0000A4300000}"/>
    <cellStyle name="Comma 3 3 3 2 3 3 2 3 2" xfId="33110" xr:uid="{28522867-E524-4A19-AD5B-40B60C52386A}"/>
    <cellStyle name="Comma 3 3 3 2 3 3 2 4" xfId="23503" xr:uid="{4E182777-A66B-455F-BE39-27471FE9CF5F}"/>
    <cellStyle name="Comma 3 3 3 2 3 3 3" xfId="6691" xr:uid="{00000000-0005-0000-0000-0000A5300000}"/>
    <cellStyle name="Comma 3 3 3 2 3 3 3 2" xfId="16298" xr:uid="{00000000-0005-0000-0000-0000A6300000}"/>
    <cellStyle name="Comma 3 3 3 2 3 3 3 2 2" xfId="35512" xr:uid="{36B8BCB6-3E13-4CE1-B80E-30BFA3D166C1}"/>
    <cellStyle name="Comma 3 3 3 2 3 3 3 3" xfId="25905" xr:uid="{23E48362-7C14-4336-96C6-F3265D56CAC2}"/>
    <cellStyle name="Comma 3 3 3 2 3 3 4" xfId="11494" xr:uid="{00000000-0005-0000-0000-0000A7300000}"/>
    <cellStyle name="Comma 3 3 3 2 3 3 4 2" xfId="30708" xr:uid="{F9309411-DD50-43CB-9617-DA4398E82402}"/>
    <cellStyle name="Comma 3 3 3 2 3 3 5" xfId="21101" xr:uid="{E993569A-A39B-42DA-9127-870BC62511AB}"/>
    <cellStyle name="Comma 3 3 3 2 3 4" xfId="2689" xr:uid="{00000000-0005-0000-0000-0000A8300000}"/>
    <cellStyle name="Comma 3 3 3 2 3 4 2" xfId="7492" xr:uid="{00000000-0005-0000-0000-0000A9300000}"/>
    <cellStyle name="Comma 3 3 3 2 3 4 2 2" xfId="17099" xr:uid="{00000000-0005-0000-0000-0000AA300000}"/>
    <cellStyle name="Comma 3 3 3 2 3 4 2 2 2" xfId="36313" xr:uid="{07864590-26F4-4950-B6E5-4589EEAA38FA}"/>
    <cellStyle name="Comma 3 3 3 2 3 4 2 3" xfId="26706" xr:uid="{87198209-DE5B-45C4-9ECE-DFAF487FB27D}"/>
    <cellStyle name="Comma 3 3 3 2 3 4 3" xfId="12296" xr:uid="{00000000-0005-0000-0000-0000AB300000}"/>
    <cellStyle name="Comma 3 3 3 2 3 4 3 2" xfId="31510" xr:uid="{0385CD16-FF48-42BA-879A-6910B48E30F6}"/>
    <cellStyle name="Comma 3 3 3 2 3 4 4" xfId="21903" xr:uid="{2C036D38-A03C-45FB-9DF2-F476BFEF36D9}"/>
    <cellStyle name="Comma 3 3 3 2 3 5" xfId="5091" xr:uid="{00000000-0005-0000-0000-0000AC300000}"/>
    <cellStyle name="Comma 3 3 3 2 3 5 2" xfId="14698" xr:uid="{00000000-0005-0000-0000-0000AD300000}"/>
    <cellStyle name="Comma 3 3 3 2 3 5 2 2" xfId="33912" xr:uid="{1C9D2E09-4FEB-4BEC-89CF-D3A0F78FB9D2}"/>
    <cellStyle name="Comma 3 3 3 2 3 5 3" xfId="24305" xr:uid="{4755E7AC-2EFE-42E5-8DF6-C17D8C2B7142}"/>
    <cellStyle name="Comma 3 3 3 2 3 6" xfId="9894" xr:uid="{00000000-0005-0000-0000-0000AE300000}"/>
    <cellStyle name="Comma 3 3 3 2 3 6 2" xfId="29108" xr:uid="{D3E05837-2AE7-404C-AFDC-7C7AF2049DBE}"/>
    <cellStyle name="Comma 3 3 3 2 3 7" xfId="19501" xr:uid="{E0C92D70-DDEA-425D-A829-3B5E5BBE151E}"/>
    <cellStyle name="Comma 3 3 3 2 4" xfId="483" xr:uid="{00000000-0005-0000-0000-0000AF300000}"/>
    <cellStyle name="Comma 3 3 3 2 4 2" xfId="1284" xr:uid="{00000000-0005-0000-0000-0000B0300000}"/>
    <cellStyle name="Comma 3 3 3 2 4 2 2" xfId="3689" xr:uid="{00000000-0005-0000-0000-0000B1300000}"/>
    <cellStyle name="Comma 3 3 3 2 4 2 2 2" xfId="8492" xr:uid="{00000000-0005-0000-0000-0000B2300000}"/>
    <cellStyle name="Comma 3 3 3 2 4 2 2 2 2" xfId="18099" xr:uid="{00000000-0005-0000-0000-0000B3300000}"/>
    <cellStyle name="Comma 3 3 3 2 4 2 2 2 2 2" xfId="37313" xr:uid="{38795B5D-2AD5-4EF5-8E56-EBF66C56E674}"/>
    <cellStyle name="Comma 3 3 3 2 4 2 2 2 3" xfId="27706" xr:uid="{8F38E48E-E8F0-4696-878E-B743FD14E548}"/>
    <cellStyle name="Comma 3 3 3 2 4 2 2 3" xfId="13296" xr:uid="{00000000-0005-0000-0000-0000B4300000}"/>
    <cellStyle name="Comma 3 3 3 2 4 2 2 3 2" xfId="32510" xr:uid="{34908E2A-DCC5-475A-98BC-76F72EF5E6B1}"/>
    <cellStyle name="Comma 3 3 3 2 4 2 2 4" xfId="22903" xr:uid="{6DF31D80-FF30-48C0-9724-3C6ACDB80FE4}"/>
    <cellStyle name="Comma 3 3 3 2 4 2 3" xfId="6091" xr:uid="{00000000-0005-0000-0000-0000B5300000}"/>
    <cellStyle name="Comma 3 3 3 2 4 2 3 2" xfId="15698" xr:uid="{00000000-0005-0000-0000-0000B6300000}"/>
    <cellStyle name="Comma 3 3 3 2 4 2 3 2 2" xfId="34912" xr:uid="{2E0C8235-1A6B-4D83-993C-7B82FCA69B0D}"/>
    <cellStyle name="Comma 3 3 3 2 4 2 3 3" xfId="25305" xr:uid="{EBA9FCFE-B115-4C9C-9605-3FADFD5073F0}"/>
    <cellStyle name="Comma 3 3 3 2 4 2 4" xfId="10894" xr:uid="{00000000-0005-0000-0000-0000B7300000}"/>
    <cellStyle name="Comma 3 3 3 2 4 2 4 2" xfId="30108" xr:uid="{E424422E-86E0-47D1-AE22-545A535C0723}"/>
    <cellStyle name="Comma 3 3 3 2 4 2 5" xfId="20501" xr:uid="{7C54B602-1EDA-4EEB-B18E-3417BAC82419}"/>
    <cellStyle name="Comma 3 3 3 2 4 3" xfId="2084" xr:uid="{00000000-0005-0000-0000-0000B8300000}"/>
    <cellStyle name="Comma 3 3 3 2 4 3 2" xfId="4489" xr:uid="{00000000-0005-0000-0000-0000B9300000}"/>
    <cellStyle name="Comma 3 3 3 2 4 3 2 2" xfId="9292" xr:uid="{00000000-0005-0000-0000-0000BA300000}"/>
    <cellStyle name="Comma 3 3 3 2 4 3 2 2 2" xfId="18899" xr:uid="{00000000-0005-0000-0000-0000BB300000}"/>
    <cellStyle name="Comma 3 3 3 2 4 3 2 2 2 2" xfId="38113" xr:uid="{6732516B-EA4B-4939-B892-C423B118016A}"/>
    <cellStyle name="Comma 3 3 3 2 4 3 2 2 3" xfId="28506" xr:uid="{02222C00-F8D2-42AB-A266-1B3D6C53CF41}"/>
    <cellStyle name="Comma 3 3 3 2 4 3 2 3" xfId="14096" xr:uid="{00000000-0005-0000-0000-0000BC300000}"/>
    <cellStyle name="Comma 3 3 3 2 4 3 2 3 2" xfId="33310" xr:uid="{DD5B8EDA-BB54-44F8-A776-B609AF94746D}"/>
    <cellStyle name="Comma 3 3 3 2 4 3 2 4" xfId="23703" xr:uid="{13914C57-AC35-481A-AA6F-4ED5F575E5FB}"/>
    <cellStyle name="Comma 3 3 3 2 4 3 3" xfId="6891" xr:uid="{00000000-0005-0000-0000-0000BD300000}"/>
    <cellStyle name="Comma 3 3 3 2 4 3 3 2" xfId="16498" xr:uid="{00000000-0005-0000-0000-0000BE300000}"/>
    <cellStyle name="Comma 3 3 3 2 4 3 3 2 2" xfId="35712" xr:uid="{FE09F3E9-D9BC-420B-9593-2D597E011C7F}"/>
    <cellStyle name="Comma 3 3 3 2 4 3 3 3" xfId="26105" xr:uid="{BFBDB094-2627-4310-92A2-3953DA950E8E}"/>
    <cellStyle name="Comma 3 3 3 2 4 3 4" xfId="11694" xr:uid="{00000000-0005-0000-0000-0000BF300000}"/>
    <cellStyle name="Comma 3 3 3 2 4 3 4 2" xfId="30908" xr:uid="{7E84B7C0-C627-4F2F-AB16-44A448E0C11B}"/>
    <cellStyle name="Comma 3 3 3 2 4 3 5" xfId="21301" xr:uid="{251E5DDA-85EA-45E3-AD61-B6A14FD65931}"/>
    <cellStyle name="Comma 3 3 3 2 4 4" xfId="2889" xr:uid="{00000000-0005-0000-0000-0000C0300000}"/>
    <cellStyle name="Comma 3 3 3 2 4 4 2" xfId="7692" xr:uid="{00000000-0005-0000-0000-0000C1300000}"/>
    <cellStyle name="Comma 3 3 3 2 4 4 2 2" xfId="17299" xr:uid="{00000000-0005-0000-0000-0000C2300000}"/>
    <cellStyle name="Comma 3 3 3 2 4 4 2 2 2" xfId="36513" xr:uid="{99916E68-E2B4-49D8-80C0-17F0D1A0E1D7}"/>
    <cellStyle name="Comma 3 3 3 2 4 4 2 3" xfId="26906" xr:uid="{68B9562C-E80C-43AA-BE3F-82C1BC90E060}"/>
    <cellStyle name="Comma 3 3 3 2 4 4 3" xfId="12496" xr:uid="{00000000-0005-0000-0000-0000C3300000}"/>
    <cellStyle name="Comma 3 3 3 2 4 4 3 2" xfId="31710" xr:uid="{5474EE41-F123-47A6-A319-4B422DEB0F8F}"/>
    <cellStyle name="Comma 3 3 3 2 4 4 4" xfId="22103" xr:uid="{043ECA34-E4FC-49E2-8DCB-615C3C196329}"/>
    <cellStyle name="Comma 3 3 3 2 4 5" xfId="5291" xr:uid="{00000000-0005-0000-0000-0000C4300000}"/>
    <cellStyle name="Comma 3 3 3 2 4 5 2" xfId="14898" xr:uid="{00000000-0005-0000-0000-0000C5300000}"/>
    <cellStyle name="Comma 3 3 3 2 4 5 2 2" xfId="34112" xr:uid="{89A4B57E-223D-4A07-AF39-759F95C6E3C0}"/>
    <cellStyle name="Comma 3 3 3 2 4 5 3" xfId="24505" xr:uid="{559B9F86-2524-4179-8974-0A06781EB919}"/>
    <cellStyle name="Comma 3 3 3 2 4 6" xfId="10094" xr:uid="{00000000-0005-0000-0000-0000C6300000}"/>
    <cellStyle name="Comma 3 3 3 2 4 6 2" xfId="29308" xr:uid="{816815AA-D456-4C14-9441-D4E9202959B7}"/>
    <cellStyle name="Comma 3 3 3 2 4 7" xfId="19701" xr:uid="{93320B60-100A-4DEF-B9AC-DCCA9B38A841}"/>
    <cellStyle name="Comma 3 3 3 2 5" xfId="683" xr:uid="{00000000-0005-0000-0000-0000C7300000}"/>
    <cellStyle name="Comma 3 3 3 2 5 2" xfId="1484" xr:uid="{00000000-0005-0000-0000-0000C8300000}"/>
    <cellStyle name="Comma 3 3 3 2 5 2 2" xfId="3889" xr:uid="{00000000-0005-0000-0000-0000C9300000}"/>
    <cellStyle name="Comma 3 3 3 2 5 2 2 2" xfId="8692" xr:uid="{00000000-0005-0000-0000-0000CA300000}"/>
    <cellStyle name="Comma 3 3 3 2 5 2 2 2 2" xfId="18299" xr:uid="{00000000-0005-0000-0000-0000CB300000}"/>
    <cellStyle name="Comma 3 3 3 2 5 2 2 2 2 2" xfId="37513" xr:uid="{61CA2E51-B247-40EE-98D7-0B3CDA910157}"/>
    <cellStyle name="Comma 3 3 3 2 5 2 2 2 3" xfId="27906" xr:uid="{210B7022-82E9-4836-A8B1-6FEC5C9D79BC}"/>
    <cellStyle name="Comma 3 3 3 2 5 2 2 3" xfId="13496" xr:uid="{00000000-0005-0000-0000-0000CC300000}"/>
    <cellStyle name="Comma 3 3 3 2 5 2 2 3 2" xfId="32710" xr:uid="{F2AE8CA6-FAAD-49B6-8D0E-A34478D1DFBD}"/>
    <cellStyle name="Comma 3 3 3 2 5 2 2 4" xfId="23103" xr:uid="{5F573457-2C92-4AD1-BCD2-60038F8E100E}"/>
    <cellStyle name="Comma 3 3 3 2 5 2 3" xfId="6291" xr:uid="{00000000-0005-0000-0000-0000CD300000}"/>
    <cellStyle name="Comma 3 3 3 2 5 2 3 2" xfId="15898" xr:uid="{00000000-0005-0000-0000-0000CE300000}"/>
    <cellStyle name="Comma 3 3 3 2 5 2 3 2 2" xfId="35112" xr:uid="{0F4625EE-99A6-41E8-8933-8F3F56105EA2}"/>
    <cellStyle name="Comma 3 3 3 2 5 2 3 3" xfId="25505" xr:uid="{900735FE-9C5A-405F-8A79-491783CB3DAF}"/>
    <cellStyle name="Comma 3 3 3 2 5 2 4" xfId="11094" xr:uid="{00000000-0005-0000-0000-0000CF300000}"/>
    <cellStyle name="Comma 3 3 3 2 5 2 4 2" xfId="30308" xr:uid="{17F15F70-2FA6-4468-8769-546FEDD9127A}"/>
    <cellStyle name="Comma 3 3 3 2 5 2 5" xfId="20701" xr:uid="{FFE26422-C936-4B77-BFD7-58927683548A}"/>
    <cellStyle name="Comma 3 3 3 2 5 3" xfId="2284" xr:uid="{00000000-0005-0000-0000-0000D0300000}"/>
    <cellStyle name="Comma 3 3 3 2 5 3 2" xfId="4689" xr:uid="{00000000-0005-0000-0000-0000D1300000}"/>
    <cellStyle name="Comma 3 3 3 2 5 3 2 2" xfId="9492" xr:uid="{00000000-0005-0000-0000-0000D2300000}"/>
    <cellStyle name="Comma 3 3 3 2 5 3 2 2 2" xfId="19099" xr:uid="{00000000-0005-0000-0000-0000D3300000}"/>
    <cellStyle name="Comma 3 3 3 2 5 3 2 2 2 2" xfId="38313" xr:uid="{84B1E6C0-5E96-49F6-94CE-8DF0F8B79E4C}"/>
    <cellStyle name="Comma 3 3 3 2 5 3 2 2 3" xfId="28706" xr:uid="{6627AEA3-11D9-4FB5-A387-EEBB6AFBC583}"/>
    <cellStyle name="Comma 3 3 3 2 5 3 2 3" xfId="14296" xr:uid="{00000000-0005-0000-0000-0000D4300000}"/>
    <cellStyle name="Comma 3 3 3 2 5 3 2 3 2" xfId="33510" xr:uid="{6AD8C3D9-DF74-4D64-8B0C-DD76196F1D6B}"/>
    <cellStyle name="Comma 3 3 3 2 5 3 2 4" xfId="23903" xr:uid="{F4EC074D-37D4-41FE-8C7B-121BF1B860A3}"/>
    <cellStyle name="Comma 3 3 3 2 5 3 3" xfId="7091" xr:uid="{00000000-0005-0000-0000-0000D5300000}"/>
    <cellStyle name="Comma 3 3 3 2 5 3 3 2" xfId="16698" xr:uid="{00000000-0005-0000-0000-0000D6300000}"/>
    <cellStyle name="Comma 3 3 3 2 5 3 3 2 2" xfId="35912" xr:uid="{C5AECFE1-3457-4283-823B-9F9EB9DF97B9}"/>
    <cellStyle name="Comma 3 3 3 2 5 3 3 3" xfId="26305" xr:uid="{F6B112F5-5D7E-42B0-B054-8447C4BC541D}"/>
    <cellStyle name="Comma 3 3 3 2 5 3 4" xfId="11894" xr:uid="{00000000-0005-0000-0000-0000D7300000}"/>
    <cellStyle name="Comma 3 3 3 2 5 3 4 2" xfId="31108" xr:uid="{F6637B7F-47A6-4107-9221-06FC48F04EA4}"/>
    <cellStyle name="Comma 3 3 3 2 5 3 5" xfId="21501" xr:uid="{DD3A2266-BC1C-4254-BF0D-161B8850E784}"/>
    <cellStyle name="Comma 3 3 3 2 5 4" xfId="3089" xr:uid="{00000000-0005-0000-0000-0000D8300000}"/>
    <cellStyle name="Comma 3 3 3 2 5 4 2" xfId="7892" xr:uid="{00000000-0005-0000-0000-0000D9300000}"/>
    <cellStyle name="Comma 3 3 3 2 5 4 2 2" xfId="17499" xr:uid="{00000000-0005-0000-0000-0000DA300000}"/>
    <cellStyle name="Comma 3 3 3 2 5 4 2 2 2" xfId="36713" xr:uid="{7E404AE9-53CC-4CCA-ACC9-0D215014ED9D}"/>
    <cellStyle name="Comma 3 3 3 2 5 4 2 3" xfId="27106" xr:uid="{811A27BC-E16C-4D3F-881D-7B542A6DEA2C}"/>
    <cellStyle name="Comma 3 3 3 2 5 4 3" xfId="12696" xr:uid="{00000000-0005-0000-0000-0000DB300000}"/>
    <cellStyle name="Comma 3 3 3 2 5 4 3 2" xfId="31910" xr:uid="{549ED073-031D-4D6D-A744-E83447A119DD}"/>
    <cellStyle name="Comma 3 3 3 2 5 4 4" xfId="22303" xr:uid="{5D0D370A-499C-4D20-8B8F-A144325827C4}"/>
    <cellStyle name="Comma 3 3 3 2 5 5" xfId="5491" xr:uid="{00000000-0005-0000-0000-0000DC300000}"/>
    <cellStyle name="Comma 3 3 3 2 5 5 2" xfId="15098" xr:uid="{00000000-0005-0000-0000-0000DD300000}"/>
    <cellStyle name="Comma 3 3 3 2 5 5 2 2" xfId="34312" xr:uid="{2D6F344A-6623-453E-A5AC-0CB31D0F0220}"/>
    <cellStyle name="Comma 3 3 3 2 5 5 3" xfId="24705" xr:uid="{9231B74A-D024-430C-9678-1896C7920199}"/>
    <cellStyle name="Comma 3 3 3 2 5 6" xfId="10294" xr:uid="{00000000-0005-0000-0000-0000DE300000}"/>
    <cellStyle name="Comma 3 3 3 2 5 6 2" xfId="29508" xr:uid="{96E8F96D-6FA9-4322-B840-DC1CB8517798}"/>
    <cellStyle name="Comma 3 3 3 2 5 7" xfId="19901" xr:uid="{4925F353-AB8D-4EF8-B158-E0CA7FADDE7E}"/>
    <cellStyle name="Comma 3 3 3 2 6" xfId="884" xr:uid="{00000000-0005-0000-0000-0000DF300000}"/>
    <cellStyle name="Comma 3 3 3 2 6 2" xfId="3289" xr:uid="{00000000-0005-0000-0000-0000E0300000}"/>
    <cellStyle name="Comma 3 3 3 2 6 2 2" xfId="8092" xr:uid="{00000000-0005-0000-0000-0000E1300000}"/>
    <cellStyle name="Comma 3 3 3 2 6 2 2 2" xfId="17699" xr:uid="{00000000-0005-0000-0000-0000E2300000}"/>
    <cellStyle name="Comma 3 3 3 2 6 2 2 2 2" xfId="36913" xr:uid="{05E45D27-D2A4-4414-946D-66510638D259}"/>
    <cellStyle name="Comma 3 3 3 2 6 2 2 3" xfId="27306" xr:uid="{2E430E26-848A-4082-A978-EEE4C89B5A90}"/>
    <cellStyle name="Comma 3 3 3 2 6 2 3" xfId="12896" xr:uid="{00000000-0005-0000-0000-0000E3300000}"/>
    <cellStyle name="Comma 3 3 3 2 6 2 3 2" xfId="32110" xr:uid="{8467D22D-C79E-409F-8787-4A5786B3CF2C}"/>
    <cellStyle name="Comma 3 3 3 2 6 2 4" xfId="22503" xr:uid="{03219E49-D968-4922-A528-B25EF27C7769}"/>
    <cellStyle name="Comma 3 3 3 2 6 3" xfId="5691" xr:uid="{00000000-0005-0000-0000-0000E4300000}"/>
    <cellStyle name="Comma 3 3 3 2 6 3 2" xfId="15298" xr:uid="{00000000-0005-0000-0000-0000E5300000}"/>
    <cellStyle name="Comma 3 3 3 2 6 3 2 2" xfId="34512" xr:uid="{28D0617C-75CC-4DEB-975F-220FCF77B092}"/>
    <cellStyle name="Comma 3 3 3 2 6 3 3" xfId="24905" xr:uid="{4AB74BE6-BDD5-43FF-A59E-DC2D81A2372E}"/>
    <cellStyle name="Comma 3 3 3 2 6 4" xfId="10494" xr:uid="{00000000-0005-0000-0000-0000E6300000}"/>
    <cellStyle name="Comma 3 3 3 2 6 4 2" xfId="29708" xr:uid="{EABD295B-0EC7-4D57-B1DB-0A2AFD238714}"/>
    <cellStyle name="Comma 3 3 3 2 6 5" xfId="20101" xr:uid="{AA55651F-623A-4E1D-9E04-4167E2683B8D}"/>
    <cellStyle name="Comma 3 3 3 2 7" xfId="1684" xr:uid="{00000000-0005-0000-0000-0000E7300000}"/>
    <cellStyle name="Comma 3 3 3 2 7 2" xfId="4089" xr:uid="{00000000-0005-0000-0000-0000E8300000}"/>
    <cellStyle name="Comma 3 3 3 2 7 2 2" xfId="8892" xr:uid="{00000000-0005-0000-0000-0000E9300000}"/>
    <cellStyle name="Comma 3 3 3 2 7 2 2 2" xfId="18499" xr:uid="{00000000-0005-0000-0000-0000EA300000}"/>
    <cellStyle name="Comma 3 3 3 2 7 2 2 2 2" xfId="37713" xr:uid="{08FA89AD-94AF-49D3-BDCA-524E4836A690}"/>
    <cellStyle name="Comma 3 3 3 2 7 2 2 3" xfId="28106" xr:uid="{99DED881-4DFF-4BC7-A8B4-7C92319F86B3}"/>
    <cellStyle name="Comma 3 3 3 2 7 2 3" xfId="13696" xr:uid="{00000000-0005-0000-0000-0000EB300000}"/>
    <cellStyle name="Comma 3 3 3 2 7 2 3 2" xfId="32910" xr:uid="{D78E5F30-36C0-4877-B89A-71823C4F46F7}"/>
    <cellStyle name="Comma 3 3 3 2 7 2 4" xfId="23303" xr:uid="{288F14B5-8AEA-4578-A377-632F797DA82C}"/>
    <cellStyle name="Comma 3 3 3 2 7 3" xfId="6491" xr:uid="{00000000-0005-0000-0000-0000EC300000}"/>
    <cellStyle name="Comma 3 3 3 2 7 3 2" xfId="16098" xr:uid="{00000000-0005-0000-0000-0000ED300000}"/>
    <cellStyle name="Comma 3 3 3 2 7 3 2 2" xfId="35312" xr:uid="{81EDFF08-4A4D-4F72-A8FF-7663B4FA1A38}"/>
    <cellStyle name="Comma 3 3 3 2 7 3 3" xfId="25705" xr:uid="{816BF7A5-53D8-4C90-AFEF-E8320F28DEB1}"/>
    <cellStyle name="Comma 3 3 3 2 7 4" xfId="11294" xr:uid="{00000000-0005-0000-0000-0000EE300000}"/>
    <cellStyle name="Comma 3 3 3 2 7 4 2" xfId="30508" xr:uid="{6546B033-6680-44B9-B353-2164B12A32FE}"/>
    <cellStyle name="Comma 3 3 3 2 7 5" xfId="20901" xr:uid="{C36097E4-CC20-494F-934C-98E111E6F701}"/>
    <cellStyle name="Comma 3 3 3 2 8" xfId="2489" xr:uid="{00000000-0005-0000-0000-0000EF300000}"/>
    <cellStyle name="Comma 3 3 3 2 8 2" xfId="7292" xr:uid="{00000000-0005-0000-0000-0000F0300000}"/>
    <cellStyle name="Comma 3 3 3 2 8 2 2" xfId="16899" xr:uid="{00000000-0005-0000-0000-0000F1300000}"/>
    <cellStyle name="Comma 3 3 3 2 8 2 2 2" xfId="36113" xr:uid="{CB52282A-BD4D-4EE9-A390-B487272E270D}"/>
    <cellStyle name="Comma 3 3 3 2 8 2 3" xfId="26506" xr:uid="{89107551-9172-48FA-B026-B9FABF8C27C1}"/>
    <cellStyle name="Comma 3 3 3 2 8 3" xfId="12096" xr:uid="{00000000-0005-0000-0000-0000F2300000}"/>
    <cellStyle name="Comma 3 3 3 2 8 3 2" xfId="31310" xr:uid="{D6080347-D210-45D2-A261-E4AA6BD78AD1}"/>
    <cellStyle name="Comma 3 3 3 2 8 4" xfId="21703" xr:uid="{41E1622A-0BF9-4470-95C2-6344A06F27BA}"/>
    <cellStyle name="Comma 3 3 3 2 9" xfId="4891" xr:uid="{00000000-0005-0000-0000-0000F3300000}"/>
    <cellStyle name="Comma 3 3 3 2 9 2" xfId="14498" xr:uid="{00000000-0005-0000-0000-0000F4300000}"/>
    <cellStyle name="Comma 3 3 3 2 9 2 2" xfId="33712" xr:uid="{9D069F37-F2CC-4C1D-8799-6266FA4EA30C}"/>
    <cellStyle name="Comma 3 3 3 2 9 3" xfId="24105" xr:uid="{C9B92614-BF43-44BC-9DAA-2DD24AC87CEF}"/>
    <cellStyle name="Comma 3 3 3 3" xfId="133" xr:uid="{00000000-0005-0000-0000-0000F5300000}"/>
    <cellStyle name="Comma 3 3 3 3 10" xfId="19351" xr:uid="{AFC3F1F0-5C7D-41C8-AB61-65EC7EAEA580}"/>
    <cellStyle name="Comma 3 3 3 3 2" xfId="333" xr:uid="{00000000-0005-0000-0000-0000F6300000}"/>
    <cellStyle name="Comma 3 3 3 3 2 2" xfId="1134" xr:uid="{00000000-0005-0000-0000-0000F7300000}"/>
    <cellStyle name="Comma 3 3 3 3 2 2 2" xfId="3539" xr:uid="{00000000-0005-0000-0000-0000F8300000}"/>
    <cellStyle name="Comma 3 3 3 3 2 2 2 2" xfId="8342" xr:uid="{00000000-0005-0000-0000-0000F9300000}"/>
    <cellStyle name="Comma 3 3 3 3 2 2 2 2 2" xfId="17949" xr:uid="{00000000-0005-0000-0000-0000FA300000}"/>
    <cellStyle name="Comma 3 3 3 3 2 2 2 2 2 2" xfId="37163" xr:uid="{ACB71592-892E-43FC-8DD2-69C362A2C090}"/>
    <cellStyle name="Comma 3 3 3 3 2 2 2 2 3" xfId="27556" xr:uid="{36BBA553-EA16-4CE9-B47C-5753FBCAE76D}"/>
    <cellStyle name="Comma 3 3 3 3 2 2 2 3" xfId="13146" xr:uid="{00000000-0005-0000-0000-0000FB300000}"/>
    <cellStyle name="Comma 3 3 3 3 2 2 2 3 2" xfId="32360" xr:uid="{BD1E255B-0E87-4FE0-8907-E5D665375945}"/>
    <cellStyle name="Comma 3 3 3 3 2 2 2 4" xfId="22753" xr:uid="{E29F7654-C6BE-4026-8BD0-38688AB5C073}"/>
    <cellStyle name="Comma 3 3 3 3 2 2 3" xfId="5941" xr:uid="{00000000-0005-0000-0000-0000FC300000}"/>
    <cellStyle name="Comma 3 3 3 3 2 2 3 2" xfId="15548" xr:uid="{00000000-0005-0000-0000-0000FD300000}"/>
    <cellStyle name="Comma 3 3 3 3 2 2 3 2 2" xfId="34762" xr:uid="{32E70F5B-5824-4860-9BB3-CB027D17B99F}"/>
    <cellStyle name="Comma 3 3 3 3 2 2 3 3" xfId="25155" xr:uid="{9F62B52B-5BC1-402B-BC78-9D883B2CA9B7}"/>
    <cellStyle name="Comma 3 3 3 3 2 2 4" xfId="10744" xr:uid="{00000000-0005-0000-0000-0000FE300000}"/>
    <cellStyle name="Comma 3 3 3 3 2 2 4 2" xfId="29958" xr:uid="{CC0E5790-B831-4F29-88CA-2FFCDEB9380E}"/>
    <cellStyle name="Comma 3 3 3 3 2 2 5" xfId="20351" xr:uid="{E48BBEF2-E24A-4745-A43E-98077BDFE7A2}"/>
    <cellStyle name="Comma 3 3 3 3 2 3" xfId="1934" xr:uid="{00000000-0005-0000-0000-0000FF300000}"/>
    <cellStyle name="Comma 3 3 3 3 2 3 2" xfId="4339" xr:uid="{00000000-0005-0000-0000-000000310000}"/>
    <cellStyle name="Comma 3 3 3 3 2 3 2 2" xfId="9142" xr:uid="{00000000-0005-0000-0000-000001310000}"/>
    <cellStyle name="Comma 3 3 3 3 2 3 2 2 2" xfId="18749" xr:uid="{00000000-0005-0000-0000-000002310000}"/>
    <cellStyle name="Comma 3 3 3 3 2 3 2 2 2 2" xfId="37963" xr:uid="{283B5B97-55B8-4AA8-9C87-8A0798C450A9}"/>
    <cellStyle name="Comma 3 3 3 3 2 3 2 2 3" xfId="28356" xr:uid="{7706C740-86E6-4B60-AA3E-CD643FD4D14F}"/>
    <cellStyle name="Comma 3 3 3 3 2 3 2 3" xfId="13946" xr:uid="{00000000-0005-0000-0000-000003310000}"/>
    <cellStyle name="Comma 3 3 3 3 2 3 2 3 2" xfId="33160" xr:uid="{A09A24DF-9B38-4E85-BCBD-F3107095E364}"/>
    <cellStyle name="Comma 3 3 3 3 2 3 2 4" xfId="23553" xr:uid="{66FB85C7-5D69-4FDE-BC71-4651F189A9D4}"/>
    <cellStyle name="Comma 3 3 3 3 2 3 3" xfId="6741" xr:uid="{00000000-0005-0000-0000-000004310000}"/>
    <cellStyle name="Comma 3 3 3 3 2 3 3 2" xfId="16348" xr:uid="{00000000-0005-0000-0000-000005310000}"/>
    <cellStyle name="Comma 3 3 3 3 2 3 3 2 2" xfId="35562" xr:uid="{32835899-4155-42E3-B85D-1A90926D9BC1}"/>
    <cellStyle name="Comma 3 3 3 3 2 3 3 3" xfId="25955" xr:uid="{4F40DC80-F4E8-453A-A2ED-7A6647EF7A65}"/>
    <cellStyle name="Comma 3 3 3 3 2 3 4" xfId="11544" xr:uid="{00000000-0005-0000-0000-000006310000}"/>
    <cellStyle name="Comma 3 3 3 3 2 3 4 2" xfId="30758" xr:uid="{2A1D6390-C1ED-4D29-BFAE-0BDB55BB8A87}"/>
    <cellStyle name="Comma 3 3 3 3 2 3 5" xfId="21151" xr:uid="{3E097752-B1C0-4928-9553-007E00828C2E}"/>
    <cellStyle name="Comma 3 3 3 3 2 4" xfId="2739" xr:uid="{00000000-0005-0000-0000-000007310000}"/>
    <cellStyle name="Comma 3 3 3 3 2 4 2" xfId="7542" xr:uid="{00000000-0005-0000-0000-000008310000}"/>
    <cellStyle name="Comma 3 3 3 3 2 4 2 2" xfId="17149" xr:uid="{00000000-0005-0000-0000-000009310000}"/>
    <cellStyle name="Comma 3 3 3 3 2 4 2 2 2" xfId="36363" xr:uid="{B5905A74-21B9-40C9-93CA-F14DFE93C153}"/>
    <cellStyle name="Comma 3 3 3 3 2 4 2 3" xfId="26756" xr:uid="{7A7CD133-3811-4D92-93F0-8EC90A88837B}"/>
    <cellStyle name="Comma 3 3 3 3 2 4 3" xfId="12346" xr:uid="{00000000-0005-0000-0000-00000A310000}"/>
    <cellStyle name="Comma 3 3 3 3 2 4 3 2" xfId="31560" xr:uid="{ADCA7F12-5325-4930-BFA8-2DA7FF3245FC}"/>
    <cellStyle name="Comma 3 3 3 3 2 4 4" xfId="21953" xr:uid="{389F7F27-55CB-4364-B819-82FF6ABC7DDE}"/>
    <cellStyle name="Comma 3 3 3 3 2 5" xfId="5141" xr:uid="{00000000-0005-0000-0000-00000B310000}"/>
    <cellStyle name="Comma 3 3 3 3 2 5 2" xfId="14748" xr:uid="{00000000-0005-0000-0000-00000C310000}"/>
    <cellStyle name="Comma 3 3 3 3 2 5 2 2" xfId="33962" xr:uid="{00C68F0F-F00F-4AAA-9CE7-AD3C3FDEE849}"/>
    <cellStyle name="Comma 3 3 3 3 2 5 3" xfId="24355" xr:uid="{5EAE83F7-5FC6-441A-8022-7C7585F902C5}"/>
    <cellStyle name="Comma 3 3 3 3 2 6" xfId="9944" xr:uid="{00000000-0005-0000-0000-00000D310000}"/>
    <cellStyle name="Comma 3 3 3 3 2 6 2" xfId="29158" xr:uid="{3900ADAD-BC7C-4E4A-AFFF-77C4703B9533}"/>
    <cellStyle name="Comma 3 3 3 3 2 7" xfId="19551" xr:uid="{12452B71-2A5C-4617-8401-C762C3DEE7C3}"/>
    <cellStyle name="Comma 3 3 3 3 3" xfId="533" xr:uid="{00000000-0005-0000-0000-00000E310000}"/>
    <cellStyle name="Comma 3 3 3 3 3 2" xfId="1334" xr:uid="{00000000-0005-0000-0000-00000F310000}"/>
    <cellStyle name="Comma 3 3 3 3 3 2 2" xfId="3739" xr:uid="{00000000-0005-0000-0000-000010310000}"/>
    <cellStyle name="Comma 3 3 3 3 3 2 2 2" xfId="8542" xr:uid="{00000000-0005-0000-0000-000011310000}"/>
    <cellStyle name="Comma 3 3 3 3 3 2 2 2 2" xfId="18149" xr:uid="{00000000-0005-0000-0000-000012310000}"/>
    <cellStyle name="Comma 3 3 3 3 3 2 2 2 2 2" xfId="37363" xr:uid="{A594CE67-1AB1-4FC9-8907-B99BCF827AC7}"/>
    <cellStyle name="Comma 3 3 3 3 3 2 2 2 3" xfId="27756" xr:uid="{6148E77C-1BA1-4D11-8A21-B28D4F636D2E}"/>
    <cellStyle name="Comma 3 3 3 3 3 2 2 3" xfId="13346" xr:uid="{00000000-0005-0000-0000-000013310000}"/>
    <cellStyle name="Comma 3 3 3 3 3 2 2 3 2" xfId="32560" xr:uid="{E48F74EE-2E9F-4944-9F8B-4BFE8CB9898C}"/>
    <cellStyle name="Comma 3 3 3 3 3 2 2 4" xfId="22953" xr:uid="{7F3EE997-C4D6-40EB-986A-31AC70A24E7E}"/>
    <cellStyle name="Comma 3 3 3 3 3 2 3" xfId="6141" xr:uid="{00000000-0005-0000-0000-000014310000}"/>
    <cellStyle name="Comma 3 3 3 3 3 2 3 2" xfId="15748" xr:uid="{00000000-0005-0000-0000-000015310000}"/>
    <cellStyle name="Comma 3 3 3 3 3 2 3 2 2" xfId="34962" xr:uid="{66D243A3-402C-41CC-A575-EBB09B8C59CD}"/>
    <cellStyle name="Comma 3 3 3 3 3 2 3 3" xfId="25355" xr:uid="{BB56C08D-B1C5-44A8-9C80-43C6B35FC693}"/>
    <cellStyle name="Comma 3 3 3 3 3 2 4" xfId="10944" xr:uid="{00000000-0005-0000-0000-000016310000}"/>
    <cellStyle name="Comma 3 3 3 3 3 2 4 2" xfId="30158" xr:uid="{D82CF0D8-8B0D-40DE-BBEA-795E0B96037D}"/>
    <cellStyle name="Comma 3 3 3 3 3 2 5" xfId="20551" xr:uid="{1A53ADC0-4FA4-4859-AF5E-79CB999AFD50}"/>
    <cellStyle name="Comma 3 3 3 3 3 3" xfId="2134" xr:uid="{00000000-0005-0000-0000-000017310000}"/>
    <cellStyle name="Comma 3 3 3 3 3 3 2" xfId="4539" xr:uid="{00000000-0005-0000-0000-000018310000}"/>
    <cellStyle name="Comma 3 3 3 3 3 3 2 2" xfId="9342" xr:uid="{00000000-0005-0000-0000-000019310000}"/>
    <cellStyle name="Comma 3 3 3 3 3 3 2 2 2" xfId="18949" xr:uid="{00000000-0005-0000-0000-00001A310000}"/>
    <cellStyle name="Comma 3 3 3 3 3 3 2 2 2 2" xfId="38163" xr:uid="{1F0DB175-05F9-421B-ABF1-8AD967EC806B}"/>
    <cellStyle name="Comma 3 3 3 3 3 3 2 2 3" xfId="28556" xr:uid="{25599419-E4B2-44B0-81E0-522A464C13A5}"/>
    <cellStyle name="Comma 3 3 3 3 3 3 2 3" xfId="14146" xr:uid="{00000000-0005-0000-0000-00001B310000}"/>
    <cellStyle name="Comma 3 3 3 3 3 3 2 3 2" xfId="33360" xr:uid="{C5352529-CDD7-4EAC-A138-C2206657C31B}"/>
    <cellStyle name="Comma 3 3 3 3 3 3 2 4" xfId="23753" xr:uid="{72D51774-32B6-482F-A25E-93B33F9BAE76}"/>
    <cellStyle name="Comma 3 3 3 3 3 3 3" xfId="6941" xr:uid="{00000000-0005-0000-0000-00001C310000}"/>
    <cellStyle name="Comma 3 3 3 3 3 3 3 2" xfId="16548" xr:uid="{00000000-0005-0000-0000-00001D310000}"/>
    <cellStyle name="Comma 3 3 3 3 3 3 3 2 2" xfId="35762" xr:uid="{FDA374B6-4532-4F99-8E4D-09C58CDC3855}"/>
    <cellStyle name="Comma 3 3 3 3 3 3 3 3" xfId="26155" xr:uid="{CE681491-EC66-42EA-9017-5B69E6B3E48F}"/>
    <cellStyle name="Comma 3 3 3 3 3 3 4" xfId="11744" xr:uid="{00000000-0005-0000-0000-00001E310000}"/>
    <cellStyle name="Comma 3 3 3 3 3 3 4 2" xfId="30958" xr:uid="{48EF5678-6ED1-4DAD-871C-8F2FF3BB5ABD}"/>
    <cellStyle name="Comma 3 3 3 3 3 3 5" xfId="21351" xr:uid="{B65F8931-B25D-452A-AFA5-2A3F2F489A93}"/>
    <cellStyle name="Comma 3 3 3 3 3 4" xfId="2939" xr:uid="{00000000-0005-0000-0000-00001F310000}"/>
    <cellStyle name="Comma 3 3 3 3 3 4 2" xfId="7742" xr:uid="{00000000-0005-0000-0000-000020310000}"/>
    <cellStyle name="Comma 3 3 3 3 3 4 2 2" xfId="17349" xr:uid="{00000000-0005-0000-0000-000021310000}"/>
    <cellStyle name="Comma 3 3 3 3 3 4 2 2 2" xfId="36563" xr:uid="{EBBDC59A-D560-4458-919C-893FADB51392}"/>
    <cellStyle name="Comma 3 3 3 3 3 4 2 3" xfId="26956" xr:uid="{8F4676C7-D462-4864-A53E-146E2DEBD44F}"/>
    <cellStyle name="Comma 3 3 3 3 3 4 3" xfId="12546" xr:uid="{00000000-0005-0000-0000-000022310000}"/>
    <cellStyle name="Comma 3 3 3 3 3 4 3 2" xfId="31760" xr:uid="{529A5754-0265-4B7B-B9B8-6CFD9F8EC188}"/>
    <cellStyle name="Comma 3 3 3 3 3 4 4" xfId="22153" xr:uid="{E6C8291E-7057-486A-BA35-039EC27AD882}"/>
    <cellStyle name="Comma 3 3 3 3 3 5" xfId="5341" xr:uid="{00000000-0005-0000-0000-000023310000}"/>
    <cellStyle name="Comma 3 3 3 3 3 5 2" xfId="14948" xr:uid="{00000000-0005-0000-0000-000024310000}"/>
    <cellStyle name="Comma 3 3 3 3 3 5 2 2" xfId="34162" xr:uid="{4E090987-34F8-43B1-81BF-0E01580E24AC}"/>
    <cellStyle name="Comma 3 3 3 3 3 5 3" xfId="24555" xr:uid="{E6FA99A8-98BE-43B4-8A17-735D121237D7}"/>
    <cellStyle name="Comma 3 3 3 3 3 6" xfId="10144" xr:uid="{00000000-0005-0000-0000-000025310000}"/>
    <cellStyle name="Comma 3 3 3 3 3 6 2" xfId="29358" xr:uid="{8E7FB1EC-DF30-49DF-9CE0-68B40B141DF1}"/>
    <cellStyle name="Comma 3 3 3 3 3 7" xfId="19751" xr:uid="{0EA0B062-5507-48D8-BBC1-265102F81A4E}"/>
    <cellStyle name="Comma 3 3 3 3 4" xfId="733" xr:uid="{00000000-0005-0000-0000-000026310000}"/>
    <cellStyle name="Comma 3 3 3 3 4 2" xfId="1534" xr:uid="{00000000-0005-0000-0000-000027310000}"/>
    <cellStyle name="Comma 3 3 3 3 4 2 2" xfId="3939" xr:uid="{00000000-0005-0000-0000-000028310000}"/>
    <cellStyle name="Comma 3 3 3 3 4 2 2 2" xfId="8742" xr:uid="{00000000-0005-0000-0000-000029310000}"/>
    <cellStyle name="Comma 3 3 3 3 4 2 2 2 2" xfId="18349" xr:uid="{00000000-0005-0000-0000-00002A310000}"/>
    <cellStyle name="Comma 3 3 3 3 4 2 2 2 2 2" xfId="37563" xr:uid="{CCA4105C-75E8-4599-B574-60F211E8F8DA}"/>
    <cellStyle name="Comma 3 3 3 3 4 2 2 2 3" xfId="27956" xr:uid="{6930EE4C-A00A-409E-89CE-BA86038D6014}"/>
    <cellStyle name="Comma 3 3 3 3 4 2 2 3" xfId="13546" xr:uid="{00000000-0005-0000-0000-00002B310000}"/>
    <cellStyle name="Comma 3 3 3 3 4 2 2 3 2" xfId="32760" xr:uid="{1088B275-4A5C-48A5-9DFF-EA624D0173EE}"/>
    <cellStyle name="Comma 3 3 3 3 4 2 2 4" xfId="23153" xr:uid="{225AB106-BF26-4171-8964-7A2A79C25176}"/>
    <cellStyle name="Comma 3 3 3 3 4 2 3" xfId="6341" xr:uid="{00000000-0005-0000-0000-00002C310000}"/>
    <cellStyle name="Comma 3 3 3 3 4 2 3 2" xfId="15948" xr:uid="{00000000-0005-0000-0000-00002D310000}"/>
    <cellStyle name="Comma 3 3 3 3 4 2 3 2 2" xfId="35162" xr:uid="{B894EEF4-9A52-409C-98A2-DB5163D37E11}"/>
    <cellStyle name="Comma 3 3 3 3 4 2 3 3" xfId="25555" xr:uid="{80B88EF9-FCF0-4DC9-AD00-99EA41BC4B0A}"/>
    <cellStyle name="Comma 3 3 3 3 4 2 4" xfId="11144" xr:uid="{00000000-0005-0000-0000-00002E310000}"/>
    <cellStyle name="Comma 3 3 3 3 4 2 4 2" xfId="30358" xr:uid="{5B48FEC2-18FD-47E6-9179-0709DFC8D494}"/>
    <cellStyle name="Comma 3 3 3 3 4 2 5" xfId="20751" xr:uid="{E39BDF12-8CB9-4B8F-BDC7-3B7F854C9F9A}"/>
    <cellStyle name="Comma 3 3 3 3 4 3" xfId="2334" xr:uid="{00000000-0005-0000-0000-00002F310000}"/>
    <cellStyle name="Comma 3 3 3 3 4 3 2" xfId="4739" xr:uid="{00000000-0005-0000-0000-000030310000}"/>
    <cellStyle name="Comma 3 3 3 3 4 3 2 2" xfId="9542" xr:uid="{00000000-0005-0000-0000-000031310000}"/>
    <cellStyle name="Comma 3 3 3 3 4 3 2 2 2" xfId="19149" xr:uid="{00000000-0005-0000-0000-000032310000}"/>
    <cellStyle name="Comma 3 3 3 3 4 3 2 2 2 2" xfId="38363" xr:uid="{5971FD0C-9459-4BBF-B68A-59363136B9C6}"/>
    <cellStyle name="Comma 3 3 3 3 4 3 2 2 3" xfId="28756" xr:uid="{05847A12-FFD6-4BDE-B186-7CB0FEBA0127}"/>
    <cellStyle name="Comma 3 3 3 3 4 3 2 3" xfId="14346" xr:uid="{00000000-0005-0000-0000-000033310000}"/>
    <cellStyle name="Comma 3 3 3 3 4 3 2 3 2" xfId="33560" xr:uid="{3F7EEE50-8730-47DB-AC02-1109B393BFE6}"/>
    <cellStyle name="Comma 3 3 3 3 4 3 2 4" xfId="23953" xr:uid="{26A68C5E-A10B-483C-A1FB-36E99484BF0F}"/>
    <cellStyle name="Comma 3 3 3 3 4 3 3" xfId="7141" xr:uid="{00000000-0005-0000-0000-000034310000}"/>
    <cellStyle name="Comma 3 3 3 3 4 3 3 2" xfId="16748" xr:uid="{00000000-0005-0000-0000-000035310000}"/>
    <cellStyle name="Comma 3 3 3 3 4 3 3 2 2" xfId="35962" xr:uid="{F09B3575-F8E7-4937-8C31-D6D079CB2F78}"/>
    <cellStyle name="Comma 3 3 3 3 4 3 3 3" xfId="26355" xr:uid="{2EAF5792-B0A7-4D92-BD95-0875DBBA3203}"/>
    <cellStyle name="Comma 3 3 3 3 4 3 4" xfId="11944" xr:uid="{00000000-0005-0000-0000-000036310000}"/>
    <cellStyle name="Comma 3 3 3 3 4 3 4 2" xfId="31158" xr:uid="{B6A390A5-D993-442B-A87C-5C4159301212}"/>
    <cellStyle name="Comma 3 3 3 3 4 3 5" xfId="21551" xr:uid="{5F6069C0-FD22-4046-8407-A9AD66C1232B}"/>
    <cellStyle name="Comma 3 3 3 3 4 4" xfId="3139" xr:uid="{00000000-0005-0000-0000-000037310000}"/>
    <cellStyle name="Comma 3 3 3 3 4 4 2" xfId="7942" xr:uid="{00000000-0005-0000-0000-000038310000}"/>
    <cellStyle name="Comma 3 3 3 3 4 4 2 2" xfId="17549" xr:uid="{00000000-0005-0000-0000-000039310000}"/>
    <cellStyle name="Comma 3 3 3 3 4 4 2 2 2" xfId="36763" xr:uid="{EC23175D-B078-4AFE-B3AF-A29A9C300D2E}"/>
    <cellStyle name="Comma 3 3 3 3 4 4 2 3" xfId="27156" xr:uid="{311AD67D-99B9-407B-9C28-1291C03319C5}"/>
    <cellStyle name="Comma 3 3 3 3 4 4 3" xfId="12746" xr:uid="{00000000-0005-0000-0000-00003A310000}"/>
    <cellStyle name="Comma 3 3 3 3 4 4 3 2" xfId="31960" xr:uid="{47CDA590-0AF5-453D-84EC-7D2F4241C656}"/>
    <cellStyle name="Comma 3 3 3 3 4 4 4" xfId="22353" xr:uid="{B7EF417B-8152-4466-9B9B-978F1DAB15A1}"/>
    <cellStyle name="Comma 3 3 3 3 4 5" xfId="5541" xr:uid="{00000000-0005-0000-0000-00003B310000}"/>
    <cellStyle name="Comma 3 3 3 3 4 5 2" xfId="15148" xr:uid="{00000000-0005-0000-0000-00003C310000}"/>
    <cellStyle name="Comma 3 3 3 3 4 5 2 2" xfId="34362" xr:uid="{C4C57CE0-B7EC-4E35-8ED9-E3E59EE96703}"/>
    <cellStyle name="Comma 3 3 3 3 4 5 3" xfId="24755" xr:uid="{AFE4FEB1-A1E5-45C6-9338-1B909B4688FE}"/>
    <cellStyle name="Comma 3 3 3 3 4 6" xfId="10344" xr:uid="{00000000-0005-0000-0000-00003D310000}"/>
    <cellStyle name="Comma 3 3 3 3 4 6 2" xfId="29558" xr:uid="{667921C9-CF02-4595-8808-3EE5C96CA032}"/>
    <cellStyle name="Comma 3 3 3 3 4 7" xfId="19951" xr:uid="{56C10839-B812-492E-AD15-020E23FAC077}"/>
    <cellStyle name="Comma 3 3 3 3 5" xfId="934" xr:uid="{00000000-0005-0000-0000-00003E310000}"/>
    <cellStyle name="Comma 3 3 3 3 5 2" xfId="3339" xr:uid="{00000000-0005-0000-0000-00003F310000}"/>
    <cellStyle name="Comma 3 3 3 3 5 2 2" xfId="8142" xr:uid="{00000000-0005-0000-0000-000040310000}"/>
    <cellStyle name="Comma 3 3 3 3 5 2 2 2" xfId="17749" xr:uid="{00000000-0005-0000-0000-000041310000}"/>
    <cellStyle name="Comma 3 3 3 3 5 2 2 2 2" xfId="36963" xr:uid="{4FDBAC6E-229F-4E4E-9033-C6CF568C3198}"/>
    <cellStyle name="Comma 3 3 3 3 5 2 2 3" xfId="27356" xr:uid="{ACBE17FF-5263-4407-8AEF-CC651F959802}"/>
    <cellStyle name="Comma 3 3 3 3 5 2 3" xfId="12946" xr:uid="{00000000-0005-0000-0000-000042310000}"/>
    <cellStyle name="Comma 3 3 3 3 5 2 3 2" xfId="32160" xr:uid="{4023E3AD-6384-4AD9-B82B-2B90345CDDC4}"/>
    <cellStyle name="Comma 3 3 3 3 5 2 4" xfId="22553" xr:uid="{16E5725F-F6BC-41A7-A706-17238691E6F7}"/>
    <cellStyle name="Comma 3 3 3 3 5 3" xfId="5741" xr:uid="{00000000-0005-0000-0000-000043310000}"/>
    <cellStyle name="Comma 3 3 3 3 5 3 2" xfId="15348" xr:uid="{00000000-0005-0000-0000-000044310000}"/>
    <cellStyle name="Comma 3 3 3 3 5 3 2 2" xfId="34562" xr:uid="{1FBD3753-4EDE-4CEA-A88A-6DB47FFFEB0D}"/>
    <cellStyle name="Comma 3 3 3 3 5 3 3" xfId="24955" xr:uid="{86A47728-201D-4AEC-BF5E-B44D3A8641E2}"/>
    <cellStyle name="Comma 3 3 3 3 5 4" xfId="10544" xr:uid="{00000000-0005-0000-0000-000045310000}"/>
    <cellStyle name="Comma 3 3 3 3 5 4 2" xfId="29758" xr:uid="{E18C0569-0BDF-45F5-96AE-6F8C41B0150D}"/>
    <cellStyle name="Comma 3 3 3 3 5 5" xfId="20151" xr:uid="{0528081C-957D-49A5-913C-0558161D1EB7}"/>
    <cellStyle name="Comma 3 3 3 3 6" xfId="1734" xr:uid="{00000000-0005-0000-0000-000046310000}"/>
    <cellStyle name="Comma 3 3 3 3 6 2" xfId="4139" xr:uid="{00000000-0005-0000-0000-000047310000}"/>
    <cellStyle name="Comma 3 3 3 3 6 2 2" xfId="8942" xr:uid="{00000000-0005-0000-0000-000048310000}"/>
    <cellStyle name="Comma 3 3 3 3 6 2 2 2" xfId="18549" xr:uid="{00000000-0005-0000-0000-000049310000}"/>
    <cellStyle name="Comma 3 3 3 3 6 2 2 2 2" xfId="37763" xr:uid="{77258409-AC7E-4C57-A6A2-8DF25A279952}"/>
    <cellStyle name="Comma 3 3 3 3 6 2 2 3" xfId="28156" xr:uid="{E7A87EB7-E7E4-4745-8E41-AC40CF61F825}"/>
    <cellStyle name="Comma 3 3 3 3 6 2 3" xfId="13746" xr:uid="{00000000-0005-0000-0000-00004A310000}"/>
    <cellStyle name="Comma 3 3 3 3 6 2 3 2" xfId="32960" xr:uid="{6D52776B-FCB6-41CC-875C-D73C7F987014}"/>
    <cellStyle name="Comma 3 3 3 3 6 2 4" xfId="23353" xr:uid="{1B34FB5C-1A17-4C5C-BB6D-66A6821C7E27}"/>
    <cellStyle name="Comma 3 3 3 3 6 3" xfId="6541" xr:uid="{00000000-0005-0000-0000-00004B310000}"/>
    <cellStyle name="Comma 3 3 3 3 6 3 2" xfId="16148" xr:uid="{00000000-0005-0000-0000-00004C310000}"/>
    <cellStyle name="Comma 3 3 3 3 6 3 2 2" xfId="35362" xr:uid="{7C5A0F6D-794A-48CB-B699-AEC302F98544}"/>
    <cellStyle name="Comma 3 3 3 3 6 3 3" xfId="25755" xr:uid="{A2D942DC-3B12-40A7-AFA6-540A0087F347}"/>
    <cellStyle name="Comma 3 3 3 3 6 4" xfId="11344" xr:uid="{00000000-0005-0000-0000-00004D310000}"/>
    <cellStyle name="Comma 3 3 3 3 6 4 2" xfId="30558" xr:uid="{5D646DF9-6085-4679-B33C-76EE0137670E}"/>
    <cellStyle name="Comma 3 3 3 3 6 5" xfId="20951" xr:uid="{7561D2B3-2C9A-4450-8A03-E967BAD0D9D1}"/>
    <cellStyle name="Comma 3 3 3 3 7" xfId="2539" xr:uid="{00000000-0005-0000-0000-00004E310000}"/>
    <cellStyle name="Comma 3 3 3 3 7 2" xfId="7342" xr:uid="{00000000-0005-0000-0000-00004F310000}"/>
    <cellStyle name="Comma 3 3 3 3 7 2 2" xfId="16949" xr:uid="{00000000-0005-0000-0000-000050310000}"/>
    <cellStyle name="Comma 3 3 3 3 7 2 2 2" xfId="36163" xr:uid="{11D69DD3-739E-4DCB-A687-A73B1B329496}"/>
    <cellStyle name="Comma 3 3 3 3 7 2 3" xfId="26556" xr:uid="{6EE8B2D1-536D-4F34-988C-1901C192F100}"/>
    <cellStyle name="Comma 3 3 3 3 7 3" xfId="12146" xr:uid="{00000000-0005-0000-0000-000051310000}"/>
    <cellStyle name="Comma 3 3 3 3 7 3 2" xfId="31360" xr:uid="{6F5D230A-5351-4282-BD3B-1A989D4C0B71}"/>
    <cellStyle name="Comma 3 3 3 3 7 4" xfId="21753" xr:uid="{B1442F91-B378-49C4-8792-4F1A272887DE}"/>
    <cellStyle name="Comma 3 3 3 3 8" xfId="4941" xr:uid="{00000000-0005-0000-0000-000052310000}"/>
    <cellStyle name="Comma 3 3 3 3 8 2" xfId="14548" xr:uid="{00000000-0005-0000-0000-000053310000}"/>
    <cellStyle name="Comma 3 3 3 3 8 2 2" xfId="33762" xr:uid="{019FD261-E940-49C9-BDDD-EFE4C18FF7EA}"/>
    <cellStyle name="Comma 3 3 3 3 8 3" xfId="24155" xr:uid="{C83A26CC-6EAB-4C24-A58A-ACD199180AD6}"/>
    <cellStyle name="Comma 3 3 3 3 9" xfId="9744" xr:uid="{00000000-0005-0000-0000-000054310000}"/>
    <cellStyle name="Comma 3 3 3 3 9 2" xfId="28958" xr:uid="{56AAECA0-0F4C-43A0-8C38-78D256DD56E6}"/>
    <cellStyle name="Comma 3 3 3 4" xfId="233" xr:uid="{00000000-0005-0000-0000-000055310000}"/>
    <cellStyle name="Comma 3 3 3 4 2" xfId="1034" xr:uid="{00000000-0005-0000-0000-000056310000}"/>
    <cellStyle name="Comma 3 3 3 4 2 2" xfId="3439" xr:uid="{00000000-0005-0000-0000-000057310000}"/>
    <cellStyle name="Comma 3 3 3 4 2 2 2" xfId="8242" xr:uid="{00000000-0005-0000-0000-000058310000}"/>
    <cellStyle name="Comma 3 3 3 4 2 2 2 2" xfId="17849" xr:uid="{00000000-0005-0000-0000-000059310000}"/>
    <cellStyle name="Comma 3 3 3 4 2 2 2 2 2" xfId="37063" xr:uid="{BE07462B-6FB4-4899-BB90-F187D5169F4C}"/>
    <cellStyle name="Comma 3 3 3 4 2 2 2 3" xfId="27456" xr:uid="{B51C7169-91E1-4D7B-A535-3A9AAE1A4891}"/>
    <cellStyle name="Comma 3 3 3 4 2 2 3" xfId="13046" xr:uid="{00000000-0005-0000-0000-00005A310000}"/>
    <cellStyle name="Comma 3 3 3 4 2 2 3 2" xfId="32260" xr:uid="{5D472D8C-3E3A-4DB0-BD46-E6CDE7FE887F}"/>
    <cellStyle name="Comma 3 3 3 4 2 2 4" xfId="22653" xr:uid="{1BEFE887-56F9-4518-9362-6E042DD4CB52}"/>
    <cellStyle name="Comma 3 3 3 4 2 3" xfId="5841" xr:uid="{00000000-0005-0000-0000-00005B310000}"/>
    <cellStyle name="Comma 3 3 3 4 2 3 2" xfId="15448" xr:uid="{00000000-0005-0000-0000-00005C310000}"/>
    <cellStyle name="Comma 3 3 3 4 2 3 2 2" xfId="34662" xr:uid="{9A9945EB-9D93-4DEC-B181-5ED50B48EF23}"/>
    <cellStyle name="Comma 3 3 3 4 2 3 3" xfId="25055" xr:uid="{74BEFA63-C988-490E-A17A-D252C28491AF}"/>
    <cellStyle name="Comma 3 3 3 4 2 4" xfId="10644" xr:uid="{00000000-0005-0000-0000-00005D310000}"/>
    <cellStyle name="Comma 3 3 3 4 2 4 2" xfId="29858" xr:uid="{852D732B-9F57-4118-A30C-A62A49622F7D}"/>
    <cellStyle name="Comma 3 3 3 4 2 5" xfId="20251" xr:uid="{792EC7CD-17D5-4B3F-B0C4-8B068EB90C4E}"/>
    <cellStyle name="Comma 3 3 3 4 3" xfId="1834" xr:uid="{00000000-0005-0000-0000-00005E310000}"/>
    <cellStyle name="Comma 3 3 3 4 3 2" xfId="4239" xr:uid="{00000000-0005-0000-0000-00005F310000}"/>
    <cellStyle name="Comma 3 3 3 4 3 2 2" xfId="9042" xr:uid="{00000000-0005-0000-0000-000060310000}"/>
    <cellStyle name="Comma 3 3 3 4 3 2 2 2" xfId="18649" xr:uid="{00000000-0005-0000-0000-000061310000}"/>
    <cellStyle name="Comma 3 3 3 4 3 2 2 2 2" xfId="37863" xr:uid="{5BCAAD46-D894-414F-A82F-BEF59DF48411}"/>
    <cellStyle name="Comma 3 3 3 4 3 2 2 3" xfId="28256" xr:uid="{39A654EF-32BD-456C-9517-32BC45CA8C02}"/>
    <cellStyle name="Comma 3 3 3 4 3 2 3" xfId="13846" xr:uid="{00000000-0005-0000-0000-000062310000}"/>
    <cellStyle name="Comma 3 3 3 4 3 2 3 2" xfId="33060" xr:uid="{F5A48019-E7C5-498B-8C2A-245D5AD19DBC}"/>
    <cellStyle name="Comma 3 3 3 4 3 2 4" xfId="23453" xr:uid="{E96287F9-57A7-424F-8EA1-247C1E992DCD}"/>
    <cellStyle name="Comma 3 3 3 4 3 3" xfId="6641" xr:uid="{00000000-0005-0000-0000-000063310000}"/>
    <cellStyle name="Comma 3 3 3 4 3 3 2" xfId="16248" xr:uid="{00000000-0005-0000-0000-000064310000}"/>
    <cellStyle name="Comma 3 3 3 4 3 3 2 2" xfId="35462" xr:uid="{4471794E-F7C4-4CFA-B7D2-1B63ECA1AAAB}"/>
    <cellStyle name="Comma 3 3 3 4 3 3 3" xfId="25855" xr:uid="{FDA26AD7-20B1-4BEE-A026-B051B4B8813A}"/>
    <cellStyle name="Comma 3 3 3 4 3 4" xfId="11444" xr:uid="{00000000-0005-0000-0000-000065310000}"/>
    <cellStyle name="Comma 3 3 3 4 3 4 2" xfId="30658" xr:uid="{E2A510E6-52AE-4CE7-BB74-7FA16EDB9D28}"/>
    <cellStyle name="Comma 3 3 3 4 3 5" xfId="21051" xr:uid="{AE065F84-EE19-4E7F-A643-137DBAE14F1B}"/>
    <cellStyle name="Comma 3 3 3 4 4" xfId="2639" xr:uid="{00000000-0005-0000-0000-000066310000}"/>
    <cellStyle name="Comma 3 3 3 4 4 2" xfId="7442" xr:uid="{00000000-0005-0000-0000-000067310000}"/>
    <cellStyle name="Comma 3 3 3 4 4 2 2" xfId="17049" xr:uid="{00000000-0005-0000-0000-000068310000}"/>
    <cellStyle name="Comma 3 3 3 4 4 2 2 2" xfId="36263" xr:uid="{0F88DBC6-37B0-4EA4-900B-A6245A353A37}"/>
    <cellStyle name="Comma 3 3 3 4 4 2 3" xfId="26656" xr:uid="{FA902703-81E4-4584-A42C-D2767D2D532C}"/>
    <cellStyle name="Comma 3 3 3 4 4 3" xfId="12246" xr:uid="{00000000-0005-0000-0000-000069310000}"/>
    <cellStyle name="Comma 3 3 3 4 4 3 2" xfId="31460" xr:uid="{00996784-19D5-4491-B337-1FA3684849AD}"/>
    <cellStyle name="Comma 3 3 3 4 4 4" xfId="21853" xr:uid="{6287C7A4-774E-47A4-9F94-E3669D51720B}"/>
    <cellStyle name="Comma 3 3 3 4 5" xfId="5041" xr:uid="{00000000-0005-0000-0000-00006A310000}"/>
    <cellStyle name="Comma 3 3 3 4 5 2" xfId="14648" xr:uid="{00000000-0005-0000-0000-00006B310000}"/>
    <cellStyle name="Comma 3 3 3 4 5 2 2" xfId="33862" xr:uid="{FAA90361-25C2-4260-8D6E-894649B9C368}"/>
    <cellStyle name="Comma 3 3 3 4 5 3" xfId="24255" xr:uid="{5D94F6EF-6BD0-4614-9784-F0C76C308562}"/>
    <cellStyle name="Comma 3 3 3 4 6" xfId="9844" xr:uid="{00000000-0005-0000-0000-00006C310000}"/>
    <cellStyle name="Comma 3 3 3 4 6 2" xfId="29058" xr:uid="{7A8D3964-1BB8-4E55-908C-34C60927201A}"/>
    <cellStyle name="Comma 3 3 3 4 7" xfId="19451" xr:uid="{65334AD3-4C6E-44B9-BDB0-B6B23C0AC22F}"/>
    <cellStyle name="Comma 3 3 3 5" xfId="433" xr:uid="{00000000-0005-0000-0000-00006D310000}"/>
    <cellStyle name="Comma 3 3 3 5 2" xfId="1234" xr:uid="{00000000-0005-0000-0000-00006E310000}"/>
    <cellStyle name="Comma 3 3 3 5 2 2" xfId="3639" xr:uid="{00000000-0005-0000-0000-00006F310000}"/>
    <cellStyle name="Comma 3 3 3 5 2 2 2" xfId="8442" xr:uid="{00000000-0005-0000-0000-000070310000}"/>
    <cellStyle name="Comma 3 3 3 5 2 2 2 2" xfId="18049" xr:uid="{00000000-0005-0000-0000-000071310000}"/>
    <cellStyle name="Comma 3 3 3 5 2 2 2 2 2" xfId="37263" xr:uid="{3CC93077-AE67-4DAA-A2C7-3B05CA16DCED}"/>
    <cellStyle name="Comma 3 3 3 5 2 2 2 3" xfId="27656" xr:uid="{8A205493-271C-4997-9A5E-F13BA1CF959A}"/>
    <cellStyle name="Comma 3 3 3 5 2 2 3" xfId="13246" xr:uid="{00000000-0005-0000-0000-000072310000}"/>
    <cellStyle name="Comma 3 3 3 5 2 2 3 2" xfId="32460" xr:uid="{12998BF1-A63D-4DC3-B751-4E1B0663A246}"/>
    <cellStyle name="Comma 3 3 3 5 2 2 4" xfId="22853" xr:uid="{18F683F8-907A-4EAC-97BA-1C9628EA1982}"/>
    <cellStyle name="Comma 3 3 3 5 2 3" xfId="6041" xr:uid="{00000000-0005-0000-0000-000073310000}"/>
    <cellStyle name="Comma 3 3 3 5 2 3 2" xfId="15648" xr:uid="{00000000-0005-0000-0000-000074310000}"/>
    <cellStyle name="Comma 3 3 3 5 2 3 2 2" xfId="34862" xr:uid="{C19C9DCB-96C6-4BC4-965B-DFF3B7710B91}"/>
    <cellStyle name="Comma 3 3 3 5 2 3 3" xfId="25255" xr:uid="{F850BA2E-7DA3-4C9E-8F91-D6A5017DD78B}"/>
    <cellStyle name="Comma 3 3 3 5 2 4" xfId="10844" xr:uid="{00000000-0005-0000-0000-000075310000}"/>
    <cellStyle name="Comma 3 3 3 5 2 4 2" xfId="30058" xr:uid="{0F36AA70-E05C-4988-8B56-5462A13F1318}"/>
    <cellStyle name="Comma 3 3 3 5 2 5" xfId="20451" xr:uid="{6234199F-B93B-49A2-879C-4DDC0077A0CA}"/>
    <cellStyle name="Comma 3 3 3 5 3" xfId="2034" xr:uid="{00000000-0005-0000-0000-000076310000}"/>
    <cellStyle name="Comma 3 3 3 5 3 2" xfId="4439" xr:uid="{00000000-0005-0000-0000-000077310000}"/>
    <cellStyle name="Comma 3 3 3 5 3 2 2" xfId="9242" xr:uid="{00000000-0005-0000-0000-000078310000}"/>
    <cellStyle name="Comma 3 3 3 5 3 2 2 2" xfId="18849" xr:uid="{00000000-0005-0000-0000-000079310000}"/>
    <cellStyle name="Comma 3 3 3 5 3 2 2 2 2" xfId="38063" xr:uid="{9E38498C-7872-4E03-8923-604A28E7BA2E}"/>
    <cellStyle name="Comma 3 3 3 5 3 2 2 3" xfId="28456" xr:uid="{959E5893-F38C-4321-AE8A-2AA8D845D503}"/>
    <cellStyle name="Comma 3 3 3 5 3 2 3" xfId="14046" xr:uid="{00000000-0005-0000-0000-00007A310000}"/>
    <cellStyle name="Comma 3 3 3 5 3 2 3 2" xfId="33260" xr:uid="{A42E29ED-10AF-41B2-9F16-40EE2F9A6861}"/>
    <cellStyle name="Comma 3 3 3 5 3 2 4" xfId="23653" xr:uid="{64A2D9F6-8D01-4466-83BF-6C5AA738FC71}"/>
    <cellStyle name="Comma 3 3 3 5 3 3" xfId="6841" xr:uid="{00000000-0005-0000-0000-00007B310000}"/>
    <cellStyle name="Comma 3 3 3 5 3 3 2" xfId="16448" xr:uid="{00000000-0005-0000-0000-00007C310000}"/>
    <cellStyle name="Comma 3 3 3 5 3 3 2 2" xfId="35662" xr:uid="{A7F09DE0-7F96-482B-B7D5-332C8DB20211}"/>
    <cellStyle name="Comma 3 3 3 5 3 3 3" xfId="26055" xr:uid="{F78F4AFF-2C75-48B9-9AA5-53BE2304F6FD}"/>
    <cellStyle name="Comma 3 3 3 5 3 4" xfId="11644" xr:uid="{00000000-0005-0000-0000-00007D310000}"/>
    <cellStyle name="Comma 3 3 3 5 3 4 2" xfId="30858" xr:uid="{76F1484E-E0E2-4172-9568-EA689F6E1032}"/>
    <cellStyle name="Comma 3 3 3 5 3 5" xfId="21251" xr:uid="{B09F624F-B503-4604-92C7-9444BDD7C601}"/>
    <cellStyle name="Comma 3 3 3 5 4" xfId="2839" xr:uid="{00000000-0005-0000-0000-00007E310000}"/>
    <cellStyle name="Comma 3 3 3 5 4 2" xfId="7642" xr:uid="{00000000-0005-0000-0000-00007F310000}"/>
    <cellStyle name="Comma 3 3 3 5 4 2 2" xfId="17249" xr:uid="{00000000-0005-0000-0000-000080310000}"/>
    <cellStyle name="Comma 3 3 3 5 4 2 2 2" xfId="36463" xr:uid="{26AA21AE-CCA8-4A6C-83E8-52B657E29471}"/>
    <cellStyle name="Comma 3 3 3 5 4 2 3" xfId="26856" xr:uid="{5E80BF2A-9B32-4167-B762-DC95BF88E6F7}"/>
    <cellStyle name="Comma 3 3 3 5 4 3" xfId="12446" xr:uid="{00000000-0005-0000-0000-000081310000}"/>
    <cellStyle name="Comma 3 3 3 5 4 3 2" xfId="31660" xr:uid="{760E36F8-BE39-4311-97C6-5E72C7675701}"/>
    <cellStyle name="Comma 3 3 3 5 4 4" xfId="22053" xr:uid="{5DD2BB46-4280-437A-A99A-43157D4F65BA}"/>
    <cellStyle name="Comma 3 3 3 5 5" xfId="5241" xr:uid="{00000000-0005-0000-0000-000082310000}"/>
    <cellStyle name="Comma 3 3 3 5 5 2" xfId="14848" xr:uid="{00000000-0005-0000-0000-000083310000}"/>
    <cellStyle name="Comma 3 3 3 5 5 2 2" xfId="34062" xr:uid="{D9112B63-9EC9-4DBA-B070-D960C1DA70CC}"/>
    <cellStyle name="Comma 3 3 3 5 5 3" xfId="24455" xr:uid="{059B213B-5399-4393-A754-90322EFDAF48}"/>
    <cellStyle name="Comma 3 3 3 5 6" xfId="10044" xr:uid="{00000000-0005-0000-0000-000084310000}"/>
    <cellStyle name="Comma 3 3 3 5 6 2" xfId="29258" xr:uid="{759F8C7F-4EC4-41B9-A6EC-CB867D2F7897}"/>
    <cellStyle name="Comma 3 3 3 5 7" xfId="19651" xr:uid="{A6AEBA80-1B6A-424D-A47F-FB6869BD6408}"/>
    <cellStyle name="Comma 3 3 3 6" xfId="633" xr:uid="{00000000-0005-0000-0000-000085310000}"/>
    <cellStyle name="Comma 3 3 3 6 2" xfId="1434" xr:uid="{00000000-0005-0000-0000-000086310000}"/>
    <cellStyle name="Comma 3 3 3 6 2 2" xfId="3839" xr:uid="{00000000-0005-0000-0000-000087310000}"/>
    <cellStyle name="Comma 3 3 3 6 2 2 2" xfId="8642" xr:uid="{00000000-0005-0000-0000-000088310000}"/>
    <cellStyle name="Comma 3 3 3 6 2 2 2 2" xfId="18249" xr:uid="{00000000-0005-0000-0000-000089310000}"/>
    <cellStyle name="Comma 3 3 3 6 2 2 2 2 2" xfId="37463" xr:uid="{37C0FD2A-9D77-4EE9-BCF0-8926A557B748}"/>
    <cellStyle name="Comma 3 3 3 6 2 2 2 3" xfId="27856" xr:uid="{12991F04-F83A-4558-AACF-E196CD56205C}"/>
    <cellStyle name="Comma 3 3 3 6 2 2 3" xfId="13446" xr:uid="{00000000-0005-0000-0000-00008A310000}"/>
    <cellStyle name="Comma 3 3 3 6 2 2 3 2" xfId="32660" xr:uid="{A517AB0B-A36D-4821-A94E-DF11A39F5503}"/>
    <cellStyle name="Comma 3 3 3 6 2 2 4" xfId="23053" xr:uid="{A59AF872-8F11-422E-8832-878A37F6890E}"/>
    <cellStyle name="Comma 3 3 3 6 2 3" xfId="6241" xr:uid="{00000000-0005-0000-0000-00008B310000}"/>
    <cellStyle name="Comma 3 3 3 6 2 3 2" xfId="15848" xr:uid="{00000000-0005-0000-0000-00008C310000}"/>
    <cellStyle name="Comma 3 3 3 6 2 3 2 2" xfId="35062" xr:uid="{FFD91181-3B2D-43A7-96E9-9AAA429306E2}"/>
    <cellStyle name="Comma 3 3 3 6 2 3 3" xfId="25455" xr:uid="{08882021-F841-40C8-945F-7A1321B8EA8C}"/>
    <cellStyle name="Comma 3 3 3 6 2 4" xfId="11044" xr:uid="{00000000-0005-0000-0000-00008D310000}"/>
    <cellStyle name="Comma 3 3 3 6 2 4 2" xfId="30258" xr:uid="{A1210543-BFA2-4590-A35E-4A500EF3DDDA}"/>
    <cellStyle name="Comma 3 3 3 6 2 5" xfId="20651" xr:uid="{AF2C0F25-022E-4138-9B92-4901F4E3AE90}"/>
    <cellStyle name="Comma 3 3 3 6 3" xfId="2234" xr:uid="{00000000-0005-0000-0000-00008E310000}"/>
    <cellStyle name="Comma 3 3 3 6 3 2" xfId="4639" xr:uid="{00000000-0005-0000-0000-00008F310000}"/>
    <cellStyle name="Comma 3 3 3 6 3 2 2" xfId="9442" xr:uid="{00000000-0005-0000-0000-000090310000}"/>
    <cellStyle name="Comma 3 3 3 6 3 2 2 2" xfId="19049" xr:uid="{00000000-0005-0000-0000-000091310000}"/>
    <cellStyle name="Comma 3 3 3 6 3 2 2 2 2" xfId="38263" xr:uid="{5FFEE83F-8D8D-43D9-8232-080887C83AE3}"/>
    <cellStyle name="Comma 3 3 3 6 3 2 2 3" xfId="28656" xr:uid="{6189ED04-01AA-451B-8EC1-E55279CE01F7}"/>
    <cellStyle name="Comma 3 3 3 6 3 2 3" xfId="14246" xr:uid="{00000000-0005-0000-0000-000092310000}"/>
    <cellStyle name="Comma 3 3 3 6 3 2 3 2" xfId="33460" xr:uid="{270388D1-DDA4-43C1-B6B0-FECFAAABF540}"/>
    <cellStyle name="Comma 3 3 3 6 3 2 4" xfId="23853" xr:uid="{2B4D2EEA-A363-41E3-91BF-21E0A15F1BF4}"/>
    <cellStyle name="Comma 3 3 3 6 3 3" xfId="7041" xr:uid="{00000000-0005-0000-0000-000093310000}"/>
    <cellStyle name="Comma 3 3 3 6 3 3 2" xfId="16648" xr:uid="{00000000-0005-0000-0000-000094310000}"/>
    <cellStyle name="Comma 3 3 3 6 3 3 2 2" xfId="35862" xr:uid="{E8D4314C-3354-4606-8979-C0838CFC17BF}"/>
    <cellStyle name="Comma 3 3 3 6 3 3 3" xfId="26255" xr:uid="{796F1300-5A1E-4D78-B275-0CBE8E444829}"/>
    <cellStyle name="Comma 3 3 3 6 3 4" xfId="11844" xr:uid="{00000000-0005-0000-0000-000095310000}"/>
    <cellStyle name="Comma 3 3 3 6 3 4 2" xfId="31058" xr:uid="{E0DE29A1-F876-4B8A-B9C5-7B39C866137E}"/>
    <cellStyle name="Comma 3 3 3 6 3 5" xfId="21451" xr:uid="{4955DCE2-06D1-403A-A3FB-145E3FEFEEC5}"/>
    <cellStyle name="Comma 3 3 3 6 4" xfId="3039" xr:uid="{00000000-0005-0000-0000-000096310000}"/>
    <cellStyle name="Comma 3 3 3 6 4 2" xfId="7842" xr:uid="{00000000-0005-0000-0000-000097310000}"/>
    <cellStyle name="Comma 3 3 3 6 4 2 2" xfId="17449" xr:uid="{00000000-0005-0000-0000-000098310000}"/>
    <cellStyle name="Comma 3 3 3 6 4 2 2 2" xfId="36663" xr:uid="{F83DFB17-959D-4D1D-A115-3F9FC6A393C6}"/>
    <cellStyle name="Comma 3 3 3 6 4 2 3" xfId="27056" xr:uid="{67640BB2-100A-4848-B570-905A51714952}"/>
    <cellStyle name="Comma 3 3 3 6 4 3" xfId="12646" xr:uid="{00000000-0005-0000-0000-000099310000}"/>
    <cellStyle name="Comma 3 3 3 6 4 3 2" xfId="31860" xr:uid="{00F87021-FD04-4E3E-878F-DC754946589C}"/>
    <cellStyle name="Comma 3 3 3 6 4 4" xfId="22253" xr:uid="{B6B838E6-AC2E-4778-BE86-234B5697A7C2}"/>
    <cellStyle name="Comma 3 3 3 6 5" xfId="5441" xr:uid="{00000000-0005-0000-0000-00009A310000}"/>
    <cellStyle name="Comma 3 3 3 6 5 2" xfId="15048" xr:uid="{00000000-0005-0000-0000-00009B310000}"/>
    <cellStyle name="Comma 3 3 3 6 5 2 2" xfId="34262" xr:uid="{CFF0B7BF-8115-467C-846A-AED3E16CD26C}"/>
    <cellStyle name="Comma 3 3 3 6 5 3" xfId="24655" xr:uid="{058CCD1D-5A78-4E59-8D88-0D67BDA87DCE}"/>
    <cellStyle name="Comma 3 3 3 6 6" xfId="10244" xr:uid="{00000000-0005-0000-0000-00009C310000}"/>
    <cellStyle name="Comma 3 3 3 6 6 2" xfId="29458" xr:uid="{F46359D8-4334-4189-9B4D-CC6A49A8B488}"/>
    <cellStyle name="Comma 3 3 3 6 7" xfId="19851" xr:uid="{59EAA6AA-2895-4315-8653-F389BA2C85C4}"/>
    <cellStyle name="Comma 3 3 3 7" xfId="834" xr:uid="{00000000-0005-0000-0000-00009D310000}"/>
    <cellStyle name="Comma 3 3 3 7 2" xfId="3239" xr:uid="{00000000-0005-0000-0000-00009E310000}"/>
    <cellStyle name="Comma 3 3 3 7 2 2" xfId="8042" xr:uid="{00000000-0005-0000-0000-00009F310000}"/>
    <cellStyle name="Comma 3 3 3 7 2 2 2" xfId="17649" xr:uid="{00000000-0005-0000-0000-0000A0310000}"/>
    <cellStyle name="Comma 3 3 3 7 2 2 2 2" xfId="36863" xr:uid="{74F60548-513A-49D0-AF3B-CC3A82B0ACA8}"/>
    <cellStyle name="Comma 3 3 3 7 2 2 3" xfId="27256" xr:uid="{75B3DF55-D943-497A-A792-14FAD1201CAC}"/>
    <cellStyle name="Comma 3 3 3 7 2 3" xfId="12846" xr:uid="{00000000-0005-0000-0000-0000A1310000}"/>
    <cellStyle name="Comma 3 3 3 7 2 3 2" xfId="32060" xr:uid="{C13D7D90-CBD1-40AE-9D25-E328CE8936BB}"/>
    <cellStyle name="Comma 3 3 3 7 2 4" xfId="22453" xr:uid="{FE5A7DD6-3F97-437A-954C-6B22AB50427C}"/>
    <cellStyle name="Comma 3 3 3 7 3" xfId="5641" xr:uid="{00000000-0005-0000-0000-0000A2310000}"/>
    <cellStyle name="Comma 3 3 3 7 3 2" xfId="15248" xr:uid="{00000000-0005-0000-0000-0000A3310000}"/>
    <cellStyle name="Comma 3 3 3 7 3 2 2" xfId="34462" xr:uid="{1CC71C91-373C-4108-A672-DC690CB1D5C8}"/>
    <cellStyle name="Comma 3 3 3 7 3 3" xfId="24855" xr:uid="{49D26503-8E9A-4636-ACDD-94EFBCEE875C}"/>
    <cellStyle name="Comma 3 3 3 7 4" xfId="10444" xr:uid="{00000000-0005-0000-0000-0000A4310000}"/>
    <cellStyle name="Comma 3 3 3 7 4 2" xfId="29658" xr:uid="{43773CB7-DAC8-4D47-A01F-B84214F99BEE}"/>
    <cellStyle name="Comma 3 3 3 7 5" xfId="20051" xr:uid="{E6E303F1-D5BE-48FD-82EF-C29AA8C6A189}"/>
    <cellStyle name="Comma 3 3 3 8" xfId="1634" xr:uid="{00000000-0005-0000-0000-0000A5310000}"/>
    <cellStyle name="Comma 3 3 3 8 2" xfId="4039" xr:uid="{00000000-0005-0000-0000-0000A6310000}"/>
    <cellStyle name="Comma 3 3 3 8 2 2" xfId="8842" xr:uid="{00000000-0005-0000-0000-0000A7310000}"/>
    <cellStyle name="Comma 3 3 3 8 2 2 2" xfId="18449" xr:uid="{00000000-0005-0000-0000-0000A8310000}"/>
    <cellStyle name="Comma 3 3 3 8 2 2 2 2" xfId="37663" xr:uid="{12ED3DF9-0873-4748-B988-3349B4C6E132}"/>
    <cellStyle name="Comma 3 3 3 8 2 2 3" xfId="28056" xr:uid="{81646B13-E3D0-42E1-8850-44B397DD8252}"/>
    <cellStyle name="Comma 3 3 3 8 2 3" xfId="13646" xr:uid="{00000000-0005-0000-0000-0000A9310000}"/>
    <cellStyle name="Comma 3 3 3 8 2 3 2" xfId="32860" xr:uid="{846BA489-AF24-49F2-80FE-C09C2F7FF342}"/>
    <cellStyle name="Comma 3 3 3 8 2 4" xfId="23253" xr:uid="{8EE12362-8D77-4FC4-865D-3E8946DA334B}"/>
    <cellStyle name="Comma 3 3 3 8 3" xfId="6441" xr:uid="{00000000-0005-0000-0000-0000AA310000}"/>
    <cellStyle name="Comma 3 3 3 8 3 2" xfId="16048" xr:uid="{00000000-0005-0000-0000-0000AB310000}"/>
    <cellStyle name="Comma 3 3 3 8 3 2 2" xfId="35262" xr:uid="{E8A90133-85BC-4440-87CC-A974551ED166}"/>
    <cellStyle name="Comma 3 3 3 8 3 3" xfId="25655" xr:uid="{AADDA1BC-8D41-447C-A271-BFBE798CFE38}"/>
    <cellStyle name="Comma 3 3 3 8 4" xfId="11244" xr:uid="{00000000-0005-0000-0000-0000AC310000}"/>
    <cellStyle name="Comma 3 3 3 8 4 2" xfId="30458" xr:uid="{1BCEC7ED-CE1B-4569-8E13-47B6564367A9}"/>
    <cellStyle name="Comma 3 3 3 8 5" xfId="20851" xr:uid="{15A54B84-86C9-4F31-94C6-BED00E895371}"/>
    <cellStyle name="Comma 3 3 3 9" xfId="2439" xr:uid="{00000000-0005-0000-0000-0000AD310000}"/>
    <cellStyle name="Comma 3 3 3 9 2" xfId="7242" xr:uid="{00000000-0005-0000-0000-0000AE310000}"/>
    <cellStyle name="Comma 3 3 3 9 2 2" xfId="16849" xr:uid="{00000000-0005-0000-0000-0000AF310000}"/>
    <cellStyle name="Comma 3 3 3 9 2 2 2" xfId="36063" xr:uid="{3838B123-EEF7-42F1-9F01-B32F27A399D5}"/>
    <cellStyle name="Comma 3 3 3 9 2 3" xfId="26456" xr:uid="{EF87E8E6-6BF9-4382-9F3C-DDA788C9D2C8}"/>
    <cellStyle name="Comma 3 3 3 9 3" xfId="12046" xr:uid="{00000000-0005-0000-0000-0000B0310000}"/>
    <cellStyle name="Comma 3 3 3 9 3 2" xfId="31260" xr:uid="{FA1E4D3F-5A42-427F-9B42-60C4A28F42B3}"/>
    <cellStyle name="Comma 3 3 3 9 4" xfId="21653" xr:uid="{E84A4CFC-8D8D-41D9-9908-0B3F1228E0AE}"/>
    <cellStyle name="Comma 3 3 4" xfId="42" xr:uid="{00000000-0005-0000-0000-0000B1310000}"/>
    <cellStyle name="Comma 3 3 4 10" xfId="4851" xr:uid="{00000000-0005-0000-0000-0000B2310000}"/>
    <cellStyle name="Comma 3 3 4 10 2" xfId="14458" xr:uid="{00000000-0005-0000-0000-0000B3310000}"/>
    <cellStyle name="Comma 3 3 4 10 2 2" xfId="33672" xr:uid="{E4A9B500-540C-4EBB-A749-057F83724D4C}"/>
    <cellStyle name="Comma 3 3 4 10 3" xfId="24065" xr:uid="{11161D4B-8CB0-4918-B23B-6CD190A3C8A2}"/>
    <cellStyle name="Comma 3 3 4 11" xfId="9654" xr:uid="{00000000-0005-0000-0000-0000B4310000}"/>
    <cellStyle name="Comma 3 3 4 11 2" xfId="28868" xr:uid="{E04F4BE8-020A-4644-9FD5-7DBB24A28F38}"/>
    <cellStyle name="Comma 3 3 4 12" xfId="19261" xr:uid="{3B7CED21-1A3E-4864-9632-0A6E5D02EEA3}"/>
    <cellStyle name="Comma 3 3 4 2" xfId="93" xr:uid="{00000000-0005-0000-0000-0000B5310000}"/>
    <cellStyle name="Comma 3 3 4 2 10" xfId="9704" xr:uid="{00000000-0005-0000-0000-0000B6310000}"/>
    <cellStyle name="Comma 3 3 4 2 10 2" xfId="28918" xr:uid="{614179AC-63A9-4BB6-8DB6-B21A3AE77A08}"/>
    <cellStyle name="Comma 3 3 4 2 11" xfId="19311" xr:uid="{BF364FB7-2CC2-42A2-A354-2EF6F9C78828}"/>
    <cellStyle name="Comma 3 3 4 2 2" xfId="193" xr:uid="{00000000-0005-0000-0000-0000B7310000}"/>
    <cellStyle name="Comma 3 3 4 2 2 10" xfId="19411" xr:uid="{7038FD15-7DC2-444C-82CB-C005EB12724A}"/>
    <cellStyle name="Comma 3 3 4 2 2 2" xfId="393" xr:uid="{00000000-0005-0000-0000-0000B8310000}"/>
    <cellStyle name="Comma 3 3 4 2 2 2 2" xfId="1194" xr:uid="{00000000-0005-0000-0000-0000B9310000}"/>
    <cellStyle name="Comma 3 3 4 2 2 2 2 2" xfId="3599" xr:uid="{00000000-0005-0000-0000-0000BA310000}"/>
    <cellStyle name="Comma 3 3 4 2 2 2 2 2 2" xfId="8402" xr:uid="{00000000-0005-0000-0000-0000BB310000}"/>
    <cellStyle name="Comma 3 3 4 2 2 2 2 2 2 2" xfId="18009" xr:uid="{00000000-0005-0000-0000-0000BC310000}"/>
    <cellStyle name="Comma 3 3 4 2 2 2 2 2 2 2 2" xfId="37223" xr:uid="{ED567ABD-E15F-49B9-B481-9C6E442B3017}"/>
    <cellStyle name="Comma 3 3 4 2 2 2 2 2 2 3" xfId="27616" xr:uid="{A5B02A6A-CDDC-4F7E-AA11-C9A5225EB1F4}"/>
    <cellStyle name="Comma 3 3 4 2 2 2 2 2 3" xfId="13206" xr:uid="{00000000-0005-0000-0000-0000BD310000}"/>
    <cellStyle name="Comma 3 3 4 2 2 2 2 2 3 2" xfId="32420" xr:uid="{EA446710-AFCF-40C5-ACBB-880FE0880173}"/>
    <cellStyle name="Comma 3 3 4 2 2 2 2 2 4" xfId="22813" xr:uid="{2E332611-80F6-4623-8E20-76DBAEB9B889}"/>
    <cellStyle name="Comma 3 3 4 2 2 2 2 3" xfId="6001" xr:uid="{00000000-0005-0000-0000-0000BE310000}"/>
    <cellStyle name="Comma 3 3 4 2 2 2 2 3 2" xfId="15608" xr:uid="{00000000-0005-0000-0000-0000BF310000}"/>
    <cellStyle name="Comma 3 3 4 2 2 2 2 3 2 2" xfId="34822" xr:uid="{4D5D9B82-CAC3-48F4-A6A2-6DE0B5463D0F}"/>
    <cellStyle name="Comma 3 3 4 2 2 2 2 3 3" xfId="25215" xr:uid="{FCDE8A2F-C37E-4306-9C41-E1C0D1BE3D4C}"/>
    <cellStyle name="Comma 3 3 4 2 2 2 2 4" xfId="10804" xr:uid="{00000000-0005-0000-0000-0000C0310000}"/>
    <cellStyle name="Comma 3 3 4 2 2 2 2 4 2" xfId="30018" xr:uid="{9C94BD63-13B6-49A3-A397-797CE56DBC5D}"/>
    <cellStyle name="Comma 3 3 4 2 2 2 2 5" xfId="20411" xr:uid="{7E6B99C9-5512-4F22-AE34-EF96E2DB5455}"/>
    <cellStyle name="Comma 3 3 4 2 2 2 3" xfId="1994" xr:uid="{00000000-0005-0000-0000-0000C1310000}"/>
    <cellStyle name="Comma 3 3 4 2 2 2 3 2" xfId="4399" xr:uid="{00000000-0005-0000-0000-0000C2310000}"/>
    <cellStyle name="Comma 3 3 4 2 2 2 3 2 2" xfId="9202" xr:uid="{00000000-0005-0000-0000-0000C3310000}"/>
    <cellStyle name="Comma 3 3 4 2 2 2 3 2 2 2" xfId="18809" xr:uid="{00000000-0005-0000-0000-0000C4310000}"/>
    <cellStyle name="Comma 3 3 4 2 2 2 3 2 2 2 2" xfId="38023" xr:uid="{7003ACBB-0209-4249-87E9-6E12D60D0C2C}"/>
    <cellStyle name="Comma 3 3 4 2 2 2 3 2 2 3" xfId="28416" xr:uid="{004EEA53-8BFE-4C5C-929D-54F4D15CD981}"/>
    <cellStyle name="Comma 3 3 4 2 2 2 3 2 3" xfId="14006" xr:uid="{00000000-0005-0000-0000-0000C5310000}"/>
    <cellStyle name="Comma 3 3 4 2 2 2 3 2 3 2" xfId="33220" xr:uid="{3BD6D259-BDCF-4672-9BE8-0FFC3D120F63}"/>
    <cellStyle name="Comma 3 3 4 2 2 2 3 2 4" xfId="23613" xr:uid="{6E42F1EB-6856-4EF3-A71B-C669D6E41FD8}"/>
    <cellStyle name="Comma 3 3 4 2 2 2 3 3" xfId="6801" xr:uid="{00000000-0005-0000-0000-0000C6310000}"/>
    <cellStyle name="Comma 3 3 4 2 2 2 3 3 2" xfId="16408" xr:uid="{00000000-0005-0000-0000-0000C7310000}"/>
    <cellStyle name="Comma 3 3 4 2 2 2 3 3 2 2" xfId="35622" xr:uid="{A1335835-EB47-4908-AEBC-B1552A02FA9E}"/>
    <cellStyle name="Comma 3 3 4 2 2 2 3 3 3" xfId="26015" xr:uid="{B55DCB18-73B1-4DCA-9E68-2C343FBD3839}"/>
    <cellStyle name="Comma 3 3 4 2 2 2 3 4" xfId="11604" xr:uid="{00000000-0005-0000-0000-0000C8310000}"/>
    <cellStyle name="Comma 3 3 4 2 2 2 3 4 2" xfId="30818" xr:uid="{05C38C94-0684-4345-9E48-2CA97A0628DE}"/>
    <cellStyle name="Comma 3 3 4 2 2 2 3 5" xfId="21211" xr:uid="{555169A5-A93A-4281-A463-0C745B1C8BC3}"/>
    <cellStyle name="Comma 3 3 4 2 2 2 4" xfId="2799" xr:uid="{00000000-0005-0000-0000-0000C9310000}"/>
    <cellStyle name="Comma 3 3 4 2 2 2 4 2" xfId="7602" xr:uid="{00000000-0005-0000-0000-0000CA310000}"/>
    <cellStyle name="Comma 3 3 4 2 2 2 4 2 2" xfId="17209" xr:uid="{00000000-0005-0000-0000-0000CB310000}"/>
    <cellStyle name="Comma 3 3 4 2 2 2 4 2 2 2" xfId="36423" xr:uid="{2C722E9F-C794-449A-8206-011F88BE8A85}"/>
    <cellStyle name="Comma 3 3 4 2 2 2 4 2 3" xfId="26816" xr:uid="{1A82631E-3DD2-45BB-A665-1C644BA18E65}"/>
    <cellStyle name="Comma 3 3 4 2 2 2 4 3" xfId="12406" xr:uid="{00000000-0005-0000-0000-0000CC310000}"/>
    <cellStyle name="Comma 3 3 4 2 2 2 4 3 2" xfId="31620" xr:uid="{3917F01F-5C3A-45E6-9511-1790EDEADD9C}"/>
    <cellStyle name="Comma 3 3 4 2 2 2 4 4" xfId="22013" xr:uid="{5EA6F40D-3B98-4C95-9DA6-CE0A4E60FFAF}"/>
    <cellStyle name="Comma 3 3 4 2 2 2 5" xfId="5201" xr:uid="{00000000-0005-0000-0000-0000CD310000}"/>
    <cellStyle name="Comma 3 3 4 2 2 2 5 2" xfId="14808" xr:uid="{00000000-0005-0000-0000-0000CE310000}"/>
    <cellStyle name="Comma 3 3 4 2 2 2 5 2 2" xfId="34022" xr:uid="{E7FCB321-F206-49D3-BED9-86B61AB5D7B7}"/>
    <cellStyle name="Comma 3 3 4 2 2 2 5 3" xfId="24415" xr:uid="{B539ED58-48DC-4D16-88D1-DB1A96196E21}"/>
    <cellStyle name="Comma 3 3 4 2 2 2 6" xfId="10004" xr:uid="{00000000-0005-0000-0000-0000CF310000}"/>
    <cellStyle name="Comma 3 3 4 2 2 2 6 2" xfId="29218" xr:uid="{05444007-0933-41F4-8D43-84972A553519}"/>
    <cellStyle name="Comma 3 3 4 2 2 2 7" xfId="19611" xr:uid="{0ABF01F0-1EB7-4D83-A4A8-D2CF25553A92}"/>
    <cellStyle name="Comma 3 3 4 2 2 3" xfId="593" xr:uid="{00000000-0005-0000-0000-0000D0310000}"/>
    <cellStyle name="Comma 3 3 4 2 2 3 2" xfId="1394" xr:uid="{00000000-0005-0000-0000-0000D1310000}"/>
    <cellStyle name="Comma 3 3 4 2 2 3 2 2" xfId="3799" xr:uid="{00000000-0005-0000-0000-0000D2310000}"/>
    <cellStyle name="Comma 3 3 4 2 2 3 2 2 2" xfId="8602" xr:uid="{00000000-0005-0000-0000-0000D3310000}"/>
    <cellStyle name="Comma 3 3 4 2 2 3 2 2 2 2" xfId="18209" xr:uid="{00000000-0005-0000-0000-0000D4310000}"/>
    <cellStyle name="Comma 3 3 4 2 2 3 2 2 2 2 2" xfId="37423" xr:uid="{243059B6-7686-4B86-B2FC-6D7273DE5E0F}"/>
    <cellStyle name="Comma 3 3 4 2 2 3 2 2 2 3" xfId="27816" xr:uid="{2BF37EBF-1933-467A-9F57-A5FC354A6232}"/>
    <cellStyle name="Comma 3 3 4 2 2 3 2 2 3" xfId="13406" xr:uid="{00000000-0005-0000-0000-0000D5310000}"/>
    <cellStyle name="Comma 3 3 4 2 2 3 2 2 3 2" xfId="32620" xr:uid="{E145C92D-770F-4F3A-8B52-C512872C3B4F}"/>
    <cellStyle name="Comma 3 3 4 2 2 3 2 2 4" xfId="23013" xr:uid="{F67547E4-A173-49AB-BCA6-E1E273D44319}"/>
    <cellStyle name="Comma 3 3 4 2 2 3 2 3" xfId="6201" xr:uid="{00000000-0005-0000-0000-0000D6310000}"/>
    <cellStyle name="Comma 3 3 4 2 2 3 2 3 2" xfId="15808" xr:uid="{00000000-0005-0000-0000-0000D7310000}"/>
    <cellStyle name="Comma 3 3 4 2 2 3 2 3 2 2" xfId="35022" xr:uid="{EC581CC7-7E07-46B6-8FE1-C22BA18DB3A3}"/>
    <cellStyle name="Comma 3 3 4 2 2 3 2 3 3" xfId="25415" xr:uid="{0BF5B7C4-F8B4-4A5B-B71A-E9B88F5FACD8}"/>
    <cellStyle name="Comma 3 3 4 2 2 3 2 4" xfId="11004" xr:uid="{00000000-0005-0000-0000-0000D8310000}"/>
    <cellStyle name="Comma 3 3 4 2 2 3 2 4 2" xfId="30218" xr:uid="{9BBFAC3B-0A76-45C5-BB0A-68A2BDD029E4}"/>
    <cellStyle name="Comma 3 3 4 2 2 3 2 5" xfId="20611" xr:uid="{3C328EB6-57D7-412D-9892-3F3B7C4497C1}"/>
    <cellStyle name="Comma 3 3 4 2 2 3 3" xfId="2194" xr:uid="{00000000-0005-0000-0000-0000D9310000}"/>
    <cellStyle name="Comma 3 3 4 2 2 3 3 2" xfId="4599" xr:uid="{00000000-0005-0000-0000-0000DA310000}"/>
    <cellStyle name="Comma 3 3 4 2 2 3 3 2 2" xfId="9402" xr:uid="{00000000-0005-0000-0000-0000DB310000}"/>
    <cellStyle name="Comma 3 3 4 2 2 3 3 2 2 2" xfId="19009" xr:uid="{00000000-0005-0000-0000-0000DC310000}"/>
    <cellStyle name="Comma 3 3 4 2 2 3 3 2 2 2 2" xfId="38223" xr:uid="{A7082C56-44B2-454E-8ABA-B48A26256108}"/>
    <cellStyle name="Comma 3 3 4 2 2 3 3 2 2 3" xfId="28616" xr:uid="{C8F6F848-9AAC-4D61-BAA9-1012F722E4F4}"/>
    <cellStyle name="Comma 3 3 4 2 2 3 3 2 3" xfId="14206" xr:uid="{00000000-0005-0000-0000-0000DD310000}"/>
    <cellStyle name="Comma 3 3 4 2 2 3 3 2 3 2" xfId="33420" xr:uid="{2EE7EAD5-C4C0-4A6C-9BC6-D409FAC62A0A}"/>
    <cellStyle name="Comma 3 3 4 2 2 3 3 2 4" xfId="23813" xr:uid="{3CBDA274-034E-4282-B8C2-9510829DD4E3}"/>
    <cellStyle name="Comma 3 3 4 2 2 3 3 3" xfId="7001" xr:uid="{00000000-0005-0000-0000-0000DE310000}"/>
    <cellStyle name="Comma 3 3 4 2 2 3 3 3 2" xfId="16608" xr:uid="{00000000-0005-0000-0000-0000DF310000}"/>
    <cellStyle name="Comma 3 3 4 2 2 3 3 3 2 2" xfId="35822" xr:uid="{AE17EE1A-5129-452E-A5AE-C3B85648EAAD}"/>
    <cellStyle name="Comma 3 3 4 2 2 3 3 3 3" xfId="26215" xr:uid="{9C6161AD-E0BD-476E-8E31-A44DC0A24D10}"/>
    <cellStyle name="Comma 3 3 4 2 2 3 3 4" xfId="11804" xr:uid="{00000000-0005-0000-0000-0000E0310000}"/>
    <cellStyle name="Comma 3 3 4 2 2 3 3 4 2" xfId="31018" xr:uid="{2FDB5B6A-1B0D-437C-BDB9-5EF42E24AEFC}"/>
    <cellStyle name="Comma 3 3 4 2 2 3 3 5" xfId="21411" xr:uid="{2867566B-5F77-4BA3-BCE8-52EED008B8CA}"/>
    <cellStyle name="Comma 3 3 4 2 2 3 4" xfId="2999" xr:uid="{00000000-0005-0000-0000-0000E1310000}"/>
    <cellStyle name="Comma 3 3 4 2 2 3 4 2" xfId="7802" xr:uid="{00000000-0005-0000-0000-0000E2310000}"/>
    <cellStyle name="Comma 3 3 4 2 2 3 4 2 2" xfId="17409" xr:uid="{00000000-0005-0000-0000-0000E3310000}"/>
    <cellStyle name="Comma 3 3 4 2 2 3 4 2 2 2" xfId="36623" xr:uid="{165864E5-C1A8-4DEC-847B-43082AFCAE1D}"/>
    <cellStyle name="Comma 3 3 4 2 2 3 4 2 3" xfId="27016" xr:uid="{02951E73-2B12-4CD2-BBA9-0A965267E3B3}"/>
    <cellStyle name="Comma 3 3 4 2 2 3 4 3" xfId="12606" xr:uid="{00000000-0005-0000-0000-0000E4310000}"/>
    <cellStyle name="Comma 3 3 4 2 2 3 4 3 2" xfId="31820" xr:uid="{B2046AA1-FCA6-4727-B7F7-B6D11E274AF7}"/>
    <cellStyle name="Comma 3 3 4 2 2 3 4 4" xfId="22213" xr:uid="{69675B7B-13DA-47DD-9A3C-1798E519F36E}"/>
    <cellStyle name="Comma 3 3 4 2 2 3 5" xfId="5401" xr:uid="{00000000-0005-0000-0000-0000E5310000}"/>
    <cellStyle name="Comma 3 3 4 2 2 3 5 2" xfId="15008" xr:uid="{00000000-0005-0000-0000-0000E6310000}"/>
    <cellStyle name="Comma 3 3 4 2 2 3 5 2 2" xfId="34222" xr:uid="{E1E39143-D40C-4DB3-9AF1-05BFDB7C1962}"/>
    <cellStyle name="Comma 3 3 4 2 2 3 5 3" xfId="24615" xr:uid="{43AA31B2-DBF8-40FA-9799-29691B74EE46}"/>
    <cellStyle name="Comma 3 3 4 2 2 3 6" xfId="10204" xr:uid="{00000000-0005-0000-0000-0000E7310000}"/>
    <cellStyle name="Comma 3 3 4 2 2 3 6 2" xfId="29418" xr:uid="{26948E13-81D1-45F5-9BFE-2D91D09D38F8}"/>
    <cellStyle name="Comma 3 3 4 2 2 3 7" xfId="19811" xr:uid="{6FE21B9C-30DE-46D4-BADB-400593C1ACD3}"/>
    <cellStyle name="Comma 3 3 4 2 2 4" xfId="793" xr:uid="{00000000-0005-0000-0000-0000E8310000}"/>
    <cellStyle name="Comma 3 3 4 2 2 4 2" xfId="1594" xr:uid="{00000000-0005-0000-0000-0000E9310000}"/>
    <cellStyle name="Comma 3 3 4 2 2 4 2 2" xfId="3999" xr:uid="{00000000-0005-0000-0000-0000EA310000}"/>
    <cellStyle name="Comma 3 3 4 2 2 4 2 2 2" xfId="8802" xr:uid="{00000000-0005-0000-0000-0000EB310000}"/>
    <cellStyle name="Comma 3 3 4 2 2 4 2 2 2 2" xfId="18409" xr:uid="{00000000-0005-0000-0000-0000EC310000}"/>
    <cellStyle name="Comma 3 3 4 2 2 4 2 2 2 2 2" xfId="37623" xr:uid="{6128D0FF-BCFD-4971-941A-F26D8A2B1564}"/>
    <cellStyle name="Comma 3 3 4 2 2 4 2 2 2 3" xfId="28016" xr:uid="{0DD9D62A-9576-44E8-8968-D6F631F4A86F}"/>
    <cellStyle name="Comma 3 3 4 2 2 4 2 2 3" xfId="13606" xr:uid="{00000000-0005-0000-0000-0000ED310000}"/>
    <cellStyle name="Comma 3 3 4 2 2 4 2 2 3 2" xfId="32820" xr:uid="{BE1287A2-0E55-46F6-9632-7608B6CB2D40}"/>
    <cellStyle name="Comma 3 3 4 2 2 4 2 2 4" xfId="23213" xr:uid="{6B2C3C02-E2BE-4691-B493-D7460C96FD03}"/>
    <cellStyle name="Comma 3 3 4 2 2 4 2 3" xfId="6401" xr:uid="{00000000-0005-0000-0000-0000EE310000}"/>
    <cellStyle name="Comma 3 3 4 2 2 4 2 3 2" xfId="16008" xr:uid="{00000000-0005-0000-0000-0000EF310000}"/>
    <cellStyle name="Comma 3 3 4 2 2 4 2 3 2 2" xfId="35222" xr:uid="{4B2B96F5-51B7-46F6-8091-EE63E5936F49}"/>
    <cellStyle name="Comma 3 3 4 2 2 4 2 3 3" xfId="25615" xr:uid="{A9DEEF19-C9FF-4F37-9A13-AA3CD4D15720}"/>
    <cellStyle name="Comma 3 3 4 2 2 4 2 4" xfId="11204" xr:uid="{00000000-0005-0000-0000-0000F0310000}"/>
    <cellStyle name="Comma 3 3 4 2 2 4 2 4 2" xfId="30418" xr:uid="{0F030304-794F-4759-80BA-54983F22DE9E}"/>
    <cellStyle name="Comma 3 3 4 2 2 4 2 5" xfId="20811" xr:uid="{1BDA4176-702A-40DF-9549-69F39C4C15F0}"/>
    <cellStyle name="Comma 3 3 4 2 2 4 3" xfId="2394" xr:uid="{00000000-0005-0000-0000-0000F1310000}"/>
    <cellStyle name="Comma 3 3 4 2 2 4 3 2" xfId="4799" xr:uid="{00000000-0005-0000-0000-0000F2310000}"/>
    <cellStyle name="Comma 3 3 4 2 2 4 3 2 2" xfId="9602" xr:uid="{00000000-0005-0000-0000-0000F3310000}"/>
    <cellStyle name="Comma 3 3 4 2 2 4 3 2 2 2" xfId="19209" xr:uid="{00000000-0005-0000-0000-0000F4310000}"/>
    <cellStyle name="Comma 3 3 4 2 2 4 3 2 2 2 2" xfId="38423" xr:uid="{1DB032D0-D193-4018-9BCA-A7763786204A}"/>
    <cellStyle name="Comma 3 3 4 2 2 4 3 2 2 3" xfId="28816" xr:uid="{837C275B-5AF2-4644-AEFE-2B829A5B4AD5}"/>
    <cellStyle name="Comma 3 3 4 2 2 4 3 2 3" xfId="14406" xr:uid="{00000000-0005-0000-0000-0000F5310000}"/>
    <cellStyle name="Comma 3 3 4 2 2 4 3 2 3 2" xfId="33620" xr:uid="{463273F5-D09F-4699-899A-52FBB53430B8}"/>
    <cellStyle name="Comma 3 3 4 2 2 4 3 2 4" xfId="24013" xr:uid="{92CBAC30-DAD2-4804-95E5-910336AB220D}"/>
    <cellStyle name="Comma 3 3 4 2 2 4 3 3" xfId="7201" xr:uid="{00000000-0005-0000-0000-0000F6310000}"/>
    <cellStyle name="Comma 3 3 4 2 2 4 3 3 2" xfId="16808" xr:uid="{00000000-0005-0000-0000-0000F7310000}"/>
    <cellStyle name="Comma 3 3 4 2 2 4 3 3 2 2" xfId="36022" xr:uid="{FF366DB8-3A66-4F7C-9692-E09592AFBC65}"/>
    <cellStyle name="Comma 3 3 4 2 2 4 3 3 3" xfId="26415" xr:uid="{ACDC21EA-4291-447B-8C7B-F062E81D4AF4}"/>
    <cellStyle name="Comma 3 3 4 2 2 4 3 4" xfId="12004" xr:uid="{00000000-0005-0000-0000-0000F8310000}"/>
    <cellStyle name="Comma 3 3 4 2 2 4 3 4 2" xfId="31218" xr:uid="{05AB9D1C-B697-44B1-98B6-910827B92C3A}"/>
    <cellStyle name="Comma 3 3 4 2 2 4 3 5" xfId="21611" xr:uid="{1E69AB53-C8C3-4B1F-B69B-9FC293FD9F1C}"/>
    <cellStyle name="Comma 3 3 4 2 2 4 4" xfId="3199" xr:uid="{00000000-0005-0000-0000-0000F9310000}"/>
    <cellStyle name="Comma 3 3 4 2 2 4 4 2" xfId="8002" xr:uid="{00000000-0005-0000-0000-0000FA310000}"/>
    <cellStyle name="Comma 3 3 4 2 2 4 4 2 2" xfId="17609" xr:uid="{00000000-0005-0000-0000-0000FB310000}"/>
    <cellStyle name="Comma 3 3 4 2 2 4 4 2 2 2" xfId="36823" xr:uid="{6D8DEC4B-BB90-45E1-8055-384C6264D063}"/>
    <cellStyle name="Comma 3 3 4 2 2 4 4 2 3" xfId="27216" xr:uid="{BAE15E00-3A52-4010-A20E-EB0C89EB7E00}"/>
    <cellStyle name="Comma 3 3 4 2 2 4 4 3" xfId="12806" xr:uid="{00000000-0005-0000-0000-0000FC310000}"/>
    <cellStyle name="Comma 3 3 4 2 2 4 4 3 2" xfId="32020" xr:uid="{4974AAD8-EF30-4CA9-9D7A-44B60DEEA585}"/>
    <cellStyle name="Comma 3 3 4 2 2 4 4 4" xfId="22413" xr:uid="{E06DF4FA-5F54-4F17-AD9B-7ECD5D8526A5}"/>
    <cellStyle name="Comma 3 3 4 2 2 4 5" xfId="5601" xr:uid="{00000000-0005-0000-0000-0000FD310000}"/>
    <cellStyle name="Comma 3 3 4 2 2 4 5 2" xfId="15208" xr:uid="{00000000-0005-0000-0000-0000FE310000}"/>
    <cellStyle name="Comma 3 3 4 2 2 4 5 2 2" xfId="34422" xr:uid="{CA5CB6A2-D5B8-4F5C-ABF5-8D0A7325A312}"/>
    <cellStyle name="Comma 3 3 4 2 2 4 5 3" xfId="24815" xr:uid="{7C8323D5-899F-4D6F-B8F7-4DDB360FC7A7}"/>
    <cellStyle name="Comma 3 3 4 2 2 4 6" xfId="10404" xr:uid="{00000000-0005-0000-0000-0000FF310000}"/>
    <cellStyle name="Comma 3 3 4 2 2 4 6 2" xfId="29618" xr:uid="{D24CFCE1-4769-4FCB-906B-AFEE7E480ED6}"/>
    <cellStyle name="Comma 3 3 4 2 2 4 7" xfId="20011" xr:uid="{4C6966B7-0232-464C-9B53-9E153BAF454F}"/>
    <cellStyle name="Comma 3 3 4 2 2 5" xfId="994" xr:uid="{00000000-0005-0000-0000-000000320000}"/>
    <cellStyle name="Comma 3 3 4 2 2 5 2" xfId="3399" xr:uid="{00000000-0005-0000-0000-000001320000}"/>
    <cellStyle name="Comma 3 3 4 2 2 5 2 2" xfId="8202" xr:uid="{00000000-0005-0000-0000-000002320000}"/>
    <cellStyle name="Comma 3 3 4 2 2 5 2 2 2" xfId="17809" xr:uid="{00000000-0005-0000-0000-000003320000}"/>
    <cellStyle name="Comma 3 3 4 2 2 5 2 2 2 2" xfId="37023" xr:uid="{E8F130C5-550C-41CE-A24C-98ACCB4EA099}"/>
    <cellStyle name="Comma 3 3 4 2 2 5 2 2 3" xfId="27416" xr:uid="{C3C3B493-D71D-4C1F-8A9E-DF8A7E1115BA}"/>
    <cellStyle name="Comma 3 3 4 2 2 5 2 3" xfId="13006" xr:uid="{00000000-0005-0000-0000-000004320000}"/>
    <cellStyle name="Comma 3 3 4 2 2 5 2 3 2" xfId="32220" xr:uid="{9821904B-D1A0-4020-B301-EA9C81E005F1}"/>
    <cellStyle name="Comma 3 3 4 2 2 5 2 4" xfId="22613" xr:uid="{280A5A42-708C-450E-ADF7-4092CA723F56}"/>
    <cellStyle name="Comma 3 3 4 2 2 5 3" xfId="5801" xr:uid="{00000000-0005-0000-0000-000005320000}"/>
    <cellStyle name="Comma 3 3 4 2 2 5 3 2" xfId="15408" xr:uid="{00000000-0005-0000-0000-000006320000}"/>
    <cellStyle name="Comma 3 3 4 2 2 5 3 2 2" xfId="34622" xr:uid="{527CEE0D-D6CB-4538-8CE7-21804533DA9A}"/>
    <cellStyle name="Comma 3 3 4 2 2 5 3 3" xfId="25015" xr:uid="{227B0F2F-C0B2-4BBA-8F59-5ADD7FB96FE9}"/>
    <cellStyle name="Comma 3 3 4 2 2 5 4" xfId="10604" xr:uid="{00000000-0005-0000-0000-000007320000}"/>
    <cellStyle name="Comma 3 3 4 2 2 5 4 2" xfId="29818" xr:uid="{E5BA22D8-F0BF-40E5-8179-BD05994C5454}"/>
    <cellStyle name="Comma 3 3 4 2 2 5 5" xfId="20211" xr:uid="{A2734E9F-293E-4061-83C9-0D719F70F466}"/>
    <cellStyle name="Comma 3 3 4 2 2 6" xfId="1794" xr:uid="{00000000-0005-0000-0000-000008320000}"/>
    <cellStyle name="Comma 3 3 4 2 2 6 2" xfId="4199" xr:uid="{00000000-0005-0000-0000-000009320000}"/>
    <cellStyle name="Comma 3 3 4 2 2 6 2 2" xfId="9002" xr:uid="{00000000-0005-0000-0000-00000A320000}"/>
    <cellStyle name="Comma 3 3 4 2 2 6 2 2 2" xfId="18609" xr:uid="{00000000-0005-0000-0000-00000B320000}"/>
    <cellStyle name="Comma 3 3 4 2 2 6 2 2 2 2" xfId="37823" xr:uid="{751F3DEC-A76F-435A-9441-5E7136BB6CBC}"/>
    <cellStyle name="Comma 3 3 4 2 2 6 2 2 3" xfId="28216" xr:uid="{75C6C093-9FCF-4501-9227-636C9A0A8652}"/>
    <cellStyle name="Comma 3 3 4 2 2 6 2 3" xfId="13806" xr:uid="{00000000-0005-0000-0000-00000C320000}"/>
    <cellStyle name="Comma 3 3 4 2 2 6 2 3 2" xfId="33020" xr:uid="{4CA0FCDF-EB32-4790-ACAA-A6A7A6D20463}"/>
    <cellStyle name="Comma 3 3 4 2 2 6 2 4" xfId="23413" xr:uid="{BE8959B7-48BC-44DE-A99D-EBC37BD9D121}"/>
    <cellStyle name="Comma 3 3 4 2 2 6 3" xfId="6601" xr:uid="{00000000-0005-0000-0000-00000D320000}"/>
    <cellStyle name="Comma 3 3 4 2 2 6 3 2" xfId="16208" xr:uid="{00000000-0005-0000-0000-00000E320000}"/>
    <cellStyle name="Comma 3 3 4 2 2 6 3 2 2" xfId="35422" xr:uid="{B7F88615-DE08-4D83-AC23-08C87EB35718}"/>
    <cellStyle name="Comma 3 3 4 2 2 6 3 3" xfId="25815" xr:uid="{21135F42-A899-407B-B06E-DCBD48902572}"/>
    <cellStyle name="Comma 3 3 4 2 2 6 4" xfId="11404" xr:uid="{00000000-0005-0000-0000-00000F320000}"/>
    <cellStyle name="Comma 3 3 4 2 2 6 4 2" xfId="30618" xr:uid="{D8E06207-FB1B-45FA-81B8-C40CFFE459EF}"/>
    <cellStyle name="Comma 3 3 4 2 2 6 5" xfId="21011" xr:uid="{2B514541-9911-4E4C-BE6C-C7C1A5BBBBB0}"/>
    <cellStyle name="Comma 3 3 4 2 2 7" xfId="2599" xr:uid="{00000000-0005-0000-0000-000010320000}"/>
    <cellStyle name="Comma 3 3 4 2 2 7 2" xfId="7402" xr:uid="{00000000-0005-0000-0000-000011320000}"/>
    <cellStyle name="Comma 3 3 4 2 2 7 2 2" xfId="17009" xr:uid="{00000000-0005-0000-0000-000012320000}"/>
    <cellStyle name="Comma 3 3 4 2 2 7 2 2 2" xfId="36223" xr:uid="{86F22388-F222-4958-89CB-08CB01537218}"/>
    <cellStyle name="Comma 3 3 4 2 2 7 2 3" xfId="26616" xr:uid="{730ED773-C32E-4AE5-9A6D-1B4EC491DD1E}"/>
    <cellStyle name="Comma 3 3 4 2 2 7 3" xfId="12206" xr:uid="{00000000-0005-0000-0000-000013320000}"/>
    <cellStyle name="Comma 3 3 4 2 2 7 3 2" xfId="31420" xr:uid="{54CDB7E7-024B-49D4-9F59-8919E760A58B}"/>
    <cellStyle name="Comma 3 3 4 2 2 7 4" xfId="21813" xr:uid="{048197C5-DEA2-41E8-9B11-3B01EF5CD5AA}"/>
    <cellStyle name="Comma 3 3 4 2 2 8" xfId="5001" xr:uid="{00000000-0005-0000-0000-000014320000}"/>
    <cellStyle name="Comma 3 3 4 2 2 8 2" xfId="14608" xr:uid="{00000000-0005-0000-0000-000015320000}"/>
    <cellStyle name="Comma 3 3 4 2 2 8 2 2" xfId="33822" xr:uid="{B5B67BC8-9E94-45B9-BAFF-05C0615D28E2}"/>
    <cellStyle name="Comma 3 3 4 2 2 8 3" xfId="24215" xr:uid="{30150997-34A0-458A-8FBD-670640348A26}"/>
    <cellStyle name="Comma 3 3 4 2 2 9" xfId="9804" xr:uid="{00000000-0005-0000-0000-000016320000}"/>
    <cellStyle name="Comma 3 3 4 2 2 9 2" xfId="29018" xr:uid="{F56FA107-9E89-4044-90F6-8E127A7F9942}"/>
    <cellStyle name="Comma 3 3 4 2 3" xfId="293" xr:uid="{00000000-0005-0000-0000-000017320000}"/>
    <cellStyle name="Comma 3 3 4 2 3 2" xfId="1094" xr:uid="{00000000-0005-0000-0000-000018320000}"/>
    <cellStyle name="Comma 3 3 4 2 3 2 2" xfId="3499" xr:uid="{00000000-0005-0000-0000-000019320000}"/>
    <cellStyle name="Comma 3 3 4 2 3 2 2 2" xfId="8302" xr:uid="{00000000-0005-0000-0000-00001A320000}"/>
    <cellStyle name="Comma 3 3 4 2 3 2 2 2 2" xfId="17909" xr:uid="{00000000-0005-0000-0000-00001B320000}"/>
    <cellStyle name="Comma 3 3 4 2 3 2 2 2 2 2" xfId="37123" xr:uid="{00B8D207-BBA5-4D55-A2E2-8382F6AFFB58}"/>
    <cellStyle name="Comma 3 3 4 2 3 2 2 2 3" xfId="27516" xr:uid="{0E5BA93B-8FDB-4D23-A416-FFB88483D240}"/>
    <cellStyle name="Comma 3 3 4 2 3 2 2 3" xfId="13106" xr:uid="{00000000-0005-0000-0000-00001C320000}"/>
    <cellStyle name="Comma 3 3 4 2 3 2 2 3 2" xfId="32320" xr:uid="{80BA9B3F-96E0-4D39-9834-DE02455FA1E9}"/>
    <cellStyle name="Comma 3 3 4 2 3 2 2 4" xfId="22713" xr:uid="{8C5CC8E1-1A19-477C-90C4-65794528B328}"/>
    <cellStyle name="Comma 3 3 4 2 3 2 3" xfId="5901" xr:uid="{00000000-0005-0000-0000-00001D320000}"/>
    <cellStyle name="Comma 3 3 4 2 3 2 3 2" xfId="15508" xr:uid="{00000000-0005-0000-0000-00001E320000}"/>
    <cellStyle name="Comma 3 3 4 2 3 2 3 2 2" xfId="34722" xr:uid="{D7F5C89F-0CBA-484C-B1EC-94BD5B3A12C8}"/>
    <cellStyle name="Comma 3 3 4 2 3 2 3 3" xfId="25115" xr:uid="{5D9E5EA0-E432-40BE-87D4-3D9B2C144902}"/>
    <cellStyle name="Comma 3 3 4 2 3 2 4" xfId="10704" xr:uid="{00000000-0005-0000-0000-00001F320000}"/>
    <cellStyle name="Comma 3 3 4 2 3 2 4 2" xfId="29918" xr:uid="{49CBD96E-2535-4EF0-B0D6-6EC39CED20E5}"/>
    <cellStyle name="Comma 3 3 4 2 3 2 5" xfId="20311" xr:uid="{696D01E3-C89D-4D4F-B2DA-78A72DACAEFF}"/>
    <cellStyle name="Comma 3 3 4 2 3 3" xfId="1894" xr:uid="{00000000-0005-0000-0000-000020320000}"/>
    <cellStyle name="Comma 3 3 4 2 3 3 2" xfId="4299" xr:uid="{00000000-0005-0000-0000-000021320000}"/>
    <cellStyle name="Comma 3 3 4 2 3 3 2 2" xfId="9102" xr:uid="{00000000-0005-0000-0000-000022320000}"/>
    <cellStyle name="Comma 3 3 4 2 3 3 2 2 2" xfId="18709" xr:uid="{00000000-0005-0000-0000-000023320000}"/>
    <cellStyle name="Comma 3 3 4 2 3 3 2 2 2 2" xfId="37923" xr:uid="{77705F42-E0ED-4E9E-9B73-E816892FF8AC}"/>
    <cellStyle name="Comma 3 3 4 2 3 3 2 2 3" xfId="28316" xr:uid="{7687299E-2F1A-44B2-BACD-CB35614E6F7A}"/>
    <cellStyle name="Comma 3 3 4 2 3 3 2 3" xfId="13906" xr:uid="{00000000-0005-0000-0000-000024320000}"/>
    <cellStyle name="Comma 3 3 4 2 3 3 2 3 2" xfId="33120" xr:uid="{B589693C-6964-4D33-9B42-7E41B66C975F}"/>
    <cellStyle name="Comma 3 3 4 2 3 3 2 4" xfId="23513" xr:uid="{BE223497-C27A-455B-92AD-7B7FC8FB7F61}"/>
    <cellStyle name="Comma 3 3 4 2 3 3 3" xfId="6701" xr:uid="{00000000-0005-0000-0000-000025320000}"/>
    <cellStyle name="Comma 3 3 4 2 3 3 3 2" xfId="16308" xr:uid="{00000000-0005-0000-0000-000026320000}"/>
    <cellStyle name="Comma 3 3 4 2 3 3 3 2 2" xfId="35522" xr:uid="{DD1A8CCC-F5CE-4716-8845-D318DECB0888}"/>
    <cellStyle name="Comma 3 3 4 2 3 3 3 3" xfId="25915" xr:uid="{8BC54BCA-9347-4F00-9B08-7CE8A4B7D3B0}"/>
    <cellStyle name="Comma 3 3 4 2 3 3 4" xfId="11504" xr:uid="{00000000-0005-0000-0000-000027320000}"/>
    <cellStyle name="Comma 3 3 4 2 3 3 4 2" xfId="30718" xr:uid="{9223B3A7-72CB-432A-9209-FCE4AA1BDE47}"/>
    <cellStyle name="Comma 3 3 4 2 3 3 5" xfId="21111" xr:uid="{79012199-9A15-4773-8BA0-72444598A23B}"/>
    <cellStyle name="Comma 3 3 4 2 3 4" xfId="2699" xr:uid="{00000000-0005-0000-0000-000028320000}"/>
    <cellStyle name="Comma 3 3 4 2 3 4 2" xfId="7502" xr:uid="{00000000-0005-0000-0000-000029320000}"/>
    <cellStyle name="Comma 3 3 4 2 3 4 2 2" xfId="17109" xr:uid="{00000000-0005-0000-0000-00002A320000}"/>
    <cellStyle name="Comma 3 3 4 2 3 4 2 2 2" xfId="36323" xr:uid="{D1329E9F-1130-4F09-89AB-2578AAF17A9D}"/>
    <cellStyle name="Comma 3 3 4 2 3 4 2 3" xfId="26716" xr:uid="{AAD9C4A5-F1DA-4216-BD58-A4D167B24ECF}"/>
    <cellStyle name="Comma 3 3 4 2 3 4 3" xfId="12306" xr:uid="{00000000-0005-0000-0000-00002B320000}"/>
    <cellStyle name="Comma 3 3 4 2 3 4 3 2" xfId="31520" xr:uid="{89D3DCCA-09BD-422F-8A41-8D96B4F7CA72}"/>
    <cellStyle name="Comma 3 3 4 2 3 4 4" xfId="21913" xr:uid="{8BD16BBC-7CB4-4EAC-AA5F-03077CBBC411}"/>
    <cellStyle name="Comma 3 3 4 2 3 5" xfId="5101" xr:uid="{00000000-0005-0000-0000-00002C320000}"/>
    <cellStyle name="Comma 3 3 4 2 3 5 2" xfId="14708" xr:uid="{00000000-0005-0000-0000-00002D320000}"/>
    <cellStyle name="Comma 3 3 4 2 3 5 2 2" xfId="33922" xr:uid="{6CA8AA7C-98B5-4D8E-A086-DF21B68AA0F7}"/>
    <cellStyle name="Comma 3 3 4 2 3 5 3" xfId="24315" xr:uid="{C5E80F29-56E7-4E14-86C8-ABB3751E59D2}"/>
    <cellStyle name="Comma 3 3 4 2 3 6" xfId="9904" xr:uid="{00000000-0005-0000-0000-00002E320000}"/>
    <cellStyle name="Comma 3 3 4 2 3 6 2" xfId="29118" xr:uid="{5FAFD9EE-2ED7-42BB-803F-90E822A1C925}"/>
    <cellStyle name="Comma 3 3 4 2 3 7" xfId="19511" xr:uid="{7A2395C5-EA71-4708-B802-F785A4943DD5}"/>
    <cellStyle name="Comma 3 3 4 2 4" xfId="493" xr:uid="{00000000-0005-0000-0000-00002F320000}"/>
    <cellStyle name="Comma 3 3 4 2 4 2" xfId="1294" xr:uid="{00000000-0005-0000-0000-000030320000}"/>
    <cellStyle name="Comma 3 3 4 2 4 2 2" xfId="3699" xr:uid="{00000000-0005-0000-0000-000031320000}"/>
    <cellStyle name="Comma 3 3 4 2 4 2 2 2" xfId="8502" xr:uid="{00000000-0005-0000-0000-000032320000}"/>
    <cellStyle name="Comma 3 3 4 2 4 2 2 2 2" xfId="18109" xr:uid="{00000000-0005-0000-0000-000033320000}"/>
    <cellStyle name="Comma 3 3 4 2 4 2 2 2 2 2" xfId="37323" xr:uid="{73E2286A-CA64-4C80-B64E-F00B4CE78FAA}"/>
    <cellStyle name="Comma 3 3 4 2 4 2 2 2 3" xfId="27716" xr:uid="{C224A384-9B62-40A6-8ECC-B8AD15D15677}"/>
    <cellStyle name="Comma 3 3 4 2 4 2 2 3" xfId="13306" xr:uid="{00000000-0005-0000-0000-000034320000}"/>
    <cellStyle name="Comma 3 3 4 2 4 2 2 3 2" xfId="32520" xr:uid="{774072D7-67C8-419C-AACC-005958404764}"/>
    <cellStyle name="Comma 3 3 4 2 4 2 2 4" xfId="22913" xr:uid="{01B15BB6-F4AA-4489-B74E-8DA9A8FA0136}"/>
    <cellStyle name="Comma 3 3 4 2 4 2 3" xfId="6101" xr:uid="{00000000-0005-0000-0000-000035320000}"/>
    <cellStyle name="Comma 3 3 4 2 4 2 3 2" xfId="15708" xr:uid="{00000000-0005-0000-0000-000036320000}"/>
    <cellStyle name="Comma 3 3 4 2 4 2 3 2 2" xfId="34922" xr:uid="{C64DBC1E-F9BB-4B45-AD4B-5A13612022B8}"/>
    <cellStyle name="Comma 3 3 4 2 4 2 3 3" xfId="25315" xr:uid="{3829E95F-FA28-4BF7-8F30-D06CC7342B16}"/>
    <cellStyle name="Comma 3 3 4 2 4 2 4" xfId="10904" xr:uid="{00000000-0005-0000-0000-000037320000}"/>
    <cellStyle name="Comma 3 3 4 2 4 2 4 2" xfId="30118" xr:uid="{18025F5F-A4CA-4741-8999-27394329281D}"/>
    <cellStyle name="Comma 3 3 4 2 4 2 5" xfId="20511" xr:uid="{6744B5CA-071D-468B-B328-3A42AE08A1DD}"/>
    <cellStyle name="Comma 3 3 4 2 4 3" xfId="2094" xr:uid="{00000000-0005-0000-0000-000038320000}"/>
    <cellStyle name="Comma 3 3 4 2 4 3 2" xfId="4499" xr:uid="{00000000-0005-0000-0000-000039320000}"/>
    <cellStyle name="Comma 3 3 4 2 4 3 2 2" xfId="9302" xr:uid="{00000000-0005-0000-0000-00003A320000}"/>
    <cellStyle name="Comma 3 3 4 2 4 3 2 2 2" xfId="18909" xr:uid="{00000000-0005-0000-0000-00003B320000}"/>
    <cellStyle name="Comma 3 3 4 2 4 3 2 2 2 2" xfId="38123" xr:uid="{0C23230B-4C74-46EB-ABEA-3748804B52EF}"/>
    <cellStyle name="Comma 3 3 4 2 4 3 2 2 3" xfId="28516" xr:uid="{1EB7BB32-8B77-4238-8E17-404582F117AB}"/>
    <cellStyle name="Comma 3 3 4 2 4 3 2 3" xfId="14106" xr:uid="{00000000-0005-0000-0000-00003C320000}"/>
    <cellStyle name="Comma 3 3 4 2 4 3 2 3 2" xfId="33320" xr:uid="{663827E4-2CFD-4052-AD5C-E8AD197C8B30}"/>
    <cellStyle name="Comma 3 3 4 2 4 3 2 4" xfId="23713" xr:uid="{56F5A702-D638-4253-BE28-5F1142C143B9}"/>
    <cellStyle name="Comma 3 3 4 2 4 3 3" xfId="6901" xr:uid="{00000000-0005-0000-0000-00003D320000}"/>
    <cellStyle name="Comma 3 3 4 2 4 3 3 2" xfId="16508" xr:uid="{00000000-0005-0000-0000-00003E320000}"/>
    <cellStyle name="Comma 3 3 4 2 4 3 3 2 2" xfId="35722" xr:uid="{6A88387E-C027-49E2-85E9-97383C49B451}"/>
    <cellStyle name="Comma 3 3 4 2 4 3 3 3" xfId="26115" xr:uid="{E3E39105-DC9B-40BD-A295-E5B184809B9D}"/>
    <cellStyle name="Comma 3 3 4 2 4 3 4" xfId="11704" xr:uid="{00000000-0005-0000-0000-00003F320000}"/>
    <cellStyle name="Comma 3 3 4 2 4 3 4 2" xfId="30918" xr:uid="{20C78A59-4DA3-4AE1-95C5-FA7FA1C6C4B2}"/>
    <cellStyle name="Comma 3 3 4 2 4 3 5" xfId="21311" xr:uid="{2FFCEE38-35EE-4E0E-BE19-196A5E4A8734}"/>
    <cellStyle name="Comma 3 3 4 2 4 4" xfId="2899" xr:uid="{00000000-0005-0000-0000-000040320000}"/>
    <cellStyle name="Comma 3 3 4 2 4 4 2" xfId="7702" xr:uid="{00000000-0005-0000-0000-000041320000}"/>
    <cellStyle name="Comma 3 3 4 2 4 4 2 2" xfId="17309" xr:uid="{00000000-0005-0000-0000-000042320000}"/>
    <cellStyle name="Comma 3 3 4 2 4 4 2 2 2" xfId="36523" xr:uid="{B85FF0A8-E357-43C8-8A48-EF9CC4F25350}"/>
    <cellStyle name="Comma 3 3 4 2 4 4 2 3" xfId="26916" xr:uid="{A0720AB0-7D31-4340-844E-BB434AB8513B}"/>
    <cellStyle name="Comma 3 3 4 2 4 4 3" xfId="12506" xr:uid="{00000000-0005-0000-0000-000043320000}"/>
    <cellStyle name="Comma 3 3 4 2 4 4 3 2" xfId="31720" xr:uid="{B3B083D6-9D1C-4614-B8A6-AC9F397103E0}"/>
    <cellStyle name="Comma 3 3 4 2 4 4 4" xfId="22113" xr:uid="{9F3747C1-D374-4469-BAA6-416422A2CFDD}"/>
    <cellStyle name="Comma 3 3 4 2 4 5" xfId="5301" xr:uid="{00000000-0005-0000-0000-000044320000}"/>
    <cellStyle name="Comma 3 3 4 2 4 5 2" xfId="14908" xr:uid="{00000000-0005-0000-0000-000045320000}"/>
    <cellStyle name="Comma 3 3 4 2 4 5 2 2" xfId="34122" xr:uid="{EEA50034-A50C-4D46-BC95-626ED86E70FE}"/>
    <cellStyle name="Comma 3 3 4 2 4 5 3" xfId="24515" xr:uid="{9168AAA3-4B19-4974-B034-7440F7B68F42}"/>
    <cellStyle name="Comma 3 3 4 2 4 6" xfId="10104" xr:uid="{00000000-0005-0000-0000-000046320000}"/>
    <cellStyle name="Comma 3 3 4 2 4 6 2" xfId="29318" xr:uid="{B9FD97C2-02E5-456E-ACAD-9C426A13D29F}"/>
    <cellStyle name="Comma 3 3 4 2 4 7" xfId="19711" xr:uid="{902BA0A0-5553-406B-B520-65FEE6D2D099}"/>
    <cellStyle name="Comma 3 3 4 2 5" xfId="693" xr:uid="{00000000-0005-0000-0000-000047320000}"/>
    <cellStyle name="Comma 3 3 4 2 5 2" xfId="1494" xr:uid="{00000000-0005-0000-0000-000048320000}"/>
    <cellStyle name="Comma 3 3 4 2 5 2 2" xfId="3899" xr:uid="{00000000-0005-0000-0000-000049320000}"/>
    <cellStyle name="Comma 3 3 4 2 5 2 2 2" xfId="8702" xr:uid="{00000000-0005-0000-0000-00004A320000}"/>
    <cellStyle name="Comma 3 3 4 2 5 2 2 2 2" xfId="18309" xr:uid="{00000000-0005-0000-0000-00004B320000}"/>
    <cellStyle name="Comma 3 3 4 2 5 2 2 2 2 2" xfId="37523" xr:uid="{389C7686-19C5-444C-AEC7-A5E62708EF5E}"/>
    <cellStyle name="Comma 3 3 4 2 5 2 2 2 3" xfId="27916" xr:uid="{576697EC-255B-4082-9FE5-18FAAC292FC0}"/>
    <cellStyle name="Comma 3 3 4 2 5 2 2 3" xfId="13506" xr:uid="{00000000-0005-0000-0000-00004C320000}"/>
    <cellStyle name="Comma 3 3 4 2 5 2 2 3 2" xfId="32720" xr:uid="{A4879E49-6F67-41FD-9DA4-488B57069D25}"/>
    <cellStyle name="Comma 3 3 4 2 5 2 2 4" xfId="23113" xr:uid="{1F824E98-2E25-4041-A966-5034BF71498C}"/>
    <cellStyle name="Comma 3 3 4 2 5 2 3" xfId="6301" xr:uid="{00000000-0005-0000-0000-00004D320000}"/>
    <cellStyle name="Comma 3 3 4 2 5 2 3 2" xfId="15908" xr:uid="{00000000-0005-0000-0000-00004E320000}"/>
    <cellStyle name="Comma 3 3 4 2 5 2 3 2 2" xfId="35122" xr:uid="{EDA02B2B-A601-4F3D-B020-9D45FCA1F3FF}"/>
    <cellStyle name="Comma 3 3 4 2 5 2 3 3" xfId="25515" xr:uid="{6E30BC85-8DE1-44C3-A8D2-33A8287861B6}"/>
    <cellStyle name="Comma 3 3 4 2 5 2 4" xfId="11104" xr:uid="{00000000-0005-0000-0000-00004F320000}"/>
    <cellStyle name="Comma 3 3 4 2 5 2 4 2" xfId="30318" xr:uid="{B0BFBC2B-0631-4062-B18E-9E8C87A77DD4}"/>
    <cellStyle name="Comma 3 3 4 2 5 2 5" xfId="20711" xr:uid="{2AE5EFE3-4F94-4B2C-A4A1-AF149322AAD8}"/>
    <cellStyle name="Comma 3 3 4 2 5 3" xfId="2294" xr:uid="{00000000-0005-0000-0000-000050320000}"/>
    <cellStyle name="Comma 3 3 4 2 5 3 2" xfId="4699" xr:uid="{00000000-0005-0000-0000-000051320000}"/>
    <cellStyle name="Comma 3 3 4 2 5 3 2 2" xfId="9502" xr:uid="{00000000-0005-0000-0000-000052320000}"/>
    <cellStyle name="Comma 3 3 4 2 5 3 2 2 2" xfId="19109" xr:uid="{00000000-0005-0000-0000-000053320000}"/>
    <cellStyle name="Comma 3 3 4 2 5 3 2 2 2 2" xfId="38323" xr:uid="{5EF397EA-12FA-4A2C-B119-E526989C2600}"/>
    <cellStyle name="Comma 3 3 4 2 5 3 2 2 3" xfId="28716" xr:uid="{3B78B6FC-5868-42B6-B03E-799D1751D9E3}"/>
    <cellStyle name="Comma 3 3 4 2 5 3 2 3" xfId="14306" xr:uid="{00000000-0005-0000-0000-000054320000}"/>
    <cellStyle name="Comma 3 3 4 2 5 3 2 3 2" xfId="33520" xr:uid="{111384F9-CF8F-4AF2-8840-ED8A79554EF8}"/>
    <cellStyle name="Comma 3 3 4 2 5 3 2 4" xfId="23913" xr:uid="{A4F242F3-62CB-4298-899C-FA993A7E5000}"/>
    <cellStyle name="Comma 3 3 4 2 5 3 3" xfId="7101" xr:uid="{00000000-0005-0000-0000-000055320000}"/>
    <cellStyle name="Comma 3 3 4 2 5 3 3 2" xfId="16708" xr:uid="{00000000-0005-0000-0000-000056320000}"/>
    <cellStyle name="Comma 3 3 4 2 5 3 3 2 2" xfId="35922" xr:uid="{E7802DB7-793E-4B34-91E8-548978743544}"/>
    <cellStyle name="Comma 3 3 4 2 5 3 3 3" xfId="26315" xr:uid="{E39089B7-231A-406E-89FE-C2E0091B4252}"/>
    <cellStyle name="Comma 3 3 4 2 5 3 4" xfId="11904" xr:uid="{00000000-0005-0000-0000-000057320000}"/>
    <cellStyle name="Comma 3 3 4 2 5 3 4 2" xfId="31118" xr:uid="{2AF8F073-3290-4FCF-BE3F-95C089435F4D}"/>
    <cellStyle name="Comma 3 3 4 2 5 3 5" xfId="21511" xr:uid="{20FBEFE7-A317-4633-9192-B36F67550F38}"/>
    <cellStyle name="Comma 3 3 4 2 5 4" xfId="3099" xr:uid="{00000000-0005-0000-0000-000058320000}"/>
    <cellStyle name="Comma 3 3 4 2 5 4 2" xfId="7902" xr:uid="{00000000-0005-0000-0000-000059320000}"/>
    <cellStyle name="Comma 3 3 4 2 5 4 2 2" xfId="17509" xr:uid="{00000000-0005-0000-0000-00005A320000}"/>
    <cellStyle name="Comma 3 3 4 2 5 4 2 2 2" xfId="36723" xr:uid="{FBCD62C1-D540-429B-A850-ACB45A7D6188}"/>
    <cellStyle name="Comma 3 3 4 2 5 4 2 3" xfId="27116" xr:uid="{0AAA4449-EDD9-4DDA-9C50-208C09C64D8D}"/>
    <cellStyle name="Comma 3 3 4 2 5 4 3" xfId="12706" xr:uid="{00000000-0005-0000-0000-00005B320000}"/>
    <cellStyle name="Comma 3 3 4 2 5 4 3 2" xfId="31920" xr:uid="{2C3F7BA5-83C5-4ABB-A8A5-4B2A3B910B7F}"/>
    <cellStyle name="Comma 3 3 4 2 5 4 4" xfId="22313" xr:uid="{11979789-3048-4147-8E5B-D67A69611B9E}"/>
    <cellStyle name="Comma 3 3 4 2 5 5" xfId="5501" xr:uid="{00000000-0005-0000-0000-00005C320000}"/>
    <cellStyle name="Comma 3 3 4 2 5 5 2" xfId="15108" xr:uid="{00000000-0005-0000-0000-00005D320000}"/>
    <cellStyle name="Comma 3 3 4 2 5 5 2 2" xfId="34322" xr:uid="{5D78A044-2335-4DAF-9B2B-303FC3A20693}"/>
    <cellStyle name="Comma 3 3 4 2 5 5 3" xfId="24715" xr:uid="{70931416-080B-4257-B532-F8B0571B4932}"/>
    <cellStyle name="Comma 3 3 4 2 5 6" xfId="10304" xr:uid="{00000000-0005-0000-0000-00005E320000}"/>
    <cellStyle name="Comma 3 3 4 2 5 6 2" xfId="29518" xr:uid="{4A071DBD-8BBC-441F-A33E-E1C7BD8BE6D2}"/>
    <cellStyle name="Comma 3 3 4 2 5 7" xfId="19911" xr:uid="{C732DA49-9253-42A3-A13C-BFABB4781AAD}"/>
    <cellStyle name="Comma 3 3 4 2 6" xfId="894" xr:uid="{00000000-0005-0000-0000-00005F320000}"/>
    <cellStyle name="Comma 3 3 4 2 6 2" xfId="3299" xr:uid="{00000000-0005-0000-0000-000060320000}"/>
    <cellStyle name="Comma 3 3 4 2 6 2 2" xfId="8102" xr:uid="{00000000-0005-0000-0000-000061320000}"/>
    <cellStyle name="Comma 3 3 4 2 6 2 2 2" xfId="17709" xr:uid="{00000000-0005-0000-0000-000062320000}"/>
    <cellStyle name="Comma 3 3 4 2 6 2 2 2 2" xfId="36923" xr:uid="{939FB16D-662A-4A40-AFC8-3F1CC1F13DDA}"/>
    <cellStyle name="Comma 3 3 4 2 6 2 2 3" xfId="27316" xr:uid="{AB0AE9CF-5076-4A17-B2F9-E1562982050D}"/>
    <cellStyle name="Comma 3 3 4 2 6 2 3" xfId="12906" xr:uid="{00000000-0005-0000-0000-000063320000}"/>
    <cellStyle name="Comma 3 3 4 2 6 2 3 2" xfId="32120" xr:uid="{B84573AF-3479-44DA-92A0-C0C34FA4C1DE}"/>
    <cellStyle name="Comma 3 3 4 2 6 2 4" xfId="22513" xr:uid="{7FA873D4-3783-4BF1-BAE5-11629E3E11CD}"/>
    <cellStyle name="Comma 3 3 4 2 6 3" xfId="5701" xr:uid="{00000000-0005-0000-0000-000064320000}"/>
    <cellStyle name="Comma 3 3 4 2 6 3 2" xfId="15308" xr:uid="{00000000-0005-0000-0000-000065320000}"/>
    <cellStyle name="Comma 3 3 4 2 6 3 2 2" xfId="34522" xr:uid="{1E361CB0-A7F9-48A4-A78F-21D8B78A057A}"/>
    <cellStyle name="Comma 3 3 4 2 6 3 3" xfId="24915" xr:uid="{4CE84E5E-EBD2-4DF6-BC68-18D863003C8D}"/>
    <cellStyle name="Comma 3 3 4 2 6 4" xfId="10504" xr:uid="{00000000-0005-0000-0000-000066320000}"/>
    <cellStyle name="Comma 3 3 4 2 6 4 2" xfId="29718" xr:uid="{42A630AC-53BA-410F-A223-D44D9A562D29}"/>
    <cellStyle name="Comma 3 3 4 2 6 5" xfId="20111" xr:uid="{F857F89C-2A05-43EB-8C3F-41375872BBFB}"/>
    <cellStyle name="Comma 3 3 4 2 7" xfId="1694" xr:uid="{00000000-0005-0000-0000-000067320000}"/>
    <cellStyle name="Comma 3 3 4 2 7 2" xfId="4099" xr:uid="{00000000-0005-0000-0000-000068320000}"/>
    <cellStyle name="Comma 3 3 4 2 7 2 2" xfId="8902" xr:uid="{00000000-0005-0000-0000-000069320000}"/>
    <cellStyle name="Comma 3 3 4 2 7 2 2 2" xfId="18509" xr:uid="{00000000-0005-0000-0000-00006A320000}"/>
    <cellStyle name="Comma 3 3 4 2 7 2 2 2 2" xfId="37723" xr:uid="{7C77D525-DAA3-421B-A9DE-75D56AB4C796}"/>
    <cellStyle name="Comma 3 3 4 2 7 2 2 3" xfId="28116" xr:uid="{423775BA-E688-417A-81BF-85869188A595}"/>
    <cellStyle name="Comma 3 3 4 2 7 2 3" xfId="13706" xr:uid="{00000000-0005-0000-0000-00006B320000}"/>
    <cellStyle name="Comma 3 3 4 2 7 2 3 2" xfId="32920" xr:uid="{F1F49EF5-89DD-4F8C-AA85-515FA77621E7}"/>
    <cellStyle name="Comma 3 3 4 2 7 2 4" xfId="23313" xr:uid="{8B3FC66A-F639-4195-A8F7-AE09616749F7}"/>
    <cellStyle name="Comma 3 3 4 2 7 3" xfId="6501" xr:uid="{00000000-0005-0000-0000-00006C320000}"/>
    <cellStyle name="Comma 3 3 4 2 7 3 2" xfId="16108" xr:uid="{00000000-0005-0000-0000-00006D320000}"/>
    <cellStyle name="Comma 3 3 4 2 7 3 2 2" xfId="35322" xr:uid="{0381EB0F-3733-4100-8723-F4E01A055F1D}"/>
    <cellStyle name="Comma 3 3 4 2 7 3 3" xfId="25715" xr:uid="{24688724-6322-4A9C-B564-80B72E37DB91}"/>
    <cellStyle name="Comma 3 3 4 2 7 4" xfId="11304" xr:uid="{00000000-0005-0000-0000-00006E320000}"/>
    <cellStyle name="Comma 3 3 4 2 7 4 2" xfId="30518" xr:uid="{9D85D17D-16FB-4438-B1A9-C33A12E238E5}"/>
    <cellStyle name="Comma 3 3 4 2 7 5" xfId="20911" xr:uid="{74B7214F-BA1E-4248-BCEF-B5A920774E52}"/>
    <cellStyle name="Comma 3 3 4 2 8" xfId="2499" xr:uid="{00000000-0005-0000-0000-00006F320000}"/>
    <cellStyle name="Comma 3 3 4 2 8 2" xfId="7302" xr:uid="{00000000-0005-0000-0000-000070320000}"/>
    <cellStyle name="Comma 3 3 4 2 8 2 2" xfId="16909" xr:uid="{00000000-0005-0000-0000-000071320000}"/>
    <cellStyle name="Comma 3 3 4 2 8 2 2 2" xfId="36123" xr:uid="{542E0CB2-4AB7-44AD-B242-48AA59292ECE}"/>
    <cellStyle name="Comma 3 3 4 2 8 2 3" xfId="26516" xr:uid="{E16A5AF2-D4C7-4F08-8C24-A1A4C3150DAB}"/>
    <cellStyle name="Comma 3 3 4 2 8 3" xfId="12106" xr:uid="{00000000-0005-0000-0000-000072320000}"/>
    <cellStyle name="Comma 3 3 4 2 8 3 2" xfId="31320" xr:uid="{0CA53397-5DB8-42B8-8CDE-88D5D20FADCB}"/>
    <cellStyle name="Comma 3 3 4 2 8 4" xfId="21713" xr:uid="{4DC9FB0E-76D6-4A5E-B672-9FCE707F33EE}"/>
    <cellStyle name="Comma 3 3 4 2 9" xfId="4901" xr:uid="{00000000-0005-0000-0000-000073320000}"/>
    <cellStyle name="Comma 3 3 4 2 9 2" xfId="14508" xr:uid="{00000000-0005-0000-0000-000074320000}"/>
    <cellStyle name="Comma 3 3 4 2 9 2 2" xfId="33722" xr:uid="{40D56425-2F67-4139-92D8-0A40550E9932}"/>
    <cellStyle name="Comma 3 3 4 2 9 3" xfId="24115" xr:uid="{0AD8D22E-1367-4782-BB18-6281382A350C}"/>
    <cellStyle name="Comma 3 3 4 3" xfId="143" xr:uid="{00000000-0005-0000-0000-000075320000}"/>
    <cellStyle name="Comma 3 3 4 3 10" xfId="19361" xr:uid="{21D73E56-C169-4981-ADAE-9291DB8558E3}"/>
    <cellStyle name="Comma 3 3 4 3 2" xfId="343" xr:uid="{00000000-0005-0000-0000-000076320000}"/>
    <cellStyle name="Comma 3 3 4 3 2 2" xfId="1144" xr:uid="{00000000-0005-0000-0000-000077320000}"/>
    <cellStyle name="Comma 3 3 4 3 2 2 2" xfId="3549" xr:uid="{00000000-0005-0000-0000-000078320000}"/>
    <cellStyle name="Comma 3 3 4 3 2 2 2 2" xfId="8352" xr:uid="{00000000-0005-0000-0000-000079320000}"/>
    <cellStyle name="Comma 3 3 4 3 2 2 2 2 2" xfId="17959" xr:uid="{00000000-0005-0000-0000-00007A320000}"/>
    <cellStyle name="Comma 3 3 4 3 2 2 2 2 2 2" xfId="37173" xr:uid="{B6B7CE87-6457-498E-ABAD-9AA06CFA617D}"/>
    <cellStyle name="Comma 3 3 4 3 2 2 2 2 3" xfId="27566" xr:uid="{7EDC4122-AA94-4E73-9482-4FDC6B320B3C}"/>
    <cellStyle name="Comma 3 3 4 3 2 2 2 3" xfId="13156" xr:uid="{00000000-0005-0000-0000-00007B320000}"/>
    <cellStyle name="Comma 3 3 4 3 2 2 2 3 2" xfId="32370" xr:uid="{B55274C0-F9D6-4EB1-B013-113BAEBBA6F0}"/>
    <cellStyle name="Comma 3 3 4 3 2 2 2 4" xfId="22763" xr:uid="{69FEAF6D-5942-4CFA-8ABE-D525CE567272}"/>
    <cellStyle name="Comma 3 3 4 3 2 2 3" xfId="5951" xr:uid="{00000000-0005-0000-0000-00007C320000}"/>
    <cellStyle name="Comma 3 3 4 3 2 2 3 2" xfId="15558" xr:uid="{00000000-0005-0000-0000-00007D320000}"/>
    <cellStyle name="Comma 3 3 4 3 2 2 3 2 2" xfId="34772" xr:uid="{E3A813F2-E2D4-47FD-BC68-918A84D532CF}"/>
    <cellStyle name="Comma 3 3 4 3 2 2 3 3" xfId="25165" xr:uid="{3F0799F2-8231-4CD7-B931-C60D170ABD87}"/>
    <cellStyle name="Comma 3 3 4 3 2 2 4" xfId="10754" xr:uid="{00000000-0005-0000-0000-00007E320000}"/>
    <cellStyle name="Comma 3 3 4 3 2 2 4 2" xfId="29968" xr:uid="{F5808C4B-E545-4EDA-8D18-4B32A135C167}"/>
    <cellStyle name="Comma 3 3 4 3 2 2 5" xfId="20361" xr:uid="{2BADB4D8-EA08-4809-8C8F-0E9495DC5CD0}"/>
    <cellStyle name="Comma 3 3 4 3 2 3" xfId="1944" xr:uid="{00000000-0005-0000-0000-00007F320000}"/>
    <cellStyle name="Comma 3 3 4 3 2 3 2" xfId="4349" xr:uid="{00000000-0005-0000-0000-000080320000}"/>
    <cellStyle name="Comma 3 3 4 3 2 3 2 2" xfId="9152" xr:uid="{00000000-0005-0000-0000-000081320000}"/>
    <cellStyle name="Comma 3 3 4 3 2 3 2 2 2" xfId="18759" xr:uid="{00000000-0005-0000-0000-000082320000}"/>
    <cellStyle name="Comma 3 3 4 3 2 3 2 2 2 2" xfId="37973" xr:uid="{44825BAD-619C-4FF6-AB11-55CC2297008C}"/>
    <cellStyle name="Comma 3 3 4 3 2 3 2 2 3" xfId="28366" xr:uid="{7BDC7DD3-91E3-4A99-9A3A-5C6FDDC7224A}"/>
    <cellStyle name="Comma 3 3 4 3 2 3 2 3" xfId="13956" xr:uid="{00000000-0005-0000-0000-000083320000}"/>
    <cellStyle name="Comma 3 3 4 3 2 3 2 3 2" xfId="33170" xr:uid="{8F684214-E6DB-45FE-8F57-11383CE17031}"/>
    <cellStyle name="Comma 3 3 4 3 2 3 2 4" xfId="23563" xr:uid="{A8047694-C1D3-4F8E-924B-A2D12EA91653}"/>
    <cellStyle name="Comma 3 3 4 3 2 3 3" xfId="6751" xr:uid="{00000000-0005-0000-0000-000084320000}"/>
    <cellStyle name="Comma 3 3 4 3 2 3 3 2" xfId="16358" xr:uid="{00000000-0005-0000-0000-000085320000}"/>
    <cellStyle name="Comma 3 3 4 3 2 3 3 2 2" xfId="35572" xr:uid="{2529E44E-8EBA-40B5-B60F-F68DBA9BE14D}"/>
    <cellStyle name="Comma 3 3 4 3 2 3 3 3" xfId="25965" xr:uid="{7D3F427A-7ADF-4DB3-A384-6AEC6ABB7383}"/>
    <cellStyle name="Comma 3 3 4 3 2 3 4" xfId="11554" xr:uid="{00000000-0005-0000-0000-000086320000}"/>
    <cellStyle name="Comma 3 3 4 3 2 3 4 2" xfId="30768" xr:uid="{3A91C9DE-BE7A-4D34-BD1C-3FFAE98DCB14}"/>
    <cellStyle name="Comma 3 3 4 3 2 3 5" xfId="21161" xr:uid="{6F180DBF-6F09-46A5-A9CF-C3961DB3F61B}"/>
    <cellStyle name="Comma 3 3 4 3 2 4" xfId="2749" xr:uid="{00000000-0005-0000-0000-000087320000}"/>
    <cellStyle name="Comma 3 3 4 3 2 4 2" xfId="7552" xr:uid="{00000000-0005-0000-0000-000088320000}"/>
    <cellStyle name="Comma 3 3 4 3 2 4 2 2" xfId="17159" xr:uid="{00000000-0005-0000-0000-000089320000}"/>
    <cellStyle name="Comma 3 3 4 3 2 4 2 2 2" xfId="36373" xr:uid="{855C0DB2-FB20-4963-9C41-2DCDCE44568E}"/>
    <cellStyle name="Comma 3 3 4 3 2 4 2 3" xfId="26766" xr:uid="{D25471F7-C78C-42BF-8F00-144E659D5B6B}"/>
    <cellStyle name="Comma 3 3 4 3 2 4 3" xfId="12356" xr:uid="{00000000-0005-0000-0000-00008A320000}"/>
    <cellStyle name="Comma 3 3 4 3 2 4 3 2" xfId="31570" xr:uid="{C1D76BB6-6AE5-4FFD-83C9-6C3627611C12}"/>
    <cellStyle name="Comma 3 3 4 3 2 4 4" xfId="21963" xr:uid="{BFCA178B-35A8-4CE9-8EF5-AB2BD86C24EA}"/>
    <cellStyle name="Comma 3 3 4 3 2 5" xfId="5151" xr:uid="{00000000-0005-0000-0000-00008B320000}"/>
    <cellStyle name="Comma 3 3 4 3 2 5 2" xfId="14758" xr:uid="{00000000-0005-0000-0000-00008C320000}"/>
    <cellStyle name="Comma 3 3 4 3 2 5 2 2" xfId="33972" xr:uid="{0FBC97A2-9026-41BF-9C5C-9CDDF08B6C38}"/>
    <cellStyle name="Comma 3 3 4 3 2 5 3" xfId="24365" xr:uid="{CBA7A235-D70E-4532-B08A-C854CE1C47B0}"/>
    <cellStyle name="Comma 3 3 4 3 2 6" xfId="9954" xr:uid="{00000000-0005-0000-0000-00008D320000}"/>
    <cellStyle name="Comma 3 3 4 3 2 6 2" xfId="29168" xr:uid="{E4C4175B-60E2-4210-870A-C3538359DEE8}"/>
    <cellStyle name="Comma 3 3 4 3 2 7" xfId="19561" xr:uid="{17293347-7A56-4714-B1EC-088A2A24E4D4}"/>
    <cellStyle name="Comma 3 3 4 3 3" xfId="543" xr:uid="{00000000-0005-0000-0000-00008E320000}"/>
    <cellStyle name="Comma 3 3 4 3 3 2" xfId="1344" xr:uid="{00000000-0005-0000-0000-00008F320000}"/>
    <cellStyle name="Comma 3 3 4 3 3 2 2" xfId="3749" xr:uid="{00000000-0005-0000-0000-000090320000}"/>
    <cellStyle name="Comma 3 3 4 3 3 2 2 2" xfId="8552" xr:uid="{00000000-0005-0000-0000-000091320000}"/>
    <cellStyle name="Comma 3 3 4 3 3 2 2 2 2" xfId="18159" xr:uid="{00000000-0005-0000-0000-000092320000}"/>
    <cellStyle name="Comma 3 3 4 3 3 2 2 2 2 2" xfId="37373" xr:uid="{563C3191-F1BE-4010-8F0A-6A9589CBF8FC}"/>
    <cellStyle name="Comma 3 3 4 3 3 2 2 2 3" xfId="27766" xr:uid="{9BAB2B92-DA9F-44C6-A919-254994611167}"/>
    <cellStyle name="Comma 3 3 4 3 3 2 2 3" xfId="13356" xr:uid="{00000000-0005-0000-0000-000093320000}"/>
    <cellStyle name="Comma 3 3 4 3 3 2 2 3 2" xfId="32570" xr:uid="{85B3C100-BE83-4AB6-9389-0685178BCAD0}"/>
    <cellStyle name="Comma 3 3 4 3 3 2 2 4" xfId="22963" xr:uid="{D48BC2B8-3B6C-42E8-BEAE-F93567E50A9B}"/>
    <cellStyle name="Comma 3 3 4 3 3 2 3" xfId="6151" xr:uid="{00000000-0005-0000-0000-000094320000}"/>
    <cellStyle name="Comma 3 3 4 3 3 2 3 2" xfId="15758" xr:uid="{00000000-0005-0000-0000-000095320000}"/>
    <cellStyle name="Comma 3 3 4 3 3 2 3 2 2" xfId="34972" xr:uid="{95A21765-6FAD-45B7-9888-2C150B70A7D1}"/>
    <cellStyle name="Comma 3 3 4 3 3 2 3 3" xfId="25365" xr:uid="{7C3C97AF-BB42-4849-84DC-D53C404ADDE0}"/>
    <cellStyle name="Comma 3 3 4 3 3 2 4" xfId="10954" xr:uid="{00000000-0005-0000-0000-000096320000}"/>
    <cellStyle name="Comma 3 3 4 3 3 2 4 2" xfId="30168" xr:uid="{4B7ACB0F-FE71-48D3-8457-1E329066F529}"/>
    <cellStyle name="Comma 3 3 4 3 3 2 5" xfId="20561" xr:uid="{670A520A-2875-4671-BC0E-423F18ACB0B0}"/>
    <cellStyle name="Comma 3 3 4 3 3 3" xfId="2144" xr:uid="{00000000-0005-0000-0000-000097320000}"/>
    <cellStyle name="Comma 3 3 4 3 3 3 2" xfId="4549" xr:uid="{00000000-0005-0000-0000-000098320000}"/>
    <cellStyle name="Comma 3 3 4 3 3 3 2 2" xfId="9352" xr:uid="{00000000-0005-0000-0000-000099320000}"/>
    <cellStyle name="Comma 3 3 4 3 3 3 2 2 2" xfId="18959" xr:uid="{00000000-0005-0000-0000-00009A320000}"/>
    <cellStyle name="Comma 3 3 4 3 3 3 2 2 2 2" xfId="38173" xr:uid="{5A7B791C-331E-4FCF-965A-75CE75F2F7AA}"/>
    <cellStyle name="Comma 3 3 4 3 3 3 2 2 3" xfId="28566" xr:uid="{E5FE313E-B4DE-4CF7-B209-9D58822ECEFE}"/>
    <cellStyle name="Comma 3 3 4 3 3 3 2 3" xfId="14156" xr:uid="{00000000-0005-0000-0000-00009B320000}"/>
    <cellStyle name="Comma 3 3 4 3 3 3 2 3 2" xfId="33370" xr:uid="{A2AB8072-2BCE-4D2B-A5FA-24E9B7BF87D3}"/>
    <cellStyle name="Comma 3 3 4 3 3 3 2 4" xfId="23763" xr:uid="{2B3FAB51-A6C8-466E-9C7D-5D4C53D2F558}"/>
    <cellStyle name="Comma 3 3 4 3 3 3 3" xfId="6951" xr:uid="{00000000-0005-0000-0000-00009C320000}"/>
    <cellStyle name="Comma 3 3 4 3 3 3 3 2" xfId="16558" xr:uid="{00000000-0005-0000-0000-00009D320000}"/>
    <cellStyle name="Comma 3 3 4 3 3 3 3 2 2" xfId="35772" xr:uid="{01EA2A99-35D7-4896-83D3-BD503FE287CC}"/>
    <cellStyle name="Comma 3 3 4 3 3 3 3 3" xfId="26165" xr:uid="{3E10FC7A-FB3E-406D-A7F5-B48F77DE7033}"/>
    <cellStyle name="Comma 3 3 4 3 3 3 4" xfId="11754" xr:uid="{00000000-0005-0000-0000-00009E320000}"/>
    <cellStyle name="Comma 3 3 4 3 3 3 4 2" xfId="30968" xr:uid="{8AFD9DC5-FCDF-4D69-AC90-B52F1802993C}"/>
    <cellStyle name="Comma 3 3 4 3 3 3 5" xfId="21361" xr:uid="{025CD801-711A-4FC7-A605-E41E62C22C2F}"/>
    <cellStyle name="Comma 3 3 4 3 3 4" xfId="2949" xr:uid="{00000000-0005-0000-0000-00009F320000}"/>
    <cellStyle name="Comma 3 3 4 3 3 4 2" xfId="7752" xr:uid="{00000000-0005-0000-0000-0000A0320000}"/>
    <cellStyle name="Comma 3 3 4 3 3 4 2 2" xfId="17359" xr:uid="{00000000-0005-0000-0000-0000A1320000}"/>
    <cellStyle name="Comma 3 3 4 3 3 4 2 2 2" xfId="36573" xr:uid="{37E898A7-7CB7-4B47-9B7C-6F6E0AF6077B}"/>
    <cellStyle name="Comma 3 3 4 3 3 4 2 3" xfId="26966" xr:uid="{34C45C6E-1497-49A4-9978-00123EA46C52}"/>
    <cellStyle name="Comma 3 3 4 3 3 4 3" xfId="12556" xr:uid="{00000000-0005-0000-0000-0000A2320000}"/>
    <cellStyle name="Comma 3 3 4 3 3 4 3 2" xfId="31770" xr:uid="{B5A5A5A7-AF7A-4E34-828F-1DF8A9C9C533}"/>
    <cellStyle name="Comma 3 3 4 3 3 4 4" xfId="22163" xr:uid="{F98EF049-29BC-4249-A9B3-8E43B8DD678A}"/>
    <cellStyle name="Comma 3 3 4 3 3 5" xfId="5351" xr:uid="{00000000-0005-0000-0000-0000A3320000}"/>
    <cellStyle name="Comma 3 3 4 3 3 5 2" xfId="14958" xr:uid="{00000000-0005-0000-0000-0000A4320000}"/>
    <cellStyle name="Comma 3 3 4 3 3 5 2 2" xfId="34172" xr:uid="{A1853C05-00B3-4459-AF58-B7DD4BF0FB2C}"/>
    <cellStyle name="Comma 3 3 4 3 3 5 3" xfId="24565" xr:uid="{0BDAF0E9-830D-446E-BE1C-77B388804428}"/>
    <cellStyle name="Comma 3 3 4 3 3 6" xfId="10154" xr:uid="{00000000-0005-0000-0000-0000A5320000}"/>
    <cellStyle name="Comma 3 3 4 3 3 6 2" xfId="29368" xr:uid="{ED0AA7D8-9B4D-4D01-A953-7162C4808F48}"/>
    <cellStyle name="Comma 3 3 4 3 3 7" xfId="19761" xr:uid="{5A16AB34-2AA1-4467-926F-0B34C7139D04}"/>
    <cellStyle name="Comma 3 3 4 3 4" xfId="743" xr:uid="{00000000-0005-0000-0000-0000A6320000}"/>
    <cellStyle name="Comma 3 3 4 3 4 2" xfId="1544" xr:uid="{00000000-0005-0000-0000-0000A7320000}"/>
    <cellStyle name="Comma 3 3 4 3 4 2 2" xfId="3949" xr:uid="{00000000-0005-0000-0000-0000A8320000}"/>
    <cellStyle name="Comma 3 3 4 3 4 2 2 2" xfId="8752" xr:uid="{00000000-0005-0000-0000-0000A9320000}"/>
    <cellStyle name="Comma 3 3 4 3 4 2 2 2 2" xfId="18359" xr:uid="{00000000-0005-0000-0000-0000AA320000}"/>
    <cellStyle name="Comma 3 3 4 3 4 2 2 2 2 2" xfId="37573" xr:uid="{4888B921-CD2B-4DCA-B1DB-9AC621558C7A}"/>
    <cellStyle name="Comma 3 3 4 3 4 2 2 2 3" xfId="27966" xr:uid="{764B8564-228B-4E27-A282-6CF52D1D2F0E}"/>
    <cellStyle name="Comma 3 3 4 3 4 2 2 3" xfId="13556" xr:uid="{00000000-0005-0000-0000-0000AB320000}"/>
    <cellStyle name="Comma 3 3 4 3 4 2 2 3 2" xfId="32770" xr:uid="{FD516222-A139-4AF2-8EE7-0D8A9440D92B}"/>
    <cellStyle name="Comma 3 3 4 3 4 2 2 4" xfId="23163" xr:uid="{AB9B4E73-CA4A-4D27-87B8-8CD63636CD65}"/>
    <cellStyle name="Comma 3 3 4 3 4 2 3" xfId="6351" xr:uid="{00000000-0005-0000-0000-0000AC320000}"/>
    <cellStyle name="Comma 3 3 4 3 4 2 3 2" xfId="15958" xr:uid="{00000000-0005-0000-0000-0000AD320000}"/>
    <cellStyle name="Comma 3 3 4 3 4 2 3 2 2" xfId="35172" xr:uid="{0A5E72EC-84E8-43BA-93A1-5B2D95E97F55}"/>
    <cellStyle name="Comma 3 3 4 3 4 2 3 3" xfId="25565" xr:uid="{C3750B25-6BC3-4567-99CF-B7114242A657}"/>
    <cellStyle name="Comma 3 3 4 3 4 2 4" xfId="11154" xr:uid="{00000000-0005-0000-0000-0000AE320000}"/>
    <cellStyle name="Comma 3 3 4 3 4 2 4 2" xfId="30368" xr:uid="{BA867B47-E8F3-40FA-8420-E52BFBA1AE01}"/>
    <cellStyle name="Comma 3 3 4 3 4 2 5" xfId="20761" xr:uid="{B67939BB-473C-4E5C-A648-A62A8870DF1E}"/>
    <cellStyle name="Comma 3 3 4 3 4 3" xfId="2344" xr:uid="{00000000-0005-0000-0000-0000AF320000}"/>
    <cellStyle name="Comma 3 3 4 3 4 3 2" xfId="4749" xr:uid="{00000000-0005-0000-0000-0000B0320000}"/>
    <cellStyle name="Comma 3 3 4 3 4 3 2 2" xfId="9552" xr:uid="{00000000-0005-0000-0000-0000B1320000}"/>
    <cellStyle name="Comma 3 3 4 3 4 3 2 2 2" xfId="19159" xr:uid="{00000000-0005-0000-0000-0000B2320000}"/>
    <cellStyle name="Comma 3 3 4 3 4 3 2 2 2 2" xfId="38373" xr:uid="{2ABB9631-1155-4709-AEDC-B1928809DF10}"/>
    <cellStyle name="Comma 3 3 4 3 4 3 2 2 3" xfId="28766" xr:uid="{58F854F3-81C4-405E-B423-B33F3C66ECDB}"/>
    <cellStyle name="Comma 3 3 4 3 4 3 2 3" xfId="14356" xr:uid="{00000000-0005-0000-0000-0000B3320000}"/>
    <cellStyle name="Comma 3 3 4 3 4 3 2 3 2" xfId="33570" xr:uid="{E43A6A6B-DA4D-4B5B-BBFB-37463BA2F2D1}"/>
    <cellStyle name="Comma 3 3 4 3 4 3 2 4" xfId="23963" xr:uid="{F79792CF-45EF-4936-8CFB-02746748919B}"/>
    <cellStyle name="Comma 3 3 4 3 4 3 3" xfId="7151" xr:uid="{00000000-0005-0000-0000-0000B4320000}"/>
    <cellStyle name="Comma 3 3 4 3 4 3 3 2" xfId="16758" xr:uid="{00000000-0005-0000-0000-0000B5320000}"/>
    <cellStyle name="Comma 3 3 4 3 4 3 3 2 2" xfId="35972" xr:uid="{07B3323D-7293-4ED3-86FA-013E6306545A}"/>
    <cellStyle name="Comma 3 3 4 3 4 3 3 3" xfId="26365" xr:uid="{1DA48585-6EC3-45CD-BA36-00BF18DC9CB1}"/>
    <cellStyle name="Comma 3 3 4 3 4 3 4" xfId="11954" xr:uid="{00000000-0005-0000-0000-0000B6320000}"/>
    <cellStyle name="Comma 3 3 4 3 4 3 4 2" xfId="31168" xr:uid="{61BD27DC-148B-4522-B269-BCF987463BE3}"/>
    <cellStyle name="Comma 3 3 4 3 4 3 5" xfId="21561" xr:uid="{FA99CF68-4EDD-4B06-BD74-87419C2E817A}"/>
    <cellStyle name="Comma 3 3 4 3 4 4" xfId="3149" xr:uid="{00000000-0005-0000-0000-0000B7320000}"/>
    <cellStyle name="Comma 3 3 4 3 4 4 2" xfId="7952" xr:uid="{00000000-0005-0000-0000-0000B8320000}"/>
    <cellStyle name="Comma 3 3 4 3 4 4 2 2" xfId="17559" xr:uid="{00000000-0005-0000-0000-0000B9320000}"/>
    <cellStyle name="Comma 3 3 4 3 4 4 2 2 2" xfId="36773" xr:uid="{C617D567-BCE4-430A-A3C9-FE4B11AEB418}"/>
    <cellStyle name="Comma 3 3 4 3 4 4 2 3" xfId="27166" xr:uid="{A587E576-35D3-4069-AD12-DE576F3FD6D3}"/>
    <cellStyle name="Comma 3 3 4 3 4 4 3" xfId="12756" xr:uid="{00000000-0005-0000-0000-0000BA320000}"/>
    <cellStyle name="Comma 3 3 4 3 4 4 3 2" xfId="31970" xr:uid="{E073CA9F-51AB-47E6-8891-ABB270FAAF9A}"/>
    <cellStyle name="Comma 3 3 4 3 4 4 4" xfId="22363" xr:uid="{B37AC7C8-233B-4F47-91B1-A7AAE65A4221}"/>
    <cellStyle name="Comma 3 3 4 3 4 5" xfId="5551" xr:uid="{00000000-0005-0000-0000-0000BB320000}"/>
    <cellStyle name="Comma 3 3 4 3 4 5 2" xfId="15158" xr:uid="{00000000-0005-0000-0000-0000BC320000}"/>
    <cellStyle name="Comma 3 3 4 3 4 5 2 2" xfId="34372" xr:uid="{26009CF9-1292-4F2A-8A9F-DE4E0E2C7CF1}"/>
    <cellStyle name="Comma 3 3 4 3 4 5 3" xfId="24765" xr:uid="{FAE139C7-E3B9-40FA-A1BD-2774C0D2C34B}"/>
    <cellStyle name="Comma 3 3 4 3 4 6" xfId="10354" xr:uid="{00000000-0005-0000-0000-0000BD320000}"/>
    <cellStyle name="Comma 3 3 4 3 4 6 2" xfId="29568" xr:uid="{B336E191-252A-46DF-9417-FBD24DD4305E}"/>
    <cellStyle name="Comma 3 3 4 3 4 7" xfId="19961" xr:uid="{002B5F77-F11D-474F-BC51-F63A6638876F}"/>
    <cellStyle name="Comma 3 3 4 3 5" xfId="944" xr:uid="{00000000-0005-0000-0000-0000BE320000}"/>
    <cellStyle name="Comma 3 3 4 3 5 2" xfId="3349" xr:uid="{00000000-0005-0000-0000-0000BF320000}"/>
    <cellStyle name="Comma 3 3 4 3 5 2 2" xfId="8152" xr:uid="{00000000-0005-0000-0000-0000C0320000}"/>
    <cellStyle name="Comma 3 3 4 3 5 2 2 2" xfId="17759" xr:uid="{00000000-0005-0000-0000-0000C1320000}"/>
    <cellStyle name="Comma 3 3 4 3 5 2 2 2 2" xfId="36973" xr:uid="{68B42FFA-803E-4B3D-877A-263938251317}"/>
    <cellStyle name="Comma 3 3 4 3 5 2 2 3" xfId="27366" xr:uid="{21B39673-FE75-47DC-8347-A903B3408905}"/>
    <cellStyle name="Comma 3 3 4 3 5 2 3" xfId="12956" xr:uid="{00000000-0005-0000-0000-0000C2320000}"/>
    <cellStyle name="Comma 3 3 4 3 5 2 3 2" xfId="32170" xr:uid="{CA6D4D8B-53E7-4C5E-AA9D-19DF04C27682}"/>
    <cellStyle name="Comma 3 3 4 3 5 2 4" xfId="22563" xr:uid="{D9CDCF62-7193-453F-8AA4-3EDF782F7580}"/>
    <cellStyle name="Comma 3 3 4 3 5 3" xfId="5751" xr:uid="{00000000-0005-0000-0000-0000C3320000}"/>
    <cellStyle name="Comma 3 3 4 3 5 3 2" xfId="15358" xr:uid="{00000000-0005-0000-0000-0000C4320000}"/>
    <cellStyle name="Comma 3 3 4 3 5 3 2 2" xfId="34572" xr:uid="{6C8E01B9-540A-4E33-B8BB-A4A6DBFEEDD1}"/>
    <cellStyle name="Comma 3 3 4 3 5 3 3" xfId="24965" xr:uid="{ED41B468-6977-4DA0-B18F-BC7594F12A83}"/>
    <cellStyle name="Comma 3 3 4 3 5 4" xfId="10554" xr:uid="{00000000-0005-0000-0000-0000C5320000}"/>
    <cellStyle name="Comma 3 3 4 3 5 4 2" xfId="29768" xr:uid="{567A8D00-D506-40B1-93F9-E7CFE05693D2}"/>
    <cellStyle name="Comma 3 3 4 3 5 5" xfId="20161" xr:uid="{C4D5E450-0789-4EE2-988F-D0D4DAC6EDEC}"/>
    <cellStyle name="Comma 3 3 4 3 6" xfId="1744" xr:uid="{00000000-0005-0000-0000-0000C6320000}"/>
    <cellStyle name="Comma 3 3 4 3 6 2" xfId="4149" xr:uid="{00000000-0005-0000-0000-0000C7320000}"/>
    <cellStyle name="Comma 3 3 4 3 6 2 2" xfId="8952" xr:uid="{00000000-0005-0000-0000-0000C8320000}"/>
    <cellStyle name="Comma 3 3 4 3 6 2 2 2" xfId="18559" xr:uid="{00000000-0005-0000-0000-0000C9320000}"/>
    <cellStyle name="Comma 3 3 4 3 6 2 2 2 2" xfId="37773" xr:uid="{F0CE9148-2BB8-460B-979E-35C2D2424C73}"/>
    <cellStyle name="Comma 3 3 4 3 6 2 2 3" xfId="28166" xr:uid="{C52C8D6E-A6E7-435C-972F-234DBF4768A0}"/>
    <cellStyle name="Comma 3 3 4 3 6 2 3" xfId="13756" xr:uid="{00000000-0005-0000-0000-0000CA320000}"/>
    <cellStyle name="Comma 3 3 4 3 6 2 3 2" xfId="32970" xr:uid="{9FAA75AC-EB82-477F-A7DF-84E73BEC46C7}"/>
    <cellStyle name="Comma 3 3 4 3 6 2 4" xfId="23363" xr:uid="{3DD23ED4-15F8-47E8-BE25-583BBD76A7FF}"/>
    <cellStyle name="Comma 3 3 4 3 6 3" xfId="6551" xr:uid="{00000000-0005-0000-0000-0000CB320000}"/>
    <cellStyle name="Comma 3 3 4 3 6 3 2" xfId="16158" xr:uid="{00000000-0005-0000-0000-0000CC320000}"/>
    <cellStyle name="Comma 3 3 4 3 6 3 2 2" xfId="35372" xr:uid="{2C794F2A-F729-4817-A5CE-3F351672A472}"/>
    <cellStyle name="Comma 3 3 4 3 6 3 3" xfId="25765" xr:uid="{7A7ADDB6-4EDD-4F1A-9D14-F4B8CB22621D}"/>
    <cellStyle name="Comma 3 3 4 3 6 4" xfId="11354" xr:uid="{00000000-0005-0000-0000-0000CD320000}"/>
    <cellStyle name="Comma 3 3 4 3 6 4 2" xfId="30568" xr:uid="{EED9FCEE-E977-4A2B-8BBE-F0C190AF2BD8}"/>
    <cellStyle name="Comma 3 3 4 3 6 5" xfId="20961" xr:uid="{5A8A036D-9F07-490D-A707-FD57C2EAED3B}"/>
    <cellStyle name="Comma 3 3 4 3 7" xfId="2549" xr:uid="{00000000-0005-0000-0000-0000CE320000}"/>
    <cellStyle name="Comma 3 3 4 3 7 2" xfId="7352" xr:uid="{00000000-0005-0000-0000-0000CF320000}"/>
    <cellStyle name="Comma 3 3 4 3 7 2 2" xfId="16959" xr:uid="{00000000-0005-0000-0000-0000D0320000}"/>
    <cellStyle name="Comma 3 3 4 3 7 2 2 2" xfId="36173" xr:uid="{F3C6C7F7-CB77-4F89-BB1D-2897314C6447}"/>
    <cellStyle name="Comma 3 3 4 3 7 2 3" xfId="26566" xr:uid="{63FE8799-BA79-4C76-B0F2-49570E9727C0}"/>
    <cellStyle name="Comma 3 3 4 3 7 3" xfId="12156" xr:uid="{00000000-0005-0000-0000-0000D1320000}"/>
    <cellStyle name="Comma 3 3 4 3 7 3 2" xfId="31370" xr:uid="{F5282B22-B7CB-4934-BD9B-BF19AE9F0573}"/>
    <cellStyle name="Comma 3 3 4 3 7 4" xfId="21763" xr:uid="{FFA46C72-D1D3-43B8-8992-4A209DCF00EC}"/>
    <cellStyle name="Comma 3 3 4 3 8" xfId="4951" xr:uid="{00000000-0005-0000-0000-0000D2320000}"/>
    <cellStyle name="Comma 3 3 4 3 8 2" xfId="14558" xr:uid="{00000000-0005-0000-0000-0000D3320000}"/>
    <cellStyle name="Comma 3 3 4 3 8 2 2" xfId="33772" xr:uid="{4D29893C-EDF3-4421-8791-83AC3EF7AE91}"/>
    <cellStyle name="Comma 3 3 4 3 8 3" xfId="24165" xr:uid="{277F5186-B348-44BC-9F8D-0384D0E27A22}"/>
    <cellStyle name="Comma 3 3 4 3 9" xfId="9754" xr:uid="{00000000-0005-0000-0000-0000D4320000}"/>
    <cellStyle name="Comma 3 3 4 3 9 2" xfId="28968" xr:uid="{CE7AFEA6-DDA7-4D11-A372-59747AECD935}"/>
    <cellStyle name="Comma 3 3 4 4" xfId="243" xr:uid="{00000000-0005-0000-0000-0000D5320000}"/>
    <cellStyle name="Comma 3 3 4 4 2" xfId="1044" xr:uid="{00000000-0005-0000-0000-0000D6320000}"/>
    <cellStyle name="Comma 3 3 4 4 2 2" xfId="3449" xr:uid="{00000000-0005-0000-0000-0000D7320000}"/>
    <cellStyle name="Comma 3 3 4 4 2 2 2" xfId="8252" xr:uid="{00000000-0005-0000-0000-0000D8320000}"/>
    <cellStyle name="Comma 3 3 4 4 2 2 2 2" xfId="17859" xr:uid="{00000000-0005-0000-0000-0000D9320000}"/>
    <cellStyle name="Comma 3 3 4 4 2 2 2 2 2" xfId="37073" xr:uid="{FD890B1D-6067-4196-913A-6E59E8D3EC31}"/>
    <cellStyle name="Comma 3 3 4 4 2 2 2 3" xfId="27466" xr:uid="{BF0EF6CA-128B-4D7E-9B6A-ED808B066C1A}"/>
    <cellStyle name="Comma 3 3 4 4 2 2 3" xfId="13056" xr:uid="{00000000-0005-0000-0000-0000DA320000}"/>
    <cellStyle name="Comma 3 3 4 4 2 2 3 2" xfId="32270" xr:uid="{9A4A6B33-F428-447C-A23B-A353BA762ADA}"/>
    <cellStyle name="Comma 3 3 4 4 2 2 4" xfId="22663" xr:uid="{2C46ADC9-F729-47BD-AD24-5A2965F39F15}"/>
    <cellStyle name="Comma 3 3 4 4 2 3" xfId="5851" xr:uid="{00000000-0005-0000-0000-0000DB320000}"/>
    <cellStyle name="Comma 3 3 4 4 2 3 2" xfId="15458" xr:uid="{00000000-0005-0000-0000-0000DC320000}"/>
    <cellStyle name="Comma 3 3 4 4 2 3 2 2" xfId="34672" xr:uid="{79C45683-A91C-4A23-A941-D7C7BFF53D7C}"/>
    <cellStyle name="Comma 3 3 4 4 2 3 3" xfId="25065" xr:uid="{5047174B-0906-40FD-9289-4194403A745C}"/>
    <cellStyle name="Comma 3 3 4 4 2 4" xfId="10654" xr:uid="{00000000-0005-0000-0000-0000DD320000}"/>
    <cellStyle name="Comma 3 3 4 4 2 4 2" xfId="29868" xr:uid="{ECE507B6-B878-4237-BB9F-AF288D0D8F29}"/>
    <cellStyle name="Comma 3 3 4 4 2 5" xfId="20261" xr:uid="{F1AC494B-F5CC-4340-A4EE-8139946AA1CD}"/>
    <cellStyle name="Comma 3 3 4 4 3" xfId="1844" xr:uid="{00000000-0005-0000-0000-0000DE320000}"/>
    <cellStyle name="Comma 3 3 4 4 3 2" xfId="4249" xr:uid="{00000000-0005-0000-0000-0000DF320000}"/>
    <cellStyle name="Comma 3 3 4 4 3 2 2" xfId="9052" xr:uid="{00000000-0005-0000-0000-0000E0320000}"/>
    <cellStyle name="Comma 3 3 4 4 3 2 2 2" xfId="18659" xr:uid="{00000000-0005-0000-0000-0000E1320000}"/>
    <cellStyle name="Comma 3 3 4 4 3 2 2 2 2" xfId="37873" xr:uid="{04E0A6F4-3213-4252-B32C-27FF809618D1}"/>
    <cellStyle name="Comma 3 3 4 4 3 2 2 3" xfId="28266" xr:uid="{286192E8-601E-4036-88AB-F894F48769E7}"/>
    <cellStyle name="Comma 3 3 4 4 3 2 3" xfId="13856" xr:uid="{00000000-0005-0000-0000-0000E2320000}"/>
    <cellStyle name="Comma 3 3 4 4 3 2 3 2" xfId="33070" xr:uid="{5D9FC27B-11E5-42C5-9F39-2E31B6AC2D5B}"/>
    <cellStyle name="Comma 3 3 4 4 3 2 4" xfId="23463" xr:uid="{F5FFD8FC-AC4E-4593-9B8F-168D12A652D0}"/>
    <cellStyle name="Comma 3 3 4 4 3 3" xfId="6651" xr:uid="{00000000-0005-0000-0000-0000E3320000}"/>
    <cellStyle name="Comma 3 3 4 4 3 3 2" xfId="16258" xr:uid="{00000000-0005-0000-0000-0000E4320000}"/>
    <cellStyle name="Comma 3 3 4 4 3 3 2 2" xfId="35472" xr:uid="{1ADDB1ED-D935-4E94-81B3-F5CE68A32C32}"/>
    <cellStyle name="Comma 3 3 4 4 3 3 3" xfId="25865" xr:uid="{561D88B8-F34B-43F8-8677-D2768914CB2E}"/>
    <cellStyle name="Comma 3 3 4 4 3 4" xfId="11454" xr:uid="{00000000-0005-0000-0000-0000E5320000}"/>
    <cellStyle name="Comma 3 3 4 4 3 4 2" xfId="30668" xr:uid="{0B9CEF78-0CA2-45C2-9753-A86C7E02D32B}"/>
    <cellStyle name="Comma 3 3 4 4 3 5" xfId="21061" xr:uid="{518B7EF0-C274-457E-A0CA-E575DF3F5BB4}"/>
    <cellStyle name="Comma 3 3 4 4 4" xfId="2649" xr:uid="{00000000-0005-0000-0000-0000E6320000}"/>
    <cellStyle name="Comma 3 3 4 4 4 2" xfId="7452" xr:uid="{00000000-0005-0000-0000-0000E7320000}"/>
    <cellStyle name="Comma 3 3 4 4 4 2 2" xfId="17059" xr:uid="{00000000-0005-0000-0000-0000E8320000}"/>
    <cellStyle name="Comma 3 3 4 4 4 2 2 2" xfId="36273" xr:uid="{44CC8248-A0FC-4850-9D42-82BF18696789}"/>
    <cellStyle name="Comma 3 3 4 4 4 2 3" xfId="26666" xr:uid="{A2362600-66C5-4564-B11B-30D0BEEA250A}"/>
    <cellStyle name="Comma 3 3 4 4 4 3" xfId="12256" xr:uid="{00000000-0005-0000-0000-0000E9320000}"/>
    <cellStyle name="Comma 3 3 4 4 4 3 2" xfId="31470" xr:uid="{54D0491F-0FAD-4C75-A230-AD59B75FA780}"/>
    <cellStyle name="Comma 3 3 4 4 4 4" xfId="21863" xr:uid="{A39729D6-1DB7-44FE-AC04-0F69FC1C5446}"/>
    <cellStyle name="Comma 3 3 4 4 5" xfId="5051" xr:uid="{00000000-0005-0000-0000-0000EA320000}"/>
    <cellStyle name="Comma 3 3 4 4 5 2" xfId="14658" xr:uid="{00000000-0005-0000-0000-0000EB320000}"/>
    <cellStyle name="Comma 3 3 4 4 5 2 2" xfId="33872" xr:uid="{9B137245-E43A-4A5D-BF56-62B73391C351}"/>
    <cellStyle name="Comma 3 3 4 4 5 3" xfId="24265" xr:uid="{9A36EE8F-B63D-4273-89EF-73C241902215}"/>
    <cellStyle name="Comma 3 3 4 4 6" xfId="9854" xr:uid="{00000000-0005-0000-0000-0000EC320000}"/>
    <cellStyle name="Comma 3 3 4 4 6 2" xfId="29068" xr:uid="{7FEEBF17-8780-4497-ABDB-633CEF8D2EE4}"/>
    <cellStyle name="Comma 3 3 4 4 7" xfId="19461" xr:uid="{C15C8508-2EF8-443C-B2AF-94AFCA92A1CA}"/>
    <cellStyle name="Comma 3 3 4 5" xfId="443" xr:uid="{00000000-0005-0000-0000-0000ED320000}"/>
    <cellStyle name="Comma 3 3 4 5 2" xfId="1244" xr:uid="{00000000-0005-0000-0000-0000EE320000}"/>
    <cellStyle name="Comma 3 3 4 5 2 2" xfId="3649" xr:uid="{00000000-0005-0000-0000-0000EF320000}"/>
    <cellStyle name="Comma 3 3 4 5 2 2 2" xfId="8452" xr:uid="{00000000-0005-0000-0000-0000F0320000}"/>
    <cellStyle name="Comma 3 3 4 5 2 2 2 2" xfId="18059" xr:uid="{00000000-0005-0000-0000-0000F1320000}"/>
    <cellStyle name="Comma 3 3 4 5 2 2 2 2 2" xfId="37273" xr:uid="{E4DB7C31-4DD0-4DA8-A410-1696D9414613}"/>
    <cellStyle name="Comma 3 3 4 5 2 2 2 3" xfId="27666" xr:uid="{0E6F65AC-D3B1-4104-B482-EDFDE6E2F46D}"/>
    <cellStyle name="Comma 3 3 4 5 2 2 3" xfId="13256" xr:uid="{00000000-0005-0000-0000-0000F2320000}"/>
    <cellStyle name="Comma 3 3 4 5 2 2 3 2" xfId="32470" xr:uid="{AA4609BE-4824-4578-A063-AEF5B5356D4B}"/>
    <cellStyle name="Comma 3 3 4 5 2 2 4" xfId="22863" xr:uid="{CA897A43-7B09-4CE8-9DEC-D59AC5CF8CE7}"/>
    <cellStyle name="Comma 3 3 4 5 2 3" xfId="6051" xr:uid="{00000000-0005-0000-0000-0000F3320000}"/>
    <cellStyle name="Comma 3 3 4 5 2 3 2" xfId="15658" xr:uid="{00000000-0005-0000-0000-0000F4320000}"/>
    <cellStyle name="Comma 3 3 4 5 2 3 2 2" xfId="34872" xr:uid="{B3AF5EED-F621-4737-AF7E-5DB7C9931102}"/>
    <cellStyle name="Comma 3 3 4 5 2 3 3" xfId="25265" xr:uid="{0A24E252-793C-44EF-B01A-B4F0E92D0C72}"/>
    <cellStyle name="Comma 3 3 4 5 2 4" xfId="10854" xr:uid="{00000000-0005-0000-0000-0000F5320000}"/>
    <cellStyle name="Comma 3 3 4 5 2 4 2" xfId="30068" xr:uid="{8BFD7FF7-C471-41E7-ACF0-960D1CB06EF3}"/>
    <cellStyle name="Comma 3 3 4 5 2 5" xfId="20461" xr:uid="{98890F46-D23C-4DD6-8774-BB53ECCF764D}"/>
    <cellStyle name="Comma 3 3 4 5 3" xfId="2044" xr:uid="{00000000-0005-0000-0000-0000F6320000}"/>
    <cellStyle name="Comma 3 3 4 5 3 2" xfId="4449" xr:uid="{00000000-0005-0000-0000-0000F7320000}"/>
    <cellStyle name="Comma 3 3 4 5 3 2 2" xfId="9252" xr:uid="{00000000-0005-0000-0000-0000F8320000}"/>
    <cellStyle name="Comma 3 3 4 5 3 2 2 2" xfId="18859" xr:uid="{00000000-0005-0000-0000-0000F9320000}"/>
    <cellStyle name="Comma 3 3 4 5 3 2 2 2 2" xfId="38073" xr:uid="{2406B314-D782-40D3-97C8-068DC4C1CC9F}"/>
    <cellStyle name="Comma 3 3 4 5 3 2 2 3" xfId="28466" xr:uid="{D30B2C58-2C5A-4AC7-8948-D8956C1392C0}"/>
    <cellStyle name="Comma 3 3 4 5 3 2 3" xfId="14056" xr:uid="{00000000-0005-0000-0000-0000FA320000}"/>
    <cellStyle name="Comma 3 3 4 5 3 2 3 2" xfId="33270" xr:uid="{177356CD-E11C-4B47-9B35-5B2E2F38D343}"/>
    <cellStyle name="Comma 3 3 4 5 3 2 4" xfId="23663" xr:uid="{62018F53-7BD8-46C3-884F-25515778CB82}"/>
    <cellStyle name="Comma 3 3 4 5 3 3" xfId="6851" xr:uid="{00000000-0005-0000-0000-0000FB320000}"/>
    <cellStyle name="Comma 3 3 4 5 3 3 2" xfId="16458" xr:uid="{00000000-0005-0000-0000-0000FC320000}"/>
    <cellStyle name="Comma 3 3 4 5 3 3 2 2" xfId="35672" xr:uid="{BF855E9B-C0B3-4F30-9B42-E3C03E80B960}"/>
    <cellStyle name="Comma 3 3 4 5 3 3 3" xfId="26065" xr:uid="{0EA2D377-1886-48CC-B676-2FC7229DD0B1}"/>
    <cellStyle name="Comma 3 3 4 5 3 4" xfId="11654" xr:uid="{00000000-0005-0000-0000-0000FD320000}"/>
    <cellStyle name="Comma 3 3 4 5 3 4 2" xfId="30868" xr:uid="{64D55A4E-1ACB-4DA5-9A27-21A0F4587CD2}"/>
    <cellStyle name="Comma 3 3 4 5 3 5" xfId="21261" xr:uid="{B73EA4B1-AFE7-403B-B919-B0CF2D4A504F}"/>
    <cellStyle name="Comma 3 3 4 5 4" xfId="2849" xr:uid="{00000000-0005-0000-0000-0000FE320000}"/>
    <cellStyle name="Comma 3 3 4 5 4 2" xfId="7652" xr:uid="{00000000-0005-0000-0000-0000FF320000}"/>
    <cellStyle name="Comma 3 3 4 5 4 2 2" xfId="17259" xr:uid="{00000000-0005-0000-0000-000000330000}"/>
    <cellStyle name="Comma 3 3 4 5 4 2 2 2" xfId="36473" xr:uid="{01454FF4-8A26-4539-BCFA-B3DE872A9A51}"/>
    <cellStyle name="Comma 3 3 4 5 4 2 3" xfId="26866" xr:uid="{708B137C-D7D0-4950-8FDF-97C4145F6535}"/>
    <cellStyle name="Comma 3 3 4 5 4 3" xfId="12456" xr:uid="{00000000-0005-0000-0000-000001330000}"/>
    <cellStyle name="Comma 3 3 4 5 4 3 2" xfId="31670" xr:uid="{39CD1FEA-0BB4-4B4F-ADBD-1B64608B8811}"/>
    <cellStyle name="Comma 3 3 4 5 4 4" xfId="22063" xr:uid="{673DE007-1C68-4AF2-8F2A-71F3AF7F9625}"/>
    <cellStyle name="Comma 3 3 4 5 5" xfId="5251" xr:uid="{00000000-0005-0000-0000-000002330000}"/>
    <cellStyle name="Comma 3 3 4 5 5 2" xfId="14858" xr:uid="{00000000-0005-0000-0000-000003330000}"/>
    <cellStyle name="Comma 3 3 4 5 5 2 2" xfId="34072" xr:uid="{10B39BA6-F9A2-453B-878C-A873611F506B}"/>
    <cellStyle name="Comma 3 3 4 5 5 3" xfId="24465" xr:uid="{9FB3AE8D-079F-4A5D-AA5B-AEB76EB51C81}"/>
    <cellStyle name="Comma 3 3 4 5 6" xfId="10054" xr:uid="{00000000-0005-0000-0000-000004330000}"/>
    <cellStyle name="Comma 3 3 4 5 6 2" xfId="29268" xr:uid="{47A1949D-665F-4EE3-8100-F2FB1B076062}"/>
    <cellStyle name="Comma 3 3 4 5 7" xfId="19661" xr:uid="{7D1FEE5E-FECC-4D65-94BB-C0B774B96166}"/>
    <cellStyle name="Comma 3 3 4 6" xfId="643" xr:uid="{00000000-0005-0000-0000-000005330000}"/>
    <cellStyle name="Comma 3 3 4 6 2" xfId="1444" xr:uid="{00000000-0005-0000-0000-000006330000}"/>
    <cellStyle name="Comma 3 3 4 6 2 2" xfId="3849" xr:uid="{00000000-0005-0000-0000-000007330000}"/>
    <cellStyle name="Comma 3 3 4 6 2 2 2" xfId="8652" xr:uid="{00000000-0005-0000-0000-000008330000}"/>
    <cellStyle name="Comma 3 3 4 6 2 2 2 2" xfId="18259" xr:uid="{00000000-0005-0000-0000-000009330000}"/>
    <cellStyle name="Comma 3 3 4 6 2 2 2 2 2" xfId="37473" xr:uid="{6EFDC253-ECA3-4068-BA68-C6DECDC63A56}"/>
    <cellStyle name="Comma 3 3 4 6 2 2 2 3" xfId="27866" xr:uid="{797DEDE2-136C-4DEB-A745-BCB4309423F6}"/>
    <cellStyle name="Comma 3 3 4 6 2 2 3" xfId="13456" xr:uid="{00000000-0005-0000-0000-00000A330000}"/>
    <cellStyle name="Comma 3 3 4 6 2 2 3 2" xfId="32670" xr:uid="{6C2949F0-81B4-4F3D-A2CE-EB010718AD09}"/>
    <cellStyle name="Comma 3 3 4 6 2 2 4" xfId="23063" xr:uid="{C05D3561-E418-4EF8-A520-238A097687B5}"/>
    <cellStyle name="Comma 3 3 4 6 2 3" xfId="6251" xr:uid="{00000000-0005-0000-0000-00000B330000}"/>
    <cellStyle name="Comma 3 3 4 6 2 3 2" xfId="15858" xr:uid="{00000000-0005-0000-0000-00000C330000}"/>
    <cellStyle name="Comma 3 3 4 6 2 3 2 2" xfId="35072" xr:uid="{D81FFD9E-1E53-461B-92BE-13D0C666509E}"/>
    <cellStyle name="Comma 3 3 4 6 2 3 3" xfId="25465" xr:uid="{321764D6-CBF3-47D6-9880-C9D24CF885A8}"/>
    <cellStyle name="Comma 3 3 4 6 2 4" xfId="11054" xr:uid="{00000000-0005-0000-0000-00000D330000}"/>
    <cellStyle name="Comma 3 3 4 6 2 4 2" xfId="30268" xr:uid="{2F73CE87-6AA0-46C5-A39A-80B64400AB99}"/>
    <cellStyle name="Comma 3 3 4 6 2 5" xfId="20661" xr:uid="{445BFF3B-97B2-4972-BFA4-F2944329B1A6}"/>
    <cellStyle name="Comma 3 3 4 6 3" xfId="2244" xr:uid="{00000000-0005-0000-0000-00000E330000}"/>
    <cellStyle name="Comma 3 3 4 6 3 2" xfId="4649" xr:uid="{00000000-0005-0000-0000-00000F330000}"/>
    <cellStyle name="Comma 3 3 4 6 3 2 2" xfId="9452" xr:uid="{00000000-0005-0000-0000-000010330000}"/>
    <cellStyle name="Comma 3 3 4 6 3 2 2 2" xfId="19059" xr:uid="{00000000-0005-0000-0000-000011330000}"/>
    <cellStyle name="Comma 3 3 4 6 3 2 2 2 2" xfId="38273" xr:uid="{6884B46A-7588-4172-9853-FE2F5C5C41FC}"/>
    <cellStyle name="Comma 3 3 4 6 3 2 2 3" xfId="28666" xr:uid="{82FB1CF8-300B-45DD-BEC4-EE8829C18813}"/>
    <cellStyle name="Comma 3 3 4 6 3 2 3" xfId="14256" xr:uid="{00000000-0005-0000-0000-000012330000}"/>
    <cellStyle name="Comma 3 3 4 6 3 2 3 2" xfId="33470" xr:uid="{E1439342-1E30-46C0-AB46-36D25749F5F6}"/>
    <cellStyle name="Comma 3 3 4 6 3 2 4" xfId="23863" xr:uid="{A228C366-0443-4F7B-957A-FA0C210F189F}"/>
    <cellStyle name="Comma 3 3 4 6 3 3" xfId="7051" xr:uid="{00000000-0005-0000-0000-000013330000}"/>
    <cellStyle name="Comma 3 3 4 6 3 3 2" xfId="16658" xr:uid="{00000000-0005-0000-0000-000014330000}"/>
    <cellStyle name="Comma 3 3 4 6 3 3 2 2" xfId="35872" xr:uid="{B829D936-54E4-4839-A350-5694837111E6}"/>
    <cellStyle name="Comma 3 3 4 6 3 3 3" xfId="26265" xr:uid="{02344A05-5BF5-4931-8979-4641014A9D8A}"/>
    <cellStyle name="Comma 3 3 4 6 3 4" xfId="11854" xr:uid="{00000000-0005-0000-0000-000015330000}"/>
    <cellStyle name="Comma 3 3 4 6 3 4 2" xfId="31068" xr:uid="{7B65A2A3-ED99-435B-9585-E324D740F567}"/>
    <cellStyle name="Comma 3 3 4 6 3 5" xfId="21461" xr:uid="{470FC74C-58F3-489F-B64E-7FCABC2555B0}"/>
    <cellStyle name="Comma 3 3 4 6 4" xfId="3049" xr:uid="{00000000-0005-0000-0000-000016330000}"/>
    <cellStyle name="Comma 3 3 4 6 4 2" xfId="7852" xr:uid="{00000000-0005-0000-0000-000017330000}"/>
    <cellStyle name="Comma 3 3 4 6 4 2 2" xfId="17459" xr:uid="{00000000-0005-0000-0000-000018330000}"/>
    <cellStyle name="Comma 3 3 4 6 4 2 2 2" xfId="36673" xr:uid="{09F3C64B-7801-441A-90DC-094DEBEF7306}"/>
    <cellStyle name="Comma 3 3 4 6 4 2 3" xfId="27066" xr:uid="{4FF6B8A1-682A-4837-ADB8-009D49F1F04D}"/>
    <cellStyle name="Comma 3 3 4 6 4 3" xfId="12656" xr:uid="{00000000-0005-0000-0000-000019330000}"/>
    <cellStyle name="Comma 3 3 4 6 4 3 2" xfId="31870" xr:uid="{3487EFE3-11B6-4C05-96D6-33E9BB130E2D}"/>
    <cellStyle name="Comma 3 3 4 6 4 4" xfId="22263" xr:uid="{7B4EAEC1-C571-447F-9ADE-C86306666481}"/>
    <cellStyle name="Comma 3 3 4 6 5" xfId="5451" xr:uid="{00000000-0005-0000-0000-00001A330000}"/>
    <cellStyle name="Comma 3 3 4 6 5 2" xfId="15058" xr:uid="{00000000-0005-0000-0000-00001B330000}"/>
    <cellStyle name="Comma 3 3 4 6 5 2 2" xfId="34272" xr:uid="{90FAFD38-A625-4517-BB6A-260C2614F023}"/>
    <cellStyle name="Comma 3 3 4 6 5 3" xfId="24665" xr:uid="{A45AE422-78C7-4EA6-BC25-3A2C9A9DB97B}"/>
    <cellStyle name="Comma 3 3 4 6 6" xfId="10254" xr:uid="{00000000-0005-0000-0000-00001C330000}"/>
    <cellStyle name="Comma 3 3 4 6 6 2" xfId="29468" xr:uid="{7F75A12F-DB2C-4C2B-8987-DE06A4E91130}"/>
    <cellStyle name="Comma 3 3 4 6 7" xfId="19861" xr:uid="{2E694336-073C-4059-8E6B-CA2738DAA495}"/>
    <cellStyle name="Comma 3 3 4 7" xfId="844" xr:uid="{00000000-0005-0000-0000-00001D330000}"/>
    <cellStyle name="Comma 3 3 4 7 2" xfId="3249" xr:uid="{00000000-0005-0000-0000-00001E330000}"/>
    <cellStyle name="Comma 3 3 4 7 2 2" xfId="8052" xr:uid="{00000000-0005-0000-0000-00001F330000}"/>
    <cellStyle name="Comma 3 3 4 7 2 2 2" xfId="17659" xr:uid="{00000000-0005-0000-0000-000020330000}"/>
    <cellStyle name="Comma 3 3 4 7 2 2 2 2" xfId="36873" xr:uid="{CDFF1452-CF3A-440B-88A5-AD8CFAE9252E}"/>
    <cellStyle name="Comma 3 3 4 7 2 2 3" xfId="27266" xr:uid="{23C69060-08C5-4023-A988-DDF81291B862}"/>
    <cellStyle name="Comma 3 3 4 7 2 3" xfId="12856" xr:uid="{00000000-0005-0000-0000-000021330000}"/>
    <cellStyle name="Comma 3 3 4 7 2 3 2" xfId="32070" xr:uid="{D1DE910F-5364-46BA-BEC5-6F0CBD7DCA88}"/>
    <cellStyle name="Comma 3 3 4 7 2 4" xfId="22463" xr:uid="{233BC81A-ED7C-4433-AA00-A01FDBC8DB19}"/>
    <cellStyle name="Comma 3 3 4 7 3" xfId="5651" xr:uid="{00000000-0005-0000-0000-000022330000}"/>
    <cellStyle name="Comma 3 3 4 7 3 2" xfId="15258" xr:uid="{00000000-0005-0000-0000-000023330000}"/>
    <cellStyle name="Comma 3 3 4 7 3 2 2" xfId="34472" xr:uid="{A4A08B84-AAE3-45CE-8CDB-C4E9F415953B}"/>
    <cellStyle name="Comma 3 3 4 7 3 3" xfId="24865" xr:uid="{40834CCB-9505-495D-A63B-5E68BA37CD6D}"/>
    <cellStyle name="Comma 3 3 4 7 4" xfId="10454" xr:uid="{00000000-0005-0000-0000-000024330000}"/>
    <cellStyle name="Comma 3 3 4 7 4 2" xfId="29668" xr:uid="{DCA3CA81-A54E-4421-9BEB-485C8B5F1CCD}"/>
    <cellStyle name="Comma 3 3 4 7 5" xfId="20061" xr:uid="{5B2CAC31-5318-4D8D-97F7-DE63A552A4D3}"/>
    <cellStyle name="Comma 3 3 4 8" xfId="1644" xr:uid="{00000000-0005-0000-0000-000025330000}"/>
    <cellStyle name="Comma 3 3 4 8 2" xfId="4049" xr:uid="{00000000-0005-0000-0000-000026330000}"/>
    <cellStyle name="Comma 3 3 4 8 2 2" xfId="8852" xr:uid="{00000000-0005-0000-0000-000027330000}"/>
    <cellStyle name="Comma 3 3 4 8 2 2 2" xfId="18459" xr:uid="{00000000-0005-0000-0000-000028330000}"/>
    <cellStyle name="Comma 3 3 4 8 2 2 2 2" xfId="37673" xr:uid="{5ABEDA11-7807-4AEA-8FBD-713A02C161B0}"/>
    <cellStyle name="Comma 3 3 4 8 2 2 3" xfId="28066" xr:uid="{0D811ABA-13D0-46A1-B349-13A314827BDA}"/>
    <cellStyle name="Comma 3 3 4 8 2 3" xfId="13656" xr:uid="{00000000-0005-0000-0000-000029330000}"/>
    <cellStyle name="Comma 3 3 4 8 2 3 2" xfId="32870" xr:uid="{965781A7-E2CD-42F8-93AA-F80932425327}"/>
    <cellStyle name="Comma 3 3 4 8 2 4" xfId="23263" xr:uid="{F64D5FD2-6F99-4AD9-8B3A-08D3D77EC419}"/>
    <cellStyle name="Comma 3 3 4 8 3" xfId="6451" xr:uid="{00000000-0005-0000-0000-00002A330000}"/>
    <cellStyle name="Comma 3 3 4 8 3 2" xfId="16058" xr:uid="{00000000-0005-0000-0000-00002B330000}"/>
    <cellStyle name="Comma 3 3 4 8 3 2 2" xfId="35272" xr:uid="{6386679E-73F7-4572-84F9-BA08DB77C2F3}"/>
    <cellStyle name="Comma 3 3 4 8 3 3" xfId="25665" xr:uid="{7A935805-DB95-4E60-86FC-631FAE7F6F92}"/>
    <cellStyle name="Comma 3 3 4 8 4" xfId="11254" xr:uid="{00000000-0005-0000-0000-00002C330000}"/>
    <cellStyle name="Comma 3 3 4 8 4 2" xfId="30468" xr:uid="{BA353757-BF58-4C87-BF53-187F810FBEDF}"/>
    <cellStyle name="Comma 3 3 4 8 5" xfId="20861" xr:uid="{F713000D-439B-4C9A-825A-9F7AE4B09BF0}"/>
    <cellStyle name="Comma 3 3 4 9" xfId="2449" xr:uid="{00000000-0005-0000-0000-00002D330000}"/>
    <cellStyle name="Comma 3 3 4 9 2" xfId="7252" xr:uid="{00000000-0005-0000-0000-00002E330000}"/>
    <cellStyle name="Comma 3 3 4 9 2 2" xfId="16859" xr:uid="{00000000-0005-0000-0000-00002F330000}"/>
    <cellStyle name="Comma 3 3 4 9 2 2 2" xfId="36073" xr:uid="{C39E2F26-101E-4715-92F3-0B37B92F39D2}"/>
    <cellStyle name="Comma 3 3 4 9 2 3" xfId="26466" xr:uid="{3EA23A5D-ABE7-4C5B-A5A0-66D137800F87}"/>
    <cellStyle name="Comma 3 3 4 9 3" xfId="12056" xr:uid="{00000000-0005-0000-0000-000030330000}"/>
    <cellStyle name="Comma 3 3 4 9 3 2" xfId="31270" xr:uid="{2AD2BD6D-FBCE-44FB-A0A2-95FFD0BC2CF9}"/>
    <cellStyle name="Comma 3 3 4 9 4" xfId="21663" xr:uid="{3A8647A5-C322-4307-A48B-A193698F92A3}"/>
    <cellStyle name="Comma 3 3 5" xfId="52" xr:uid="{00000000-0005-0000-0000-000031330000}"/>
    <cellStyle name="Comma 3 3 5 10" xfId="4861" xr:uid="{00000000-0005-0000-0000-000032330000}"/>
    <cellStyle name="Comma 3 3 5 10 2" xfId="14468" xr:uid="{00000000-0005-0000-0000-000033330000}"/>
    <cellStyle name="Comma 3 3 5 10 2 2" xfId="33682" xr:uid="{99DF1560-B7B5-4759-956D-D2601CF630B6}"/>
    <cellStyle name="Comma 3 3 5 10 3" xfId="24075" xr:uid="{E6E066F1-FF20-4DEE-94A2-39307D2A144D}"/>
    <cellStyle name="Comma 3 3 5 11" xfId="9664" xr:uid="{00000000-0005-0000-0000-000034330000}"/>
    <cellStyle name="Comma 3 3 5 11 2" xfId="28878" xr:uid="{BDEF6547-F6B8-4549-A69D-88BB2092133A}"/>
    <cellStyle name="Comma 3 3 5 12" xfId="19271" xr:uid="{03D94566-9B43-4E9A-ABB1-938135AA4F7D}"/>
    <cellStyle name="Comma 3 3 5 2" xfId="103" xr:uid="{00000000-0005-0000-0000-000035330000}"/>
    <cellStyle name="Comma 3 3 5 2 10" xfId="9714" xr:uid="{00000000-0005-0000-0000-000036330000}"/>
    <cellStyle name="Comma 3 3 5 2 10 2" xfId="28928" xr:uid="{3EDCE86E-DD29-42AE-86B3-D44CB619F78A}"/>
    <cellStyle name="Comma 3 3 5 2 11" xfId="19321" xr:uid="{02AE740C-6D57-4314-997A-A5E12D017E44}"/>
    <cellStyle name="Comma 3 3 5 2 2" xfId="203" xr:uid="{00000000-0005-0000-0000-000037330000}"/>
    <cellStyle name="Comma 3 3 5 2 2 10" xfId="19421" xr:uid="{6A0658C3-4316-4534-9818-C95971944322}"/>
    <cellStyle name="Comma 3 3 5 2 2 2" xfId="403" xr:uid="{00000000-0005-0000-0000-000038330000}"/>
    <cellStyle name="Comma 3 3 5 2 2 2 2" xfId="1204" xr:uid="{00000000-0005-0000-0000-000039330000}"/>
    <cellStyle name="Comma 3 3 5 2 2 2 2 2" xfId="3609" xr:uid="{00000000-0005-0000-0000-00003A330000}"/>
    <cellStyle name="Comma 3 3 5 2 2 2 2 2 2" xfId="8412" xr:uid="{00000000-0005-0000-0000-00003B330000}"/>
    <cellStyle name="Comma 3 3 5 2 2 2 2 2 2 2" xfId="18019" xr:uid="{00000000-0005-0000-0000-00003C330000}"/>
    <cellStyle name="Comma 3 3 5 2 2 2 2 2 2 2 2" xfId="37233" xr:uid="{346068B1-5349-4E75-BA04-0D5ED56104DD}"/>
    <cellStyle name="Comma 3 3 5 2 2 2 2 2 2 3" xfId="27626" xr:uid="{732E5CF6-B452-468F-8A89-656A7CBBBE7B}"/>
    <cellStyle name="Comma 3 3 5 2 2 2 2 2 3" xfId="13216" xr:uid="{00000000-0005-0000-0000-00003D330000}"/>
    <cellStyle name="Comma 3 3 5 2 2 2 2 2 3 2" xfId="32430" xr:uid="{B0297836-4C1F-4D26-BD9B-A6999E4201F5}"/>
    <cellStyle name="Comma 3 3 5 2 2 2 2 2 4" xfId="22823" xr:uid="{6D46D718-8CEB-47FC-837D-3B61A82AC559}"/>
    <cellStyle name="Comma 3 3 5 2 2 2 2 3" xfId="6011" xr:uid="{00000000-0005-0000-0000-00003E330000}"/>
    <cellStyle name="Comma 3 3 5 2 2 2 2 3 2" xfId="15618" xr:uid="{00000000-0005-0000-0000-00003F330000}"/>
    <cellStyle name="Comma 3 3 5 2 2 2 2 3 2 2" xfId="34832" xr:uid="{9E7D4083-FBF3-42E9-A179-361B729C09BC}"/>
    <cellStyle name="Comma 3 3 5 2 2 2 2 3 3" xfId="25225" xr:uid="{3E353E4D-6C17-438A-980E-60247182D2E5}"/>
    <cellStyle name="Comma 3 3 5 2 2 2 2 4" xfId="10814" xr:uid="{00000000-0005-0000-0000-000040330000}"/>
    <cellStyle name="Comma 3 3 5 2 2 2 2 4 2" xfId="30028" xr:uid="{BC323BA3-8550-4F7E-B7BF-2263DC944A3E}"/>
    <cellStyle name="Comma 3 3 5 2 2 2 2 5" xfId="20421" xr:uid="{DEA5C834-C3F2-41DB-AD0B-38E619D62060}"/>
    <cellStyle name="Comma 3 3 5 2 2 2 3" xfId="2004" xr:uid="{00000000-0005-0000-0000-000041330000}"/>
    <cellStyle name="Comma 3 3 5 2 2 2 3 2" xfId="4409" xr:uid="{00000000-0005-0000-0000-000042330000}"/>
    <cellStyle name="Comma 3 3 5 2 2 2 3 2 2" xfId="9212" xr:uid="{00000000-0005-0000-0000-000043330000}"/>
    <cellStyle name="Comma 3 3 5 2 2 2 3 2 2 2" xfId="18819" xr:uid="{00000000-0005-0000-0000-000044330000}"/>
    <cellStyle name="Comma 3 3 5 2 2 2 3 2 2 2 2" xfId="38033" xr:uid="{150281CD-2A09-4398-8CDD-B4D80B1DDD5C}"/>
    <cellStyle name="Comma 3 3 5 2 2 2 3 2 2 3" xfId="28426" xr:uid="{D11A0407-46DC-4584-917A-8093E53F4DAF}"/>
    <cellStyle name="Comma 3 3 5 2 2 2 3 2 3" xfId="14016" xr:uid="{00000000-0005-0000-0000-000045330000}"/>
    <cellStyle name="Comma 3 3 5 2 2 2 3 2 3 2" xfId="33230" xr:uid="{797CBF92-31A1-4F43-ABFB-E85C9B3DD4C6}"/>
    <cellStyle name="Comma 3 3 5 2 2 2 3 2 4" xfId="23623" xr:uid="{7A168893-AB1C-4C2D-B223-9A71F091C65E}"/>
    <cellStyle name="Comma 3 3 5 2 2 2 3 3" xfId="6811" xr:uid="{00000000-0005-0000-0000-000046330000}"/>
    <cellStyle name="Comma 3 3 5 2 2 2 3 3 2" xfId="16418" xr:uid="{00000000-0005-0000-0000-000047330000}"/>
    <cellStyle name="Comma 3 3 5 2 2 2 3 3 2 2" xfId="35632" xr:uid="{9556BB23-8029-4FBF-B593-9BA1DC096118}"/>
    <cellStyle name="Comma 3 3 5 2 2 2 3 3 3" xfId="26025" xr:uid="{7A6558B4-496C-4EFE-8621-5CABCD5D422F}"/>
    <cellStyle name="Comma 3 3 5 2 2 2 3 4" xfId="11614" xr:uid="{00000000-0005-0000-0000-000048330000}"/>
    <cellStyle name="Comma 3 3 5 2 2 2 3 4 2" xfId="30828" xr:uid="{2ECE7AB3-D32E-49FE-9432-AA9EDD268D74}"/>
    <cellStyle name="Comma 3 3 5 2 2 2 3 5" xfId="21221" xr:uid="{F4C51804-3213-41E5-B47A-176A2A9B04ED}"/>
    <cellStyle name="Comma 3 3 5 2 2 2 4" xfId="2809" xr:uid="{00000000-0005-0000-0000-000049330000}"/>
    <cellStyle name="Comma 3 3 5 2 2 2 4 2" xfId="7612" xr:uid="{00000000-0005-0000-0000-00004A330000}"/>
    <cellStyle name="Comma 3 3 5 2 2 2 4 2 2" xfId="17219" xr:uid="{00000000-0005-0000-0000-00004B330000}"/>
    <cellStyle name="Comma 3 3 5 2 2 2 4 2 2 2" xfId="36433" xr:uid="{5C70F273-C56C-4173-9E9D-3A1B1585B3B7}"/>
    <cellStyle name="Comma 3 3 5 2 2 2 4 2 3" xfId="26826" xr:uid="{A8415334-C25C-4B84-A4ED-86CABB9C66FD}"/>
    <cellStyle name="Comma 3 3 5 2 2 2 4 3" xfId="12416" xr:uid="{00000000-0005-0000-0000-00004C330000}"/>
    <cellStyle name="Comma 3 3 5 2 2 2 4 3 2" xfId="31630" xr:uid="{E28CD611-B362-473A-A081-2001E724332D}"/>
    <cellStyle name="Comma 3 3 5 2 2 2 4 4" xfId="22023" xr:uid="{CF5BA702-BF58-49CC-A7C8-A557D57190D2}"/>
    <cellStyle name="Comma 3 3 5 2 2 2 5" xfId="5211" xr:uid="{00000000-0005-0000-0000-00004D330000}"/>
    <cellStyle name="Comma 3 3 5 2 2 2 5 2" xfId="14818" xr:uid="{00000000-0005-0000-0000-00004E330000}"/>
    <cellStyle name="Comma 3 3 5 2 2 2 5 2 2" xfId="34032" xr:uid="{38E08ED1-3943-4EA2-9211-F5BD3FB0EB77}"/>
    <cellStyle name="Comma 3 3 5 2 2 2 5 3" xfId="24425" xr:uid="{A6C31CBB-73F2-4F03-96EE-86B832FDAAF4}"/>
    <cellStyle name="Comma 3 3 5 2 2 2 6" xfId="10014" xr:uid="{00000000-0005-0000-0000-00004F330000}"/>
    <cellStyle name="Comma 3 3 5 2 2 2 6 2" xfId="29228" xr:uid="{FB0E42C6-7327-402E-B978-A0633236294E}"/>
    <cellStyle name="Comma 3 3 5 2 2 2 7" xfId="19621" xr:uid="{85CE4B28-9DA2-47E2-B894-AE308E725974}"/>
    <cellStyle name="Comma 3 3 5 2 2 3" xfId="603" xr:uid="{00000000-0005-0000-0000-000050330000}"/>
    <cellStyle name="Comma 3 3 5 2 2 3 2" xfId="1404" xr:uid="{00000000-0005-0000-0000-000051330000}"/>
    <cellStyle name="Comma 3 3 5 2 2 3 2 2" xfId="3809" xr:uid="{00000000-0005-0000-0000-000052330000}"/>
    <cellStyle name="Comma 3 3 5 2 2 3 2 2 2" xfId="8612" xr:uid="{00000000-0005-0000-0000-000053330000}"/>
    <cellStyle name="Comma 3 3 5 2 2 3 2 2 2 2" xfId="18219" xr:uid="{00000000-0005-0000-0000-000054330000}"/>
    <cellStyle name="Comma 3 3 5 2 2 3 2 2 2 2 2" xfId="37433" xr:uid="{36304D21-62D0-4620-ABDF-B6C03DB38C14}"/>
    <cellStyle name="Comma 3 3 5 2 2 3 2 2 2 3" xfId="27826" xr:uid="{C6E0A1DF-3948-42BD-98C9-D9EEC6BC4A2C}"/>
    <cellStyle name="Comma 3 3 5 2 2 3 2 2 3" xfId="13416" xr:uid="{00000000-0005-0000-0000-000055330000}"/>
    <cellStyle name="Comma 3 3 5 2 2 3 2 2 3 2" xfId="32630" xr:uid="{7435CC9F-20BA-4D7B-9CE4-F418E4011970}"/>
    <cellStyle name="Comma 3 3 5 2 2 3 2 2 4" xfId="23023" xr:uid="{15D59CA2-4E44-49CD-90A3-89CCEBB9821A}"/>
    <cellStyle name="Comma 3 3 5 2 2 3 2 3" xfId="6211" xr:uid="{00000000-0005-0000-0000-000056330000}"/>
    <cellStyle name="Comma 3 3 5 2 2 3 2 3 2" xfId="15818" xr:uid="{00000000-0005-0000-0000-000057330000}"/>
    <cellStyle name="Comma 3 3 5 2 2 3 2 3 2 2" xfId="35032" xr:uid="{067C1CC9-88DB-4A9D-BD1B-4FB606926117}"/>
    <cellStyle name="Comma 3 3 5 2 2 3 2 3 3" xfId="25425" xr:uid="{170475A5-C843-4AF8-8E51-977F32D5DDF4}"/>
    <cellStyle name="Comma 3 3 5 2 2 3 2 4" xfId="11014" xr:uid="{00000000-0005-0000-0000-000058330000}"/>
    <cellStyle name="Comma 3 3 5 2 2 3 2 4 2" xfId="30228" xr:uid="{11887E3F-23EE-45E8-9105-7E5FCA18B5F2}"/>
    <cellStyle name="Comma 3 3 5 2 2 3 2 5" xfId="20621" xr:uid="{122CDC51-D4A3-46EF-8BA3-3FA00938AA03}"/>
    <cellStyle name="Comma 3 3 5 2 2 3 3" xfId="2204" xr:uid="{00000000-0005-0000-0000-000059330000}"/>
    <cellStyle name="Comma 3 3 5 2 2 3 3 2" xfId="4609" xr:uid="{00000000-0005-0000-0000-00005A330000}"/>
    <cellStyle name="Comma 3 3 5 2 2 3 3 2 2" xfId="9412" xr:uid="{00000000-0005-0000-0000-00005B330000}"/>
    <cellStyle name="Comma 3 3 5 2 2 3 3 2 2 2" xfId="19019" xr:uid="{00000000-0005-0000-0000-00005C330000}"/>
    <cellStyle name="Comma 3 3 5 2 2 3 3 2 2 2 2" xfId="38233" xr:uid="{A5122B9B-CC60-4C63-9F16-09C754EC4DE2}"/>
    <cellStyle name="Comma 3 3 5 2 2 3 3 2 2 3" xfId="28626" xr:uid="{1BD00A9E-FC7D-4B9C-B5DF-98DF00E016E4}"/>
    <cellStyle name="Comma 3 3 5 2 2 3 3 2 3" xfId="14216" xr:uid="{00000000-0005-0000-0000-00005D330000}"/>
    <cellStyle name="Comma 3 3 5 2 2 3 3 2 3 2" xfId="33430" xr:uid="{CF1F4A51-84C9-4FB7-853D-23990545CE35}"/>
    <cellStyle name="Comma 3 3 5 2 2 3 3 2 4" xfId="23823" xr:uid="{25BE2C80-0BF8-4758-9FD1-8C01CEA23EA5}"/>
    <cellStyle name="Comma 3 3 5 2 2 3 3 3" xfId="7011" xr:uid="{00000000-0005-0000-0000-00005E330000}"/>
    <cellStyle name="Comma 3 3 5 2 2 3 3 3 2" xfId="16618" xr:uid="{00000000-0005-0000-0000-00005F330000}"/>
    <cellStyle name="Comma 3 3 5 2 2 3 3 3 2 2" xfId="35832" xr:uid="{CE470631-01A7-4179-9E7B-F00C0050E0CF}"/>
    <cellStyle name="Comma 3 3 5 2 2 3 3 3 3" xfId="26225" xr:uid="{F86D04F9-F9C5-426D-8B23-DC86BCDF7F53}"/>
    <cellStyle name="Comma 3 3 5 2 2 3 3 4" xfId="11814" xr:uid="{00000000-0005-0000-0000-000060330000}"/>
    <cellStyle name="Comma 3 3 5 2 2 3 3 4 2" xfId="31028" xr:uid="{2D13D590-010A-4978-8DE8-F6456978D52B}"/>
    <cellStyle name="Comma 3 3 5 2 2 3 3 5" xfId="21421" xr:uid="{440230CB-5E20-4A5A-B71D-59CA1C5A5FCF}"/>
    <cellStyle name="Comma 3 3 5 2 2 3 4" xfId="3009" xr:uid="{00000000-0005-0000-0000-000061330000}"/>
    <cellStyle name="Comma 3 3 5 2 2 3 4 2" xfId="7812" xr:uid="{00000000-0005-0000-0000-000062330000}"/>
    <cellStyle name="Comma 3 3 5 2 2 3 4 2 2" xfId="17419" xr:uid="{00000000-0005-0000-0000-000063330000}"/>
    <cellStyle name="Comma 3 3 5 2 2 3 4 2 2 2" xfId="36633" xr:uid="{F7D4201A-7EAE-464B-BD93-E1059D6510B5}"/>
    <cellStyle name="Comma 3 3 5 2 2 3 4 2 3" xfId="27026" xr:uid="{308D3D93-62A2-422A-9427-1DA9B76A6F94}"/>
    <cellStyle name="Comma 3 3 5 2 2 3 4 3" xfId="12616" xr:uid="{00000000-0005-0000-0000-000064330000}"/>
    <cellStyle name="Comma 3 3 5 2 2 3 4 3 2" xfId="31830" xr:uid="{33BDBFBD-16E4-460D-B126-F9800B6C882A}"/>
    <cellStyle name="Comma 3 3 5 2 2 3 4 4" xfId="22223" xr:uid="{0F5977CC-965B-41F5-BDEF-A815E928BF5F}"/>
    <cellStyle name="Comma 3 3 5 2 2 3 5" xfId="5411" xr:uid="{00000000-0005-0000-0000-000065330000}"/>
    <cellStyle name="Comma 3 3 5 2 2 3 5 2" xfId="15018" xr:uid="{00000000-0005-0000-0000-000066330000}"/>
    <cellStyle name="Comma 3 3 5 2 2 3 5 2 2" xfId="34232" xr:uid="{86A90231-B273-49D2-ADF5-166BBA031E68}"/>
    <cellStyle name="Comma 3 3 5 2 2 3 5 3" xfId="24625" xr:uid="{E3A205A4-9595-422E-841B-11122A9881EF}"/>
    <cellStyle name="Comma 3 3 5 2 2 3 6" xfId="10214" xr:uid="{00000000-0005-0000-0000-000067330000}"/>
    <cellStyle name="Comma 3 3 5 2 2 3 6 2" xfId="29428" xr:uid="{9719EC79-6AD6-4F60-9627-1940FACDCC48}"/>
    <cellStyle name="Comma 3 3 5 2 2 3 7" xfId="19821" xr:uid="{6B9B1820-F23E-4D4C-87B1-35983296EBE5}"/>
    <cellStyle name="Comma 3 3 5 2 2 4" xfId="803" xr:uid="{00000000-0005-0000-0000-000068330000}"/>
    <cellStyle name="Comma 3 3 5 2 2 4 2" xfId="1604" xr:uid="{00000000-0005-0000-0000-000069330000}"/>
    <cellStyle name="Comma 3 3 5 2 2 4 2 2" xfId="4009" xr:uid="{00000000-0005-0000-0000-00006A330000}"/>
    <cellStyle name="Comma 3 3 5 2 2 4 2 2 2" xfId="8812" xr:uid="{00000000-0005-0000-0000-00006B330000}"/>
    <cellStyle name="Comma 3 3 5 2 2 4 2 2 2 2" xfId="18419" xr:uid="{00000000-0005-0000-0000-00006C330000}"/>
    <cellStyle name="Comma 3 3 5 2 2 4 2 2 2 2 2" xfId="37633" xr:uid="{42C1593C-AF07-409D-B189-5BDF59A48DB0}"/>
    <cellStyle name="Comma 3 3 5 2 2 4 2 2 2 3" xfId="28026" xr:uid="{0CEF6BA8-2079-4869-AE32-C8561550678E}"/>
    <cellStyle name="Comma 3 3 5 2 2 4 2 2 3" xfId="13616" xr:uid="{00000000-0005-0000-0000-00006D330000}"/>
    <cellStyle name="Comma 3 3 5 2 2 4 2 2 3 2" xfId="32830" xr:uid="{C52C3405-F2E1-48A0-8362-34BC8162DE2F}"/>
    <cellStyle name="Comma 3 3 5 2 2 4 2 2 4" xfId="23223" xr:uid="{674ABB27-6048-4D11-8538-707808788797}"/>
    <cellStyle name="Comma 3 3 5 2 2 4 2 3" xfId="6411" xr:uid="{00000000-0005-0000-0000-00006E330000}"/>
    <cellStyle name="Comma 3 3 5 2 2 4 2 3 2" xfId="16018" xr:uid="{00000000-0005-0000-0000-00006F330000}"/>
    <cellStyle name="Comma 3 3 5 2 2 4 2 3 2 2" xfId="35232" xr:uid="{E1BC8EAB-2081-4CFF-8F25-2DBB91CAC819}"/>
    <cellStyle name="Comma 3 3 5 2 2 4 2 3 3" xfId="25625" xr:uid="{E1E6FF92-8C4E-4044-BCF5-6D99AD97F93F}"/>
    <cellStyle name="Comma 3 3 5 2 2 4 2 4" xfId="11214" xr:uid="{00000000-0005-0000-0000-000070330000}"/>
    <cellStyle name="Comma 3 3 5 2 2 4 2 4 2" xfId="30428" xr:uid="{6310EC7D-492C-404C-BF4C-5C5AA0D0B76C}"/>
    <cellStyle name="Comma 3 3 5 2 2 4 2 5" xfId="20821" xr:uid="{82F5B422-0A13-41B7-859B-5BD11F00B122}"/>
    <cellStyle name="Comma 3 3 5 2 2 4 3" xfId="2404" xr:uid="{00000000-0005-0000-0000-000071330000}"/>
    <cellStyle name="Comma 3 3 5 2 2 4 3 2" xfId="4809" xr:uid="{00000000-0005-0000-0000-000072330000}"/>
    <cellStyle name="Comma 3 3 5 2 2 4 3 2 2" xfId="9612" xr:uid="{00000000-0005-0000-0000-000073330000}"/>
    <cellStyle name="Comma 3 3 5 2 2 4 3 2 2 2" xfId="19219" xr:uid="{00000000-0005-0000-0000-000074330000}"/>
    <cellStyle name="Comma 3 3 5 2 2 4 3 2 2 2 2" xfId="38433" xr:uid="{579F5018-8353-4086-A5C4-B1D3C9DEF170}"/>
    <cellStyle name="Comma 3 3 5 2 2 4 3 2 2 3" xfId="28826" xr:uid="{0E29BA4D-8F8B-4F74-975C-DB44CF02EF8E}"/>
    <cellStyle name="Comma 3 3 5 2 2 4 3 2 3" xfId="14416" xr:uid="{00000000-0005-0000-0000-000075330000}"/>
    <cellStyle name="Comma 3 3 5 2 2 4 3 2 3 2" xfId="33630" xr:uid="{5BE6F9A8-45ED-461A-9A23-E79D994354C0}"/>
    <cellStyle name="Comma 3 3 5 2 2 4 3 2 4" xfId="24023" xr:uid="{47C3BB18-210A-4FED-AF66-18A45558FCCB}"/>
    <cellStyle name="Comma 3 3 5 2 2 4 3 3" xfId="7211" xr:uid="{00000000-0005-0000-0000-000076330000}"/>
    <cellStyle name="Comma 3 3 5 2 2 4 3 3 2" xfId="16818" xr:uid="{00000000-0005-0000-0000-000077330000}"/>
    <cellStyle name="Comma 3 3 5 2 2 4 3 3 2 2" xfId="36032" xr:uid="{9F07352A-A6B9-497C-B146-301D84576DB3}"/>
    <cellStyle name="Comma 3 3 5 2 2 4 3 3 3" xfId="26425" xr:uid="{198C5C8F-9FED-40DF-92E1-6EFA02D685C9}"/>
    <cellStyle name="Comma 3 3 5 2 2 4 3 4" xfId="12014" xr:uid="{00000000-0005-0000-0000-000078330000}"/>
    <cellStyle name="Comma 3 3 5 2 2 4 3 4 2" xfId="31228" xr:uid="{5495B9CA-ECBB-4240-B0F0-15AE130BB8DD}"/>
    <cellStyle name="Comma 3 3 5 2 2 4 3 5" xfId="21621" xr:uid="{158E07D3-442A-4CAE-9D7A-C029B69643E3}"/>
    <cellStyle name="Comma 3 3 5 2 2 4 4" xfId="3209" xr:uid="{00000000-0005-0000-0000-000079330000}"/>
    <cellStyle name="Comma 3 3 5 2 2 4 4 2" xfId="8012" xr:uid="{00000000-0005-0000-0000-00007A330000}"/>
    <cellStyle name="Comma 3 3 5 2 2 4 4 2 2" xfId="17619" xr:uid="{00000000-0005-0000-0000-00007B330000}"/>
    <cellStyle name="Comma 3 3 5 2 2 4 4 2 2 2" xfId="36833" xr:uid="{22F8D5C4-3ECE-4CAC-9314-096A84DEB4B6}"/>
    <cellStyle name="Comma 3 3 5 2 2 4 4 2 3" xfId="27226" xr:uid="{B3EC9BC4-84A6-4BF2-9E96-C70D4FDFD0B7}"/>
    <cellStyle name="Comma 3 3 5 2 2 4 4 3" xfId="12816" xr:uid="{00000000-0005-0000-0000-00007C330000}"/>
    <cellStyle name="Comma 3 3 5 2 2 4 4 3 2" xfId="32030" xr:uid="{16ED059D-474E-4461-874B-5E93342A8AF6}"/>
    <cellStyle name="Comma 3 3 5 2 2 4 4 4" xfId="22423" xr:uid="{63450864-E7CA-417D-BBBD-05E195C98F3B}"/>
    <cellStyle name="Comma 3 3 5 2 2 4 5" xfId="5611" xr:uid="{00000000-0005-0000-0000-00007D330000}"/>
    <cellStyle name="Comma 3 3 5 2 2 4 5 2" xfId="15218" xr:uid="{00000000-0005-0000-0000-00007E330000}"/>
    <cellStyle name="Comma 3 3 5 2 2 4 5 2 2" xfId="34432" xr:uid="{7E09A6C4-9A59-459C-A82E-110A5BEE5A96}"/>
    <cellStyle name="Comma 3 3 5 2 2 4 5 3" xfId="24825" xr:uid="{5C33A5C9-7DC6-44DA-89F1-C7E61E523429}"/>
    <cellStyle name="Comma 3 3 5 2 2 4 6" xfId="10414" xr:uid="{00000000-0005-0000-0000-00007F330000}"/>
    <cellStyle name="Comma 3 3 5 2 2 4 6 2" xfId="29628" xr:uid="{096E3863-6D0F-42E8-A6F0-BB25CC43E435}"/>
    <cellStyle name="Comma 3 3 5 2 2 4 7" xfId="20021" xr:uid="{46837D8A-F3A1-4C44-B75D-A786DED5AB94}"/>
    <cellStyle name="Comma 3 3 5 2 2 5" xfId="1004" xr:uid="{00000000-0005-0000-0000-000080330000}"/>
    <cellStyle name="Comma 3 3 5 2 2 5 2" xfId="3409" xr:uid="{00000000-0005-0000-0000-000081330000}"/>
    <cellStyle name="Comma 3 3 5 2 2 5 2 2" xfId="8212" xr:uid="{00000000-0005-0000-0000-000082330000}"/>
    <cellStyle name="Comma 3 3 5 2 2 5 2 2 2" xfId="17819" xr:uid="{00000000-0005-0000-0000-000083330000}"/>
    <cellStyle name="Comma 3 3 5 2 2 5 2 2 2 2" xfId="37033" xr:uid="{7FD5F982-FECC-4B9A-87EE-4B58A2E97858}"/>
    <cellStyle name="Comma 3 3 5 2 2 5 2 2 3" xfId="27426" xr:uid="{ED3FBE69-55FF-40F2-88F8-35927746DABA}"/>
    <cellStyle name="Comma 3 3 5 2 2 5 2 3" xfId="13016" xr:uid="{00000000-0005-0000-0000-000084330000}"/>
    <cellStyle name="Comma 3 3 5 2 2 5 2 3 2" xfId="32230" xr:uid="{3245CF1F-11F3-4132-8913-79CE48345A3D}"/>
    <cellStyle name="Comma 3 3 5 2 2 5 2 4" xfId="22623" xr:uid="{17421C64-931A-497B-B687-01189E40065B}"/>
    <cellStyle name="Comma 3 3 5 2 2 5 3" xfId="5811" xr:uid="{00000000-0005-0000-0000-000085330000}"/>
    <cellStyle name="Comma 3 3 5 2 2 5 3 2" xfId="15418" xr:uid="{00000000-0005-0000-0000-000086330000}"/>
    <cellStyle name="Comma 3 3 5 2 2 5 3 2 2" xfId="34632" xr:uid="{E19B8D0C-6F7B-4EBE-92F2-364053B7442B}"/>
    <cellStyle name="Comma 3 3 5 2 2 5 3 3" xfId="25025" xr:uid="{BFDB37F1-60FF-4136-9D66-4A7E437A9C6C}"/>
    <cellStyle name="Comma 3 3 5 2 2 5 4" xfId="10614" xr:uid="{00000000-0005-0000-0000-000087330000}"/>
    <cellStyle name="Comma 3 3 5 2 2 5 4 2" xfId="29828" xr:uid="{7FE5CCA1-322B-4BD1-8160-A0E47241F908}"/>
    <cellStyle name="Comma 3 3 5 2 2 5 5" xfId="20221" xr:uid="{C73EB417-F853-45BB-98ED-732AE152B4D1}"/>
    <cellStyle name="Comma 3 3 5 2 2 6" xfId="1804" xr:uid="{00000000-0005-0000-0000-000088330000}"/>
    <cellStyle name="Comma 3 3 5 2 2 6 2" xfId="4209" xr:uid="{00000000-0005-0000-0000-000089330000}"/>
    <cellStyle name="Comma 3 3 5 2 2 6 2 2" xfId="9012" xr:uid="{00000000-0005-0000-0000-00008A330000}"/>
    <cellStyle name="Comma 3 3 5 2 2 6 2 2 2" xfId="18619" xr:uid="{00000000-0005-0000-0000-00008B330000}"/>
    <cellStyle name="Comma 3 3 5 2 2 6 2 2 2 2" xfId="37833" xr:uid="{CEB213A2-0F8E-4F5A-A5F0-0D86ABFAF2DF}"/>
    <cellStyle name="Comma 3 3 5 2 2 6 2 2 3" xfId="28226" xr:uid="{86E694EC-D232-4D1C-805F-DAC12D694C6F}"/>
    <cellStyle name="Comma 3 3 5 2 2 6 2 3" xfId="13816" xr:uid="{00000000-0005-0000-0000-00008C330000}"/>
    <cellStyle name="Comma 3 3 5 2 2 6 2 3 2" xfId="33030" xr:uid="{771BC3F8-0161-43AD-9ED0-17574564DBA9}"/>
    <cellStyle name="Comma 3 3 5 2 2 6 2 4" xfId="23423" xr:uid="{157C6F1F-4C25-4390-B04D-4782CE963480}"/>
    <cellStyle name="Comma 3 3 5 2 2 6 3" xfId="6611" xr:uid="{00000000-0005-0000-0000-00008D330000}"/>
    <cellStyle name="Comma 3 3 5 2 2 6 3 2" xfId="16218" xr:uid="{00000000-0005-0000-0000-00008E330000}"/>
    <cellStyle name="Comma 3 3 5 2 2 6 3 2 2" xfId="35432" xr:uid="{CCA39E83-99A9-463E-9390-2EA009E5FF2F}"/>
    <cellStyle name="Comma 3 3 5 2 2 6 3 3" xfId="25825" xr:uid="{9EEA16FC-ED8A-4327-82E4-61141527F8A6}"/>
    <cellStyle name="Comma 3 3 5 2 2 6 4" xfId="11414" xr:uid="{00000000-0005-0000-0000-00008F330000}"/>
    <cellStyle name="Comma 3 3 5 2 2 6 4 2" xfId="30628" xr:uid="{5D00C4C6-CEA3-4813-8C73-30548385F93B}"/>
    <cellStyle name="Comma 3 3 5 2 2 6 5" xfId="21021" xr:uid="{FC72DEEF-7886-4EA3-AEF7-0C17403A5CB1}"/>
    <cellStyle name="Comma 3 3 5 2 2 7" xfId="2609" xr:uid="{00000000-0005-0000-0000-000090330000}"/>
    <cellStyle name="Comma 3 3 5 2 2 7 2" xfId="7412" xr:uid="{00000000-0005-0000-0000-000091330000}"/>
    <cellStyle name="Comma 3 3 5 2 2 7 2 2" xfId="17019" xr:uid="{00000000-0005-0000-0000-000092330000}"/>
    <cellStyle name="Comma 3 3 5 2 2 7 2 2 2" xfId="36233" xr:uid="{45E7B47A-6798-46DF-8738-569FFA15B81A}"/>
    <cellStyle name="Comma 3 3 5 2 2 7 2 3" xfId="26626" xr:uid="{BF9AC896-3AC5-4095-BC88-EB4AC264CC6B}"/>
    <cellStyle name="Comma 3 3 5 2 2 7 3" xfId="12216" xr:uid="{00000000-0005-0000-0000-000093330000}"/>
    <cellStyle name="Comma 3 3 5 2 2 7 3 2" xfId="31430" xr:uid="{C04DC42F-BD18-47C4-88E8-C76845963F84}"/>
    <cellStyle name="Comma 3 3 5 2 2 7 4" xfId="21823" xr:uid="{38A52917-6A26-48DC-B4E7-D50680D4AC79}"/>
    <cellStyle name="Comma 3 3 5 2 2 8" xfId="5011" xr:uid="{00000000-0005-0000-0000-000094330000}"/>
    <cellStyle name="Comma 3 3 5 2 2 8 2" xfId="14618" xr:uid="{00000000-0005-0000-0000-000095330000}"/>
    <cellStyle name="Comma 3 3 5 2 2 8 2 2" xfId="33832" xr:uid="{D131287C-E372-4100-8BA3-E47FAF60E0DD}"/>
    <cellStyle name="Comma 3 3 5 2 2 8 3" xfId="24225" xr:uid="{BE2E7636-91FF-4B43-8FC8-F7DC7740606D}"/>
    <cellStyle name="Comma 3 3 5 2 2 9" xfId="9814" xr:uid="{00000000-0005-0000-0000-000096330000}"/>
    <cellStyle name="Comma 3 3 5 2 2 9 2" xfId="29028" xr:uid="{CA66997B-6AFE-4530-A37F-85F7ADC1AEE4}"/>
    <cellStyle name="Comma 3 3 5 2 3" xfId="303" xr:uid="{00000000-0005-0000-0000-000097330000}"/>
    <cellStyle name="Comma 3 3 5 2 3 2" xfId="1104" xr:uid="{00000000-0005-0000-0000-000098330000}"/>
    <cellStyle name="Comma 3 3 5 2 3 2 2" xfId="3509" xr:uid="{00000000-0005-0000-0000-000099330000}"/>
    <cellStyle name="Comma 3 3 5 2 3 2 2 2" xfId="8312" xr:uid="{00000000-0005-0000-0000-00009A330000}"/>
    <cellStyle name="Comma 3 3 5 2 3 2 2 2 2" xfId="17919" xr:uid="{00000000-0005-0000-0000-00009B330000}"/>
    <cellStyle name="Comma 3 3 5 2 3 2 2 2 2 2" xfId="37133" xr:uid="{30423801-3CD9-48E9-98D1-CB593F0D9DDB}"/>
    <cellStyle name="Comma 3 3 5 2 3 2 2 2 3" xfId="27526" xr:uid="{9CCE235D-B8EA-4A46-973B-8D2171AF0075}"/>
    <cellStyle name="Comma 3 3 5 2 3 2 2 3" xfId="13116" xr:uid="{00000000-0005-0000-0000-00009C330000}"/>
    <cellStyle name="Comma 3 3 5 2 3 2 2 3 2" xfId="32330" xr:uid="{685629A2-182A-49B5-A0D6-3A24C9DDE959}"/>
    <cellStyle name="Comma 3 3 5 2 3 2 2 4" xfId="22723" xr:uid="{3D793236-08FF-4B39-9362-279E868A1606}"/>
    <cellStyle name="Comma 3 3 5 2 3 2 3" xfId="5911" xr:uid="{00000000-0005-0000-0000-00009D330000}"/>
    <cellStyle name="Comma 3 3 5 2 3 2 3 2" xfId="15518" xr:uid="{00000000-0005-0000-0000-00009E330000}"/>
    <cellStyle name="Comma 3 3 5 2 3 2 3 2 2" xfId="34732" xr:uid="{8F6ADB1C-D00F-4058-9CE2-3E5065C46CD3}"/>
    <cellStyle name="Comma 3 3 5 2 3 2 3 3" xfId="25125" xr:uid="{4527CE4F-C044-4B36-AE9A-7BC2C6396BEE}"/>
    <cellStyle name="Comma 3 3 5 2 3 2 4" xfId="10714" xr:uid="{00000000-0005-0000-0000-00009F330000}"/>
    <cellStyle name="Comma 3 3 5 2 3 2 4 2" xfId="29928" xr:uid="{A68ECDCE-1235-4CC5-A76D-ACF35E0260E9}"/>
    <cellStyle name="Comma 3 3 5 2 3 2 5" xfId="20321" xr:uid="{5E01E5CB-199D-4E22-A783-C4B0E6D7B950}"/>
    <cellStyle name="Comma 3 3 5 2 3 3" xfId="1904" xr:uid="{00000000-0005-0000-0000-0000A0330000}"/>
    <cellStyle name="Comma 3 3 5 2 3 3 2" xfId="4309" xr:uid="{00000000-0005-0000-0000-0000A1330000}"/>
    <cellStyle name="Comma 3 3 5 2 3 3 2 2" xfId="9112" xr:uid="{00000000-0005-0000-0000-0000A2330000}"/>
    <cellStyle name="Comma 3 3 5 2 3 3 2 2 2" xfId="18719" xr:uid="{00000000-0005-0000-0000-0000A3330000}"/>
    <cellStyle name="Comma 3 3 5 2 3 3 2 2 2 2" xfId="37933" xr:uid="{69476435-0BA3-47DE-800D-59695D67B489}"/>
    <cellStyle name="Comma 3 3 5 2 3 3 2 2 3" xfId="28326" xr:uid="{00DCBC67-C536-4D3F-8865-17AACA043067}"/>
    <cellStyle name="Comma 3 3 5 2 3 3 2 3" xfId="13916" xr:uid="{00000000-0005-0000-0000-0000A4330000}"/>
    <cellStyle name="Comma 3 3 5 2 3 3 2 3 2" xfId="33130" xr:uid="{0313D11A-DB7D-4450-B209-1384B48B437F}"/>
    <cellStyle name="Comma 3 3 5 2 3 3 2 4" xfId="23523" xr:uid="{A40CAE80-44EE-49C0-90F7-52DB2267783E}"/>
    <cellStyle name="Comma 3 3 5 2 3 3 3" xfId="6711" xr:uid="{00000000-0005-0000-0000-0000A5330000}"/>
    <cellStyle name="Comma 3 3 5 2 3 3 3 2" xfId="16318" xr:uid="{00000000-0005-0000-0000-0000A6330000}"/>
    <cellStyle name="Comma 3 3 5 2 3 3 3 2 2" xfId="35532" xr:uid="{6FB6D2AA-9CEA-4837-A056-91AE97D5E18E}"/>
    <cellStyle name="Comma 3 3 5 2 3 3 3 3" xfId="25925" xr:uid="{BDADDECD-6465-496C-9FCB-11D2C1FD7217}"/>
    <cellStyle name="Comma 3 3 5 2 3 3 4" xfId="11514" xr:uid="{00000000-0005-0000-0000-0000A7330000}"/>
    <cellStyle name="Comma 3 3 5 2 3 3 4 2" xfId="30728" xr:uid="{F83AB25D-BBF2-4A38-981F-868573461BA0}"/>
    <cellStyle name="Comma 3 3 5 2 3 3 5" xfId="21121" xr:uid="{EBDEB194-6F1F-40E4-858A-B3173D33576A}"/>
    <cellStyle name="Comma 3 3 5 2 3 4" xfId="2709" xr:uid="{00000000-0005-0000-0000-0000A8330000}"/>
    <cellStyle name="Comma 3 3 5 2 3 4 2" xfId="7512" xr:uid="{00000000-0005-0000-0000-0000A9330000}"/>
    <cellStyle name="Comma 3 3 5 2 3 4 2 2" xfId="17119" xr:uid="{00000000-0005-0000-0000-0000AA330000}"/>
    <cellStyle name="Comma 3 3 5 2 3 4 2 2 2" xfId="36333" xr:uid="{743F6701-71D6-4F40-BBF4-896F8985AD1E}"/>
    <cellStyle name="Comma 3 3 5 2 3 4 2 3" xfId="26726" xr:uid="{EE0E60E2-1CBB-48F2-ABAE-2FF45B653D48}"/>
    <cellStyle name="Comma 3 3 5 2 3 4 3" xfId="12316" xr:uid="{00000000-0005-0000-0000-0000AB330000}"/>
    <cellStyle name="Comma 3 3 5 2 3 4 3 2" xfId="31530" xr:uid="{27EE2331-CFDA-47AB-A4E9-8215C6E80BFF}"/>
    <cellStyle name="Comma 3 3 5 2 3 4 4" xfId="21923" xr:uid="{906CB69E-2F78-42AA-93B2-DC2C4C92289B}"/>
    <cellStyle name="Comma 3 3 5 2 3 5" xfId="5111" xr:uid="{00000000-0005-0000-0000-0000AC330000}"/>
    <cellStyle name="Comma 3 3 5 2 3 5 2" xfId="14718" xr:uid="{00000000-0005-0000-0000-0000AD330000}"/>
    <cellStyle name="Comma 3 3 5 2 3 5 2 2" xfId="33932" xr:uid="{41B3D77D-31D2-4289-90F9-445DA9E7DE86}"/>
    <cellStyle name="Comma 3 3 5 2 3 5 3" xfId="24325" xr:uid="{2969A0B5-0816-4BD3-8CF1-769A01A22BD9}"/>
    <cellStyle name="Comma 3 3 5 2 3 6" xfId="9914" xr:uid="{00000000-0005-0000-0000-0000AE330000}"/>
    <cellStyle name="Comma 3 3 5 2 3 6 2" xfId="29128" xr:uid="{FFA26E14-18DF-426A-BDD7-A3348FF7339E}"/>
    <cellStyle name="Comma 3 3 5 2 3 7" xfId="19521" xr:uid="{391A700B-503E-4D28-8A40-305C011DC901}"/>
    <cellStyle name="Comma 3 3 5 2 4" xfId="503" xr:uid="{00000000-0005-0000-0000-0000AF330000}"/>
    <cellStyle name="Comma 3 3 5 2 4 2" xfId="1304" xr:uid="{00000000-0005-0000-0000-0000B0330000}"/>
    <cellStyle name="Comma 3 3 5 2 4 2 2" xfId="3709" xr:uid="{00000000-0005-0000-0000-0000B1330000}"/>
    <cellStyle name="Comma 3 3 5 2 4 2 2 2" xfId="8512" xr:uid="{00000000-0005-0000-0000-0000B2330000}"/>
    <cellStyle name="Comma 3 3 5 2 4 2 2 2 2" xfId="18119" xr:uid="{00000000-0005-0000-0000-0000B3330000}"/>
    <cellStyle name="Comma 3 3 5 2 4 2 2 2 2 2" xfId="37333" xr:uid="{64CCAC94-6431-408D-8C25-D44E9E16FD06}"/>
    <cellStyle name="Comma 3 3 5 2 4 2 2 2 3" xfId="27726" xr:uid="{54B5FA15-D1E9-4263-BD3D-C64CFB71E5D9}"/>
    <cellStyle name="Comma 3 3 5 2 4 2 2 3" xfId="13316" xr:uid="{00000000-0005-0000-0000-0000B4330000}"/>
    <cellStyle name="Comma 3 3 5 2 4 2 2 3 2" xfId="32530" xr:uid="{77626D72-80D9-4492-8900-D3B4416C3FEC}"/>
    <cellStyle name="Comma 3 3 5 2 4 2 2 4" xfId="22923" xr:uid="{405B2310-2655-4397-B56E-F95E3E96A118}"/>
    <cellStyle name="Comma 3 3 5 2 4 2 3" xfId="6111" xr:uid="{00000000-0005-0000-0000-0000B5330000}"/>
    <cellStyle name="Comma 3 3 5 2 4 2 3 2" xfId="15718" xr:uid="{00000000-0005-0000-0000-0000B6330000}"/>
    <cellStyle name="Comma 3 3 5 2 4 2 3 2 2" xfId="34932" xr:uid="{64D3725A-406E-4D6F-B009-0F5A7FCB2F37}"/>
    <cellStyle name="Comma 3 3 5 2 4 2 3 3" xfId="25325" xr:uid="{8F14CD4E-1B94-4C46-9625-5400686290E5}"/>
    <cellStyle name="Comma 3 3 5 2 4 2 4" xfId="10914" xr:uid="{00000000-0005-0000-0000-0000B7330000}"/>
    <cellStyle name="Comma 3 3 5 2 4 2 4 2" xfId="30128" xr:uid="{FF8014C0-90C8-4383-9071-946D15CB5907}"/>
    <cellStyle name="Comma 3 3 5 2 4 2 5" xfId="20521" xr:uid="{DC809955-D4BE-4119-98F7-53C3C2C5F377}"/>
    <cellStyle name="Comma 3 3 5 2 4 3" xfId="2104" xr:uid="{00000000-0005-0000-0000-0000B8330000}"/>
    <cellStyle name="Comma 3 3 5 2 4 3 2" xfId="4509" xr:uid="{00000000-0005-0000-0000-0000B9330000}"/>
    <cellStyle name="Comma 3 3 5 2 4 3 2 2" xfId="9312" xr:uid="{00000000-0005-0000-0000-0000BA330000}"/>
    <cellStyle name="Comma 3 3 5 2 4 3 2 2 2" xfId="18919" xr:uid="{00000000-0005-0000-0000-0000BB330000}"/>
    <cellStyle name="Comma 3 3 5 2 4 3 2 2 2 2" xfId="38133" xr:uid="{43F08EC4-B6B4-4BB1-B7FC-F101FC898259}"/>
    <cellStyle name="Comma 3 3 5 2 4 3 2 2 3" xfId="28526" xr:uid="{FD1A9DFD-50F7-4A0E-8751-09A2E630D6E9}"/>
    <cellStyle name="Comma 3 3 5 2 4 3 2 3" xfId="14116" xr:uid="{00000000-0005-0000-0000-0000BC330000}"/>
    <cellStyle name="Comma 3 3 5 2 4 3 2 3 2" xfId="33330" xr:uid="{33C469A9-C2EB-4DAB-812A-DD8534BC5C1F}"/>
    <cellStyle name="Comma 3 3 5 2 4 3 2 4" xfId="23723" xr:uid="{0E24CCFB-06AE-411A-91DA-5930C54A1612}"/>
    <cellStyle name="Comma 3 3 5 2 4 3 3" xfId="6911" xr:uid="{00000000-0005-0000-0000-0000BD330000}"/>
    <cellStyle name="Comma 3 3 5 2 4 3 3 2" xfId="16518" xr:uid="{00000000-0005-0000-0000-0000BE330000}"/>
    <cellStyle name="Comma 3 3 5 2 4 3 3 2 2" xfId="35732" xr:uid="{94ECFC0F-5547-4CD9-ABAA-AD4EAA6BC14B}"/>
    <cellStyle name="Comma 3 3 5 2 4 3 3 3" xfId="26125" xr:uid="{71C2F5BE-53CA-465B-B7E4-49EB421A7DA5}"/>
    <cellStyle name="Comma 3 3 5 2 4 3 4" xfId="11714" xr:uid="{00000000-0005-0000-0000-0000BF330000}"/>
    <cellStyle name="Comma 3 3 5 2 4 3 4 2" xfId="30928" xr:uid="{20A8C162-6822-4189-9B86-9230043BFD62}"/>
    <cellStyle name="Comma 3 3 5 2 4 3 5" xfId="21321" xr:uid="{A1D6B5C1-3A89-4C0E-A27A-A7B6024CD6B2}"/>
    <cellStyle name="Comma 3 3 5 2 4 4" xfId="2909" xr:uid="{00000000-0005-0000-0000-0000C0330000}"/>
    <cellStyle name="Comma 3 3 5 2 4 4 2" xfId="7712" xr:uid="{00000000-0005-0000-0000-0000C1330000}"/>
    <cellStyle name="Comma 3 3 5 2 4 4 2 2" xfId="17319" xr:uid="{00000000-0005-0000-0000-0000C2330000}"/>
    <cellStyle name="Comma 3 3 5 2 4 4 2 2 2" xfId="36533" xr:uid="{2404EFD4-23BC-4B3B-99D1-E5545683B364}"/>
    <cellStyle name="Comma 3 3 5 2 4 4 2 3" xfId="26926" xr:uid="{2C32E9B5-6F8E-41C9-B21D-D8407179C4E3}"/>
    <cellStyle name="Comma 3 3 5 2 4 4 3" xfId="12516" xr:uid="{00000000-0005-0000-0000-0000C3330000}"/>
    <cellStyle name="Comma 3 3 5 2 4 4 3 2" xfId="31730" xr:uid="{948AEC4D-E55C-4B8D-90CC-3A7F11198D3A}"/>
    <cellStyle name="Comma 3 3 5 2 4 4 4" xfId="22123" xr:uid="{5136CA6B-885E-42B1-B466-02A4AC128510}"/>
    <cellStyle name="Comma 3 3 5 2 4 5" xfId="5311" xr:uid="{00000000-0005-0000-0000-0000C4330000}"/>
    <cellStyle name="Comma 3 3 5 2 4 5 2" xfId="14918" xr:uid="{00000000-0005-0000-0000-0000C5330000}"/>
    <cellStyle name="Comma 3 3 5 2 4 5 2 2" xfId="34132" xr:uid="{CE3828B6-E53A-4CDB-A309-8B443A7501EB}"/>
    <cellStyle name="Comma 3 3 5 2 4 5 3" xfId="24525" xr:uid="{0E127815-225A-441B-9122-C01625AAB61B}"/>
    <cellStyle name="Comma 3 3 5 2 4 6" xfId="10114" xr:uid="{00000000-0005-0000-0000-0000C6330000}"/>
    <cellStyle name="Comma 3 3 5 2 4 6 2" xfId="29328" xr:uid="{877B2E42-E813-4D55-8944-44B10C058274}"/>
    <cellStyle name="Comma 3 3 5 2 4 7" xfId="19721" xr:uid="{FA67B482-9984-4CF6-A0C9-BCC33819FF43}"/>
    <cellStyle name="Comma 3 3 5 2 5" xfId="703" xr:uid="{00000000-0005-0000-0000-0000C7330000}"/>
    <cellStyle name="Comma 3 3 5 2 5 2" xfId="1504" xr:uid="{00000000-0005-0000-0000-0000C8330000}"/>
    <cellStyle name="Comma 3 3 5 2 5 2 2" xfId="3909" xr:uid="{00000000-0005-0000-0000-0000C9330000}"/>
    <cellStyle name="Comma 3 3 5 2 5 2 2 2" xfId="8712" xr:uid="{00000000-0005-0000-0000-0000CA330000}"/>
    <cellStyle name="Comma 3 3 5 2 5 2 2 2 2" xfId="18319" xr:uid="{00000000-0005-0000-0000-0000CB330000}"/>
    <cellStyle name="Comma 3 3 5 2 5 2 2 2 2 2" xfId="37533" xr:uid="{42A21E45-22AC-4D07-A911-D680C26B4933}"/>
    <cellStyle name="Comma 3 3 5 2 5 2 2 2 3" xfId="27926" xr:uid="{01E2D55F-CFC3-497B-A126-906D7B03FABA}"/>
    <cellStyle name="Comma 3 3 5 2 5 2 2 3" xfId="13516" xr:uid="{00000000-0005-0000-0000-0000CC330000}"/>
    <cellStyle name="Comma 3 3 5 2 5 2 2 3 2" xfId="32730" xr:uid="{06BEC792-92BA-409E-AFB1-F032A885F6D5}"/>
    <cellStyle name="Comma 3 3 5 2 5 2 2 4" xfId="23123" xr:uid="{2D8EAB7F-6B0C-4B35-BB60-2EF308CF8A49}"/>
    <cellStyle name="Comma 3 3 5 2 5 2 3" xfId="6311" xr:uid="{00000000-0005-0000-0000-0000CD330000}"/>
    <cellStyle name="Comma 3 3 5 2 5 2 3 2" xfId="15918" xr:uid="{00000000-0005-0000-0000-0000CE330000}"/>
    <cellStyle name="Comma 3 3 5 2 5 2 3 2 2" xfId="35132" xr:uid="{07955E72-29CE-4E57-9829-561A83A0E22F}"/>
    <cellStyle name="Comma 3 3 5 2 5 2 3 3" xfId="25525" xr:uid="{BA4C39B3-1D04-418F-974C-D9C936ABA576}"/>
    <cellStyle name="Comma 3 3 5 2 5 2 4" xfId="11114" xr:uid="{00000000-0005-0000-0000-0000CF330000}"/>
    <cellStyle name="Comma 3 3 5 2 5 2 4 2" xfId="30328" xr:uid="{AD987C5C-A525-4B70-8D58-B9213536F8AE}"/>
    <cellStyle name="Comma 3 3 5 2 5 2 5" xfId="20721" xr:uid="{23143C67-4B53-4386-8319-33DB5C627DD9}"/>
    <cellStyle name="Comma 3 3 5 2 5 3" xfId="2304" xr:uid="{00000000-0005-0000-0000-0000D0330000}"/>
    <cellStyle name="Comma 3 3 5 2 5 3 2" xfId="4709" xr:uid="{00000000-0005-0000-0000-0000D1330000}"/>
    <cellStyle name="Comma 3 3 5 2 5 3 2 2" xfId="9512" xr:uid="{00000000-0005-0000-0000-0000D2330000}"/>
    <cellStyle name="Comma 3 3 5 2 5 3 2 2 2" xfId="19119" xr:uid="{00000000-0005-0000-0000-0000D3330000}"/>
    <cellStyle name="Comma 3 3 5 2 5 3 2 2 2 2" xfId="38333" xr:uid="{77C73A89-05C3-4F1F-A042-BB9D9978760E}"/>
    <cellStyle name="Comma 3 3 5 2 5 3 2 2 3" xfId="28726" xr:uid="{16952FC3-25B9-43E1-931D-B9F78103FCDB}"/>
    <cellStyle name="Comma 3 3 5 2 5 3 2 3" xfId="14316" xr:uid="{00000000-0005-0000-0000-0000D4330000}"/>
    <cellStyle name="Comma 3 3 5 2 5 3 2 3 2" xfId="33530" xr:uid="{E18FD2AC-7D7F-4608-BAAA-B22F9ED5BBD4}"/>
    <cellStyle name="Comma 3 3 5 2 5 3 2 4" xfId="23923" xr:uid="{E084691D-FE69-45EC-A72A-4D10FA9DFEAC}"/>
    <cellStyle name="Comma 3 3 5 2 5 3 3" xfId="7111" xr:uid="{00000000-0005-0000-0000-0000D5330000}"/>
    <cellStyle name="Comma 3 3 5 2 5 3 3 2" xfId="16718" xr:uid="{00000000-0005-0000-0000-0000D6330000}"/>
    <cellStyle name="Comma 3 3 5 2 5 3 3 2 2" xfId="35932" xr:uid="{328D13C9-FC55-46F9-AAD4-8A705A547940}"/>
    <cellStyle name="Comma 3 3 5 2 5 3 3 3" xfId="26325" xr:uid="{5564EEF9-11EE-4F8E-9839-972BDDBE3768}"/>
    <cellStyle name="Comma 3 3 5 2 5 3 4" xfId="11914" xr:uid="{00000000-0005-0000-0000-0000D7330000}"/>
    <cellStyle name="Comma 3 3 5 2 5 3 4 2" xfId="31128" xr:uid="{2C4CCF84-D0D9-4569-A8A7-FBD71E858AED}"/>
    <cellStyle name="Comma 3 3 5 2 5 3 5" xfId="21521" xr:uid="{5E2F3B06-E5DC-4058-8EA8-EAAE59285C94}"/>
    <cellStyle name="Comma 3 3 5 2 5 4" xfId="3109" xr:uid="{00000000-0005-0000-0000-0000D8330000}"/>
    <cellStyle name="Comma 3 3 5 2 5 4 2" xfId="7912" xr:uid="{00000000-0005-0000-0000-0000D9330000}"/>
    <cellStyle name="Comma 3 3 5 2 5 4 2 2" xfId="17519" xr:uid="{00000000-0005-0000-0000-0000DA330000}"/>
    <cellStyle name="Comma 3 3 5 2 5 4 2 2 2" xfId="36733" xr:uid="{CB0C9C75-B7DB-4ABF-952D-5264F75D46D4}"/>
    <cellStyle name="Comma 3 3 5 2 5 4 2 3" xfId="27126" xr:uid="{89EC30DE-5CFF-47B0-AED2-10AA638EF065}"/>
    <cellStyle name="Comma 3 3 5 2 5 4 3" xfId="12716" xr:uid="{00000000-0005-0000-0000-0000DB330000}"/>
    <cellStyle name="Comma 3 3 5 2 5 4 3 2" xfId="31930" xr:uid="{D459D0C0-30A6-4E54-8826-0B1FABAAEDE0}"/>
    <cellStyle name="Comma 3 3 5 2 5 4 4" xfId="22323" xr:uid="{3F3B26B2-68CF-40C8-9DF4-680F721F79F8}"/>
    <cellStyle name="Comma 3 3 5 2 5 5" xfId="5511" xr:uid="{00000000-0005-0000-0000-0000DC330000}"/>
    <cellStyle name="Comma 3 3 5 2 5 5 2" xfId="15118" xr:uid="{00000000-0005-0000-0000-0000DD330000}"/>
    <cellStyle name="Comma 3 3 5 2 5 5 2 2" xfId="34332" xr:uid="{69FD3194-5A88-43E2-800C-474F89B7C467}"/>
    <cellStyle name="Comma 3 3 5 2 5 5 3" xfId="24725" xr:uid="{3C7C898A-C8EF-4DF0-A584-50803D6161ED}"/>
    <cellStyle name="Comma 3 3 5 2 5 6" xfId="10314" xr:uid="{00000000-0005-0000-0000-0000DE330000}"/>
    <cellStyle name="Comma 3 3 5 2 5 6 2" xfId="29528" xr:uid="{2D0CE6A4-66DF-4752-A7EF-86EA30B013C9}"/>
    <cellStyle name="Comma 3 3 5 2 5 7" xfId="19921" xr:uid="{03141212-4FA0-42FF-B08E-E767E2AAE572}"/>
    <cellStyle name="Comma 3 3 5 2 6" xfId="904" xr:uid="{00000000-0005-0000-0000-0000DF330000}"/>
    <cellStyle name="Comma 3 3 5 2 6 2" xfId="3309" xr:uid="{00000000-0005-0000-0000-0000E0330000}"/>
    <cellStyle name="Comma 3 3 5 2 6 2 2" xfId="8112" xr:uid="{00000000-0005-0000-0000-0000E1330000}"/>
    <cellStyle name="Comma 3 3 5 2 6 2 2 2" xfId="17719" xr:uid="{00000000-0005-0000-0000-0000E2330000}"/>
    <cellStyle name="Comma 3 3 5 2 6 2 2 2 2" xfId="36933" xr:uid="{89054027-0D08-4BAD-8178-B59CFF49D138}"/>
    <cellStyle name="Comma 3 3 5 2 6 2 2 3" xfId="27326" xr:uid="{D6A2C98D-37BA-4018-92F9-1F6A3D1FF020}"/>
    <cellStyle name="Comma 3 3 5 2 6 2 3" xfId="12916" xr:uid="{00000000-0005-0000-0000-0000E3330000}"/>
    <cellStyle name="Comma 3 3 5 2 6 2 3 2" xfId="32130" xr:uid="{4472CA84-8EAD-4763-A77E-EBFE086FFD72}"/>
    <cellStyle name="Comma 3 3 5 2 6 2 4" xfId="22523" xr:uid="{23B5446A-40E0-4570-9FD3-203CBCD3ABFD}"/>
    <cellStyle name="Comma 3 3 5 2 6 3" xfId="5711" xr:uid="{00000000-0005-0000-0000-0000E4330000}"/>
    <cellStyle name="Comma 3 3 5 2 6 3 2" xfId="15318" xr:uid="{00000000-0005-0000-0000-0000E5330000}"/>
    <cellStyle name="Comma 3 3 5 2 6 3 2 2" xfId="34532" xr:uid="{87643A6D-4A98-47D0-B1FE-6DC66D54AF2F}"/>
    <cellStyle name="Comma 3 3 5 2 6 3 3" xfId="24925" xr:uid="{8883CF13-5027-4774-81C8-04B8CF428A9E}"/>
    <cellStyle name="Comma 3 3 5 2 6 4" xfId="10514" xr:uid="{00000000-0005-0000-0000-0000E6330000}"/>
    <cellStyle name="Comma 3 3 5 2 6 4 2" xfId="29728" xr:uid="{CC2E3650-D05E-46DC-B2DA-75EF05E5F9B9}"/>
    <cellStyle name="Comma 3 3 5 2 6 5" xfId="20121" xr:uid="{2B3E0EB9-6F42-4022-AEB8-1B883E96DDC6}"/>
    <cellStyle name="Comma 3 3 5 2 7" xfId="1704" xr:uid="{00000000-0005-0000-0000-0000E7330000}"/>
    <cellStyle name="Comma 3 3 5 2 7 2" xfId="4109" xr:uid="{00000000-0005-0000-0000-0000E8330000}"/>
    <cellStyle name="Comma 3 3 5 2 7 2 2" xfId="8912" xr:uid="{00000000-0005-0000-0000-0000E9330000}"/>
    <cellStyle name="Comma 3 3 5 2 7 2 2 2" xfId="18519" xr:uid="{00000000-0005-0000-0000-0000EA330000}"/>
    <cellStyle name="Comma 3 3 5 2 7 2 2 2 2" xfId="37733" xr:uid="{028EED95-3E00-4F53-8EA9-FB96250BEF1C}"/>
    <cellStyle name="Comma 3 3 5 2 7 2 2 3" xfId="28126" xr:uid="{F020F53C-A71E-4009-9F16-D3E9E77B7E5D}"/>
    <cellStyle name="Comma 3 3 5 2 7 2 3" xfId="13716" xr:uid="{00000000-0005-0000-0000-0000EB330000}"/>
    <cellStyle name="Comma 3 3 5 2 7 2 3 2" xfId="32930" xr:uid="{C63E8598-59D6-4C6C-AB74-340BE58C7C62}"/>
    <cellStyle name="Comma 3 3 5 2 7 2 4" xfId="23323" xr:uid="{9B8C130B-064B-457A-BD41-A410CBA5C16F}"/>
    <cellStyle name="Comma 3 3 5 2 7 3" xfId="6511" xr:uid="{00000000-0005-0000-0000-0000EC330000}"/>
    <cellStyle name="Comma 3 3 5 2 7 3 2" xfId="16118" xr:uid="{00000000-0005-0000-0000-0000ED330000}"/>
    <cellStyle name="Comma 3 3 5 2 7 3 2 2" xfId="35332" xr:uid="{0728D313-D2C2-4D5E-AE75-E6EAD7DEE2A6}"/>
    <cellStyle name="Comma 3 3 5 2 7 3 3" xfId="25725" xr:uid="{F4C9707E-17C7-4E3B-8069-69589EC50CE7}"/>
    <cellStyle name="Comma 3 3 5 2 7 4" xfId="11314" xr:uid="{00000000-0005-0000-0000-0000EE330000}"/>
    <cellStyle name="Comma 3 3 5 2 7 4 2" xfId="30528" xr:uid="{AE7432C3-639D-4388-8386-B9D72058392D}"/>
    <cellStyle name="Comma 3 3 5 2 7 5" xfId="20921" xr:uid="{3DE3C03D-0393-44D2-BB58-F0D2228BA4A0}"/>
    <cellStyle name="Comma 3 3 5 2 8" xfId="2509" xr:uid="{00000000-0005-0000-0000-0000EF330000}"/>
    <cellStyle name="Comma 3 3 5 2 8 2" xfId="7312" xr:uid="{00000000-0005-0000-0000-0000F0330000}"/>
    <cellStyle name="Comma 3 3 5 2 8 2 2" xfId="16919" xr:uid="{00000000-0005-0000-0000-0000F1330000}"/>
    <cellStyle name="Comma 3 3 5 2 8 2 2 2" xfId="36133" xr:uid="{DBC8D84A-0FE4-498E-8957-69CDD66C8E72}"/>
    <cellStyle name="Comma 3 3 5 2 8 2 3" xfId="26526" xr:uid="{2109F316-1418-41BE-9487-45E34B2025BF}"/>
    <cellStyle name="Comma 3 3 5 2 8 3" xfId="12116" xr:uid="{00000000-0005-0000-0000-0000F2330000}"/>
    <cellStyle name="Comma 3 3 5 2 8 3 2" xfId="31330" xr:uid="{0BE2BA94-8CED-4EB2-B879-36ED740A921D}"/>
    <cellStyle name="Comma 3 3 5 2 8 4" xfId="21723" xr:uid="{D85678E7-B874-4FEA-927C-6392FCA1EEC2}"/>
    <cellStyle name="Comma 3 3 5 2 9" xfId="4911" xr:uid="{00000000-0005-0000-0000-0000F3330000}"/>
    <cellStyle name="Comma 3 3 5 2 9 2" xfId="14518" xr:uid="{00000000-0005-0000-0000-0000F4330000}"/>
    <cellStyle name="Comma 3 3 5 2 9 2 2" xfId="33732" xr:uid="{A9B1A2FA-24AC-4C4A-9D57-C08C38713B74}"/>
    <cellStyle name="Comma 3 3 5 2 9 3" xfId="24125" xr:uid="{4704BA28-59DD-453E-860F-DAB624D333CE}"/>
    <cellStyle name="Comma 3 3 5 3" xfId="153" xr:uid="{00000000-0005-0000-0000-0000F5330000}"/>
    <cellStyle name="Comma 3 3 5 3 10" xfId="19371" xr:uid="{56783815-7939-423A-93F4-8FDE42BF095B}"/>
    <cellStyle name="Comma 3 3 5 3 2" xfId="353" xr:uid="{00000000-0005-0000-0000-0000F6330000}"/>
    <cellStyle name="Comma 3 3 5 3 2 2" xfId="1154" xr:uid="{00000000-0005-0000-0000-0000F7330000}"/>
    <cellStyle name="Comma 3 3 5 3 2 2 2" xfId="3559" xr:uid="{00000000-0005-0000-0000-0000F8330000}"/>
    <cellStyle name="Comma 3 3 5 3 2 2 2 2" xfId="8362" xr:uid="{00000000-0005-0000-0000-0000F9330000}"/>
    <cellStyle name="Comma 3 3 5 3 2 2 2 2 2" xfId="17969" xr:uid="{00000000-0005-0000-0000-0000FA330000}"/>
    <cellStyle name="Comma 3 3 5 3 2 2 2 2 2 2" xfId="37183" xr:uid="{A6EA5C68-E076-406C-A9C2-46426B635D5E}"/>
    <cellStyle name="Comma 3 3 5 3 2 2 2 2 3" xfId="27576" xr:uid="{0CA7DBEA-A100-47D0-86E8-4649091490A0}"/>
    <cellStyle name="Comma 3 3 5 3 2 2 2 3" xfId="13166" xr:uid="{00000000-0005-0000-0000-0000FB330000}"/>
    <cellStyle name="Comma 3 3 5 3 2 2 2 3 2" xfId="32380" xr:uid="{9188D1F1-4FD6-48FE-92EE-AB5013877692}"/>
    <cellStyle name="Comma 3 3 5 3 2 2 2 4" xfId="22773" xr:uid="{4CA0F16D-0A07-44B0-8E4F-1BA83FABAB07}"/>
    <cellStyle name="Comma 3 3 5 3 2 2 3" xfId="5961" xr:uid="{00000000-0005-0000-0000-0000FC330000}"/>
    <cellStyle name="Comma 3 3 5 3 2 2 3 2" xfId="15568" xr:uid="{00000000-0005-0000-0000-0000FD330000}"/>
    <cellStyle name="Comma 3 3 5 3 2 2 3 2 2" xfId="34782" xr:uid="{33B7EBA8-88D6-4050-B7F0-C8DBD0C6C64B}"/>
    <cellStyle name="Comma 3 3 5 3 2 2 3 3" xfId="25175" xr:uid="{C3BCCBA5-98B2-444D-9D06-683B64FFD0F2}"/>
    <cellStyle name="Comma 3 3 5 3 2 2 4" xfId="10764" xr:uid="{00000000-0005-0000-0000-0000FE330000}"/>
    <cellStyle name="Comma 3 3 5 3 2 2 4 2" xfId="29978" xr:uid="{EDC9B0D2-DAC2-46EF-850D-B9FD672A335B}"/>
    <cellStyle name="Comma 3 3 5 3 2 2 5" xfId="20371" xr:uid="{76504CAD-B848-4E17-AFB2-5DBDEFF80850}"/>
    <cellStyle name="Comma 3 3 5 3 2 3" xfId="1954" xr:uid="{00000000-0005-0000-0000-0000FF330000}"/>
    <cellStyle name="Comma 3 3 5 3 2 3 2" xfId="4359" xr:uid="{00000000-0005-0000-0000-000000340000}"/>
    <cellStyle name="Comma 3 3 5 3 2 3 2 2" xfId="9162" xr:uid="{00000000-0005-0000-0000-000001340000}"/>
    <cellStyle name="Comma 3 3 5 3 2 3 2 2 2" xfId="18769" xr:uid="{00000000-0005-0000-0000-000002340000}"/>
    <cellStyle name="Comma 3 3 5 3 2 3 2 2 2 2" xfId="37983" xr:uid="{5916CB39-E9F8-4019-BE74-845F1D9BB1E0}"/>
    <cellStyle name="Comma 3 3 5 3 2 3 2 2 3" xfId="28376" xr:uid="{B765C0E9-DC8C-45CA-B8A9-93EB47D45C62}"/>
    <cellStyle name="Comma 3 3 5 3 2 3 2 3" xfId="13966" xr:uid="{00000000-0005-0000-0000-000003340000}"/>
    <cellStyle name="Comma 3 3 5 3 2 3 2 3 2" xfId="33180" xr:uid="{38DBFDC0-DD43-4EA3-ACE0-2906E842083C}"/>
    <cellStyle name="Comma 3 3 5 3 2 3 2 4" xfId="23573" xr:uid="{DF606737-B39D-48E9-AF1E-C5D23EF33BF6}"/>
    <cellStyle name="Comma 3 3 5 3 2 3 3" xfId="6761" xr:uid="{00000000-0005-0000-0000-000004340000}"/>
    <cellStyle name="Comma 3 3 5 3 2 3 3 2" xfId="16368" xr:uid="{00000000-0005-0000-0000-000005340000}"/>
    <cellStyle name="Comma 3 3 5 3 2 3 3 2 2" xfId="35582" xr:uid="{016FBB91-DB8F-4F36-B4E6-20902260ED72}"/>
    <cellStyle name="Comma 3 3 5 3 2 3 3 3" xfId="25975" xr:uid="{65A14E70-F5B9-417F-B3E5-434A239BFFD0}"/>
    <cellStyle name="Comma 3 3 5 3 2 3 4" xfId="11564" xr:uid="{00000000-0005-0000-0000-000006340000}"/>
    <cellStyle name="Comma 3 3 5 3 2 3 4 2" xfId="30778" xr:uid="{E6FC7298-0712-44B4-9185-8CEFB4699613}"/>
    <cellStyle name="Comma 3 3 5 3 2 3 5" xfId="21171" xr:uid="{0BA4BFF0-0295-44CC-8233-28C95E09C5DB}"/>
    <cellStyle name="Comma 3 3 5 3 2 4" xfId="2759" xr:uid="{00000000-0005-0000-0000-000007340000}"/>
    <cellStyle name="Comma 3 3 5 3 2 4 2" xfId="7562" xr:uid="{00000000-0005-0000-0000-000008340000}"/>
    <cellStyle name="Comma 3 3 5 3 2 4 2 2" xfId="17169" xr:uid="{00000000-0005-0000-0000-000009340000}"/>
    <cellStyle name="Comma 3 3 5 3 2 4 2 2 2" xfId="36383" xr:uid="{7D3E2DC8-E07D-424F-AA57-8E2DB33D91B7}"/>
    <cellStyle name="Comma 3 3 5 3 2 4 2 3" xfId="26776" xr:uid="{E88BA0A3-C948-40DA-8A48-9B4F8AE89941}"/>
    <cellStyle name="Comma 3 3 5 3 2 4 3" xfId="12366" xr:uid="{00000000-0005-0000-0000-00000A340000}"/>
    <cellStyle name="Comma 3 3 5 3 2 4 3 2" xfId="31580" xr:uid="{B1C25A35-008C-4991-A2D9-72DCDEB6E668}"/>
    <cellStyle name="Comma 3 3 5 3 2 4 4" xfId="21973" xr:uid="{C3753E51-32CD-4365-B0E0-A9CF9937AFD8}"/>
    <cellStyle name="Comma 3 3 5 3 2 5" xfId="5161" xr:uid="{00000000-0005-0000-0000-00000B340000}"/>
    <cellStyle name="Comma 3 3 5 3 2 5 2" xfId="14768" xr:uid="{00000000-0005-0000-0000-00000C340000}"/>
    <cellStyle name="Comma 3 3 5 3 2 5 2 2" xfId="33982" xr:uid="{7D693E69-A66A-41AA-B1C3-91E9144175A3}"/>
    <cellStyle name="Comma 3 3 5 3 2 5 3" xfId="24375" xr:uid="{AF88C9F4-7E7A-4932-BDD1-F599F1AF2EDF}"/>
    <cellStyle name="Comma 3 3 5 3 2 6" xfId="9964" xr:uid="{00000000-0005-0000-0000-00000D340000}"/>
    <cellStyle name="Comma 3 3 5 3 2 6 2" xfId="29178" xr:uid="{A7EB4C13-4632-412D-A054-D26CA28E0E65}"/>
    <cellStyle name="Comma 3 3 5 3 2 7" xfId="19571" xr:uid="{4A8A6A8F-18D1-4728-9AA1-4F846273CE74}"/>
    <cellStyle name="Comma 3 3 5 3 3" xfId="553" xr:uid="{00000000-0005-0000-0000-00000E340000}"/>
    <cellStyle name="Comma 3 3 5 3 3 2" xfId="1354" xr:uid="{00000000-0005-0000-0000-00000F340000}"/>
    <cellStyle name="Comma 3 3 5 3 3 2 2" xfId="3759" xr:uid="{00000000-0005-0000-0000-000010340000}"/>
    <cellStyle name="Comma 3 3 5 3 3 2 2 2" xfId="8562" xr:uid="{00000000-0005-0000-0000-000011340000}"/>
    <cellStyle name="Comma 3 3 5 3 3 2 2 2 2" xfId="18169" xr:uid="{00000000-0005-0000-0000-000012340000}"/>
    <cellStyle name="Comma 3 3 5 3 3 2 2 2 2 2" xfId="37383" xr:uid="{6471B718-63A4-4A5F-8AED-1184DAEA8A94}"/>
    <cellStyle name="Comma 3 3 5 3 3 2 2 2 3" xfId="27776" xr:uid="{B738FBD4-BE6C-4B22-9B3F-6C4F0EEBDCD9}"/>
    <cellStyle name="Comma 3 3 5 3 3 2 2 3" xfId="13366" xr:uid="{00000000-0005-0000-0000-000013340000}"/>
    <cellStyle name="Comma 3 3 5 3 3 2 2 3 2" xfId="32580" xr:uid="{5971585D-DEFF-4CA1-9EA7-28F0AC3FB2D4}"/>
    <cellStyle name="Comma 3 3 5 3 3 2 2 4" xfId="22973" xr:uid="{DDD29795-EA86-4201-B507-8C051C7A69D5}"/>
    <cellStyle name="Comma 3 3 5 3 3 2 3" xfId="6161" xr:uid="{00000000-0005-0000-0000-000014340000}"/>
    <cellStyle name="Comma 3 3 5 3 3 2 3 2" xfId="15768" xr:uid="{00000000-0005-0000-0000-000015340000}"/>
    <cellStyle name="Comma 3 3 5 3 3 2 3 2 2" xfId="34982" xr:uid="{18478EC0-DB7D-484F-B738-8F948AD5CD7D}"/>
    <cellStyle name="Comma 3 3 5 3 3 2 3 3" xfId="25375" xr:uid="{65CA0519-EBA1-41BB-801E-DB0A756AF3D0}"/>
    <cellStyle name="Comma 3 3 5 3 3 2 4" xfId="10964" xr:uid="{00000000-0005-0000-0000-000016340000}"/>
    <cellStyle name="Comma 3 3 5 3 3 2 4 2" xfId="30178" xr:uid="{2FAD102A-DC6A-43EC-9758-45311A293FFC}"/>
    <cellStyle name="Comma 3 3 5 3 3 2 5" xfId="20571" xr:uid="{F33BB4B4-F15C-4B3A-A0CC-C12FEA86206D}"/>
    <cellStyle name="Comma 3 3 5 3 3 3" xfId="2154" xr:uid="{00000000-0005-0000-0000-000017340000}"/>
    <cellStyle name="Comma 3 3 5 3 3 3 2" xfId="4559" xr:uid="{00000000-0005-0000-0000-000018340000}"/>
    <cellStyle name="Comma 3 3 5 3 3 3 2 2" xfId="9362" xr:uid="{00000000-0005-0000-0000-000019340000}"/>
    <cellStyle name="Comma 3 3 5 3 3 3 2 2 2" xfId="18969" xr:uid="{00000000-0005-0000-0000-00001A340000}"/>
    <cellStyle name="Comma 3 3 5 3 3 3 2 2 2 2" xfId="38183" xr:uid="{2A6A280A-5B79-4421-86C8-3EC1406A5F95}"/>
    <cellStyle name="Comma 3 3 5 3 3 3 2 2 3" xfId="28576" xr:uid="{24304779-1514-4562-A815-356E739FDC23}"/>
    <cellStyle name="Comma 3 3 5 3 3 3 2 3" xfId="14166" xr:uid="{00000000-0005-0000-0000-00001B340000}"/>
    <cellStyle name="Comma 3 3 5 3 3 3 2 3 2" xfId="33380" xr:uid="{D048D0D9-7464-46E3-A065-D3B79FD6243E}"/>
    <cellStyle name="Comma 3 3 5 3 3 3 2 4" xfId="23773" xr:uid="{04B50642-6625-4788-89F7-FBBBF7B25966}"/>
    <cellStyle name="Comma 3 3 5 3 3 3 3" xfId="6961" xr:uid="{00000000-0005-0000-0000-00001C340000}"/>
    <cellStyle name="Comma 3 3 5 3 3 3 3 2" xfId="16568" xr:uid="{00000000-0005-0000-0000-00001D340000}"/>
    <cellStyle name="Comma 3 3 5 3 3 3 3 2 2" xfId="35782" xr:uid="{775F59CC-24B7-4FD3-9BFA-1D17F56A066B}"/>
    <cellStyle name="Comma 3 3 5 3 3 3 3 3" xfId="26175" xr:uid="{A7207180-B68B-4D20-AC8B-68AAC525A969}"/>
    <cellStyle name="Comma 3 3 5 3 3 3 4" xfId="11764" xr:uid="{00000000-0005-0000-0000-00001E340000}"/>
    <cellStyle name="Comma 3 3 5 3 3 3 4 2" xfId="30978" xr:uid="{5DEE1789-0DB8-4087-B53E-BE73417BEBF9}"/>
    <cellStyle name="Comma 3 3 5 3 3 3 5" xfId="21371" xr:uid="{B41E4BF4-679B-4768-9549-6F774293D41E}"/>
    <cellStyle name="Comma 3 3 5 3 3 4" xfId="2959" xr:uid="{00000000-0005-0000-0000-00001F340000}"/>
    <cellStyle name="Comma 3 3 5 3 3 4 2" xfId="7762" xr:uid="{00000000-0005-0000-0000-000020340000}"/>
    <cellStyle name="Comma 3 3 5 3 3 4 2 2" xfId="17369" xr:uid="{00000000-0005-0000-0000-000021340000}"/>
    <cellStyle name="Comma 3 3 5 3 3 4 2 2 2" xfId="36583" xr:uid="{165FD7CB-E109-4B4C-B90E-AE08716628E5}"/>
    <cellStyle name="Comma 3 3 5 3 3 4 2 3" xfId="26976" xr:uid="{1450DE7A-0C65-401B-BDBA-F2A781B41DB1}"/>
    <cellStyle name="Comma 3 3 5 3 3 4 3" xfId="12566" xr:uid="{00000000-0005-0000-0000-000022340000}"/>
    <cellStyle name="Comma 3 3 5 3 3 4 3 2" xfId="31780" xr:uid="{B830D506-2CDF-476B-87A5-CB92445C5ED8}"/>
    <cellStyle name="Comma 3 3 5 3 3 4 4" xfId="22173" xr:uid="{DF9E1BEC-D830-43F3-942F-F93B3C3ACD8C}"/>
    <cellStyle name="Comma 3 3 5 3 3 5" xfId="5361" xr:uid="{00000000-0005-0000-0000-000023340000}"/>
    <cellStyle name="Comma 3 3 5 3 3 5 2" xfId="14968" xr:uid="{00000000-0005-0000-0000-000024340000}"/>
    <cellStyle name="Comma 3 3 5 3 3 5 2 2" xfId="34182" xr:uid="{740E90AA-2708-4DAB-9E88-35743B52B38A}"/>
    <cellStyle name="Comma 3 3 5 3 3 5 3" xfId="24575" xr:uid="{5C2F6B3D-D7E4-44FD-BF6D-8E49A9E5FD43}"/>
    <cellStyle name="Comma 3 3 5 3 3 6" xfId="10164" xr:uid="{00000000-0005-0000-0000-000025340000}"/>
    <cellStyle name="Comma 3 3 5 3 3 6 2" xfId="29378" xr:uid="{C4C1659F-21A8-4F68-A870-2124779A6C23}"/>
    <cellStyle name="Comma 3 3 5 3 3 7" xfId="19771" xr:uid="{3168B83A-CAF6-4DD1-86A0-DFCBC6D742F9}"/>
    <cellStyle name="Comma 3 3 5 3 4" xfId="753" xr:uid="{00000000-0005-0000-0000-000026340000}"/>
    <cellStyle name="Comma 3 3 5 3 4 2" xfId="1554" xr:uid="{00000000-0005-0000-0000-000027340000}"/>
    <cellStyle name="Comma 3 3 5 3 4 2 2" xfId="3959" xr:uid="{00000000-0005-0000-0000-000028340000}"/>
    <cellStyle name="Comma 3 3 5 3 4 2 2 2" xfId="8762" xr:uid="{00000000-0005-0000-0000-000029340000}"/>
    <cellStyle name="Comma 3 3 5 3 4 2 2 2 2" xfId="18369" xr:uid="{00000000-0005-0000-0000-00002A340000}"/>
    <cellStyle name="Comma 3 3 5 3 4 2 2 2 2 2" xfId="37583" xr:uid="{F04962F0-DD12-4506-A22E-28620D31C5D6}"/>
    <cellStyle name="Comma 3 3 5 3 4 2 2 2 3" xfId="27976" xr:uid="{B02668F0-C024-4015-B585-9F28349DBCD1}"/>
    <cellStyle name="Comma 3 3 5 3 4 2 2 3" xfId="13566" xr:uid="{00000000-0005-0000-0000-00002B340000}"/>
    <cellStyle name="Comma 3 3 5 3 4 2 2 3 2" xfId="32780" xr:uid="{2421C35C-7539-4673-BBCB-FF0EF27FC514}"/>
    <cellStyle name="Comma 3 3 5 3 4 2 2 4" xfId="23173" xr:uid="{D90E7E26-ECED-4836-A12B-DD2707E554D5}"/>
    <cellStyle name="Comma 3 3 5 3 4 2 3" xfId="6361" xr:uid="{00000000-0005-0000-0000-00002C340000}"/>
    <cellStyle name="Comma 3 3 5 3 4 2 3 2" xfId="15968" xr:uid="{00000000-0005-0000-0000-00002D340000}"/>
    <cellStyle name="Comma 3 3 5 3 4 2 3 2 2" xfId="35182" xr:uid="{D25268E4-E28B-4895-B488-0779DCF5CC33}"/>
    <cellStyle name="Comma 3 3 5 3 4 2 3 3" xfId="25575" xr:uid="{29D8D7A2-AD2C-4398-B34B-CC305106BF8C}"/>
    <cellStyle name="Comma 3 3 5 3 4 2 4" xfId="11164" xr:uid="{00000000-0005-0000-0000-00002E340000}"/>
    <cellStyle name="Comma 3 3 5 3 4 2 4 2" xfId="30378" xr:uid="{915172EE-DF72-4B2C-8592-ED380DB7E1C9}"/>
    <cellStyle name="Comma 3 3 5 3 4 2 5" xfId="20771" xr:uid="{A6179398-3BAB-4D20-A9B1-A520DFC8E459}"/>
    <cellStyle name="Comma 3 3 5 3 4 3" xfId="2354" xr:uid="{00000000-0005-0000-0000-00002F340000}"/>
    <cellStyle name="Comma 3 3 5 3 4 3 2" xfId="4759" xr:uid="{00000000-0005-0000-0000-000030340000}"/>
    <cellStyle name="Comma 3 3 5 3 4 3 2 2" xfId="9562" xr:uid="{00000000-0005-0000-0000-000031340000}"/>
    <cellStyle name="Comma 3 3 5 3 4 3 2 2 2" xfId="19169" xr:uid="{00000000-0005-0000-0000-000032340000}"/>
    <cellStyle name="Comma 3 3 5 3 4 3 2 2 2 2" xfId="38383" xr:uid="{5AC8866C-EA72-4943-B567-63228551A5D3}"/>
    <cellStyle name="Comma 3 3 5 3 4 3 2 2 3" xfId="28776" xr:uid="{A2A1C57B-347D-487F-97B6-06A718242B1E}"/>
    <cellStyle name="Comma 3 3 5 3 4 3 2 3" xfId="14366" xr:uid="{00000000-0005-0000-0000-000033340000}"/>
    <cellStyle name="Comma 3 3 5 3 4 3 2 3 2" xfId="33580" xr:uid="{DBEBED56-8904-47AF-AE97-1B1279CC1889}"/>
    <cellStyle name="Comma 3 3 5 3 4 3 2 4" xfId="23973" xr:uid="{EC27CECB-F462-43EA-8950-035F17812757}"/>
    <cellStyle name="Comma 3 3 5 3 4 3 3" xfId="7161" xr:uid="{00000000-0005-0000-0000-000034340000}"/>
    <cellStyle name="Comma 3 3 5 3 4 3 3 2" xfId="16768" xr:uid="{00000000-0005-0000-0000-000035340000}"/>
    <cellStyle name="Comma 3 3 5 3 4 3 3 2 2" xfId="35982" xr:uid="{FD55C2AF-761D-4BC9-B0DB-3349D78A6BE7}"/>
    <cellStyle name="Comma 3 3 5 3 4 3 3 3" xfId="26375" xr:uid="{7283557E-9792-4059-9B93-7987A9CD9AB0}"/>
    <cellStyle name="Comma 3 3 5 3 4 3 4" xfId="11964" xr:uid="{00000000-0005-0000-0000-000036340000}"/>
    <cellStyle name="Comma 3 3 5 3 4 3 4 2" xfId="31178" xr:uid="{125CAA73-B080-477F-B7C7-EC3F7B96A53D}"/>
    <cellStyle name="Comma 3 3 5 3 4 3 5" xfId="21571" xr:uid="{83F46578-37B8-4C50-9575-CFAE23646B55}"/>
    <cellStyle name="Comma 3 3 5 3 4 4" xfId="3159" xr:uid="{00000000-0005-0000-0000-000037340000}"/>
    <cellStyle name="Comma 3 3 5 3 4 4 2" xfId="7962" xr:uid="{00000000-0005-0000-0000-000038340000}"/>
    <cellStyle name="Comma 3 3 5 3 4 4 2 2" xfId="17569" xr:uid="{00000000-0005-0000-0000-000039340000}"/>
    <cellStyle name="Comma 3 3 5 3 4 4 2 2 2" xfId="36783" xr:uid="{ED53447C-5443-4B22-BC13-F951B65764B2}"/>
    <cellStyle name="Comma 3 3 5 3 4 4 2 3" xfId="27176" xr:uid="{7FB27C07-E92D-4B2F-A749-95391F31A84A}"/>
    <cellStyle name="Comma 3 3 5 3 4 4 3" xfId="12766" xr:uid="{00000000-0005-0000-0000-00003A340000}"/>
    <cellStyle name="Comma 3 3 5 3 4 4 3 2" xfId="31980" xr:uid="{631C4745-9298-42E0-98FD-3B12E06C7805}"/>
    <cellStyle name="Comma 3 3 5 3 4 4 4" xfId="22373" xr:uid="{F9EDDE71-1D2C-4C0A-B2A8-A3101ECC1A86}"/>
    <cellStyle name="Comma 3 3 5 3 4 5" xfId="5561" xr:uid="{00000000-0005-0000-0000-00003B340000}"/>
    <cellStyle name="Comma 3 3 5 3 4 5 2" xfId="15168" xr:uid="{00000000-0005-0000-0000-00003C340000}"/>
    <cellStyle name="Comma 3 3 5 3 4 5 2 2" xfId="34382" xr:uid="{298D35C6-A618-4E14-B110-77CFCFFD5CA4}"/>
    <cellStyle name="Comma 3 3 5 3 4 5 3" xfId="24775" xr:uid="{2DF6786E-A42F-4649-8ADE-25375DB3C401}"/>
    <cellStyle name="Comma 3 3 5 3 4 6" xfId="10364" xr:uid="{00000000-0005-0000-0000-00003D340000}"/>
    <cellStyle name="Comma 3 3 5 3 4 6 2" xfId="29578" xr:uid="{ED2AD27E-0281-49EF-8A09-2045C91FD4A5}"/>
    <cellStyle name="Comma 3 3 5 3 4 7" xfId="19971" xr:uid="{B59EABC5-D95A-4BDB-804D-EA8D72D85BDE}"/>
    <cellStyle name="Comma 3 3 5 3 5" xfId="954" xr:uid="{00000000-0005-0000-0000-00003E340000}"/>
    <cellStyle name="Comma 3 3 5 3 5 2" xfId="3359" xr:uid="{00000000-0005-0000-0000-00003F340000}"/>
    <cellStyle name="Comma 3 3 5 3 5 2 2" xfId="8162" xr:uid="{00000000-0005-0000-0000-000040340000}"/>
    <cellStyle name="Comma 3 3 5 3 5 2 2 2" xfId="17769" xr:uid="{00000000-0005-0000-0000-000041340000}"/>
    <cellStyle name="Comma 3 3 5 3 5 2 2 2 2" xfId="36983" xr:uid="{905B9FDB-59DA-42ED-A946-B1E1CA1A7A04}"/>
    <cellStyle name="Comma 3 3 5 3 5 2 2 3" xfId="27376" xr:uid="{A63B16E6-59BD-4DBD-8626-44EB3D9EAFED}"/>
    <cellStyle name="Comma 3 3 5 3 5 2 3" xfId="12966" xr:uid="{00000000-0005-0000-0000-000042340000}"/>
    <cellStyle name="Comma 3 3 5 3 5 2 3 2" xfId="32180" xr:uid="{C568009F-CCF4-4EA1-ACB5-46DA12078471}"/>
    <cellStyle name="Comma 3 3 5 3 5 2 4" xfId="22573" xr:uid="{93B972B9-6715-4DD2-82C3-F38A9F2EC871}"/>
    <cellStyle name="Comma 3 3 5 3 5 3" xfId="5761" xr:uid="{00000000-0005-0000-0000-000043340000}"/>
    <cellStyle name="Comma 3 3 5 3 5 3 2" xfId="15368" xr:uid="{00000000-0005-0000-0000-000044340000}"/>
    <cellStyle name="Comma 3 3 5 3 5 3 2 2" xfId="34582" xr:uid="{0AEF22DA-7FA8-47C5-AC5C-006420048231}"/>
    <cellStyle name="Comma 3 3 5 3 5 3 3" xfId="24975" xr:uid="{F59F40BC-6034-46DD-A5F9-67B1262DA0EF}"/>
    <cellStyle name="Comma 3 3 5 3 5 4" xfId="10564" xr:uid="{00000000-0005-0000-0000-000045340000}"/>
    <cellStyle name="Comma 3 3 5 3 5 4 2" xfId="29778" xr:uid="{73FBFAEE-3DB4-4CA8-BABA-DBCCFAE368BE}"/>
    <cellStyle name="Comma 3 3 5 3 5 5" xfId="20171" xr:uid="{3BDFCFCE-2C26-4BC9-B0DF-7CE4D9E22179}"/>
    <cellStyle name="Comma 3 3 5 3 6" xfId="1754" xr:uid="{00000000-0005-0000-0000-000046340000}"/>
    <cellStyle name="Comma 3 3 5 3 6 2" xfId="4159" xr:uid="{00000000-0005-0000-0000-000047340000}"/>
    <cellStyle name="Comma 3 3 5 3 6 2 2" xfId="8962" xr:uid="{00000000-0005-0000-0000-000048340000}"/>
    <cellStyle name="Comma 3 3 5 3 6 2 2 2" xfId="18569" xr:uid="{00000000-0005-0000-0000-000049340000}"/>
    <cellStyle name="Comma 3 3 5 3 6 2 2 2 2" xfId="37783" xr:uid="{AA10C587-4B50-44FA-BFFF-AEF507447170}"/>
    <cellStyle name="Comma 3 3 5 3 6 2 2 3" xfId="28176" xr:uid="{1DF66744-FE5F-4EE9-A83F-F9F8E71C10B5}"/>
    <cellStyle name="Comma 3 3 5 3 6 2 3" xfId="13766" xr:uid="{00000000-0005-0000-0000-00004A340000}"/>
    <cellStyle name="Comma 3 3 5 3 6 2 3 2" xfId="32980" xr:uid="{3FA89702-65CF-4191-9224-089C8AE3A47B}"/>
    <cellStyle name="Comma 3 3 5 3 6 2 4" xfId="23373" xr:uid="{BA2935A1-9518-4A59-8C4B-398F00465809}"/>
    <cellStyle name="Comma 3 3 5 3 6 3" xfId="6561" xr:uid="{00000000-0005-0000-0000-00004B340000}"/>
    <cellStyle name="Comma 3 3 5 3 6 3 2" xfId="16168" xr:uid="{00000000-0005-0000-0000-00004C340000}"/>
    <cellStyle name="Comma 3 3 5 3 6 3 2 2" xfId="35382" xr:uid="{335AD35E-BA90-4919-8D84-66F018245D59}"/>
    <cellStyle name="Comma 3 3 5 3 6 3 3" xfId="25775" xr:uid="{EE646E6C-65A7-4081-B067-04DD01569D2B}"/>
    <cellStyle name="Comma 3 3 5 3 6 4" xfId="11364" xr:uid="{00000000-0005-0000-0000-00004D340000}"/>
    <cellStyle name="Comma 3 3 5 3 6 4 2" xfId="30578" xr:uid="{CE4F1EF8-3D93-4C16-A2C2-598A8C09D4F6}"/>
    <cellStyle name="Comma 3 3 5 3 6 5" xfId="20971" xr:uid="{CE5518CF-A8EE-49A3-A908-3C6C32832E3B}"/>
    <cellStyle name="Comma 3 3 5 3 7" xfId="2559" xr:uid="{00000000-0005-0000-0000-00004E340000}"/>
    <cellStyle name="Comma 3 3 5 3 7 2" xfId="7362" xr:uid="{00000000-0005-0000-0000-00004F340000}"/>
    <cellStyle name="Comma 3 3 5 3 7 2 2" xfId="16969" xr:uid="{00000000-0005-0000-0000-000050340000}"/>
    <cellStyle name="Comma 3 3 5 3 7 2 2 2" xfId="36183" xr:uid="{F970EDAC-8258-47C0-9C91-05A00F8F02AA}"/>
    <cellStyle name="Comma 3 3 5 3 7 2 3" xfId="26576" xr:uid="{EED39572-E687-4A21-B24B-17CA8900C1A9}"/>
    <cellStyle name="Comma 3 3 5 3 7 3" xfId="12166" xr:uid="{00000000-0005-0000-0000-000051340000}"/>
    <cellStyle name="Comma 3 3 5 3 7 3 2" xfId="31380" xr:uid="{FB8F4485-2771-4832-99F8-F1401EB1B29F}"/>
    <cellStyle name="Comma 3 3 5 3 7 4" xfId="21773" xr:uid="{A2610661-AC86-444E-973B-7990D47020C5}"/>
    <cellStyle name="Comma 3 3 5 3 8" xfId="4961" xr:uid="{00000000-0005-0000-0000-000052340000}"/>
    <cellStyle name="Comma 3 3 5 3 8 2" xfId="14568" xr:uid="{00000000-0005-0000-0000-000053340000}"/>
    <cellStyle name="Comma 3 3 5 3 8 2 2" xfId="33782" xr:uid="{AF1079EC-7E7A-4D28-A6C4-B5AA19A30F07}"/>
    <cellStyle name="Comma 3 3 5 3 8 3" xfId="24175" xr:uid="{E8871C0E-6039-45AB-BBB5-225D0DB8C8F7}"/>
    <cellStyle name="Comma 3 3 5 3 9" xfId="9764" xr:uid="{00000000-0005-0000-0000-000054340000}"/>
    <cellStyle name="Comma 3 3 5 3 9 2" xfId="28978" xr:uid="{E17F23A6-487F-4D3C-BC31-42FA11426E59}"/>
    <cellStyle name="Comma 3 3 5 4" xfId="253" xr:uid="{00000000-0005-0000-0000-000055340000}"/>
    <cellStyle name="Comma 3 3 5 4 2" xfId="1054" xr:uid="{00000000-0005-0000-0000-000056340000}"/>
    <cellStyle name="Comma 3 3 5 4 2 2" xfId="3459" xr:uid="{00000000-0005-0000-0000-000057340000}"/>
    <cellStyle name="Comma 3 3 5 4 2 2 2" xfId="8262" xr:uid="{00000000-0005-0000-0000-000058340000}"/>
    <cellStyle name="Comma 3 3 5 4 2 2 2 2" xfId="17869" xr:uid="{00000000-0005-0000-0000-000059340000}"/>
    <cellStyle name="Comma 3 3 5 4 2 2 2 2 2" xfId="37083" xr:uid="{567D6077-6F20-410B-BFA2-C457A90B3AA3}"/>
    <cellStyle name="Comma 3 3 5 4 2 2 2 3" xfId="27476" xr:uid="{292CC508-01AF-4903-9654-BA77BAE13879}"/>
    <cellStyle name="Comma 3 3 5 4 2 2 3" xfId="13066" xr:uid="{00000000-0005-0000-0000-00005A340000}"/>
    <cellStyle name="Comma 3 3 5 4 2 2 3 2" xfId="32280" xr:uid="{07B857F6-47FA-43D6-9EE9-CD111BF07941}"/>
    <cellStyle name="Comma 3 3 5 4 2 2 4" xfId="22673" xr:uid="{A1B499B4-F4A8-4C57-95B5-67EDF7D54F53}"/>
    <cellStyle name="Comma 3 3 5 4 2 3" xfId="5861" xr:uid="{00000000-0005-0000-0000-00005B340000}"/>
    <cellStyle name="Comma 3 3 5 4 2 3 2" xfId="15468" xr:uid="{00000000-0005-0000-0000-00005C340000}"/>
    <cellStyle name="Comma 3 3 5 4 2 3 2 2" xfId="34682" xr:uid="{EE022C37-C184-4934-B49F-76887B2CC374}"/>
    <cellStyle name="Comma 3 3 5 4 2 3 3" xfId="25075" xr:uid="{553C1E4F-6EC2-4B53-BD76-E6AC9BD8969C}"/>
    <cellStyle name="Comma 3 3 5 4 2 4" xfId="10664" xr:uid="{00000000-0005-0000-0000-00005D340000}"/>
    <cellStyle name="Comma 3 3 5 4 2 4 2" xfId="29878" xr:uid="{D1DF7CCC-EB75-4D1C-AE7A-75CE58EAE0C1}"/>
    <cellStyle name="Comma 3 3 5 4 2 5" xfId="20271" xr:uid="{A187E07F-C6F3-4C8A-BCB0-03351000B6EB}"/>
    <cellStyle name="Comma 3 3 5 4 3" xfId="1854" xr:uid="{00000000-0005-0000-0000-00005E340000}"/>
    <cellStyle name="Comma 3 3 5 4 3 2" xfId="4259" xr:uid="{00000000-0005-0000-0000-00005F340000}"/>
    <cellStyle name="Comma 3 3 5 4 3 2 2" xfId="9062" xr:uid="{00000000-0005-0000-0000-000060340000}"/>
    <cellStyle name="Comma 3 3 5 4 3 2 2 2" xfId="18669" xr:uid="{00000000-0005-0000-0000-000061340000}"/>
    <cellStyle name="Comma 3 3 5 4 3 2 2 2 2" xfId="37883" xr:uid="{5CCCBA82-6267-4F28-8712-90266DC5AA3B}"/>
    <cellStyle name="Comma 3 3 5 4 3 2 2 3" xfId="28276" xr:uid="{434349B6-6725-4165-BC72-9B25D0647C05}"/>
    <cellStyle name="Comma 3 3 5 4 3 2 3" xfId="13866" xr:uid="{00000000-0005-0000-0000-000062340000}"/>
    <cellStyle name="Comma 3 3 5 4 3 2 3 2" xfId="33080" xr:uid="{E91CEEEA-9639-42F4-A9F2-A113700B12B3}"/>
    <cellStyle name="Comma 3 3 5 4 3 2 4" xfId="23473" xr:uid="{4DA31A85-D63A-4502-91DD-3F80F389E4A9}"/>
    <cellStyle name="Comma 3 3 5 4 3 3" xfId="6661" xr:uid="{00000000-0005-0000-0000-000063340000}"/>
    <cellStyle name="Comma 3 3 5 4 3 3 2" xfId="16268" xr:uid="{00000000-0005-0000-0000-000064340000}"/>
    <cellStyle name="Comma 3 3 5 4 3 3 2 2" xfId="35482" xr:uid="{BB533982-1D60-461F-80BD-64E12BBF6465}"/>
    <cellStyle name="Comma 3 3 5 4 3 3 3" xfId="25875" xr:uid="{AEBB0228-6B6F-4CEB-9299-A77C2906BF48}"/>
    <cellStyle name="Comma 3 3 5 4 3 4" xfId="11464" xr:uid="{00000000-0005-0000-0000-000065340000}"/>
    <cellStyle name="Comma 3 3 5 4 3 4 2" xfId="30678" xr:uid="{97D67196-24CD-4C69-A8AC-1F89DFFA5181}"/>
    <cellStyle name="Comma 3 3 5 4 3 5" xfId="21071" xr:uid="{7540BECF-9806-4068-905F-9D71EC28F530}"/>
    <cellStyle name="Comma 3 3 5 4 4" xfId="2659" xr:uid="{00000000-0005-0000-0000-000066340000}"/>
    <cellStyle name="Comma 3 3 5 4 4 2" xfId="7462" xr:uid="{00000000-0005-0000-0000-000067340000}"/>
    <cellStyle name="Comma 3 3 5 4 4 2 2" xfId="17069" xr:uid="{00000000-0005-0000-0000-000068340000}"/>
    <cellStyle name="Comma 3 3 5 4 4 2 2 2" xfId="36283" xr:uid="{C23A99E8-4EFD-4365-8482-155DA499AE9A}"/>
    <cellStyle name="Comma 3 3 5 4 4 2 3" xfId="26676" xr:uid="{3F9CEB1A-ABE4-4307-86E7-39B975F3F3C2}"/>
    <cellStyle name="Comma 3 3 5 4 4 3" xfId="12266" xr:uid="{00000000-0005-0000-0000-000069340000}"/>
    <cellStyle name="Comma 3 3 5 4 4 3 2" xfId="31480" xr:uid="{8933F42B-D1CB-48D4-9208-F55F2FF5E22C}"/>
    <cellStyle name="Comma 3 3 5 4 4 4" xfId="21873" xr:uid="{D16FA90E-281D-45AC-84E5-97E83C7A3B6E}"/>
    <cellStyle name="Comma 3 3 5 4 5" xfId="5061" xr:uid="{00000000-0005-0000-0000-00006A340000}"/>
    <cellStyle name="Comma 3 3 5 4 5 2" xfId="14668" xr:uid="{00000000-0005-0000-0000-00006B340000}"/>
    <cellStyle name="Comma 3 3 5 4 5 2 2" xfId="33882" xr:uid="{264BFA33-3474-4739-993E-0F078CF8CC66}"/>
    <cellStyle name="Comma 3 3 5 4 5 3" xfId="24275" xr:uid="{65C67E70-76BB-4ED5-AAFB-BF0E4A13A9CB}"/>
    <cellStyle name="Comma 3 3 5 4 6" xfId="9864" xr:uid="{00000000-0005-0000-0000-00006C340000}"/>
    <cellStyle name="Comma 3 3 5 4 6 2" xfId="29078" xr:uid="{9186E3F1-7A3F-43AA-A0B8-E0694DA9E394}"/>
    <cellStyle name="Comma 3 3 5 4 7" xfId="19471" xr:uid="{58EC23BE-7389-4D1C-B774-A419A2981652}"/>
    <cellStyle name="Comma 3 3 5 5" xfId="453" xr:uid="{00000000-0005-0000-0000-00006D340000}"/>
    <cellStyle name="Comma 3 3 5 5 2" xfId="1254" xr:uid="{00000000-0005-0000-0000-00006E340000}"/>
    <cellStyle name="Comma 3 3 5 5 2 2" xfId="3659" xr:uid="{00000000-0005-0000-0000-00006F340000}"/>
    <cellStyle name="Comma 3 3 5 5 2 2 2" xfId="8462" xr:uid="{00000000-0005-0000-0000-000070340000}"/>
    <cellStyle name="Comma 3 3 5 5 2 2 2 2" xfId="18069" xr:uid="{00000000-0005-0000-0000-000071340000}"/>
    <cellStyle name="Comma 3 3 5 5 2 2 2 2 2" xfId="37283" xr:uid="{16FCB0EE-A54C-4F77-8EBF-1466E37F7D8A}"/>
    <cellStyle name="Comma 3 3 5 5 2 2 2 3" xfId="27676" xr:uid="{C4E1FAE6-B899-4017-AD6E-1E88F4D666AF}"/>
    <cellStyle name="Comma 3 3 5 5 2 2 3" xfId="13266" xr:uid="{00000000-0005-0000-0000-000072340000}"/>
    <cellStyle name="Comma 3 3 5 5 2 2 3 2" xfId="32480" xr:uid="{2941A932-A138-4EBF-B6C4-D8CD254AE301}"/>
    <cellStyle name="Comma 3 3 5 5 2 2 4" xfId="22873" xr:uid="{A66C7B93-C76D-4E01-ACFE-839BBDAAF0A1}"/>
    <cellStyle name="Comma 3 3 5 5 2 3" xfId="6061" xr:uid="{00000000-0005-0000-0000-000073340000}"/>
    <cellStyle name="Comma 3 3 5 5 2 3 2" xfId="15668" xr:uid="{00000000-0005-0000-0000-000074340000}"/>
    <cellStyle name="Comma 3 3 5 5 2 3 2 2" xfId="34882" xr:uid="{3A3B1DC0-8C91-4625-9EEA-AA3F36B024F0}"/>
    <cellStyle name="Comma 3 3 5 5 2 3 3" xfId="25275" xr:uid="{6A76E09C-C7DA-4FF4-A4A9-384319278C19}"/>
    <cellStyle name="Comma 3 3 5 5 2 4" xfId="10864" xr:uid="{00000000-0005-0000-0000-000075340000}"/>
    <cellStyle name="Comma 3 3 5 5 2 4 2" xfId="30078" xr:uid="{D7890FF0-20AE-4847-9801-4E647575C1D9}"/>
    <cellStyle name="Comma 3 3 5 5 2 5" xfId="20471" xr:uid="{7EE1F914-49EC-4006-B15B-5ADCB2E8FE1D}"/>
    <cellStyle name="Comma 3 3 5 5 3" xfId="2054" xr:uid="{00000000-0005-0000-0000-000076340000}"/>
    <cellStyle name="Comma 3 3 5 5 3 2" xfId="4459" xr:uid="{00000000-0005-0000-0000-000077340000}"/>
    <cellStyle name="Comma 3 3 5 5 3 2 2" xfId="9262" xr:uid="{00000000-0005-0000-0000-000078340000}"/>
    <cellStyle name="Comma 3 3 5 5 3 2 2 2" xfId="18869" xr:uid="{00000000-0005-0000-0000-000079340000}"/>
    <cellStyle name="Comma 3 3 5 5 3 2 2 2 2" xfId="38083" xr:uid="{D96E266E-57DB-4EF9-9AA8-1D9C7E3E23B7}"/>
    <cellStyle name="Comma 3 3 5 5 3 2 2 3" xfId="28476" xr:uid="{60828741-F1FD-49ED-BCA4-A5A894DDD520}"/>
    <cellStyle name="Comma 3 3 5 5 3 2 3" xfId="14066" xr:uid="{00000000-0005-0000-0000-00007A340000}"/>
    <cellStyle name="Comma 3 3 5 5 3 2 3 2" xfId="33280" xr:uid="{938DE9EB-79C9-4A96-9E82-DB82FD54461E}"/>
    <cellStyle name="Comma 3 3 5 5 3 2 4" xfId="23673" xr:uid="{9C9EF67C-687F-4A1A-8B3A-EA60E76AD486}"/>
    <cellStyle name="Comma 3 3 5 5 3 3" xfId="6861" xr:uid="{00000000-0005-0000-0000-00007B340000}"/>
    <cellStyle name="Comma 3 3 5 5 3 3 2" xfId="16468" xr:uid="{00000000-0005-0000-0000-00007C340000}"/>
    <cellStyle name="Comma 3 3 5 5 3 3 2 2" xfId="35682" xr:uid="{50D049D9-63D7-4737-951A-95345DC14D4C}"/>
    <cellStyle name="Comma 3 3 5 5 3 3 3" xfId="26075" xr:uid="{CAEFA43B-3B6D-48A9-B4DF-0F9ED0A0F173}"/>
    <cellStyle name="Comma 3 3 5 5 3 4" xfId="11664" xr:uid="{00000000-0005-0000-0000-00007D340000}"/>
    <cellStyle name="Comma 3 3 5 5 3 4 2" xfId="30878" xr:uid="{7B9DC3F9-0BBB-45CF-B896-69F0D4ADF7DB}"/>
    <cellStyle name="Comma 3 3 5 5 3 5" xfId="21271" xr:uid="{7E1F58BC-89E3-4C28-A5CA-CDFB78D3F9E2}"/>
    <cellStyle name="Comma 3 3 5 5 4" xfId="2859" xr:uid="{00000000-0005-0000-0000-00007E340000}"/>
    <cellStyle name="Comma 3 3 5 5 4 2" xfId="7662" xr:uid="{00000000-0005-0000-0000-00007F340000}"/>
    <cellStyle name="Comma 3 3 5 5 4 2 2" xfId="17269" xr:uid="{00000000-0005-0000-0000-000080340000}"/>
    <cellStyle name="Comma 3 3 5 5 4 2 2 2" xfId="36483" xr:uid="{8E4AE7A2-2E19-4362-90B8-D5C277829286}"/>
    <cellStyle name="Comma 3 3 5 5 4 2 3" xfId="26876" xr:uid="{2D437AC6-8CFF-4CA3-A63E-3E0388669A73}"/>
    <cellStyle name="Comma 3 3 5 5 4 3" xfId="12466" xr:uid="{00000000-0005-0000-0000-000081340000}"/>
    <cellStyle name="Comma 3 3 5 5 4 3 2" xfId="31680" xr:uid="{DF7786E0-7E92-47BD-BF30-6216D2F078AC}"/>
    <cellStyle name="Comma 3 3 5 5 4 4" xfId="22073" xr:uid="{31D32CDF-858B-47AC-B31C-F258EC665FF1}"/>
    <cellStyle name="Comma 3 3 5 5 5" xfId="5261" xr:uid="{00000000-0005-0000-0000-000082340000}"/>
    <cellStyle name="Comma 3 3 5 5 5 2" xfId="14868" xr:uid="{00000000-0005-0000-0000-000083340000}"/>
    <cellStyle name="Comma 3 3 5 5 5 2 2" xfId="34082" xr:uid="{DBCBBB98-61EC-4BF4-9CDE-D94EF6EEBD3B}"/>
    <cellStyle name="Comma 3 3 5 5 5 3" xfId="24475" xr:uid="{A3F63E85-A43C-402A-9BDE-2A1E6502FF5D}"/>
    <cellStyle name="Comma 3 3 5 5 6" xfId="10064" xr:uid="{00000000-0005-0000-0000-000084340000}"/>
    <cellStyle name="Comma 3 3 5 5 6 2" xfId="29278" xr:uid="{3A35C0A8-3F16-4004-91C2-A8D40ACB6D12}"/>
    <cellStyle name="Comma 3 3 5 5 7" xfId="19671" xr:uid="{67E76BB8-E1E2-41CC-A5A2-466560AD10BB}"/>
    <cellStyle name="Comma 3 3 5 6" xfId="653" xr:uid="{00000000-0005-0000-0000-000085340000}"/>
    <cellStyle name="Comma 3 3 5 6 2" xfId="1454" xr:uid="{00000000-0005-0000-0000-000086340000}"/>
    <cellStyle name="Comma 3 3 5 6 2 2" xfId="3859" xr:uid="{00000000-0005-0000-0000-000087340000}"/>
    <cellStyle name="Comma 3 3 5 6 2 2 2" xfId="8662" xr:uid="{00000000-0005-0000-0000-000088340000}"/>
    <cellStyle name="Comma 3 3 5 6 2 2 2 2" xfId="18269" xr:uid="{00000000-0005-0000-0000-000089340000}"/>
    <cellStyle name="Comma 3 3 5 6 2 2 2 2 2" xfId="37483" xr:uid="{96B136B8-3179-4246-AC9D-20F670E79D43}"/>
    <cellStyle name="Comma 3 3 5 6 2 2 2 3" xfId="27876" xr:uid="{E8D6F0AA-26F7-484A-B41A-E6BB565A1525}"/>
    <cellStyle name="Comma 3 3 5 6 2 2 3" xfId="13466" xr:uid="{00000000-0005-0000-0000-00008A340000}"/>
    <cellStyle name="Comma 3 3 5 6 2 2 3 2" xfId="32680" xr:uid="{5AA25422-D4D5-4F61-BD99-1A91C69A7C18}"/>
    <cellStyle name="Comma 3 3 5 6 2 2 4" xfId="23073" xr:uid="{6754D542-5DDD-41DB-BA97-D13169F96F5C}"/>
    <cellStyle name="Comma 3 3 5 6 2 3" xfId="6261" xr:uid="{00000000-0005-0000-0000-00008B340000}"/>
    <cellStyle name="Comma 3 3 5 6 2 3 2" xfId="15868" xr:uid="{00000000-0005-0000-0000-00008C340000}"/>
    <cellStyle name="Comma 3 3 5 6 2 3 2 2" xfId="35082" xr:uid="{44F405D6-E06A-49A2-9D11-45266AF9FFAF}"/>
    <cellStyle name="Comma 3 3 5 6 2 3 3" xfId="25475" xr:uid="{B9647C59-1C2D-44D3-96FC-36E069498A1F}"/>
    <cellStyle name="Comma 3 3 5 6 2 4" xfId="11064" xr:uid="{00000000-0005-0000-0000-00008D340000}"/>
    <cellStyle name="Comma 3 3 5 6 2 4 2" xfId="30278" xr:uid="{6B10CF46-AB0D-4867-8F37-362FB74E431A}"/>
    <cellStyle name="Comma 3 3 5 6 2 5" xfId="20671" xr:uid="{8B12494B-C6D0-4E1C-BC80-BD9D372F38F9}"/>
    <cellStyle name="Comma 3 3 5 6 3" xfId="2254" xr:uid="{00000000-0005-0000-0000-00008E340000}"/>
    <cellStyle name="Comma 3 3 5 6 3 2" xfId="4659" xr:uid="{00000000-0005-0000-0000-00008F340000}"/>
    <cellStyle name="Comma 3 3 5 6 3 2 2" xfId="9462" xr:uid="{00000000-0005-0000-0000-000090340000}"/>
    <cellStyle name="Comma 3 3 5 6 3 2 2 2" xfId="19069" xr:uid="{00000000-0005-0000-0000-000091340000}"/>
    <cellStyle name="Comma 3 3 5 6 3 2 2 2 2" xfId="38283" xr:uid="{593B55C8-B125-4059-A1FC-DD42994E23CF}"/>
    <cellStyle name="Comma 3 3 5 6 3 2 2 3" xfId="28676" xr:uid="{A6694B78-3C1B-42D3-BCCB-26CBB3B7ACD5}"/>
    <cellStyle name="Comma 3 3 5 6 3 2 3" xfId="14266" xr:uid="{00000000-0005-0000-0000-000092340000}"/>
    <cellStyle name="Comma 3 3 5 6 3 2 3 2" xfId="33480" xr:uid="{0C998CEC-FC2E-414A-8BB0-5CC3CB3CEB83}"/>
    <cellStyle name="Comma 3 3 5 6 3 2 4" xfId="23873" xr:uid="{BF86C844-D5D6-4373-A50F-451D2A852E65}"/>
    <cellStyle name="Comma 3 3 5 6 3 3" xfId="7061" xr:uid="{00000000-0005-0000-0000-000093340000}"/>
    <cellStyle name="Comma 3 3 5 6 3 3 2" xfId="16668" xr:uid="{00000000-0005-0000-0000-000094340000}"/>
    <cellStyle name="Comma 3 3 5 6 3 3 2 2" xfId="35882" xr:uid="{6DBAD459-00C7-48AA-BC19-0F62869E41C8}"/>
    <cellStyle name="Comma 3 3 5 6 3 3 3" xfId="26275" xr:uid="{24E771AC-8C0F-451D-A60C-876A3FA22AB7}"/>
    <cellStyle name="Comma 3 3 5 6 3 4" xfId="11864" xr:uid="{00000000-0005-0000-0000-000095340000}"/>
    <cellStyle name="Comma 3 3 5 6 3 4 2" xfId="31078" xr:uid="{456A692A-2BD7-403E-93C9-31F48DAE4702}"/>
    <cellStyle name="Comma 3 3 5 6 3 5" xfId="21471" xr:uid="{C201F0A1-D2E1-4C48-B88C-33BCD7910844}"/>
    <cellStyle name="Comma 3 3 5 6 4" xfId="3059" xr:uid="{00000000-0005-0000-0000-000096340000}"/>
    <cellStyle name="Comma 3 3 5 6 4 2" xfId="7862" xr:uid="{00000000-0005-0000-0000-000097340000}"/>
    <cellStyle name="Comma 3 3 5 6 4 2 2" xfId="17469" xr:uid="{00000000-0005-0000-0000-000098340000}"/>
    <cellStyle name="Comma 3 3 5 6 4 2 2 2" xfId="36683" xr:uid="{44031F7B-9C61-47A6-B8A9-C6A2DF5E7529}"/>
    <cellStyle name="Comma 3 3 5 6 4 2 3" xfId="27076" xr:uid="{2A2EFEC9-30C3-4965-A978-EF33E89406BD}"/>
    <cellStyle name="Comma 3 3 5 6 4 3" xfId="12666" xr:uid="{00000000-0005-0000-0000-000099340000}"/>
    <cellStyle name="Comma 3 3 5 6 4 3 2" xfId="31880" xr:uid="{849875D8-9212-4BA2-B129-AC3B57678563}"/>
    <cellStyle name="Comma 3 3 5 6 4 4" xfId="22273" xr:uid="{310F0A57-3A03-47A6-99EF-55425B2BBB75}"/>
    <cellStyle name="Comma 3 3 5 6 5" xfId="5461" xr:uid="{00000000-0005-0000-0000-00009A340000}"/>
    <cellStyle name="Comma 3 3 5 6 5 2" xfId="15068" xr:uid="{00000000-0005-0000-0000-00009B340000}"/>
    <cellStyle name="Comma 3 3 5 6 5 2 2" xfId="34282" xr:uid="{A4E330FD-D8A7-4277-8D86-9390384E7639}"/>
    <cellStyle name="Comma 3 3 5 6 5 3" xfId="24675" xr:uid="{0BC609DF-E22E-479C-ACCC-BB83EA0E7EF4}"/>
    <cellStyle name="Comma 3 3 5 6 6" xfId="10264" xr:uid="{00000000-0005-0000-0000-00009C340000}"/>
    <cellStyle name="Comma 3 3 5 6 6 2" xfId="29478" xr:uid="{57D6140B-FFEC-4896-BC9D-0C562659C89C}"/>
    <cellStyle name="Comma 3 3 5 6 7" xfId="19871" xr:uid="{2BBB6A0F-51BC-4F31-A9AA-81BEDACE0CC4}"/>
    <cellStyle name="Comma 3 3 5 7" xfId="854" xr:uid="{00000000-0005-0000-0000-00009D340000}"/>
    <cellStyle name="Comma 3 3 5 7 2" xfId="3259" xr:uid="{00000000-0005-0000-0000-00009E340000}"/>
    <cellStyle name="Comma 3 3 5 7 2 2" xfId="8062" xr:uid="{00000000-0005-0000-0000-00009F340000}"/>
    <cellStyle name="Comma 3 3 5 7 2 2 2" xfId="17669" xr:uid="{00000000-0005-0000-0000-0000A0340000}"/>
    <cellStyle name="Comma 3 3 5 7 2 2 2 2" xfId="36883" xr:uid="{052F8697-3D9F-41FB-88F4-CCED30DF9322}"/>
    <cellStyle name="Comma 3 3 5 7 2 2 3" xfId="27276" xr:uid="{74E74962-0522-4FAA-B492-59153DB131A2}"/>
    <cellStyle name="Comma 3 3 5 7 2 3" xfId="12866" xr:uid="{00000000-0005-0000-0000-0000A1340000}"/>
    <cellStyle name="Comma 3 3 5 7 2 3 2" xfId="32080" xr:uid="{B6A5149C-A0B9-4A0B-9B08-03485E17CC3D}"/>
    <cellStyle name="Comma 3 3 5 7 2 4" xfId="22473" xr:uid="{4ADC173F-F75E-4FB1-9589-0F3FFC934758}"/>
    <cellStyle name="Comma 3 3 5 7 3" xfId="5661" xr:uid="{00000000-0005-0000-0000-0000A2340000}"/>
    <cellStyle name="Comma 3 3 5 7 3 2" xfId="15268" xr:uid="{00000000-0005-0000-0000-0000A3340000}"/>
    <cellStyle name="Comma 3 3 5 7 3 2 2" xfId="34482" xr:uid="{1FE010A9-2C5D-4A46-B6BC-091363C19670}"/>
    <cellStyle name="Comma 3 3 5 7 3 3" xfId="24875" xr:uid="{0308BC7E-2A50-4C4C-A897-B2B2CA847DBE}"/>
    <cellStyle name="Comma 3 3 5 7 4" xfId="10464" xr:uid="{00000000-0005-0000-0000-0000A4340000}"/>
    <cellStyle name="Comma 3 3 5 7 4 2" xfId="29678" xr:uid="{634AEAB8-346B-4568-AA6D-24468D332786}"/>
    <cellStyle name="Comma 3 3 5 7 5" xfId="20071" xr:uid="{940FBB17-A026-40AC-B38B-8E32CB2ABEC6}"/>
    <cellStyle name="Comma 3 3 5 8" xfId="1654" xr:uid="{00000000-0005-0000-0000-0000A5340000}"/>
    <cellStyle name="Comma 3 3 5 8 2" xfId="4059" xr:uid="{00000000-0005-0000-0000-0000A6340000}"/>
    <cellStyle name="Comma 3 3 5 8 2 2" xfId="8862" xr:uid="{00000000-0005-0000-0000-0000A7340000}"/>
    <cellStyle name="Comma 3 3 5 8 2 2 2" xfId="18469" xr:uid="{00000000-0005-0000-0000-0000A8340000}"/>
    <cellStyle name="Comma 3 3 5 8 2 2 2 2" xfId="37683" xr:uid="{C79F1F9C-5847-48FD-89EB-3840D84C6990}"/>
    <cellStyle name="Comma 3 3 5 8 2 2 3" xfId="28076" xr:uid="{381A24FA-1995-4996-AA8C-2CB0A9196D04}"/>
    <cellStyle name="Comma 3 3 5 8 2 3" xfId="13666" xr:uid="{00000000-0005-0000-0000-0000A9340000}"/>
    <cellStyle name="Comma 3 3 5 8 2 3 2" xfId="32880" xr:uid="{23A776DA-39A0-4282-9899-FAC4BE67B514}"/>
    <cellStyle name="Comma 3 3 5 8 2 4" xfId="23273" xr:uid="{55DD8C8F-19ED-4ED3-B301-97DF3EE61B7D}"/>
    <cellStyle name="Comma 3 3 5 8 3" xfId="6461" xr:uid="{00000000-0005-0000-0000-0000AA340000}"/>
    <cellStyle name="Comma 3 3 5 8 3 2" xfId="16068" xr:uid="{00000000-0005-0000-0000-0000AB340000}"/>
    <cellStyle name="Comma 3 3 5 8 3 2 2" xfId="35282" xr:uid="{F3B0A6BF-F440-4274-8822-19423B5364A5}"/>
    <cellStyle name="Comma 3 3 5 8 3 3" xfId="25675" xr:uid="{29BCA2B0-2F75-42D7-AA53-2983C17D15D7}"/>
    <cellStyle name="Comma 3 3 5 8 4" xfId="11264" xr:uid="{00000000-0005-0000-0000-0000AC340000}"/>
    <cellStyle name="Comma 3 3 5 8 4 2" xfId="30478" xr:uid="{918CF4D4-7C38-4462-BF6A-2C576A395966}"/>
    <cellStyle name="Comma 3 3 5 8 5" xfId="20871" xr:uid="{484B8B45-004E-4645-8CEC-BB5A98D086D3}"/>
    <cellStyle name="Comma 3 3 5 9" xfId="2459" xr:uid="{00000000-0005-0000-0000-0000AD340000}"/>
    <cellStyle name="Comma 3 3 5 9 2" xfId="7262" xr:uid="{00000000-0005-0000-0000-0000AE340000}"/>
    <cellStyle name="Comma 3 3 5 9 2 2" xfId="16869" xr:uid="{00000000-0005-0000-0000-0000AF340000}"/>
    <cellStyle name="Comma 3 3 5 9 2 2 2" xfId="36083" xr:uid="{03727D2C-2B12-4184-B68B-635377DF5D49}"/>
    <cellStyle name="Comma 3 3 5 9 2 3" xfId="26476" xr:uid="{F0EAD376-9FF5-4487-9656-5598B46E9C38}"/>
    <cellStyle name="Comma 3 3 5 9 3" xfId="12066" xr:uid="{00000000-0005-0000-0000-0000B0340000}"/>
    <cellStyle name="Comma 3 3 5 9 3 2" xfId="31280" xr:uid="{2E7EF213-214C-41ED-AAFD-74A15B4B62A1}"/>
    <cellStyle name="Comma 3 3 5 9 4" xfId="21673" xr:uid="{AFE69EE4-1222-4883-9A48-1F216E844C20}"/>
    <cellStyle name="Comma 3 3 6" xfId="63" xr:uid="{00000000-0005-0000-0000-0000B1340000}"/>
    <cellStyle name="Comma 3 3 6 10" xfId="9674" xr:uid="{00000000-0005-0000-0000-0000B2340000}"/>
    <cellStyle name="Comma 3 3 6 10 2" xfId="28888" xr:uid="{269E4426-9AA3-4362-AA87-E7AAFBB80934}"/>
    <cellStyle name="Comma 3 3 6 11" xfId="19281" xr:uid="{388B45AE-F367-42CD-B056-480A6B973F75}"/>
    <cellStyle name="Comma 3 3 6 2" xfId="163" xr:uid="{00000000-0005-0000-0000-0000B3340000}"/>
    <cellStyle name="Comma 3 3 6 2 10" xfId="19381" xr:uid="{8E19A0C1-0B47-4BF3-AD91-A45ECC263120}"/>
    <cellStyle name="Comma 3 3 6 2 2" xfId="363" xr:uid="{00000000-0005-0000-0000-0000B4340000}"/>
    <cellStyle name="Comma 3 3 6 2 2 2" xfId="1164" xr:uid="{00000000-0005-0000-0000-0000B5340000}"/>
    <cellStyle name="Comma 3 3 6 2 2 2 2" xfId="3569" xr:uid="{00000000-0005-0000-0000-0000B6340000}"/>
    <cellStyle name="Comma 3 3 6 2 2 2 2 2" xfId="8372" xr:uid="{00000000-0005-0000-0000-0000B7340000}"/>
    <cellStyle name="Comma 3 3 6 2 2 2 2 2 2" xfId="17979" xr:uid="{00000000-0005-0000-0000-0000B8340000}"/>
    <cellStyle name="Comma 3 3 6 2 2 2 2 2 2 2" xfId="37193" xr:uid="{253D6460-FEF4-4517-AF1A-183E2A831681}"/>
    <cellStyle name="Comma 3 3 6 2 2 2 2 2 3" xfId="27586" xr:uid="{CA80AC44-3746-4828-8F18-9F2ED15CCB34}"/>
    <cellStyle name="Comma 3 3 6 2 2 2 2 3" xfId="13176" xr:uid="{00000000-0005-0000-0000-0000B9340000}"/>
    <cellStyle name="Comma 3 3 6 2 2 2 2 3 2" xfId="32390" xr:uid="{C9EF879F-B6F0-44BF-B8BD-2D0346D70F56}"/>
    <cellStyle name="Comma 3 3 6 2 2 2 2 4" xfId="22783" xr:uid="{BAFE630B-DFE0-4A75-8D4D-76BD86810DD3}"/>
    <cellStyle name="Comma 3 3 6 2 2 2 3" xfId="5971" xr:uid="{00000000-0005-0000-0000-0000BA340000}"/>
    <cellStyle name="Comma 3 3 6 2 2 2 3 2" xfId="15578" xr:uid="{00000000-0005-0000-0000-0000BB340000}"/>
    <cellStyle name="Comma 3 3 6 2 2 2 3 2 2" xfId="34792" xr:uid="{CDBA229D-D129-4DA5-AF31-043FBBA25063}"/>
    <cellStyle name="Comma 3 3 6 2 2 2 3 3" xfId="25185" xr:uid="{8C449631-22FB-42B4-BF6D-8B6FF4564D30}"/>
    <cellStyle name="Comma 3 3 6 2 2 2 4" xfId="10774" xr:uid="{00000000-0005-0000-0000-0000BC340000}"/>
    <cellStyle name="Comma 3 3 6 2 2 2 4 2" xfId="29988" xr:uid="{E5056D63-E049-4B29-93EE-55865D97A7B4}"/>
    <cellStyle name="Comma 3 3 6 2 2 2 5" xfId="20381" xr:uid="{085CAB5C-9D48-4A8E-950E-9D4BBFA92FFE}"/>
    <cellStyle name="Comma 3 3 6 2 2 3" xfId="1964" xr:uid="{00000000-0005-0000-0000-0000BD340000}"/>
    <cellStyle name="Comma 3 3 6 2 2 3 2" xfId="4369" xr:uid="{00000000-0005-0000-0000-0000BE340000}"/>
    <cellStyle name="Comma 3 3 6 2 2 3 2 2" xfId="9172" xr:uid="{00000000-0005-0000-0000-0000BF340000}"/>
    <cellStyle name="Comma 3 3 6 2 2 3 2 2 2" xfId="18779" xr:uid="{00000000-0005-0000-0000-0000C0340000}"/>
    <cellStyle name="Comma 3 3 6 2 2 3 2 2 2 2" xfId="37993" xr:uid="{15E73781-CA40-4F73-A96B-1469D83798F0}"/>
    <cellStyle name="Comma 3 3 6 2 2 3 2 2 3" xfId="28386" xr:uid="{9FAD28B2-EA73-4112-B8C3-4D7F49E9267A}"/>
    <cellStyle name="Comma 3 3 6 2 2 3 2 3" xfId="13976" xr:uid="{00000000-0005-0000-0000-0000C1340000}"/>
    <cellStyle name="Comma 3 3 6 2 2 3 2 3 2" xfId="33190" xr:uid="{0707A53D-CFCB-4BA6-AF78-005FA3E8C119}"/>
    <cellStyle name="Comma 3 3 6 2 2 3 2 4" xfId="23583" xr:uid="{30686045-FE84-4BFD-863C-96EB173DDFAB}"/>
    <cellStyle name="Comma 3 3 6 2 2 3 3" xfId="6771" xr:uid="{00000000-0005-0000-0000-0000C2340000}"/>
    <cellStyle name="Comma 3 3 6 2 2 3 3 2" xfId="16378" xr:uid="{00000000-0005-0000-0000-0000C3340000}"/>
    <cellStyle name="Comma 3 3 6 2 2 3 3 2 2" xfId="35592" xr:uid="{20FD3967-9F42-4080-A721-6D3A9D5DEB42}"/>
    <cellStyle name="Comma 3 3 6 2 2 3 3 3" xfId="25985" xr:uid="{7D6727E8-258F-4CA6-ADF4-3E4DC7EB02DC}"/>
    <cellStyle name="Comma 3 3 6 2 2 3 4" xfId="11574" xr:uid="{00000000-0005-0000-0000-0000C4340000}"/>
    <cellStyle name="Comma 3 3 6 2 2 3 4 2" xfId="30788" xr:uid="{12E79045-DB6F-48D3-BA40-4DAAAA2EDC7B}"/>
    <cellStyle name="Comma 3 3 6 2 2 3 5" xfId="21181" xr:uid="{630D0254-BACE-4796-9FE1-AF224CFFA056}"/>
    <cellStyle name="Comma 3 3 6 2 2 4" xfId="2769" xr:uid="{00000000-0005-0000-0000-0000C5340000}"/>
    <cellStyle name="Comma 3 3 6 2 2 4 2" xfId="7572" xr:uid="{00000000-0005-0000-0000-0000C6340000}"/>
    <cellStyle name="Comma 3 3 6 2 2 4 2 2" xfId="17179" xr:uid="{00000000-0005-0000-0000-0000C7340000}"/>
    <cellStyle name="Comma 3 3 6 2 2 4 2 2 2" xfId="36393" xr:uid="{9E96CF21-25DB-4E9E-9545-9A231F39D644}"/>
    <cellStyle name="Comma 3 3 6 2 2 4 2 3" xfId="26786" xr:uid="{30E18747-CB96-481A-987E-E08890F35CF0}"/>
    <cellStyle name="Comma 3 3 6 2 2 4 3" xfId="12376" xr:uid="{00000000-0005-0000-0000-0000C8340000}"/>
    <cellStyle name="Comma 3 3 6 2 2 4 3 2" xfId="31590" xr:uid="{61F4E758-4FCB-48E9-98F2-BA533D556F35}"/>
    <cellStyle name="Comma 3 3 6 2 2 4 4" xfId="21983" xr:uid="{7C197B49-AF36-40B5-BD57-410810EDC42D}"/>
    <cellStyle name="Comma 3 3 6 2 2 5" xfId="5171" xr:uid="{00000000-0005-0000-0000-0000C9340000}"/>
    <cellStyle name="Comma 3 3 6 2 2 5 2" xfId="14778" xr:uid="{00000000-0005-0000-0000-0000CA340000}"/>
    <cellStyle name="Comma 3 3 6 2 2 5 2 2" xfId="33992" xr:uid="{55D4D950-9D29-4302-BE50-0E84E5D23139}"/>
    <cellStyle name="Comma 3 3 6 2 2 5 3" xfId="24385" xr:uid="{5D38198C-64B2-4138-ADB0-C19E426CAC8B}"/>
    <cellStyle name="Comma 3 3 6 2 2 6" xfId="9974" xr:uid="{00000000-0005-0000-0000-0000CB340000}"/>
    <cellStyle name="Comma 3 3 6 2 2 6 2" xfId="29188" xr:uid="{C8D0A7C9-FE61-4812-8737-5451814A8666}"/>
    <cellStyle name="Comma 3 3 6 2 2 7" xfId="19581" xr:uid="{580B3D79-CEA0-4F32-8942-DF1C074EFC2A}"/>
    <cellStyle name="Comma 3 3 6 2 3" xfId="563" xr:uid="{00000000-0005-0000-0000-0000CC340000}"/>
    <cellStyle name="Comma 3 3 6 2 3 2" xfId="1364" xr:uid="{00000000-0005-0000-0000-0000CD340000}"/>
    <cellStyle name="Comma 3 3 6 2 3 2 2" xfId="3769" xr:uid="{00000000-0005-0000-0000-0000CE340000}"/>
    <cellStyle name="Comma 3 3 6 2 3 2 2 2" xfId="8572" xr:uid="{00000000-0005-0000-0000-0000CF340000}"/>
    <cellStyle name="Comma 3 3 6 2 3 2 2 2 2" xfId="18179" xr:uid="{00000000-0005-0000-0000-0000D0340000}"/>
    <cellStyle name="Comma 3 3 6 2 3 2 2 2 2 2" xfId="37393" xr:uid="{5E797BDC-9B9A-4D51-988D-93F60C170DC6}"/>
    <cellStyle name="Comma 3 3 6 2 3 2 2 2 3" xfId="27786" xr:uid="{03E2F30C-F1B2-4AA2-987A-C617E59EDBBD}"/>
    <cellStyle name="Comma 3 3 6 2 3 2 2 3" xfId="13376" xr:uid="{00000000-0005-0000-0000-0000D1340000}"/>
    <cellStyle name="Comma 3 3 6 2 3 2 2 3 2" xfId="32590" xr:uid="{C67BE24B-AF17-4AE7-ACA2-9766B0313429}"/>
    <cellStyle name="Comma 3 3 6 2 3 2 2 4" xfId="22983" xr:uid="{CBB0B79A-9D0B-4D67-A284-79BA2B7D68F0}"/>
    <cellStyle name="Comma 3 3 6 2 3 2 3" xfId="6171" xr:uid="{00000000-0005-0000-0000-0000D2340000}"/>
    <cellStyle name="Comma 3 3 6 2 3 2 3 2" xfId="15778" xr:uid="{00000000-0005-0000-0000-0000D3340000}"/>
    <cellStyle name="Comma 3 3 6 2 3 2 3 2 2" xfId="34992" xr:uid="{E2069DF3-1E1C-4A44-8AF2-BB44B83D043E}"/>
    <cellStyle name="Comma 3 3 6 2 3 2 3 3" xfId="25385" xr:uid="{9038EBFB-B8CD-44BB-8DEF-7B064E04CFB3}"/>
    <cellStyle name="Comma 3 3 6 2 3 2 4" xfId="10974" xr:uid="{00000000-0005-0000-0000-0000D4340000}"/>
    <cellStyle name="Comma 3 3 6 2 3 2 4 2" xfId="30188" xr:uid="{D6159A42-1D6B-4153-B9DE-B817FC841C47}"/>
    <cellStyle name="Comma 3 3 6 2 3 2 5" xfId="20581" xr:uid="{DE8A61C8-EFA2-4484-B857-3D2174670DD7}"/>
    <cellStyle name="Comma 3 3 6 2 3 3" xfId="2164" xr:uid="{00000000-0005-0000-0000-0000D5340000}"/>
    <cellStyle name="Comma 3 3 6 2 3 3 2" xfId="4569" xr:uid="{00000000-0005-0000-0000-0000D6340000}"/>
    <cellStyle name="Comma 3 3 6 2 3 3 2 2" xfId="9372" xr:uid="{00000000-0005-0000-0000-0000D7340000}"/>
    <cellStyle name="Comma 3 3 6 2 3 3 2 2 2" xfId="18979" xr:uid="{00000000-0005-0000-0000-0000D8340000}"/>
    <cellStyle name="Comma 3 3 6 2 3 3 2 2 2 2" xfId="38193" xr:uid="{0A7A61CE-7F10-49EC-85D9-4FBC312325A9}"/>
    <cellStyle name="Comma 3 3 6 2 3 3 2 2 3" xfId="28586" xr:uid="{1103BB30-C5A4-402A-821C-7C7B5585209E}"/>
    <cellStyle name="Comma 3 3 6 2 3 3 2 3" xfId="14176" xr:uid="{00000000-0005-0000-0000-0000D9340000}"/>
    <cellStyle name="Comma 3 3 6 2 3 3 2 3 2" xfId="33390" xr:uid="{2D1790F2-65E9-47DE-9AB9-A6B1E38B48E0}"/>
    <cellStyle name="Comma 3 3 6 2 3 3 2 4" xfId="23783" xr:uid="{9B61D650-5B32-4741-B9B6-AC2FC0E3863F}"/>
    <cellStyle name="Comma 3 3 6 2 3 3 3" xfId="6971" xr:uid="{00000000-0005-0000-0000-0000DA340000}"/>
    <cellStyle name="Comma 3 3 6 2 3 3 3 2" xfId="16578" xr:uid="{00000000-0005-0000-0000-0000DB340000}"/>
    <cellStyle name="Comma 3 3 6 2 3 3 3 2 2" xfId="35792" xr:uid="{BF4CB01E-18F7-40A6-9ED4-D90907522965}"/>
    <cellStyle name="Comma 3 3 6 2 3 3 3 3" xfId="26185" xr:uid="{4BE251A6-195C-4C27-AC86-93E159CF7FDB}"/>
    <cellStyle name="Comma 3 3 6 2 3 3 4" xfId="11774" xr:uid="{00000000-0005-0000-0000-0000DC340000}"/>
    <cellStyle name="Comma 3 3 6 2 3 3 4 2" xfId="30988" xr:uid="{40DD503E-1F34-49CA-9E94-1DF12DEFB961}"/>
    <cellStyle name="Comma 3 3 6 2 3 3 5" xfId="21381" xr:uid="{F6654594-8086-4B53-9755-A9A3C685692C}"/>
    <cellStyle name="Comma 3 3 6 2 3 4" xfId="2969" xr:uid="{00000000-0005-0000-0000-0000DD340000}"/>
    <cellStyle name="Comma 3 3 6 2 3 4 2" xfId="7772" xr:uid="{00000000-0005-0000-0000-0000DE340000}"/>
    <cellStyle name="Comma 3 3 6 2 3 4 2 2" xfId="17379" xr:uid="{00000000-0005-0000-0000-0000DF340000}"/>
    <cellStyle name="Comma 3 3 6 2 3 4 2 2 2" xfId="36593" xr:uid="{0DC4EA7E-98D2-4DE3-8F54-F49A6D067A16}"/>
    <cellStyle name="Comma 3 3 6 2 3 4 2 3" xfId="26986" xr:uid="{12061D47-79F0-459E-97D1-DF5B80606422}"/>
    <cellStyle name="Comma 3 3 6 2 3 4 3" xfId="12576" xr:uid="{00000000-0005-0000-0000-0000E0340000}"/>
    <cellStyle name="Comma 3 3 6 2 3 4 3 2" xfId="31790" xr:uid="{F4768E19-BEDB-4A41-82D3-F8A486B9AC42}"/>
    <cellStyle name="Comma 3 3 6 2 3 4 4" xfId="22183" xr:uid="{0A7C4476-F90B-46C8-ABD6-683AACDABCB5}"/>
    <cellStyle name="Comma 3 3 6 2 3 5" xfId="5371" xr:uid="{00000000-0005-0000-0000-0000E1340000}"/>
    <cellStyle name="Comma 3 3 6 2 3 5 2" xfId="14978" xr:uid="{00000000-0005-0000-0000-0000E2340000}"/>
    <cellStyle name="Comma 3 3 6 2 3 5 2 2" xfId="34192" xr:uid="{DB8FEFAB-5B5B-4105-8311-2D3F64172550}"/>
    <cellStyle name="Comma 3 3 6 2 3 5 3" xfId="24585" xr:uid="{E4D849FE-BB1E-4D93-AF8C-8DB3FCB5CE95}"/>
    <cellStyle name="Comma 3 3 6 2 3 6" xfId="10174" xr:uid="{00000000-0005-0000-0000-0000E3340000}"/>
    <cellStyle name="Comma 3 3 6 2 3 6 2" xfId="29388" xr:uid="{1A138BC5-26FF-41B6-87EE-3154A19D5859}"/>
    <cellStyle name="Comma 3 3 6 2 3 7" xfId="19781" xr:uid="{09348785-81AC-489F-88DD-9D87D47C00A4}"/>
    <cellStyle name="Comma 3 3 6 2 4" xfId="763" xr:uid="{00000000-0005-0000-0000-0000E4340000}"/>
    <cellStyle name="Comma 3 3 6 2 4 2" xfId="1564" xr:uid="{00000000-0005-0000-0000-0000E5340000}"/>
    <cellStyle name="Comma 3 3 6 2 4 2 2" xfId="3969" xr:uid="{00000000-0005-0000-0000-0000E6340000}"/>
    <cellStyle name="Comma 3 3 6 2 4 2 2 2" xfId="8772" xr:uid="{00000000-0005-0000-0000-0000E7340000}"/>
    <cellStyle name="Comma 3 3 6 2 4 2 2 2 2" xfId="18379" xr:uid="{00000000-0005-0000-0000-0000E8340000}"/>
    <cellStyle name="Comma 3 3 6 2 4 2 2 2 2 2" xfId="37593" xr:uid="{D3A3979B-E32F-4F3A-84EF-CCD1579C73B9}"/>
    <cellStyle name="Comma 3 3 6 2 4 2 2 2 3" xfId="27986" xr:uid="{A7C5BFE3-7281-47E7-A14D-E583BFEDE712}"/>
    <cellStyle name="Comma 3 3 6 2 4 2 2 3" xfId="13576" xr:uid="{00000000-0005-0000-0000-0000E9340000}"/>
    <cellStyle name="Comma 3 3 6 2 4 2 2 3 2" xfId="32790" xr:uid="{C7B6019C-8731-44CB-8EE8-FC7500404F9B}"/>
    <cellStyle name="Comma 3 3 6 2 4 2 2 4" xfId="23183" xr:uid="{2C67DDEA-B8F8-4609-98FE-67F0634D0913}"/>
    <cellStyle name="Comma 3 3 6 2 4 2 3" xfId="6371" xr:uid="{00000000-0005-0000-0000-0000EA340000}"/>
    <cellStyle name="Comma 3 3 6 2 4 2 3 2" xfId="15978" xr:uid="{00000000-0005-0000-0000-0000EB340000}"/>
    <cellStyle name="Comma 3 3 6 2 4 2 3 2 2" xfId="35192" xr:uid="{B5DFA1B7-A7D7-4004-BF3F-E6BEBC972BFA}"/>
    <cellStyle name="Comma 3 3 6 2 4 2 3 3" xfId="25585" xr:uid="{1E0530A5-C494-4C09-9A89-54BAD67D26E1}"/>
    <cellStyle name="Comma 3 3 6 2 4 2 4" xfId="11174" xr:uid="{00000000-0005-0000-0000-0000EC340000}"/>
    <cellStyle name="Comma 3 3 6 2 4 2 4 2" xfId="30388" xr:uid="{D5926306-CC6A-423D-86E9-F6CA995DDA54}"/>
    <cellStyle name="Comma 3 3 6 2 4 2 5" xfId="20781" xr:uid="{4FF243F2-0F5B-4C7C-ADCB-BE09ABA2DA98}"/>
    <cellStyle name="Comma 3 3 6 2 4 3" xfId="2364" xr:uid="{00000000-0005-0000-0000-0000ED340000}"/>
    <cellStyle name="Comma 3 3 6 2 4 3 2" xfId="4769" xr:uid="{00000000-0005-0000-0000-0000EE340000}"/>
    <cellStyle name="Comma 3 3 6 2 4 3 2 2" xfId="9572" xr:uid="{00000000-0005-0000-0000-0000EF340000}"/>
    <cellStyle name="Comma 3 3 6 2 4 3 2 2 2" xfId="19179" xr:uid="{00000000-0005-0000-0000-0000F0340000}"/>
    <cellStyle name="Comma 3 3 6 2 4 3 2 2 2 2" xfId="38393" xr:uid="{9B678815-4963-433E-B008-46502160AB32}"/>
    <cellStyle name="Comma 3 3 6 2 4 3 2 2 3" xfId="28786" xr:uid="{88FDEB79-9BD6-4023-8BB7-5F335F4E0594}"/>
    <cellStyle name="Comma 3 3 6 2 4 3 2 3" xfId="14376" xr:uid="{00000000-0005-0000-0000-0000F1340000}"/>
    <cellStyle name="Comma 3 3 6 2 4 3 2 3 2" xfId="33590" xr:uid="{09DBABFF-76B2-472F-ADDE-9AADBDC94373}"/>
    <cellStyle name="Comma 3 3 6 2 4 3 2 4" xfId="23983" xr:uid="{73A38171-452C-4BBA-ACEC-E60124FECA2A}"/>
    <cellStyle name="Comma 3 3 6 2 4 3 3" xfId="7171" xr:uid="{00000000-0005-0000-0000-0000F2340000}"/>
    <cellStyle name="Comma 3 3 6 2 4 3 3 2" xfId="16778" xr:uid="{00000000-0005-0000-0000-0000F3340000}"/>
    <cellStyle name="Comma 3 3 6 2 4 3 3 2 2" xfId="35992" xr:uid="{237B8DA3-9F96-4803-9F5A-E5E051E980AB}"/>
    <cellStyle name="Comma 3 3 6 2 4 3 3 3" xfId="26385" xr:uid="{E7AF36D3-0368-465C-A703-B112482FDBB7}"/>
    <cellStyle name="Comma 3 3 6 2 4 3 4" xfId="11974" xr:uid="{00000000-0005-0000-0000-0000F4340000}"/>
    <cellStyle name="Comma 3 3 6 2 4 3 4 2" xfId="31188" xr:uid="{6BD898D8-8373-4D99-9735-D0F941447E35}"/>
    <cellStyle name="Comma 3 3 6 2 4 3 5" xfId="21581" xr:uid="{7753FC1F-525E-4B44-8025-78082F3A150C}"/>
    <cellStyle name="Comma 3 3 6 2 4 4" xfId="3169" xr:uid="{00000000-0005-0000-0000-0000F5340000}"/>
    <cellStyle name="Comma 3 3 6 2 4 4 2" xfId="7972" xr:uid="{00000000-0005-0000-0000-0000F6340000}"/>
    <cellStyle name="Comma 3 3 6 2 4 4 2 2" xfId="17579" xr:uid="{00000000-0005-0000-0000-0000F7340000}"/>
    <cellStyle name="Comma 3 3 6 2 4 4 2 2 2" xfId="36793" xr:uid="{6E5EC1F6-7A73-4BFC-8BDF-46C7DEE3FF00}"/>
    <cellStyle name="Comma 3 3 6 2 4 4 2 3" xfId="27186" xr:uid="{FC78441E-43CC-488A-9F0C-382A31D0245D}"/>
    <cellStyle name="Comma 3 3 6 2 4 4 3" xfId="12776" xr:uid="{00000000-0005-0000-0000-0000F8340000}"/>
    <cellStyle name="Comma 3 3 6 2 4 4 3 2" xfId="31990" xr:uid="{2E822B96-C4FD-4A5F-B1A9-59D3587B21F1}"/>
    <cellStyle name="Comma 3 3 6 2 4 4 4" xfId="22383" xr:uid="{B2F99DA9-9BCB-497E-A1E1-C0D6706E42A0}"/>
    <cellStyle name="Comma 3 3 6 2 4 5" xfId="5571" xr:uid="{00000000-0005-0000-0000-0000F9340000}"/>
    <cellStyle name="Comma 3 3 6 2 4 5 2" xfId="15178" xr:uid="{00000000-0005-0000-0000-0000FA340000}"/>
    <cellStyle name="Comma 3 3 6 2 4 5 2 2" xfId="34392" xr:uid="{E115E23E-5734-4F91-BD38-AD3BAD79B3CC}"/>
    <cellStyle name="Comma 3 3 6 2 4 5 3" xfId="24785" xr:uid="{720EB06F-F4D0-4572-8326-32255148DEAF}"/>
    <cellStyle name="Comma 3 3 6 2 4 6" xfId="10374" xr:uid="{00000000-0005-0000-0000-0000FB340000}"/>
    <cellStyle name="Comma 3 3 6 2 4 6 2" xfId="29588" xr:uid="{C89AA909-9640-4DCB-B937-1A07F36E9694}"/>
    <cellStyle name="Comma 3 3 6 2 4 7" xfId="19981" xr:uid="{1E478E87-7835-40DB-81D1-D59931E6258A}"/>
    <cellStyle name="Comma 3 3 6 2 5" xfId="964" xr:uid="{00000000-0005-0000-0000-0000FC340000}"/>
    <cellStyle name="Comma 3 3 6 2 5 2" xfId="3369" xr:uid="{00000000-0005-0000-0000-0000FD340000}"/>
    <cellStyle name="Comma 3 3 6 2 5 2 2" xfId="8172" xr:uid="{00000000-0005-0000-0000-0000FE340000}"/>
    <cellStyle name="Comma 3 3 6 2 5 2 2 2" xfId="17779" xr:uid="{00000000-0005-0000-0000-0000FF340000}"/>
    <cellStyle name="Comma 3 3 6 2 5 2 2 2 2" xfId="36993" xr:uid="{4F87F2D3-624A-4504-89A7-5A80BB1A26E2}"/>
    <cellStyle name="Comma 3 3 6 2 5 2 2 3" xfId="27386" xr:uid="{BCDE0B9C-1481-4154-BC73-6C4876AD18B8}"/>
    <cellStyle name="Comma 3 3 6 2 5 2 3" xfId="12976" xr:uid="{00000000-0005-0000-0000-000000350000}"/>
    <cellStyle name="Comma 3 3 6 2 5 2 3 2" xfId="32190" xr:uid="{3F891165-DF07-419B-A344-C30575CB7E79}"/>
    <cellStyle name="Comma 3 3 6 2 5 2 4" xfId="22583" xr:uid="{D2F6E5E1-3C10-42E3-A1D5-09C0606557B5}"/>
    <cellStyle name="Comma 3 3 6 2 5 3" xfId="5771" xr:uid="{00000000-0005-0000-0000-000001350000}"/>
    <cellStyle name="Comma 3 3 6 2 5 3 2" xfId="15378" xr:uid="{00000000-0005-0000-0000-000002350000}"/>
    <cellStyle name="Comma 3 3 6 2 5 3 2 2" xfId="34592" xr:uid="{F3EC99CA-6364-489F-8C82-6ADF764077A0}"/>
    <cellStyle name="Comma 3 3 6 2 5 3 3" xfId="24985" xr:uid="{1482D851-1490-4044-9E58-08CE8E223487}"/>
    <cellStyle name="Comma 3 3 6 2 5 4" xfId="10574" xr:uid="{00000000-0005-0000-0000-000003350000}"/>
    <cellStyle name="Comma 3 3 6 2 5 4 2" xfId="29788" xr:uid="{16694E4C-67B5-414A-AC8F-EACA9DFFBDAE}"/>
    <cellStyle name="Comma 3 3 6 2 5 5" xfId="20181" xr:uid="{A01AC999-3678-4B1B-B14E-E142200DE52F}"/>
    <cellStyle name="Comma 3 3 6 2 6" xfId="1764" xr:uid="{00000000-0005-0000-0000-000004350000}"/>
    <cellStyle name="Comma 3 3 6 2 6 2" xfId="4169" xr:uid="{00000000-0005-0000-0000-000005350000}"/>
    <cellStyle name="Comma 3 3 6 2 6 2 2" xfId="8972" xr:uid="{00000000-0005-0000-0000-000006350000}"/>
    <cellStyle name="Comma 3 3 6 2 6 2 2 2" xfId="18579" xr:uid="{00000000-0005-0000-0000-000007350000}"/>
    <cellStyle name="Comma 3 3 6 2 6 2 2 2 2" xfId="37793" xr:uid="{3A3C8773-7E95-4039-924B-6EA7062C4BF3}"/>
    <cellStyle name="Comma 3 3 6 2 6 2 2 3" xfId="28186" xr:uid="{04938CAE-1721-4872-840A-A6EABE7DA058}"/>
    <cellStyle name="Comma 3 3 6 2 6 2 3" xfId="13776" xr:uid="{00000000-0005-0000-0000-000008350000}"/>
    <cellStyle name="Comma 3 3 6 2 6 2 3 2" xfId="32990" xr:uid="{92964128-7842-41CE-A549-4FD5B66D3D56}"/>
    <cellStyle name="Comma 3 3 6 2 6 2 4" xfId="23383" xr:uid="{7A25EA4A-FF6A-4BBD-AC83-A35A5168C56F}"/>
    <cellStyle name="Comma 3 3 6 2 6 3" xfId="6571" xr:uid="{00000000-0005-0000-0000-000009350000}"/>
    <cellStyle name="Comma 3 3 6 2 6 3 2" xfId="16178" xr:uid="{00000000-0005-0000-0000-00000A350000}"/>
    <cellStyle name="Comma 3 3 6 2 6 3 2 2" xfId="35392" xr:uid="{7B952CDE-D9C2-4358-954C-4A96883652FD}"/>
    <cellStyle name="Comma 3 3 6 2 6 3 3" xfId="25785" xr:uid="{E9F0E403-342B-42FE-9583-7033E820C48D}"/>
    <cellStyle name="Comma 3 3 6 2 6 4" xfId="11374" xr:uid="{00000000-0005-0000-0000-00000B350000}"/>
    <cellStyle name="Comma 3 3 6 2 6 4 2" xfId="30588" xr:uid="{2C87A82F-D5F7-4EA6-9B2A-357AE2F5E16E}"/>
    <cellStyle name="Comma 3 3 6 2 6 5" xfId="20981" xr:uid="{F0B49E68-A999-48C3-B690-C5C85BD6875C}"/>
    <cellStyle name="Comma 3 3 6 2 7" xfId="2569" xr:uid="{00000000-0005-0000-0000-00000C350000}"/>
    <cellStyle name="Comma 3 3 6 2 7 2" xfId="7372" xr:uid="{00000000-0005-0000-0000-00000D350000}"/>
    <cellStyle name="Comma 3 3 6 2 7 2 2" xfId="16979" xr:uid="{00000000-0005-0000-0000-00000E350000}"/>
    <cellStyle name="Comma 3 3 6 2 7 2 2 2" xfId="36193" xr:uid="{9D71138D-3211-44DC-B521-62A6A3A431A9}"/>
    <cellStyle name="Comma 3 3 6 2 7 2 3" xfId="26586" xr:uid="{94D78BD2-48C8-4C7A-8F1F-951C996E3209}"/>
    <cellStyle name="Comma 3 3 6 2 7 3" xfId="12176" xr:uid="{00000000-0005-0000-0000-00000F350000}"/>
    <cellStyle name="Comma 3 3 6 2 7 3 2" xfId="31390" xr:uid="{231B578E-ED11-4091-A96A-CFA51D17281F}"/>
    <cellStyle name="Comma 3 3 6 2 7 4" xfId="21783" xr:uid="{06B66AC4-83F4-4B56-85B1-EFA88FC7A2B7}"/>
    <cellStyle name="Comma 3 3 6 2 8" xfId="4971" xr:uid="{00000000-0005-0000-0000-000010350000}"/>
    <cellStyle name="Comma 3 3 6 2 8 2" xfId="14578" xr:uid="{00000000-0005-0000-0000-000011350000}"/>
    <cellStyle name="Comma 3 3 6 2 8 2 2" xfId="33792" xr:uid="{E790C4C5-F1E1-4DCE-99BB-12E53E9FD87D}"/>
    <cellStyle name="Comma 3 3 6 2 8 3" xfId="24185" xr:uid="{33E09863-1917-4C62-A34B-EF31DA0AD46A}"/>
    <cellStyle name="Comma 3 3 6 2 9" xfId="9774" xr:uid="{00000000-0005-0000-0000-000012350000}"/>
    <cellStyle name="Comma 3 3 6 2 9 2" xfId="28988" xr:uid="{AA461787-7295-45B9-95A6-6FC4425615F1}"/>
    <cellStyle name="Comma 3 3 6 3" xfId="263" xr:uid="{00000000-0005-0000-0000-000013350000}"/>
    <cellStyle name="Comma 3 3 6 3 2" xfId="1064" xr:uid="{00000000-0005-0000-0000-000014350000}"/>
    <cellStyle name="Comma 3 3 6 3 2 2" xfId="3469" xr:uid="{00000000-0005-0000-0000-000015350000}"/>
    <cellStyle name="Comma 3 3 6 3 2 2 2" xfId="8272" xr:uid="{00000000-0005-0000-0000-000016350000}"/>
    <cellStyle name="Comma 3 3 6 3 2 2 2 2" xfId="17879" xr:uid="{00000000-0005-0000-0000-000017350000}"/>
    <cellStyle name="Comma 3 3 6 3 2 2 2 2 2" xfId="37093" xr:uid="{A4EFAF78-F091-4AAC-88E3-B9390300DFF8}"/>
    <cellStyle name="Comma 3 3 6 3 2 2 2 3" xfId="27486" xr:uid="{F27DEAFC-F1DB-4AFF-99B5-FC660B8016F4}"/>
    <cellStyle name="Comma 3 3 6 3 2 2 3" xfId="13076" xr:uid="{00000000-0005-0000-0000-000018350000}"/>
    <cellStyle name="Comma 3 3 6 3 2 2 3 2" xfId="32290" xr:uid="{E2E53BDE-A09C-4BDE-A247-2D638B4146F0}"/>
    <cellStyle name="Comma 3 3 6 3 2 2 4" xfId="22683" xr:uid="{F7012C2B-B2FF-4AE6-A0CB-8CCF24133C46}"/>
    <cellStyle name="Comma 3 3 6 3 2 3" xfId="5871" xr:uid="{00000000-0005-0000-0000-000019350000}"/>
    <cellStyle name="Comma 3 3 6 3 2 3 2" xfId="15478" xr:uid="{00000000-0005-0000-0000-00001A350000}"/>
    <cellStyle name="Comma 3 3 6 3 2 3 2 2" xfId="34692" xr:uid="{7539F73B-8188-4D21-9249-79EF26C10A1E}"/>
    <cellStyle name="Comma 3 3 6 3 2 3 3" xfId="25085" xr:uid="{50827AEA-BA33-4749-A7F0-6ADF85114F13}"/>
    <cellStyle name="Comma 3 3 6 3 2 4" xfId="10674" xr:uid="{00000000-0005-0000-0000-00001B350000}"/>
    <cellStyle name="Comma 3 3 6 3 2 4 2" xfId="29888" xr:uid="{35E97C14-98FA-42F5-8882-50FA2C02943D}"/>
    <cellStyle name="Comma 3 3 6 3 2 5" xfId="20281" xr:uid="{BBCD739F-7FC4-475B-98DA-B9205C219EA8}"/>
    <cellStyle name="Comma 3 3 6 3 3" xfId="1864" xr:uid="{00000000-0005-0000-0000-00001C350000}"/>
    <cellStyle name="Comma 3 3 6 3 3 2" xfId="4269" xr:uid="{00000000-0005-0000-0000-00001D350000}"/>
    <cellStyle name="Comma 3 3 6 3 3 2 2" xfId="9072" xr:uid="{00000000-0005-0000-0000-00001E350000}"/>
    <cellStyle name="Comma 3 3 6 3 3 2 2 2" xfId="18679" xr:uid="{00000000-0005-0000-0000-00001F350000}"/>
    <cellStyle name="Comma 3 3 6 3 3 2 2 2 2" xfId="37893" xr:uid="{B4B4B613-084C-4312-9FA0-3B6611CE23AA}"/>
    <cellStyle name="Comma 3 3 6 3 3 2 2 3" xfId="28286" xr:uid="{C0B78387-FE75-4DF3-BB14-3386059A68AD}"/>
    <cellStyle name="Comma 3 3 6 3 3 2 3" xfId="13876" xr:uid="{00000000-0005-0000-0000-000020350000}"/>
    <cellStyle name="Comma 3 3 6 3 3 2 3 2" xfId="33090" xr:uid="{54FD185F-D00B-44E5-910C-3138793E9224}"/>
    <cellStyle name="Comma 3 3 6 3 3 2 4" xfId="23483" xr:uid="{9E17FD14-ACE7-4FA8-8A79-153DD5D47CC6}"/>
    <cellStyle name="Comma 3 3 6 3 3 3" xfId="6671" xr:uid="{00000000-0005-0000-0000-000021350000}"/>
    <cellStyle name="Comma 3 3 6 3 3 3 2" xfId="16278" xr:uid="{00000000-0005-0000-0000-000022350000}"/>
    <cellStyle name="Comma 3 3 6 3 3 3 2 2" xfId="35492" xr:uid="{64FAE2F8-7F10-4A95-BFE8-1D35EDE7E2FD}"/>
    <cellStyle name="Comma 3 3 6 3 3 3 3" xfId="25885" xr:uid="{558F72B1-D652-4DC7-885E-E3495E1639DD}"/>
    <cellStyle name="Comma 3 3 6 3 3 4" xfId="11474" xr:uid="{00000000-0005-0000-0000-000023350000}"/>
    <cellStyle name="Comma 3 3 6 3 3 4 2" xfId="30688" xr:uid="{3F5A8D89-AD7A-4B10-9592-10C9D380356B}"/>
    <cellStyle name="Comma 3 3 6 3 3 5" xfId="21081" xr:uid="{7DCBCA80-7C7C-4215-A5FB-F879E6A7A61C}"/>
    <cellStyle name="Comma 3 3 6 3 4" xfId="2669" xr:uid="{00000000-0005-0000-0000-000024350000}"/>
    <cellStyle name="Comma 3 3 6 3 4 2" xfId="7472" xr:uid="{00000000-0005-0000-0000-000025350000}"/>
    <cellStyle name="Comma 3 3 6 3 4 2 2" xfId="17079" xr:uid="{00000000-0005-0000-0000-000026350000}"/>
    <cellStyle name="Comma 3 3 6 3 4 2 2 2" xfId="36293" xr:uid="{87111DD1-2DE5-482C-B216-0704E2AABFD9}"/>
    <cellStyle name="Comma 3 3 6 3 4 2 3" xfId="26686" xr:uid="{7A530D98-79C7-498E-BA74-E35E4220145C}"/>
    <cellStyle name="Comma 3 3 6 3 4 3" xfId="12276" xr:uid="{00000000-0005-0000-0000-000027350000}"/>
    <cellStyle name="Comma 3 3 6 3 4 3 2" xfId="31490" xr:uid="{DC4ED15C-A2E3-4DE3-A011-D440039697A3}"/>
    <cellStyle name="Comma 3 3 6 3 4 4" xfId="21883" xr:uid="{5451CF10-C67F-4127-AFED-DC20BD763ED5}"/>
    <cellStyle name="Comma 3 3 6 3 5" xfId="5071" xr:uid="{00000000-0005-0000-0000-000028350000}"/>
    <cellStyle name="Comma 3 3 6 3 5 2" xfId="14678" xr:uid="{00000000-0005-0000-0000-000029350000}"/>
    <cellStyle name="Comma 3 3 6 3 5 2 2" xfId="33892" xr:uid="{7EDCE797-002B-4800-BC59-040B20BA9643}"/>
    <cellStyle name="Comma 3 3 6 3 5 3" xfId="24285" xr:uid="{F25899C4-146D-4D9D-A612-3C64408402AD}"/>
    <cellStyle name="Comma 3 3 6 3 6" xfId="9874" xr:uid="{00000000-0005-0000-0000-00002A350000}"/>
    <cellStyle name="Comma 3 3 6 3 6 2" xfId="29088" xr:uid="{FE95203E-92ED-494B-9E16-9359769F9017}"/>
    <cellStyle name="Comma 3 3 6 3 7" xfId="19481" xr:uid="{A390E27C-CD3D-407B-9EEA-D59E46874CAD}"/>
    <cellStyle name="Comma 3 3 6 4" xfId="463" xr:uid="{00000000-0005-0000-0000-00002B350000}"/>
    <cellStyle name="Comma 3 3 6 4 2" xfId="1264" xr:uid="{00000000-0005-0000-0000-00002C350000}"/>
    <cellStyle name="Comma 3 3 6 4 2 2" xfId="3669" xr:uid="{00000000-0005-0000-0000-00002D350000}"/>
    <cellStyle name="Comma 3 3 6 4 2 2 2" xfId="8472" xr:uid="{00000000-0005-0000-0000-00002E350000}"/>
    <cellStyle name="Comma 3 3 6 4 2 2 2 2" xfId="18079" xr:uid="{00000000-0005-0000-0000-00002F350000}"/>
    <cellStyle name="Comma 3 3 6 4 2 2 2 2 2" xfId="37293" xr:uid="{8DF2B282-4072-4F5B-8B27-B95B0431CF7F}"/>
    <cellStyle name="Comma 3 3 6 4 2 2 2 3" xfId="27686" xr:uid="{B0741B9E-9D19-4E17-AD45-6BAB13F90279}"/>
    <cellStyle name="Comma 3 3 6 4 2 2 3" xfId="13276" xr:uid="{00000000-0005-0000-0000-000030350000}"/>
    <cellStyle name="Comma 3 3 6 4 2 2 3 2" xfId="32490" xr:uid="{56081013-0B72-43A6-AA9B-B17D4C45E03F}"/>
    <cellStyle name="Comma 3 3 6 4 2 2 4" xfId="22883" xr:uid="{BA88CC60-F6F6-4A3D-BE44-ADCB13BA79DC}"/>
    <cellStyle name="Comma 3 3 6 4 2 3" xfId="6071" xr:uid="{00000000-0005-0000-0000-000031350000}"/>
    <cellStyle name="Comma 3 3 6 4 2 3 2" xfId="15678" xr:uid="{00000000-0005-0000-0000-000032350000}"/>
    <cellStyle name="Comma 3 3 6 4 2 3 2 2" xfId="34892" xr:uid="{78C1CF7E-1C74-44BA-8FF7-C113CB0E1FA8}"/>
    <cellStyle name="Comma 3 3 6 4 2 3 3" xfId="25285" xr:uid="{F835C8D2-9F36-44CC-A319-FD4005271426}"/>
    <cellStyle name="Comma 3 3 6 4 2 4" xfId="10874" xr:uid="{00000000-0005-0000-0000-000033350000}"/>
    <cellStyle name="Comma 3 3 6 4 2 4 2" xfId="30088" xr:uid="{08E8A130-FC32-4AA8-9985-1CF115BC62B3}"/>
    <cellStyle name="Comma 3 3 6 4 2 5" xfId="20481" xr:uid="{2485A7FE-6FA1-45B4-8097-5618DB53946D}"/>
    <cellStyle name="Comma 3 3 6 4 3" xfId="2064" xr:uid="{00000000-0005-0000-0000-000034350000}"/>
    <cellStyle name="Comma 3 3 6 4 3 2" xfId="4469" xr:uid="{00000000-0005-0000-0000-000035350000}"/>
    <cellStyle name="Comma 3 3 6 4 3 2 2" xfId="9272" xr:uid="{00000000-0005-0000-0000-000036350000}"/>
    <cellStyle name="Comma 3 3 6 4 3 2 2 2" xfId="18879" xr:uid="{00000000-0005-0000-0000-000037350000}"/>
    <cellStyle name="Comma 3 3 6 4 3 2 2 2 2" xfId="38093" xr:uid="{32522FF1-4CD5-497F-A76C-8E901D5591BA}"/>
    <cellStyle name="Comma 3 3 6 4 3 2 2 3" xfId="28486" xr:uid="{19530C80-3758-4E1C-9E06-101B51674E29}"/>
    <cellStyle name="Comma 3 3 6 4 3 2 3" xfId="14076" xr:uid="{00000000-0005-0000-0000-000038350000}"/>
    <cellStyle name="Comma 3 3 6 4 3 2 3 2" xfId="33290" xr:uid="{96041E7B-C666-48C6-A5AF-52C55EAD5012}"/>
    <cellStyle name="Comma 3 3 6 4 3 2 4" xfId="23683" xr:uid="{2F1AF9EC-4131-44A4-B47D-FE4B7E3CDC00}"/>
    <cellStyle name="Comma 3 3 6 4 3 3" xfId="6871" xr:uid="{00000000-0005-0000-0000-000039350000}"/>
    <cellStyle name="Comma 3 3 6 4 3 3 2" xfId="16478" xr:uid="{00000000-0005-0000-0000-00003A350000}"/>
    <cellStyle name="Comma 3 3 6 4 3 3 2 2" xfId="35692" xr:uid="{8AED94EA-A98F-4EF0-BC51-01A81C4BE075}"/>
    <cellStyle name="Comma 3 3 6 4 3 3 3" xfId="26085" xr:uid="{D76945D3-B3C8-48C5-84FA-5DA870BDEBE4}"/>
    <cellStyle name="Comma 3 3 6 4 3 4" xfId="11674" xr:uid="{00000000-0005-0000-0000-00003B350000}"/>
    <cellStyle name="Comma 3 3 6 4 3 4 2" xfId="30888" xr:uid="{BAA5FE54-AC6E-43B9-BE14-2657C7954FD5}"/>
    <cellStyle name="Comma 3 3 6 4 3 5" xfId="21281" xr:uid="{E44CE86E-1458-4586-BBB7-D19EF6EAB3CB}"/>
    <cellStyle name="Comma 3 3 6 4 4" xfId="2869" xr:uid="{00000000-0005-0000-0000-00003C350000}"/>
    <cellStyle name="Comma 3 3 6 4 4 2" xfId="7672" xr:uid="{00000000-0005-0000-0000-00003D350000}"/>
    <cellStyle name="Comma 3 3 6 4 4 2 2" xfId="17279" xr:uid="{00000000-0005-0000-0000-00003E350000}"/>
    <cellStyle name="Comma 3 3 6 4 4 2 2 2" xfId="36493" xr:uid="{B52864AD-68BD-4EEC-B1A0-29BC3A269380}"/>
    <cellStyle name="Comma 3 3 6 4 4 2 3" xfId="26886" xr:uid="{F54C5EE1-6BF9-4D9D-96BD-892465F69097}"/>
    <cellStyle name="Comma 3 3 6 4 4 3" xfId="12476" xr:uid="{00000000-0005-0000-0000-00003F350000}"/>
    <cellStyle name="Comma 3 3 6 4 4 3 2" xfId="31690" xr:uid="{52F89887-9C93-4E42-8468-2CCA1333EF93}"/>
    <cellStyle name="Comma 3 3 6 4 4 4" xfId="22083" xr:uid="{4001892E-45FE-4E9A-B984-C5F7815AFB7D}"/>
    <cellStyle name="Comma 3 3 6 4 5" xfId="5271" xr:uid="{00000000-0005-0000-0000-000040350000}"/>
    <cellStyle name="Comma 3 3 6 4 5 2" xfId="14878" xr:uid="{00000000-0005-0000-0000-000041350000}"/>
    <cellStyle name="Comma 3 3 6 4 5 2 2" xfId="34092" xr:uid="{47158E78-3A4D-4028-BF35-0132AE73E518}"/>
    <cellStyle name="Comma 3 3 6 4 5 3" xfId="24485" xr:uid="{013B8028-8B39-4DB3-8496-50D1085BB3EC}"/>
    <cellStyle name="Comma 3 3 6 4 6" xfId="10074" xr:uid="{00000000-0005-0000-0000-000042350000}"/>
    <cellStyle name="Comma 3 3 6 4 6 2" xfId="29288" xr:uid="{60CAB928-7E4A-4FEE-BCB1-B6C3ADD53A21}"/>
    <cellStyle name="Comma 3 3 6 4 7" xfId="19681" xr:uid="{2B78919B-94FF-4629-BB16-D088CFE28D1B}"/>
    <cellStyle name="Comma 3 3 6 5" xfId="663" xr:uid="{00000000-0005-0000-0000-000043350000}"/>
    <cellStyle name="Comma 3 3 6 5 2" xfId="1464" xr:uid="{00000000-0005-0000-0000-000044350000}"/>
    <cellStyle name="Comma 3 3 6 5 2 2" xfId="3869" xr:uid="{00000000-0005-0000-0000-000045350000}"/>
    <cellStyle name="Comma 3 3 6 5 2 2 2" xfId="8672" xr:uid="{00000000-0005-0000-0000-000046350000}"/>
    <cellStyle name="Comma 3 3 6 5 2 2 2 2" xfId="18279" xr:uid="{00000000-0005-0000-0000-000047350000}"/>
    <cellStyle name="Comma 3 3 6 5 2 2 2 2 2" xfId="37493" xr:uid="{26252A6B-F630-4346-B22C-7C13F7DC7739}"/>
    <cellStyle name="Comma 3 3 6 5 2 2 2 3" xfId="27886" xr:uid="{1B4CCA9C-4682-43BC-B460-B54F6803EE33}"/>
    <cellStyle name="Comma 3 3 6 5 2 2 3" xfId="13476" xr:uid="{00000000-0005-0000-0000-000048350000}"/>
    <cellStyle name="Comma 3 3 6 5 2 2 3 2" xfId="32690" xr:uid="{081994D0-E428-41FA-A781-7374A6C58E0D}"/>
    <cellStyle name="Comma 3 3 6 5 2 2 4" xfId="23083" xr:uid="{CC155D31-7A21-43DE-A2B3-7C34435CA279}"/>
    <cellStyle name="Comma 3 3 6 5 2 3" xfId="6271" xr:uid="{00000000-0005-0000-0000-000049350000}"/>
    <cellStyle name="Comma 3 3 6 5 2 3 2" xfId="15878" xr:uid="{00000000-0005-0000-0000-00004A350000}"/>
    <cellStyle name="Comma 3 3 6 5 2 3 2 2" xfId="35092" xr:uid="{2EA8651F-58E4-4B8F-9EA0-EDD7048745A7}"/>
    <cellStyle name="Comma 3 3 6 5 2 3 3" xfId="25485" xr:uid="{3A26DECF-280D-41B1-8C7E-64AED8029557}"/>
    <cellStyle name="Comma 3 3 6 5 2 4" xfId="11074" xr:uid="{00000000-0005-0000-0000-00004B350000}"/>
    <cellStyle name="Comma 3 3 6 5 2 4 2" xfId="30288" xr:uid="{9DE644D1-DCBE-4B80-B0E6-DC91A8C7A1F4}"/>
    <cellStyle name="Comma 3 3 6 5 2 5" xfId="20681" xr:uid="{5296F12E-70D9-4D25-BC54-52F73E393F02}"/>
    <cellStyle name="Comma 3 3 6 5 3" xfId="2264" xr:uid="{00000000-0005-0000-0000-00004C350000}"/>
    <cellStyle name="Comma 3 3 6 5 3 2" xfId="4669" xr:uid="{00000000-0005-0000-0000-00004D350000}"/>
    <cellStyle name="Comma 3 3 6 5 3 2 2" xfId="9472" xr:uid="{00000000-0005-0000-0000-00004E350000}"/>
    <cellStyle name="Comma 3 3 6 5 3 2 2 2" xfId="19079" xr:uid="{00000000-0005-0000-0000-00004F350000}"/>
    <cellStyle name="Comma 3 3 6 5 3 2 2 2 2" xfId="38293" xr:uid="{DD7DC267-218A-4DF9-874C-80259FB40317}"/>
    <cellStyle name="Comma 3 3 6 5 3 2 2 3" xfId="28686" xr:uid="{D8A9A1B1-BB22-4FF4-8D8F-A12686E9FD86}"/>
    <cellStyle name="Comma 3 3 6 5 3 2 3" xfId="14276" xr:uid="{00000000-0005-0000-0000-000050350000}"/>
    <cellStyle name="Comma 3 3 6 5 3 2 3 2" xfId="33490" xr:uid="{19D7855B-BF99-4FBF-8B55-6BC52E4775ED}"/>
    <cellStyle name="Comma 3 3 6 5 3 2 4" xfId="23883" xr:uid="{6DA6078F-4F7F-4E77-8C15-B11D812BD528}"/>
    <cellStyle name="Comma 3 3 6 5 3 3" xfId="7071" xr:uid="{00000000-0005-0000-0000-000051350000}"/>
    <cellStyle name="Comma 3 3 6 5 3 3 2" xfId="16678" xr:uid="{00000000-0005-0000-0000-000052350000}"/>
    <cellStyle name="Comma 3 3 6 5 3 3 2 2" xfId="35892" xr:uid="{9BF37BE8-4418-40F9-B6E0-77C9AA818667}"/>
    <cellStyle name="Comma 3 3 6 5 3 3 3" xfId="26285" xr:uid="{F3456CD8-9FE0-4444-AA9E-BDCD431F78A5}"/>
    <cellStyle name="Comma 3 3 6 5 3 4" xfId="11874" xr:uid="{00000000-0005-0000-0000-000053350000}"/>
    <cellStyle name="Comma 3 3 6 5 3 4 2" xfId="31088" xr:uid="{CC145242-1200-42CE-9E75-71C82EE67C6C}"/>
    <cellStyle name="Comma 3 3 6 5 3 5" xfId="21481" xr:uid="{187CC0DE-615B-4626-8DBF-04911A98F1B8}"/>
    <cellStyle name="Comma 3 3 6 5 4" xfId="3069" xr:uid="{00000000-0005-0000-0000-000054350000}"/>
    <cellStyle name="Comma 3 3 6 5 4 2" xfId="7872" xr:uid="{00000000-0005-0000-0000-000055350000}"/>
    <cellStyle name="Comma 3 3 6 5 4 2 2" xfId="17479" xr:uid="{00000000-0005-0000-0000-000056350000}"/>
    <cellStyle name="Comma 3 3 6 5 4 2 2 2" xfId="36693" xr:uid="{7CA19E5F-D76D-45B0-8B50-21F00DA657C4}"/>
    <cellStyle name="Comma 3 3 6 5 4 2 3" xfId="27086" xr:uid="{9B9E99DC-9566-482E-8F4A-84408513DABA}"/>
    <cellStyle name="Comma 3 3 6 5 4 3" xfId="12676" xr:uid="{00000000-0005-0000-0000-000057350000}"/>
    <cellStyle name="Comma 3 3 6 5 4 3 2" xfId="31890" xr:uid="{B2C3D827-EFE9-4ECC-9A6D-E273FA743612}"/>
    <cellStyle name="Comma 3 3 6 5 4 4" xfId="22283" xr:uid="{B7E6D834-BB2B-4359-B08E-715F0719680B}"/>
    <cellStyle name="Comma 3 3 6 5 5" xfId="5471" xr:uid="{00000000-0005-0000-0000-000058350000}"/>
    <cellStyle name="Comma 3 3 6 5 5 2" xfId="15078" xr:uid="{00000000-0005-0000-0000-000059350000}"/>
    <cellStyle name="Comma 3 3 6 5 5 2 2" xfId="34292" xr:uid="{E3016A53-C4B1-4CFE-8C13-29D0CBB0591E}"/>
    <cellStyle name="Comma 3 3 6 5 5 3" xfId="24685" xr:uid="{C8F244D8-45EF-49E4-9A54-80931260607F}"/>
    <cellStyle name="Comma 3 3 6 5 6" xfId="10274" xr:uid="{00000000-0005-0000-0000-00005A350000}"/>
    <cellStyle name="Comma 3 3 6 5 6 2" xfId="29488" xr:uid="{17DE63AE-FF12-4794-8DED-3D0B05839440}"/>
    <cellStyle name="Comma 3 3 6 5 7" xfId="19881" xr:uid="{F55D7E15-46B1-41DF-80AB-68FC11A71998}"/>
    <cellStyle name="Comma 3 3 6 6" xfId="864" xr:uid="{00000000-0005-0000-0000-00005B350000}"/>
    <cellStyle name="Comma 3 3 6 6 2" xfId="3269" xr:uid="{00000000-0005-0000-0000-00005C350000}"/>
    <cellStyle name="Comma 3 3 6 6 2 2" xfId="8072" xr:uid="{00000000-0005-0000-0000-00005D350000}"/>
    <cellStyle name="Comma 3 3 6 6 2 2 2" xfId="17679" xr:uid="{00000000-0005-0000-0000-00005E350000}"/>
    <cellStyle name="Comma 3 3 6 6 2 2 2 2" xfId="36893" xr:uid="{0E2090C0-4630-4C1B-B7D5-9C392665F0D9}"/>
    <cellStyle name="Comma 3 3 6 6 2 2 3" xfId="27286" xr:uid="{ACA917BF-DB78-499F-A6C2-2FC42394D61A}"/>
    <cellStyle name="Comma 3 3 6 6 2 3" xfId="12876" xr:uid="{00000000-0005-0000-0000-00005F350000}"/>
    <cellStyle name="Comma 3 3 6 6 2 3 2" xfId="32090" xr:uid="{5B3B0771-FD9D-4A41-9A5C-6CF57F845C5B}"/>
    <cellStyle name="Comma 3 3 6 6 2 4" xfId="22483" xr:uid="{6812ACA4-21E4-46A2-95BB-F3D29D3AE33F}"/>
    <cellStyle name="Comma 3 3 6 6 3" xfId="5671" xr:uid="{00000000-0005-0000-0000-000060350000}"/>
    <cellStyle name="Comma 3 3 6 6 3 2" xfId="15278" xr:uid="{00000000-0005-0000-0000-000061350000}"/>
    <cellStyle name="Comma 3 3 6 6 3 2 2" xfId="34492" xr:uid="{857B4185-55AE-453C-8F54-EAFCB5B6A929}"/>
    <cellStyle name="Comma 3 3 6 6 3 3" xfId="24885" xr:uid="{2830A1B7-E8C2-41AD-AF26-F63A6E570892}"/>
    <cellStyle name="Comma 3 3 6 6 4" xfId="10474" xr:uid="{00000000-0005-0000-0000-000062350000}"/>
    <cellStyle name="Comma 3 3 6 6 4 2" xfId="29688" xr:uid="{49826296-33A7-4A86-A700-160C1885B5A7}"/>
    <cellStyle name="Comma 3 3 6 6 5" xfId="20081" xr:uid="{81572D71-02AF-40EB-B0B0-F9A952F1C556}"/>
    <cellStyle name="Comma 3 3 6 7" xfId="1664" xr:uid="{00000000-0005-0000-0000-000063350000}"/>
    <cellStyle name="Comma 3 3 6 7 2" xfId="4069" xr:uid="{00000000-0005-0000-0000-000064350000}"/>
    <cellStyle name="Comma 3 3 6 7 2 2" xfId="8872" xr:uid="{00000000-0005-0000-0000-000065350000}"/>
    <cellStyle name="Comma 3 3 6 7 2 2 2" xfId="18479" xr:uid="{00000000-0005-0000-0000-000066350000}"/>
    <cellStyle name="Comma 3 3 6 7 2 2 2 2" xfId="37693" xr:uid="{095E3116-77F5-4756-9A62-8A29A3A3D403}"/>
    <cellStyle name="Comma 3 3 6 7 2 2 3" xfId="28086" xr:uid="{104B809A-57B3-4CD5-AF1F-527ADD7C64B9}"/>
    <cellStyle name="Comma 3 3 6 7 2 3" xfId="13676" xr:uid="{00000000-0005-0000-0000-000067350000}"/>
    <cellStyle name="Comma 3 3 6 7 2 3 2" xfId="32890" xr:uid="{1E47FD6A-9CAB-4A10-8135-F7E7B5DD7E0D}"/>
    <cellStyle name="Comma 3 3 6 7 2 4" xfId="23283" xr:uid="{845DE6BC-31A3-433C-BF56-89FDF6D7CC59}"/>
    <cellStyle name="Comma 3 3 6 7 3" xfId="6471" xr:uid="{00000000-0005-0000-0000-000068350000}"/>
    <cellStyle name="Comma 3 3 6 7 3 2" xfId="16078" xr:uid="{00000000-0005-0000-0000-000069350000}"/>
    <cellStyle name="Comma 3 3 6 7 3 2 2" xfId="35292" xr:uid="{81E1C290-8AC5-4DBE-8C9A-00F37B7C410D}"/>
    <cellStyle name="Comma 3 3 6 7 3 3" xfId="25685" xr:uid="{654692E4-3103-4F3A-B4DE-5F3764F1C04C}"/>
    <cellStyle name="Comma 3 3 6 7 4" xfId="11274" xr:uid="{00000000-0005-0000-0000-00006A350000}"/>
    <cellStyle name="Comma 3 3 6 7 4 2" xfId="30488" xr:uid="{9FA62301-ACBC-4922-8787-09075FD79AF9}"/>
    <cellStyle name="Comma 3 3 6 7 5" xfId="20881" xr:uid="{DC33AC93-2295-4158-862B-BE1EF43CD1BE}"/>
    <cellStyle name="Comma 3 3 6 8" xfId="2469" xr:uid="{00000000-0005-0000-0000-00006B350000}"/>
    <cellStyle name="Comma 3 3 6 8 2" xfId="7272" xr:uid="{00000000-0005-0000-0000-00006C350000}"/>
    <cellStyle name="Comma 3 3 6 8 2 2" xfId="16879" xr:uid="{00000000-0005-0000-0000-00006D350000}"/>
    <cellStyle name="Comma 3 3 6 8 2 2 2" xfId="36093" xr:uid="{7F92366E-E42A-433A-B56E-3D6C0DB75CFD}"/>
    <cellStyle name="Comma 3 3 6 8 2 3" xfId="26486" xr:uid="{457C80C7-E976-4CF6-B4D0-5A8F57279F31}"/>
    <cellStyle name="Comma 3 3 6 8 3" xfId="12076" xr:uid="{00000000-0005-0000-0000-00006E350000}"/>
    <cellStyle name="Comma 3 3 6 8 3 2" xfId="31290" xr:uid="{3DB51C59-F5E6-4ECF-8CA7-89F285C762B0}"/>
    <cellStyle name="Comma 3 3 6 8 4" xfId="21683" xr:uid="{1B0AA2AD-8F3A-4B12-96BD-9D4D3517E2DC}"/>
    <cellStyle name="Comma 3 3 6 9" xfId="4871" xr:uid="{00000000-0005-0000-0000-00006F350000}"/>
    <cellStyle name="Comma 3 3 6 9 2" xfId="14478" xr:uid="{00000000-0005-0000-0000-000070350000}"/>
    <cellStyle name="Comma 3 3 6 9 2 2" xfId="33692" xr:uid="{4DAA6540-3481-46CF-A7D3-0AE450D48AF0}"/>
    <cellStyle name="Comma 3 3 6 9 3" xfId="24085" xr:uid="{BB66A34A-5910-42D2-BE27-80C4FEEA36D9}"/>
    <cellStyle name="Comma 3 3 7" xfId="113" xr:uid="{00000000-0005-0000-0000-000071350000}"/>
    <cellStyle name="Comma 3 3 7 10" xfId="19331" xr:uid="{20928C58-648F-4C06-8788-621BEBF52E7C}"/>
    <cellStyle name="Comma 3 3 7 2" xfId="313" xr:uid="{00000000-0005-0000-0000-000072350000}"/>
    <cellStyle name="Comma 3 3 7 2 2" xfId="1114" xr:uid="{00000000-0005-0000-0000-000073350000}"/>
    <cellStyle name="Comma 3 3 7 2 2 2" xfId="3519" xr:uid="{00000000-0005-0000-0000-000074350000}"/>
    <cellStyle name="Comma 3 3 7 2 2 2 2" xfId="8322" xr:uid="{00000000-0005-0000-0000-000075350000}"/>
    <cellStyle name="Comma 3 3 7 2 2 2 2 2" xfId="17929" xr:uid="{00000000-0005-0000-0000-000076350000}"/>
    <cellStyle name="Comma 3 3 7 2 2 2 2 2 2" xfId="37143" xr:uid="{00BB8EA8-083B-4800-B988-38B1ADDEADAA}"/>
    <cellStyle name="Comma 3 3 7 2 2 2 2 3" xfId="27536" xr:uid="{F9E25A25-2F45-4723-871E-FA3D2A63557D}"/>
    <cellStyle name="Comma 3 3 7 2 2 2 3" xfId="13126" xr:uid="{00000000-0005-0000-0000-000077350000}"/>
    <cellStyle name="Comma 3 3 7 2 2 2 3 2" xfId="32340" xr:uid="{C4AC0FF4-A880-465F-90F7-1427D7FDFB4D}"/>
    <cellStyle name="Comma 3 3 7 2 2 2 4" xfId="22733" xr:uid="{28545C73-FA1A-482A-A93D-347B91DA8917}"/>
    <cellStyle name="Comma 3 3 7 2 2 3" xfId="5921" xr:uid="{00000000-0005-0000-0000-000078350000}"/>
    <cellStyle name="Comma 3 3 7 2 2 3 2" xfId="15528" xr:uid="{00000000-0005-0000-0000-000079350000}"/>
    <cellStyle name="Comma 3 3 7 2 2 3 2 2" xfId="34742" xr:uid="{ABD6AE76-4415-42FD-BB74-CEAEA02D0822}"/>
    <cellStyle name="Comma 3 3 7 2 2 3 3" xfId="25135" xr:uid="{06782360-8B88-4212-9A1A-C01A1A81CA9F}"/>
    <cellStyle name="Comma 3 3 7 2 2 4" xfId="10724" xr:uid="{00000000-0005-0000-0000-00007A350000}"/>
    <cellStyle name="Comma 3 3 7 2 2 4 2" xfId="29938" xr:uid="{0323A6B4-C7A8-4400-A1B6-93622467C3F3}"/>
    <cellStyle name="Comma 3 3 7 2 2 5" xfId="20331" xr:uid="{AAC6A594-DBEF-4990-94D3-6987D0D7BB25}"/>
    <cellStyle name="Comma 3 3 7 2 3" xfId="1914" xr:uid="{00000000-0005-0000-0000-00007B350000}"/>
    <cellStyle name="Comma 3 3 7 2 3 2" xfId="4319" xr:uid="{00000000-0005-0000-0000-00007C350000}"/>
    <cellStyle name="Comma 3 3 7 2 3 2 2" xfId="9122" xr:uid="{00000000-0005-0000-0000-00007D350000}"/>
    <cellStyle name="Comma 3 3 7 2 3 2 2 2" xfId="18729" xr:uid="{00000000-0005-0000-0000-00007E350000}"/>
    <cellStyle name="Comma 3 3 7 2 3 2 2 2 2" xfId="37943" xr:uid="{CB7F540E-6A49-47E0-9F27-D21ADC0A4CD1}"/>
    <cellStyle name="Comma 3 3 7 2 3 2 2 3" xfId="28336" xr:uid="{1D37A02B-578F-4C1D-9BE4-DC6AEFCF2ADE}"/>
    <cellStyle name="Comma 3 3 7 2 3 2 3" xfId="13926" xr:uid="{00000000-0005-0000-0000-00007F350000}"/>
    <cellStyle name="Comma 3 3 7 2 3 2 3 2" xfId="33140" xr:uid="{319BA617-103C-4D54-A15C-8B582B622214}"/>
    <cellStyle name="Comma 3 3 7 2 3 2 4" xfId="23533" xr:uid="{A886E141-63F2-4258-A871-C8AC883CEC4E}"/>
    <cellStyle name="Comma 3 3 7 2 3 3" xfId="6721" xr:uid="{00000000-0005-0000-0000-000080350000}"/>
    <cellStyle name="Comma 3 3 7 2 3 3 2" xfId="16328" xr:uid="{00000000-0005-0000-0000-000081350000}"/>
    <cellStyle name="Comma 3 3 7 2 3 3 2 2" xfId="35542" xr:uid="{25CB8B66-1A7B-4B5D-A7C0-54CF9C2D9AC0}"/>
    <cellStyle name="Comma 3 3 7 2 3 3 3" xfId="25935" xr:uid="{FA4BE7FC-A86B-417C-9065-FB190E8546AF}"/>
    <cellStyle name="Comma 3 3 7 2 3 4" xfId="11524" xr:uid="{00000000-0005-0000-0000-000082350000}"/>
    <cellStyle name="Comma 3 3 7 2 3 4 2" xfId="30738" xr:uid="{1BBB676D-2D86-4724-95D8-FD0B9215DFF5}"/>
    <cellStyle name="Comma 3 3 7 2 3 5" xfId="21131" xr:uid="{CBDB63B8-D009-4FE7-ACA8-AB7B8B0DC000}"/>
    <cellStyle name="Comma 3 3 7 2 4" xfId="2719" xr:uid="{00000000-0005-0000-0000-000083350000}"/>
    <cellStyle name="Comma 3 3 7 2 4 2" xfId="7522" xr:uid="{00000000-0005-0000-0000-000084350000}"/>
    <cellStyle name="Comma 3 3 7 2 4 2 2" xfId="17129" xr:uid="{00000000-0005-0000-0000-000085350000}"/>
    <cellStyle name="Comma 3 3 7 2 4 2 2 2" xfId="36343" xr:uid="{184D5516-3FD5-42D0-9C4F-2C6E02D28804}"/>
    <cellStyle name="Comma 3 3 7 2 4 2 3" xfId="26736" xr:uid="{75726330-823B-4DBB-98F5-33714C788CBA}"/>
    <cellStyle name="Comma 3 3 7 2 4 3" xfId="12326" xr:uid="{00000000-0005-0000-0000-000086350000}"/>
    <cellStyle name="Comma 3 3 7 2 4 3 2" xfId="31540" xr:uid="{B63AD149-86E2-4925-B03E-33EA923D43D6}"/>
    <cellStyle name="Comma 3 3 7 2 4 4" xfId="21933" xr:uid="{62BE3B4A-DE81-46AA-BC09-A579F55275C0}"/>
    <cellStyle name="Comma 3 3 7 2 5" xfId="5121" xr:uid="{00000000-0005-0000-0000-000087350000}"/>
    <cellStyle name="Comma 3 3 7 2 5 2" xfId="14728" xr:uid="{00000000-0005-0000-0000-000088350000}"/>
    <cellStyle name="Comma 3 3 7 2 5 2 2" xfId="33942" xr:uid="{64A415B2-4416-4C21-9AA7-C76D2CD3DAF4}"/>
    <cellStyle name="Comma 3 3 7 2 5 3" xfId="24335" xr:uid="{09C7AFE3-2776-4EAB-B557-32957D669F46}"/>
    <cellStyle name="Comma 3 3 7 2 6" xfId="9924" xr:uid="{00000000-0005-0000-0000-000089350000}"/>
    <cellStyle name="Comma 3 3 7 2 6 2" xfId="29138" xr:uid="{EC8C2FDC-F482-4F3D-9B72-2B044B6BC3A3}"/>
    <cellStyle name="Comma 3 3 7 2 7" xfId="19531" xr:uid="{F4816B58-D235-4C36-9FC0-E575F11A518E}"/>
    <cellStyle name="Comma 3 3 7 3" xfId="513" xr:uid="{00000000-0005-0000-0000-00008A350000}"/>
    <cellStyle name="Comma 3 3 7 3 2" xfId="1314" xr:uid="{00000000-0005-0000-0000-00008B350000}"/>
    <cellStyle name="Comma 3 3 7 3 2 2" xfId="3719" xr:uid="{00000000-0005-0000-0000-00008C350000}"/>
    <cellStyle name="Comma 3 3 7 3 2 2 2" xfId="8522" xr:uid="{00000000-0005-0000-0000-00008D350000}"/>
    <cellStyle name="Comma 3 3 7 3 2 2 2 2" xfId="18129" xr:uid="{00000000-0005-0000-0000-00008E350000}"/>
    <cellStyle name="Comma 3 3 7 3 2 2 2 2 2" xfId="37343" xr:uid="{85ABB672-E417-4FE6-AD97-2D5024D21687}"/>
    <cellStyle name="Comma 3 3 7 3 2 2 2 3" xfId="27736" xr:uid="{CDC03F90-4B68-4268-9F23-F26A31E483E6}"/>
    <cellStyle name="Comma 3 3 7 3 2 2 3" xfId="13326" xr:uid="{00000000-0005-0000-0000-00008F350000}"/>
    <cellStyle name="Comma 3 3 7 3 2 2 3 2" xfId="32540" xr:uid="{256C91C7-4FC5-47BF-B37E-F7B858363F55}"/>
    <cellStyle name="Comma 3 3 7 3 2 2 4" xfId="22933" xr:uid="{AB5FEF97-6ACB-4898-8DB2-44E530369785}"/>
    <cellStyle name="Comma 3 3 7 3 2 3" xfId="6121" xr:uid="{00000000-0005-0000-0000-000090350000}"/>
    <cellStyle name="Comma 3 3 7 3 2 3 2" xfId="15728" xr:uid="{00000000-0005-0000-0000-000091350000}"/>
    <cellStyle name="Comma 3 3 7 3 2 3 2 2" xfId="34942" xr:uid="{F2C14623-0733-4FF2-B302-0860B4C39C0C}"/>
    <cellStyle name="Comma 3 3 7 3 2 3 3" xfId="25335" xr:uid="{6AD05C7F-87B5-4493-AC11-E1E21B3FC6CC}"/>
    <cellStyle name="Comma 3 3 7 3 2 4" xfId="10924" xr:uid="{00000000-0005-0000-0000-000092350000}"/>
    <cellStyle name="Comma 3 3 7 3 2 4 2" xfId="30138" xr:uid="{8CBBF074-4597-4500-994F-EB5128B4A198}"/>
    <cellStyle name="Comma 3 3 7 3 2 5" xfId="20531" xr:uid="{D468389F-62CA-4B58-9FB9-A23EAB0D01D2}"/>
    <cellStyle name="Comma 3 3 7 3 3" xfId="2114" xr:uid="{00000000-0005-0000-0000-000093350000}"/>
    <cellStyle name="Comma 3 3 7 3 3 2" xfId="4519" xr:uid="{00000000-0005-0000-0000-000094350000}"/>
    <cellStyle name="Comma 3 3 7 3 3 2 2" xfId="9322" xr:uid="{00000000-0005-0000-0000-000095350000}"/>
    <cellStyle name="Comma 3 3 7 3 3 2 2 2" xfId="18929" xr:uid="{00000000-0005-0000-0000-000096350000}"/>
    <cellStyle name="Comma 3 3 7 3 3 2 2 2 2" xfId="38143" xr:uid="{F3384902-A0A5-4539-AE6E-EBF37D0DE903}"/>
    <cellStyle name="Comma 3 3 7 3 3 2 2 3" xfId="28536" xr:uid="{FBEC5868-855F-4803-9FC1-70EA25F06E60}"/>
    <cellStyle name="Comma 3 3 7 3 3 2 3" xfId="14126" xr:uid="{00000000-0005-0000-0000-000097350000}"/>
    <cellStyle name="Comma 3 3 7 3 3 2 3 2" xfId="33340" xr:uid="{B8921AF5-95C7-4941-A1E3-B0BEF836865D}"/>
    <cellStyle name="Comma 3 3 7 3 3 2 4" xfId="23733" xr:uid="{F8C2B7D0-AD4C-4EEC-87FE-B9BFE4A25809}"/>
    <cellStyle name="Comma 3 3 7 3 3 3" xfId="6921" xr:uid="{00000000-0005-0000-0000-000098350000}"/>
    <cellStyle name="Comma 3 3 7 3 3 3 2" xfId="16528" xr:uid="{00000000-0005-0000-0000-000099350000}"/>
    <cellStyle name="Comma 3 3 7 3 3 3 2 2" xfId="35742" xr:uid="{F6CD3F77-B8C3-4DA9-8F0E-ECA70309E2EA}"/>
    <cellStyle name="Comma 3 3 7 3 3 3 3" xfId="26135" xr:uid="{4E660947-3FF3-4DF0-990E-BE7F18C3FD40}"/>
    <cellStyle name="Comma 3 3 7 3 3 4" xfId="11724" xr:uid="{00000000-0005-0000-0000-00009A350000}"/>
    <cellStyle name="Comma 3 3 7 3 3 4 2" xfId="30938" xr:uid="{5674CD2F-B5F0-4513-877F-A130ADE15048}"/>
    <cellStyle name="Comma 3 3 7 3 3 5" xfId="21331" xr:uid="{A0B21631-5C5C-49C8-A74E-EC6739912FF3}"/>
    <cellStyle name="Comma 3 3 7 3 4" xfId="2919" xr:uid="{00000000-0005-0000-0000-00009B350000}"/>
    <cellStyle name="Comma 3 3 7 3 4 2" xfId="7722" xr:uid="{00000000-0005-0000-0000-00009C350000}"/>
    <cellStyle name="Comma 3 3 7 3 4 2 2" xfId="17329" xr:uid="{00000000-0005-0000-0000-00009D350000}"/>
    <cellStyle name="Comma 3 3 7 3 4 2 2 2" xfId="36543" xr:uid="{A09D16DF-C56A-429B-A3CF-C6E54537D41C}"/>
    <cellStyle name="Comma 3 3 7 3 4 2 3" xfId="26936" xr:uid="{C85A9EAB-9F49-4A9F-AF7C-38954BA4EA29}"/>
    <cellStyle name="Comma 3 3 7 3 4 3" xfId="12526" xr:uid="{00000000-0005-0000-0000-00009E350000}"/>
    <cellStyle name="Comma 3 3 7 3 4 3 2" xfId="31740" xr:uid="{BFA101EF-02A1-4602-9D2A-DD9855EF836C}"/>
    <cellStyle name="Comma 3 3 7 3 4 4" xfId="22133" xr:uid="{7C2132E1-8C5B-4E2A-8611-0050D4895C2B}"/>
    <cellStyle name="Comma 3 3 7 3 5" xfId="5321" xr:uid="{00000000-0005-0000-0000-00009F350000}"/>
    <cellStyle name="Comma 3 3 7 3 5 2" xfId="14928" xr:uid="{00000000-0005-0000-0000-0000A0350000}"/>
    <cellStyle name="Comma 3 3 7 3 5 2 2" xfId="34142" xr:uid="{07E21B41-8E4D-4CCD-A8C6-23C6F1FB753B}"/>
    <cellStyle name="Comma 3 3 7 3 5 3" xfId="24535" xr:uid="{AD74C832-AC2C-45D5-978E-C96708705775}"/>
    <cellStyle name="Comma 3 3 7 3 6" xfId="10124" xr:uid="{00000000-0005-0000-0000-0000A1350000}"/>
    <cellStyle name="Comma 3 3 7 3 6 2" xfId="29338" xr:uid="{0289E378-2119-4A65-A708-4832270B411A}"/>
    <cellStyle name="Comma 3 3 7 3 7" xfId="19731" xr:uid="{CB810657-A9A4-4866-854B-88F9EDF09DC8}"/>
    <cellStyle name="Comma 3 3 7 4" xfId="713" xr:uid="{00000000-0005-0000-0000-0000A2350000}"/>
    <cellStyle name="Comma 3 3 7 4 2" xfId="1514" xr:uid="{00000000-0005-0000-0000-0000A3350000}"/>
    <cellStyle name="Comma 3 3 7 4 2 2" xfId="3919" xr:uid="{00000000-0005-0000-0000-0000A4350000}"/>
    <cellStyle name="Comma 3 3 7 4 2 2 2" xfId="8722" xr:uid="{00000000-0005-0000-0000-0000A5350000}"/>
    <cellStyle name="Comma 3 3 7 4 2 2 2 2" xfId="18329" xr:uid="{00000000-0005-0000-0000-0000A6350000}"/>
    <cellStyle name="Comma 3 3 7 4 2 2 2 2 2" xfId="37543" xr:uid="{04A3AFAA-FE64-4FAA-98EF-F96C4A9769DE}"/>
    <cellStyle name="Comma 3 3 7 4 2 2 2 3" xfId="27936" xr:uid="{EA275DE2-96F5-4BD7-BC3F-77610BFFF3BB}"/>
    <cellStyle name="Comma 3 3 7 4 2 2 3" xfId="13526" xr:uid="{00000000-0005-0000-0000-0000A7350000}"/>
    <cellStyle name="Comma 3 3 7 4 2 2 3 2" xfId="32740" xr:uid="{66F2357F-D432-459E-8C9E-99122A518AD7}"/>
    <cellStyle name="Comma 3 3 7 4 2 2 4" xfId="23133" xr:uid="{024B2097-3893-4F28-A1E5-480CCD9C4164}"/>
    <cellStyle name="Comma 3 3 7 4 2 3" xfId="6321" xr:uid="{00000000-0005-0000-0000-0000A8350000}"/>
    <cellStyle name="Comma 3 3 7 4 2 3 2" xfId="15928" xr:uid="{00000000-0005-0000-0000-0000A9350000}"/>
    <cellStyle name="Comma 3 3 7 4 2 3 2 2" xfId="35142" xr:uid="{0C3A902D-4D29-42FA-84DE-353154B3C654}"/>
    <cellStyle name="Comma 3 3 7 4 2 3 3" xfId="25535" xr:uid="{B87EF1DF-B57B-4880-A947-8286A50BDAA1}"/>
    <cellStyle name="Comma 3 3 7 4 2 4" xfId="11124" xr:uid="{00000000-0005-0000-0000-0000AA350000}"/>
    <cellStyle name="Comma 3 3 7 4 2 4 2" xfId="30338" xr:uid="{86C5E119-8838-4E02-A61E-666AA0530CE7}"/>
    <cellStyle name="Comma 3 3 7 4 2 5" xfId="20731" xr:uid="{DA34A173-37CF-44C2-8405-21A25E9068D6}"/>
    <cellStyle name="Comma 3 3 7 4 3" xfId="2314" xr:uid="{00000000-0005-0000-0000-0000AB350000}"/>
    <cellStyle name="Comma 3 3 7 4 3 2" xfId="4719" xr:uid="{00000000-0005-0000-0000-0000AC350000}"/>
    <cellStyle name="Comma 3 3 7 4 3 2 2" xfId="9522" xr:uid="{00000000-0005-0000-0000-0000AD350000}"/>
    <cellStyle name="Comma 3 3 7 4 3 2 2 2" xfId="19129" xr:uid="{00000000-0005-0000-0000-0000AE350000}"/>
    <cellStyle name="Comma 3 3 7 4 3 2 2 2 2" xfId="38343" xr:uid="{005971C7-7BDD-41F2-B6BE-E1FC86A26726}"/>
    <cellStyle name="Comma 3 3 7 4 3 2 2 3" xfId="28736" xr:uid="{F0036B20-60B4-4E72-AFD6-14657CC625FF}"/>
    <cellStyle name="Comma 3 3 7 4 3 2 3" xfId="14326" xr:uid="{00000000-0005-0000-0000-0000AF350000}"/>
    <cellStyle name="Comma 3 3 7 4 3 2 3 2" xfId="33540" xr:uid="{8AF59C34-B04F-46EC-90EC-3CADCEB562A5}"/>
    <cellStyle name="Comma 3 3 7 4 3 2 4" xfId="23933" xr:uid="{15ADB8D1-18EC-4BE0-98BE-4EB2C6959B64}"/>
    <cellStyle name="Comma 3 3 7 4 3 3" xfId="7121" xr:uid="{00000000-0005-0000-0000-0000B0350000}"/>
    <cellStyle name="Comma 3 3 7 4 3 3 2" xfId="16728" xr:uid="{00000000-0005-0000-0000-0000B1350000}"/>
    <cellStyle name="Comma 3 3 7 4 3 3 2 2" xfId="35942" xr:uid="{E88C3076-9AC0-48FC-82C1-F37A0A47ADE6}"/>
    <cellStyle name="Comma 3 3 7 4 3 3 3" xfId="26335" xr:uid="{AEA9EE19-D8D4-4DD8-96FE-0E681E526D14}"/>
    <cellStyle name="Comma 3 3 7 4 3 4" xfId="11924" xr:uid="{00000000-0005-0000-0000-0000B2350000}"/>
    <cellStyle name="Comma 3 3 7 4 3 4 2" xfId="31138" xr:uid="{72DDC3F5-0AF5-455D-8C35-BECE773EEF99}"/>
    <cellStyle name="Comma 3 3 7 4 3 5" xfId="21531" xr:uid="{5AF77BDF-C5CF-4B5E-9012-6723E1FB9BAF}"/>
    <cellStyle name="Comma 3 3 7 4 4" xfId="3119" xr:uid="{00000000-0005-0000-0000-0000B3350000}"/>
    <cellStyle name="Comma 3 3 7 4 4 2" xfId="7922" xr:uid="{00000000-0005-0000-0000-0000B4350000}"/>
    <cellStyle name="Comma 3 3 7 4 4 2 2" xfId="17529" xr:uid="{00000000-0005-0000-0000-0000B5350000}"/>
    <cellStyle name="Comma 3 3 7 4 4 2 2 2" xfId="36743" xr:uid="{AFCFB14F-6E4B-47C2-8855-C9795EFD43BC}"/>
    <cellStyle name="Comma 3 3 7 4 4 2 3" xfId="27136" xr:uid="{DE4210B7-16F5-4D9C-8612-7EFDC3E8F48B}"/>
    <cellStyle name="Comma 3 3 7 4 4 3" xfId="12726" xr:uid="{00000000-0005-0000-0000-0000B6350000}"/>
    <cellStyle name="Comma 3 3 7 4 4 3 2" xfId="31940" xr:uid="{906AB196-1138-4EDD-9CA5-16C8B638A670}"/>
    <cellStyle name="Comma 3 3 7 4 4 4" xfId="22333" xr:uid="{ED105FA7-8195-425C-AC89-DF33FBBE7AC8}"/>
    <cellStyle name="Comma 3 3 7 4 5" xfId="5521" xr:uid="{00000000-0005-0000-0000-0000B7350000}"/>
    <cellStyle name="Comma 3 3 7 4 5 2" xfId="15128" xr:uid="{00000000-0005-0000-0000-0000B8350000}"/>
    <cellStyle name="Comma 3 3 7 4 5 2 2" xfId="34342" xr:uid="{AB977543-F899-41EC-A581-E1A25C797A91}"/>
    <cellStyle name="Comma 3 3 7 4 5 3" xfId="24735" xr:uid="{3549405C-CE29-4FAE-97D1-EFFDE29B224A}"/>
    <cellStyle name="Comma 3 3 7 4 6" xfId="10324" xr:uid="{00000000-0005-0000-0000-0000B9350000}"/>
    <cellStyle name="Comma 3 3 7 4 6 2" xfId="29538" xr:uid="{789C8E45-D755-4AF4-AE60-B36A8D335723}"/>
    <cellStyle name="Comma 3 3 7 4 7" xfId="19931" xr:uid="{3048A0B6-D081-4B14-84B8-A892CEE1DD54}"/>
    <cellStyle name="Comma 3 3 7 5" xfId="914" xr:uid="{00000000-0005-0000-0000-0000BA350000}"/>
    <cellStyle name="Comma 3 3 7 5 2" xfId="3319" xr:uid="{00000000-0005-0000-0000-0000BB350000}"/>
    <cellStyle name="Comma 3 3 7 5 2 2" xfId="8122" xr:uid="{00000000-0005-0000-0000-0000BC350000}"/>
    <cellStyle name="Comma 3 3 7 5 2 2 2" xfId="17729" xr:uid="{00000000-0005-0000-0000-0000BD350000}"/>
    <cellStyle name="Comma 3 3 7 5 2 2 2 2" xfId="36943" xr:uid="{E416E8E5-57AF-4A48-8606-2D6A3CC8F6B5}"/>
    <cellStyle name="Comma 3 3 7 5 2 2 3" xfId="27336" xr:uid="{102B535F-2B16-4306-BCBE-FA2E4D6928A6}"/>
    <cellStyle name="Comma 3 3 7 5 2 3" xfId="12926" xr:uid="{00000000-0005-0000-0000-0000BE350000}"/>
    <cellStyle name="Comma 3 3 7 5 2 3 2" xfId="32140" xr:uid="{C5A0C8C5-A748-4981-967B-645D9F158DBF}"/>
    <cellStyle name="Comma 3 3 7 5 2 4" xfId="22533" xr:uid="{596EB4B6-8035-4335-AB83-07BD4F40CFB5}"/>
    <cellStyle name="Comma 3 3 7 5 3" xfId="5721" xr:uid="{00000000-0005-0000-0000-0000BF350000}"/>
    <cellStyle name="Comma 3 3 7 5 3 2" xfId="15328" xr:uid="{00000000-0005-0000-0000-0000C0350000}"/>
    <cellStyle name="Comma 3 3 7 5 3 2 2" xfId="34542" xr:uid="{E0595329-4D3F-448D-B410-B26EBFFC93E5}"/>
    <cellStyle name="Comma 3 3 7 5 3 3" xfId="24935" xr:uid="{45540F4F-9662-4FBB-8D15-2C1DBF1D0ED9}"/>
    <cellStyle name="Comma 3 3 7 5 4" xfId="10524" xr:uid="{00000000-0005-0000-0000-0000C1350000}"/>
    <cellStyle name="Comma 3 3 7 5 4 2" xfId="29738" xr:uid="{99B4B91F-2D42-4274-8CC9-779897F09431}"/>
    <cellStyle name="Comma 3 3 7 5 5" xfId="20131" xr:uid="{2E6C3EAD-743D-4157-8690-30B4F86C4682}"/>
    <cellStyle name="Comma 3 3 7 6" xfId="1714" xr:uid="{00000000-0005-0000-0000-0000C2350000}"/>
    <cellStyle name="Comma 3 3 7 6 2" xfId="4119" xr:uid="{00000000-0005-0000-0000-0000C3350000}"/>
    <cellStyle name="Comma 3 3 7 6 2 2" xfId="8922" xr:uid="{00000000-0005-0000-0000-0000C4350000}"/>
    <cellStyle name="Comma 3 3 7 6 2 2 2" xfId="18529" xr:uid="{00000000-0005-0000-0000-0000C5350000}"/>
    <cellStyle name="Comma 3 3 7 6 2 2 2 2" xfId="37743" xr:uid="{ED47994B-F17E-43C7-989F-23DF490C54F3}"/>
    <cellStyle name="Comma 3 3 7 6 2 2 3" xfId="28136" xr:uid="{BF4738D3-4084-4B18-9852-18BAEB1457C9}"/>
    <cellStyle name="Comma 3 3 7 6 2 3" xfId="13726" xr:uid="{00000000-0005-0000-0000-0000C6350000}"/>
    <cellStyle name="Comma 3 3 7 6 2 3 2" xfId="32940" xr:uid="{69EE2736-C3CE-4EB1-B8DA-9DB464E3756E}"/>
    <cellStyle name="Comma 3 3 7 6 2 4" xfId="23333" xr:uid="{D2CD8C35-3043-4117-B960-D67D9B3BC7CE}"/>
    <cellStyle name="Comma 3 3 7 6 3" xfId="6521" xr:uid="{00000000-0005-0000-0000-0000C7350000}"/>
    <cellStyle name="Comma 3 3 7 6 3 2" xfId="16128" xr:uid="{00000000-0005-0000-0000-0000C8350000}"/>
    <cellStyle name="Comma 3 3 7 6 3 2 2" xfId="35342" xr:uid="{4D271577-CC04-42B4-AAAF-F0F0672822BB}"/>
    <cellStyle name="Comma 3 3 7 6 3 3" xfId="25735" xr:uid="{16C94629-DD99-44C6-8403-EDDBC0DA8CB8}"/>
    <cellStyle name="Comma 3 3 7 6 4" xfId="11324" xr:uid="{00000000-0005-0000-0000-0000C9350000}"/>
    <cellStyle name="Comma 3 3 7 6 4 2" xfId="30538" xr:uid="{D8D41D6A-0C95-4965-825A-FE1EF892518C}"/>
    <cellStyle name="Comma 3 3 7 6 5" xfId="20931" xr:uid="{9A0A3784-E046-4DAA-840D-2B83D622B43A}"/>
    <cellStyle name="Comma 3 3 7 7" xfId="2519" xr:uid="{00000000-0005-0000-0000-0000CA350000}"/>
    <cellStyle name="Comma 3 3 7 7 2" xfId="7322" xr:uid="{00000000-0005-0000-0000-0000CB350000}"/>
    <cellStyle name="Comma 3 3 7 7 2 2" xfId="16929" xr:uid="{00000000-0005-0000-0000-0000CC350000}"/>
    <cellStyle name="Comma 3 3 7 7 2 2 2" xfId="36143" xr:uid="{AB2F9BEA-5970-46A0-9078-95A5E1A84624}"/>
    <cellStyle name="Comma 3 3 7 7 2 3" xfId="26536" xr:uid="{072EE9B2-BC0F-4049-949E-A42F0D22BECE}"/>
    <cellStyle name="Comma 3 3 7 7 3" xfId="12126" xr:uid="{00000000-0005-0000-0000-0000CD350000}"/>
    <cellStyle name="Comma 3 3 7 7 3 2" xfId="31340" xr:uid="{B3854DE2-1A80-4A76-A01E-EE96AA814280}"/>
    <cellStyle name="Comma 3 3 7 7 4" xfId="21733" xr:uid="{01C3CFD4-0410-4731-A39F-AD4A284A3CD1}"/>
    <cellStyle name="Comma 3 3 7 8" xfId="4921" xr:uid="{00000000-0005-0000-0000-0000CE350000}"/>
    <cellStyle name="Comma 3 3 7 8 2" xfId="14528" xr:uid="{00000000-0005-0000-0000-0000CF350000}"/>
    <cellStyle name="Comma 3 3 7 8 2 2" xfId="33742" xr:uid="{6D81CC75-4A57-49C4-A556-963B3925EF44}"/>
    <cellStyle name="Comma 3 3 7 8 3" xfId="24135" xr:uid="{4E153E95-B0F2-4412-8E4A-446BF0A777F3}"/>
    <cellStyle name="Comma 3 3 7 9" xfId="9724" xr:uid="{00000000-0005-0000-0000-0000D0350000}"/>
    <cellStyle name="Comma 3 3 7 9 2" xfId="28938" xr:uid="{960FC605-1825-4B6D-AFD0-19E812E2434E}"/>
    <cellStyle name="Comma 3 3 8" xfId="213" xr:uid="{00000000-0005-0000-0000-0000D1350000}"/>
    <cellStyle name="Comma 3 3 8 2" xfId="1014" xr:uid="{00000000-0005-0000-0000-0000D2350000}"/>
    <cellStyle name="Comma 3 3 8 2 2" xfId="3419" xr:uid="{00000000-0005-0000-0000-0000D3350000}"/>
    <cellStyle name="Comma 3 3 8 2 2 2" xfId="8222" xr:uid="{00000000-0005-0000-0000-0000D4350000}"/>
    <cellStyle name="Comma 3 3 8 2 2 2 2" xfId="17829" xr:uid="{00000000-0005-0000-0000-0000D5350000}"/>
    <cellStyle name="Comma 3 3 8 2 2 2 2 2" xfId="37043" xr:uid="{D33EAF7C-9ADD-4070-9DD8-20A13FA7EC8A}"/>
    <cellStyle name="Comma 3 3 8 2 2 2 3" xfId="27436" xr:uid="{64C3080C-D79B-401A-B2A7-D318D323C4E2}"/>
    <cellStyle name="Comma 3 3 8 2 2 3" xfId="13026" xr:uid="{00000000-0005-0000-0000-0000D6350000}"/>
    <cellStyle name="Comma 3 3 8 2 2 3 2" xfId="32240" xr:uid="{1BD73140-69E5-4082-B9FF-78B2AD247DC3}"/>
    <cellStyle name="Comma 3 3 8 2 2 4" xfId="22633" xr:uid="{C98BB5AE-BD17-4C6E-AC40-F9BA373B6AA3}"/>
    <cellStyle name="Comma 3 3 8 2 3" xfId="5821" xr:uid="{00000000-0005-0000-0000-0000D7350000}"/>
    <cellStyle name="Comma 3 3 8 2 3 2" xfId="15428" xr:uid="{00000000-0005-0000-0000-0000D8350000}"/>
    <cellStyle name="Comma 3 3 8 2 3 2 2" xfId="34642" xr:uid="{5794019E-FB02-43E4-854A-2856B9960A68}"/>
    <cellStyle name="Comma 3 3 8 2 3 3" xfId="25035" xr:uid="{3D4979DC-1264-4899-8DB5-9BE3C59AF137}"/>
    <cellStyle name="Comma 3 3 8 2 4" xfId="10624" xr:uid="{00000000-0005-0000-0000-0000D9350000}"/>
    <cellStyle name="Comma 3 3 8 2 4 2" xfId="29838" xr:uid="{FC999B46-934E-4D9A-A776-441709864C25}"/>
    <cellStyle name="Comma 3 3 8 2 5" xfId="20231" xr:uid="{2FE0E144-BD61-4433-AF5D-BEE66CFA59AD}"/>
    <cellStyle name="Comma 3 3 8 3" xfId="1814" xr:uid="{00000000-0005-0000-0000-0000DA350000}"/>
    <cellStyle name="Comma 3 3 8 3 2" xfId="4219" xr:uid="{00000000-0005-0000-0000-0000DB350000}"/>
    <cellStyle name="Comma 3 3 8 3 2 2" xfId="9022" xr:uid="{00000000-0005-0000-0000-0000DC350000}"/>
    <cellStyle name="Comma 3 3 8 3 2 2 2" xfId="18629" xr:uid="{00000000-0005-0000-0000-0000DD350000}"/>
    <cellStyle name="Comma 3 3 8 3 2 2 2 2" xfId="37843" xr:uid="{27B88FBA-0C15-4BDA-931B-2FEDEA82CA5D}"/>
    <cellStyle name="Comma 3 3 8 3 2 2 3" xfId="28236" xr:uid="{B854207F-B477-4891-8708-DB98E05F0567}"/>
    <cellStyle name="Comma 3 3 8 3 2 3" xfId="13826" xr:uid="{00000000-0005-0000-0000-0000DE350000}"/>
    <cellStyle name="Comma 3 3 8 3 2 3 2" xfId="33040" xr:uid="{5B00B918-8E3A-4425-B80B-80A5CD772BD6}"/>
    <cellStyle name="Comma 3 3 8 3 2 4" xfId="23433" xr:uid="{6E341DEE-5B21-4429-B536-5381D26CC5BE}"/>
    <cellStyle name="Comma 3 3 8 3 3" xfId="6621" xr:uid="{00000000-0005-0000-0000-0000DF350000}"/>
    <cellStyle name="Comma 3 3 8 3 3 2" xfId="16228" xr:uid="{00000000-0005-0000-0000-0000E0350000}"/>
    <cellStyle name="Comma 3 3 8 3 3 2 2" xfId="35442" xr:uid="{20741F78-7995-48D3-B8F7-802225EBA50C}"/>
    <cellStyle name="Comma 3 3 8 3 3 3" xfId="25835" xr:uid="{A2D1B9BB-911A-4327-9D50-7CCADFD6A7D3}"/>
    <cellStyle name="Comma 3 3 8 3 4" xfId="11424" xr:uid="{00000000-0005-0000-0000-0000E1350000}"/>
    <cellStyle name="Comma 3 3 8 3 4 2" xfId="30638" xr:uid="{D8F2AC03-C7CF-4F6B-8FD0-898D7D3DDAD0}"/>
    <cellStyle name="Comma 3 3 8 3 5" xfId="21031" xr:uid="{13BDFB1D-472F-4DE2-9A17-BFEBC6D327EF}"/>
    <cellStyle name="Comma 3 3 8 4" xfId="2619" xr:uid="{00000000-0005-0000-0000-0000E2350000}"/>
    <cellStyle name="Comma 3 3 8 4 2" xfId="7422" xr:uid="{00000000-0005-0000-0000-0000E3350000}"/>
    <cellStyle name="Comma 3 3 8 4 2 2" xfId="17029" xr:uid="{00000000-0005-0000-0000-0000E4350000}"/>
    <cellStyle name="Comma 3 3 8 4 2 2 2" xfId="36243" xr:uid="{41F22A80-B932-46F8-BE31-3690234C1C9A}"/>
    <cellStyle name="Comma 3 3 8 4 2 3" xfId="26636" xr:uid="{CC6DFFF2-BEC3-4995-8E56-724E9F154482}"/>
    <cellStyle name="Comma 3 3 8 4 3" xfId="12226" xr:uid="{00000000-0005-0000-0000-0000E5350000}"/>
    <cellStyle name="Comma 3 3 8 4 3 2" xfId="31440" xr:uid="{5FEBA759-1B67-4073-83BD-260D1FEDD670}"/>
    <cellStyle name="Comma 3 3 8 4 4" xfId="21833" xr:uid="{B57AC51E-B8E2-4063-A4F7-5AD6C70A5548}"/>
    <cellStyle name="Comma 3 3 8 5" xfId="5021" xr:uid="{00000000-0005-0000-0000-0000E6350000}"/>
    <cellStyle name="Comma 3 3 8 5 2" xfId="14628" xr:uid="{00000000-0005-0000-0000-0000E7350000}"/>
    <cellStyle name="Comma 3 3 8 5 2 2" xfId="33842" xr:uid="{592B1368-05D8-4D07-A9FA-5FBFAD4B149F}"/>
    <cellStyle name="Comma 3 3 8 5 3" xfId="24235" xr:uid="{D8DD77EF-7F11-4833-B6B2-A1C8D631CE19}"/>
    <cellStyle name="Comma 3 3 8 6" xfId="9824" xr:uid="{00000000-0005-0000-0000-0000E8350000}"/>
    <cellStyle name="Comma 3 3 8 6 2" xfId="29038" xr:uid="{0A72F77C-0CC1-4C9A-BEF4-3A6FC470FFDB}"/>
    <cellStyle name="Comma 3 3 8 7" xfId="19431" xr:uid="{D9936531-AB94-42E4-892F-B59282985933}"/>
    <cellStyle name="Comma 3 3 9" xfId="413" xr:uid="{00000000-0005-0000-0000-0000E9350000}"/>
    <cellStyle name="Comma 3 3 9 2" xfId="1214" xr:uid="{00000000-0005-0000-0000-0000EA350000}"/>
    <cellStyle name="Comma 3 3 9 2 2" xfId="3619" xr:uid="{00000000-0005-0000-0000-0000EB350000}"/>
    <cellStyle name="Comma 3 3 9 2 2 2" xfId="8422" xr:uid="{00000000-0005-0000-0000-0000EC350000}"/>
    <cellStyle name="Comma 3 3 9 2 2 2 2" xfId="18029" xr:uid="{00000000-0005-0000-0000-0000ED350000}"/>
    <cellStyle name="Comma 3 3 9 2 2 2 2 2" xfId="37243" xr:uid="{5B4A3030-A7EA-4D93-BAD6-5222B5DDDF37}"/>
    <cellStyle name="Comma 3 3 9 2 2 2 3" xfId="27636" xr:uid="{AF51E631-945B-4FFF-BF2A-2DA6D88F0A0A}"/>
    <cellStyle name="Comma 3 3 9 2 2 3" xfId="13226" xr:uid="{00000000-0005-0000-0000-0000EE350000}"/>
    <cellStyle name="Comma 3 3 9 2 2 3 2" xfId="32440" xr:uid="{91CAB1BA-5C77-4D0C-BB22-EDC6C1D78774}"/>
    <cellStyle name="Comma 3 3 9 2 2 4" xfId="22833" xr:uid="{81D4FC6E-3C2E-4198-8C91-1F663370CA58}"/>
    <cellStyle name="Comma 3 3 9 2 3" xfId="6021" xr:uid="{00000000-0005-0000-0000-0000EF350000}"/>
    <cellStyle name="Comma 3 3 9 2 3 2" xfId="15628" xr:uid="{00000000-0005-0000-0000-0000F0350000}"/>
    <cellStyle name="Comma 3 3 9 2 3 2 2" xfId="34842" xr:uid="{7D23C76E-748F-407A-9E82-F3D91D75463A}"/>
    <cellStyle name="Comma 3 3 9 2 3 3" xfId="25235" xr:uid="{A60B9895-3153-40A9-B976-12BE247A6B8C}"/>
    <cellStyle name="Comma 3 3 9 2 4" xfId="10824" xr:uid="{00000000-0005-0000-0000-0000F1350000}"/>
    <cellStyle name="Comma 3 3 9 2 4 2" xfId="30038" xr:uid="{D6E74D3F-99CF-49EE-8FDF-FAEE04115F39}"/>
    <cellStyle name="Comma 3 3 9 2 5" xfId="20431" xr:uid="{F490AA58-C49B-481E-8BCE-42B6FF2AD6E9}"/>
    <cellStyle name="Comma 3 3 9 3" xfId="2014" xr:uid="{00000000-0005-0000-0000-0000F2350000}"/>
    <cellStyle name="Comma 3 3 9 3 2" xfId="4419" xr:uid="{00000000-0005-0000-0000-0000F3350000}"/>
    <cellStyle name="Comma 3 3 9 3 2 2" xfId="9222" xr:uid="{00000000-0005-0000-0000-0000F4350000}"/>
    <cellStyle name="Comma 3 3 9 3 2 2 2" xfId="18829" xr:uid="{00000000-0005-0000-0000-0000F5350000}"/>
    <cellStyle name="Comma 3 3 9 3 2 2 2 2" xfId="38043" xr:uid="{F1974921-39DC-4BB7-B0C5-625DC27D9902}"/>
    <cellStyle name="Comma 3 3 9 3 2 2 3" xfId="28436" xr:uid="{21C56D6F-40F3-4C4D-8A84-D575B16B028D}"/>
    <cellStyle name="Comma 3 3 9 3 2 3" xfId="14026" xr:uid="{00000000-0005-0000-0000-0000F6350000}"/>
    <cellStyle name="Comma 3 3 9 3 2 3 2" xfId="33240" xr:uid="{F659CE93-3AA5-4389-AFB6-CD4FE19A64CC}"/>
    <cellStyle name="Comma 3 3 9 3 2 4" xfId="23633" xr:uid="{38296B05-3B92-4E9F-A6B8-1DE069FD2D90}"/>
    <cellStyle name="Comma 3 3 9 3 3" xfId="6821" xr:uid="{00000000-0005-0000-0000-0000F7350000}"/>
    <cellStyle name="Comma 3 3 9 3 3 2" xfId="16428" xr:uid="{00000000-0005-0000-0000-0000F8350000}"/>
    <cellStyle name="Comma 3 3 9 3 3 2 2" xfId="35642" xr:uid="{9C928147-F449-43CC-8B2D-F391B7088E43}"/>
    <cellStyle name="Comma 3 3 9 3 3 3" xfId="26035" xr:uid="{65F6E95A-5D55-4EB3-8979-BFCF059EBC31}"/>
    <cellStyle name="Comma 3 3 9 3 4" xfId="11624" xr:uid="{00000000-0005-0000-0000-0000F9350000}"/>
    <cellStyle name="Comma 3 3 9 3 4 2" xfId="30838" xr:uid="{6C1F9E82-3469-4932-83AA-F7F4C9DE7E8A}"/>
    <cellStyle name="Comma 3 3 9 3 5" xfId="21231" xr:uid="{6343D89A-0296-4F83-A2F2-8D87D87BD0EF}"/>
    <cellStyle name="Comma 3 3 9 4" xfId="2819" xr:uid="{00000000-0005-0000-0000-0000FA350000}"/>
    <cellStyle name="Comma 3 3 9 4 2" xfId="7622" xr:uid="{00000000-0005-0000-0000-0000FB350000}"/>
    <cellStyle name="Comma 3 3 9 4 2 2" xfId="17229" xr:uid="{00000000-0005-0000-0000-0000FC350000}"/>
    <cellStyle name="Comma 3 3 9 4 2 2 2" xfId="36443" xr:uid="{D95BFB24-FC29-448B-82A0-6920F52DD662}"/>
    <cellStyle name="Comma 3 3 9 4 2 3" xfId="26836" xr:uid="{EFAD38D5-1550-438A-A913-6C9C0048A53B}"/>
    <cellStyle name="Comma 3 3 9 4 3" xfId="12426" xr:uid="{00000000-0005-0000-0000-0000FD350000}"/>
    <cellStyle name="Comma 3 3 9 4 3 2" xfId="31640" xr:uid="{D0AA3BCB-9DFD-44D0-A91B-C67BAFB66ED1}"/>
    <cellStyle name="Comma 3 3 9 4 4" xfId="22033" xr:uid="{355E30DF-2AA5-457E-B0A7-A8B18BE73353}"/>
    <cellStyle name="Comma 3 3 9 5" xfId="5221" xr:uid="{00000000-0005-0000-0000-0000FE350000}"/>
    <cellStyle name="Comma 3 3 9 5 2" xfId="14828" xr:uid="{00000000-0005-0000-0000-0000FF350000}"/>
    <cellStyle name="Comma 3 3 9 5 2 2" xfId="34042" xr:uid="{3B1C5C53-A2A8-4FF3-80C1-433DA61D37E1}"/>
    <cellStyle name="Comma 3 3 9 5 3" xfId="24435" xr:uid="{531886FD-76EE-4E03-B03B-4619C3C5F5AF}"/>
    <cellStyle name="Comma 3 3 9 6" xfId="10024" xr:uid="{00000000-0005-0000-0000-000000360000}"/>
    <cellStyle name="Comma 3 3 9 6 2" xfId="29238" xr:uid="{16EEFDFB-1A87-4B3C-9A46-2F8580CA3872}"/>
    <cellStyle name="Comma 3 3 9 7" xfId="19631" xr:uid="{3CFA1F77-36BD-4190-8C61-ADA3D1692259}"/>
    <cellStyle name="Comma 3 4" xfId="13" xr:uid="{00000000-0005-0000-0000-000001360000}"/>
    <cellStyle name="Comma 3 4 10" xfId="615" xr:uid="{00000000-0005-0000-0000-000002360000}"/>
    <cellStyle name="Comma 3 4 10 2" xfId="1416" xr:uid="{00000000-0005-0000-0000-000003360000}"/>
    <cellStyle name="Comma 3 4 10 2 2" xfId="3821" xr:uid="{00000000-0005-0000-0000-000004360000}"/>
    <cellStyle name="Comma 3 4 10 2 2 2" xfId="8624" xr:uid="{00000000-0005-0000-0000-000005360000}"/>
    <cellStyle name="Comma 3 4 10 2 2 2 2" xfId="18231" xr:uid="{00000000-0005-0000-0000-000006360000}"/>
    <cellStyle name="Comma 3 4 10 2 2 2 2 2" xfId="37445" xr:uid="{CA01281E-B247-4BB7-9C6D-1C3BF210F0CB}"/>
    <cellStyle name="Comma 3 4 10 2 2 2 3" xfId="27838" xr:uid="{A9744EAB-1DF8-4C09-990F-32C8DFA152D7}"/>
    <cellStyle name="Comma 3 4 10 2 2 3" xfId="13428" xr:uid="{00000000-0005-0000-0000-000007360000}"/>
    <cellStyle name="Comma 3 4 10 2 2 3 2" xfId="32642" xr:uid="{B6CB2A13-C38D-49CC-A840-23004981261C}"/>
    <cellStyle name="Comma 3 4 10 2 2 4" xfId="23035" xr:uid="{0AFA81DF-71AE-4014-B99A-D66CC5578EA3}"/>
    <cellStyle name="Comma 3 4 10 2 3" xfId="6223" xr:uid="{00000000-0005-0000-0000-000008360000}"/>
    <cellStyle name="Comma 3 4 10 2 3 2" xfId="15830" xr:uid="{00000000-0005-0000-0000-000009360000}"/>
    <cellStyle name="Comma 3 4 10 2 3 2 2" xfId="35044" xr:uid="{FB37A24C-4C56-4FEE-A11E-953FB38E2112}"/>
    <cellStyle name="Comma 3 4 10 2 3 3" xfId="25437" xr:uid="{03F93925-6C15-4E37-B632-F424E93E641A}"/>
    <cellStyle name="Comma 3 4 10 2 4" xfId="11026" xr:uid="{00000000-0005-0000-0000-00000A360000}"/>
    <cellStyle name="Comma 3 4 10 2 4 2" xfId="30240" xr:uid="{73DD9020-8FAE-4160-A143-E1C4CCF44D1B}"/>
    <cellStyle name="Comma 3 4 10 2 5" xfId="20633" xr:uid="{7C0CCAFA-4CDB-4118-A24D-E29CD839A2FC}"/>
    <cellStyle name="Comma 3 4 10 3" xfId="2216" xr:uid="{00000000-0005-0000-0000-00000B360000}"/>
    <cellStyle name="Comma 3 4 10 3 2" xfId="4621" xr:uid="{00000000-0005-0000-0000-00000C360000}"/>
    <cellStyle name="Comma 3 4 10 3 2 2" xfId="9424" xr:uid="{00000000-0005-0000-0000-00000D360000}"/>
    <cellStyle name="Comma 3 4 10 3 2 2 2" xfId="19031" xr:uid="{00000000-0005-0000-0000-00000E360000}"/>
    <cellStyle name="Comma 3 4 10 3 2 2 2 2" xfId="38245" xr:uid="{A79E374B-2AEA-44D0-9957-0E2AE6E4599C}"/>
    <cellStyle name="Comma 3 4 10 3 2 2 3" xfId="28638" xr:uid="{412265DA-B3BF-46CD-8BA6-A7E2CEA29218}"/>
    <cellStyle name="Comma 3 4 10 3 2 3" xfId="14228" xr:uid="{00000000-0005-0000-0000-00000F360000}"/>
    <cellStyle name="Comma 3 4 10 3 2 3 2" xfId="33442" xr:uid="{EC92F094-8D21-453C-AE5C-54C4303B40AB}"/>
    <cellStyle name="Comma 3 4 10 3 2 4" xfId="23835" xr:uid="{8852962B-606F-42F9-9980-33F0743407F5}"/>
    <cellStyle name="Comma 3 4 10 3 3" xfId="7023" xr:uid="{00000000-0005-0000-0000-000010360000}"/>
    <cellStyle name="Comma 3 4 10 3 3 2" xfId="16630" xr:uid="{00000000-0005-0000-0000-000011360000}"/>
    <cellStyle name="Comma 3 4 10 3 3 2 2" xfId="35844" xr:uid="{BFFED32D-218F-4CFC-AB4B-F0150545953F}"/>
    <cellStyle name="Comma 3 4 10 3 3 3" xfId="26237" xr:uid="{C0B1BE9D-3C8D-437A-BDB3-DA2EE5BE2EC8}"/>
    <cellStyle name="Comma 3 4 10 3 4" xfId="11826" xr:uid="{00000000-0005-0000-0000-000012360000}"/>
    <cellStyle name="Comma 3 4 10 3 4 2" xfId="31040" xr:uid="{FC2ECEA5-010C-4EC7-BA5E-97CEBF7DF024}"/>
    <cellStyle name="Comma 3 4 10 3 5" xfId="21433" xr:uid="{51F0EDBE-6910-40F4-B508-912E9F0EA977}"/>
    <cellStyle name="Comma 3 4 10 4" xfId="3021" xr:uid="{00000000-0005-0000-0000-000013360000}"/>
    <cellStyle name="Comma 3 4 10 4 2" xfId="7824" xr:uid="{00000000-0005-0000-0000-000014360000}"/>
    <cellStyle name="Comma 3 4 10 4 2 2" xfId="17431" xr:uid="{00000000-0005-0000-0000-000015360000}"/>
    <cellStyle name="Comma 3 4 10 4 2 2 2" xfId="36645" xr:uid="{BC31ABAA-EF90-4EF3-8B83-1DB6E56586A9}"/>
    <cellStyle name="Comma 3 4 10 4 2 3" xfId="27038" xr:uid="{A25FF84A-E916-450D-8E98-ECEBFA229386}"/>
    <cellStyle name="Comma 3 4 10 4 3" xfId="12628" xr:uid="{00000000-0005-0000-0000-000016360000}"/>
    <cellStyle name="Comma 3 4 10 4 3 2" xfId="31842" xr:uid="{0BC1CDBA-907B-4D42-807F-F27B3C3901D0}"/>
    <cellStyle name="Comma 3 4 10 4 4" xfId="22235" xr:uid="{682B0CF2-C2C0-424E-A93B-6FD247637925}"/>
    <cellStyle name="Comma 3 4 10 5" xfId="5423" xr:uid="{00000000-0005-0000-0000-000017360000}"/>
    <cellStyle name="Comma 3 4 10 5 2" xfId="15030" xr:uid="{00000000-0005-0000-0000-000018360000}"/>
    <cellStyle name="Comma 3 4 10 5 2 2" xfId="34244" xr:uid="{FADD9EA8-ECA0-4EDE-AC65-830B143DD962}"/>
    <cellStyle name="Comma 3 4 10 5 3" xfId="24637" xr:uid="{CF2322E4-81FF-4435-927D-78AF91700B48}"/>
    <cellStyle name="Comma 3 4 10 6" xfId="10226" xr:uid="{00000000-0005-0000-0000-000019360000}"/>
    <cellStyle name="Comma 3 4 10 6 2" xfId="29440" xr:uid="{6495ED78-4310-4C5C-BC08-3E820932AEA9}"/>
    <cellStyle name="Comma 3 4 10 7" xfId="19833" xr:uid="{39F4F698-6040-4C8E-86D6-E7A7AB21C61D}"/>
    <cellStyle name="Comma 3 4 11" xfId="816" xr:uid="{00000000-0005-0000-0000-00001A360000}"/>
    <cellStyle name="Comma 3 4 11 2" xfId="3221" xr:uid="{00000000-0005-0000-0000-00001B360000}"/>
    <cellStyle name="Comma 3 4 11 2 2" xfId="8024" xr:uid="{00000000-0005-0000-0000-00001C360000}"/>
    <cellStyle name="Comma 3 4 11 2 2 2" xfId="17631" xr:uid="{00000000-0005-0000-0000-00001D360000}"/>
    <cellStyle name="Comma 3 4 11 2 2 2 2" xfId="36845" xr:uid="{584D2A66-0D6A-41F0-8B0F-99F41C20CD94}"/>
    <cellStyle name="Comma 3 4 11 2 2 3" xfId="27238" xr:uid="{EEEF2DD8-DC66-4694-BC31-1A0281E3421E}"/>
    <cellStyle name="Comma 3 4 11 2 3" xfId="12828" xr:uid="{00000000-0005-0000-0000-00001E360000}"/>
    <cellStyle name="Comma 3 4 11 2 3 2" xfId="32042" xr:uid="{EAA45935-7770-4840-90D9-4DCCDED7FE32}"/>
    <cellStyle name="Comma 3 4 11 2 4" xfId="22435" xr:uid="{6104EDA7-DD70-4389-96DE-B040BE97F19F}"/>
    <cellStyle name="Comma 3 4 11 3" xfId="5623" xr:uid="{00000000-0005-0000-0000-00001F360000}"/>
    <cellStyle name="Comma 3 4 11 3 2" xfId="15230" xr:uid="{00000000-0005-0000-0000-000020360000}"/>
    <cellStyle name="Comma 3 4 11 3 2 2" xfId="34444" xr:uid="{6DD21739-318B-4833-B8BD-FB045C92D4DD}"/>
    <cellStyle name="Comma 3 4 11 3 3" xfId="24837" xr:uid="{28F90F28-8255-4975-8987-003E565C788C}"/>
    <cellStyle name="Comma 3 4 11 4" xfId="10426" xr:uid="{00000000-0005-0000-0000-000021360000}"/>
    <cellStyle name="Comma 3 4 11 4 2" xfId="29640" xr:uid="{5EC12261-01B6-4925-B289-0646F50857DE}"/>
    <cellStyle name="Comma 3 4 11 5" xfId="20033" xr:uid="{CD976204-C392-4DB2-B07B-6711C0868957}"/>
    <cellStyle name="Comma 3 4 12" xfId="1616" xr:uid="{00000000-0005-0000-0000-000022360000}"/>
    <cellStyle name="Comma 3 4 12 2" xfId="4021" xr:uid="{00000000-0005-0000-0000-000023360000}"/>
    <cellStyle name="Comma 3 4 12 2 2" xfId="8824" xr:uid="{00000000-0005-0000-0000-000024360000}"/>
    <cellStyle name="Comma 3 4 12 2 2 2" xfId="18431" xr:uid="{00000000-0005-0000-0000-000025360000}"/>
    <cellStyle name="Comma 3 4 12 2 2 2 2" xfId="37645" xr:uid="{4434931D-6198-4E87-AF2E-F838E66539C2}"/>
    <cellStyle name="Comma 3 4 12 2 2 3" xfId="28038" xr:uid="{A47FE3EC-11CE-4D0B-8CD7-8CC6C1F722D3}"/>
    <cellStyle name="Comma 3 4 12 2 3" xfId="13628" xr:uid="{00000000-0005-0000-0000-000026360000}"/>
    <cellStyle name="Comma 3 4 12 2 3 2" xfId="32842" xr:uid="{C02A8B44-D432-432F-ADF3-A9E6D69B93E0}"/>
    <cellStyle name="Comma 3 4 12 2 4" xfId="23235" xr:uid="{6C62BCA6-83B9-4717-98A5-5DC8252020CD}"/>
    <cellStyle name="Comma 3 4 12 3" xfId="6423" xr:uid="{00000000-0005-0000-0000-000027360000}"/>
    <cellStyle name="Comma 3 4 12 3 2" xfId="16030" xr:uid="{00000000-0005-0000-0000-000028360000}"/>
    <cellStyle name="Comma 3 4 12 3 2 2" xfId="35244" xr:uid="{E61F8799-558C-4B13-8B3A-E1A5CD25EE22}"/>
    <cellStyle name="Comma 3 4 12 3 3" xfId="25637" xr:uid="{87A91B29-CE8F-4443-88F7-E0286368E47E}"/>
    <cellStyle name="Comma 3 4 12 4" xfId="11226" xr:uid="{00000000-0005-0000-0000-000029360000}"/>
    <cellStyle name="Comma 3 4 12 4 2" xfId="30440" xr:uid="{C59D3BEB-8684-41A8-A5C0-A3329720CAC4}"/>
    <cellStyle name="Comma 3 4 12 5" xfId="20833" xr:uid="{E0F62448-FF86-4E69-A716-F466741CF6FF}"/>
    <cellStyle name="Comma 3 4 13" xfId="2421" xr:uid="{00000000-0005-0000-0000-00002A360000}"/>
    <cellStyle name="Comma 3 4 13 2" xfId="7224" xr:uid="{00000000-0005-0000-0000-00002B360000}"/>
    <cellStyle name="Comma 3 4 13 2 2" xfId="16831" xr:uid="{00000000-0005-0000-0000-00002C360000}"/>
    <cellStyle name="Comma 3 4 13 2 2 2" xfId="36045" xr:uid="{0BDECB04-66CF-4F45-AA7D-6C2A38631CD7}"/>
    <cellStyle name="Comma 3 4 13 2 3" xfId="26438" xr:uid="{A5030BE2-B2E1-41AA-BBCB-C91DBFD1E998}"/>
    <cellStyle name="Comma 3 4 13 3" xfId="12028" xr:uid="{00000000-0005-0000-0000-00002D360000}"/>
    <cellStyle name="Comma 3 4 13 3 2" xfId="31242" xr:uid="{3271B108-E1CC-440B-A1E8-98277181DF05}"/>
    <cellStyle name="Comma 3 4 13 4" xfId="21635" xr:uid="{0D9E2056-5833-443C-957F-8DAD6F187198}"/>
    <cellStyle name="Comma 3 4 14" xfId="4823" xr:uid="{00000000-0005-0000-0000-00002E360000}"/>
    <cellStyle name="Comma 3 4 14 2" xfId="14430" xr:uid="{00000000-0005-0000-0000-00002F360000}"/>
    <cellStyle name="Comma 3 4 14 2 2" xfId="33644" xr:uid="{DE8C8EEA-DD9B-4511-878B-1FE176F5FD2F}"/>
    <cellStyle name="Comma 3 4 14 3" xfId="24037" xr:uid="{CD44CB72-6613-41C5-A937-A07C8B14C457}"/>
    <cellStyle name="Comma 3 4 15" xfId="9626" xr:uid="{00000000-0005-0000-0000-000030360000}"/>
    <cellStyle name="Comma 3 4 15 2" xfId="28840" xr:uid="{CC663002-6C59-4B8A-B902-5B91F3FE49AE}"/>
    <cellStyle name="Comma 3 4 16" xfId="19233" xr:uid="{FBDE048B-DF6C-4701-B94B-803A905D0A37}"/>
    <cellStyle name="Comma 3 4 2" xfId="24" xr:uid="{00000000-0005-0000-0000-000031360000}"/>
    <cellStyle name="Comma 3 4 2 10" xfId="4833" xr:uid="{00000000-0005-0000-0000-000032360000}"/>
    <cellStyle name="Comma 3 4 2 10 2" xfId="14440" xr:uid="{00000000-0005-0000-0000-000033360000}"/>
    <cellStyle name="Comma 3 4 2 10 2 2" xfId="33654" xr:uid="{2D9B4EA1-0E9E-4CDC-8582-1A5E08537DA5}"/>
    <cellStyle name="Comma 3 4 2 10 3" xfId="24047" xr:uid="{5E084C05-EBF1-4C6E-83E1-B41D5D0086CB}"/>
    <cellStyle name="Comma 3 4 2 11" xfId="9636" xr:uid="{00000000-0005-0000-0000-000034360000}"/>
    <cellStyle name="Comma 3 4 2 11 2" xfId="28850" xr:uid="{1A587AF9-A075-4975-A00E-A1B3FAA240FE}"/>
    <cellStyle name="Comma 3 4 2 12" xfId="19243" xr:uid="{C70E8D06-4587-49B2-9A60-84EFB7878B6A}"/>
    <cellStyle name="Comma 3 4 2 2" xfId="75" xr:uid="{00000000-0005-0000-0000-000035360000}"/>
    <cellStyle name="Comma 3 4 2 2 10" xfId="9686" xr:uid="{00000000-0005-0000-0000-000036360000}"/>
    <cellStyle name="Comma 3 4 2 2 10 2" xfId="28900" xr:uid="{5BEC5C8C-05BA-4A99-A954-EAD1675C4B3F}"/>
    <cellStyle name="Comma 3 4 2 2 11" xfId="19293" xr:uid="{9AFB6608-292E-472D-A61E-1F1A69A708C2}"/>
    <cellStyle name="Comma 3 4 2 2 2" xfId="175" xr:uid="{00000000-0005-0000-0000-000037360000}"/>
    <cellStyle name="Comma 3 4 2 2 2 10" xfId="19393" xr:uid="{F8144331-AD2C-4C5D-81BA-E5C50D697F3E}"/>
    <cellStyle name="Comma 3 4 2 2 2 2" xfId="375" xr:uid="{00000000-0005-0000-0000-000038360000}"/>
    <cellStyle name="Comma 3 4 2 2 2 2 2" xfId="1176" xr:uid="{00000000-0005-0000-0000-000039360000}"/>
    <cellStyle name="Comma 3 4 2 2 2 2 2 2" xfId="3581" xr:uid="{00000000-0005-0000-0000-00003A360000}"/>
    <cellStyle name="Comma 3 4 2 2 2 2 2 2 2" xfId="8384" xr:uid="{00000000-0005-0000-0000-00003B360000}"/>
    <cellStyle name="Comma 3 4 2 2 2 2 2 2 2 2" xfId="17991" xr:uid="{00000000-0005-0000-0000-00003C360000}"/>
    <cellStyle name="Comma 3 4 2 2 2 2 2 2 2 2 2" xfId="37205" xr:uid="{E2133B46-6850-4929-A3F6-97BBC3262932}"/>
    <cellStyle name="Comma 3 4 2 2 2 2 2 2 2 3" xfId="27598" xr:uid="{CA10CD67-90A8-49CE-9E4B-BC392110B8D3}"/>
    <cellStyle name="Comma 3 4 2 2 2 2 2 2 3" xfId="13188" xr:uid="{00000000-0005-0000-0000-00003D360000}"/>
    <cellStyle name="Comma 3 4 2 2 2 2 2 2 3 2" xfId="32402" xr:uid="{F6A9006C-D1DD-4440-A6C1-7B5BDE88B59E}"/>
    <cellStyle name="Comma 3 4 2 2 2 2 2 2 4" xfId="22795" xr:uid="{F9D7FDE6-7169-4EFE-B89B-853F6DB2EA87}"/>
    <cellStyle name="Comma 3 4 2 2 2 2 2 3" xfId="5983" xr:uid="{00000000-0005-0000-0000-00003E360000}"/>
    <cellStyle name="Comma 3 4 2 2 2 2 2 3 2" xfId="15590" xr:uid="{00000000-0005-0000-0000-00003F360000}"/>
    <cellStyle name="Comma 3 4 2 2 2 2 2 3 2 2" xfId="34804" xr:uid="{5026125F-1FCB-4E39-92C8-EF80935694EE}"/>
    <cellStyle name="Comma 3 4 2 2 2 2 2 3 3" xfId="25197" xr:uid="{0F60D404-01A3-49F7-BA66-8BC5C052983A}"/>
    <cellStyle name="Comma 3 4 2 2 2 2 2 4" xfId="10786" xr:uid="{00000000-0005-0000-0000-000040360000}"/>
    <cellStyle name="Comma 3 4 2 2 2 2 2 4 2" xfId="30000" xr:uid="{E3781DEA-5025-43C5-9A84-CA70D9F3791E}"/>
    <cellStyle name="Comma 3 4 2 2 2 2 2 5" xfId="20393" xr:uid="{DD45A314-ECD3-48FA-A19B-9B1C9D4ED5AC}"/>
    <cellStyle name="Comma 3 4 2 2 2 2 3" xfId="1976" xr:uid="{00000000-0005-0000-0000-000041360000}"/>
    <cellStyle name="Comma 3 4 2 2 2 2 3 2" xfId="4381" xr:uid="{00000000-0005-0000-0000-000042360000}"/>
    <cellStyle name="Comma 3 4 2 2 2 2 3 2 2" xfId="9184" xr:uid="{00000000-0005-0000-0000-000043360000}"/>
    <cellStyle name="Comma 3 4 2 2 2 2 3 2 2 2" xfId="18791" xr:uid="{00000000-0005-0000-0000-000044360000}"/>
    <cellStyle name="Comma 3 4 2 2 2 2 3 2 2 2 2" xfId="38005" xr:uid="{E404A883-124A-4878-90A8-BF2004C6F66E}"/>
    <cellStyle name="Comma 3 4 2 2 2 2 3 2 2 3" xfId="28398" xr:uid="{74682D2F-55D4-4F87-AF6C-ABFE162F3877}"/>
    <cellStyle name="Comma 3 4 2 2 2 2 3 2 3" xfId="13988" xr:uid="{00000000-0005-0000-0000-000045360000}"/>
    <cellStyle name="Comma 3 4 2 2 2 2 3 2 3 2" xfId="33202" xr:uid="{2C28307E-3577-4A35-9570-139139024416}"/>
    <cellStyle name="Comma 3 4 2 2 2 2 3 2 4" xfId="23595" xr:uid="{E565694A-8BA4-434C-AEC9-2D856FE407C6}"/>
    <cellStyle name="Comma 3 4 2 2 2 2 3 3" xfId="6783" xr:uid="{00000000-0005-0000-0000-000046360000}"/>
    <cellStyle name="Comma 3 4 2 2 2 2 3 3 2" xfId="16390" xr:uid="{00000000-0005-0000-0000-000047360000}"/>
    <cellStyle name="Comma 3 4 2 2 2 2 3 3 2 2" xfId="35604" xr:uid="{C6F1C22D-24D2-4557-8600-3E74BE9F951F}"/>
    <cellStyle name="Comma 3 4 2 2 2 2 3 3 3" xfId="25997" xr:uid="{80B16C4C-35F8-4979-AAB6-52B5D5659268}"/>
    <cellStyle name="Comma 3 4 2 2 2 2 3 4" xfId="11586" xr:uid="{00000000-0005-0000-0000-000048360000}"/>
    <cellStyle name="Comma 3 4 2 2 2 2 3 4 2" xfId="30800" xr:uid="{98B25342-93C3-400F-9B24-E70AD7AC32CC}"/>
    <cellStyle name="Comma 3 4 2 2 2 2 3 5" xfId="21193" xr:uid="{9EE25433-3967-4F58-B518-A71D2F63ECF6}"/>
    <cellStyle name="Comma 3 4 2 2 2 2 4" xfId="2781" xr:uid="{00000000-0005-0000-0000-000049360000}"/>
    <cellStyle name="Comma 3 4 2 2 2 2 4 2" xfId="7584" xr:uid="{00000000-0005-0000-0000-00004A360000}"/>
    <cellStyle name="Comma 3 4 2 2 2 2 4 2 2" xfId="17191" xr:uid="{00000000-0005-0000-0000-00004B360000}"/>
    <cellStyle name="Comma 3 4 2 2 2 2 4 2 2 2" xfId="36405" xr:uid="{834FF5D4-5D17-4CB4-8329-CA7DEB43FD66}"/>
    <cellStyle name="Comma 3 4 2 2 2 2 4 2 3" xfId="26798" xr:uid="{0F1542BE-27F6-476F-959E-9CA5AC9998C8}"/>
    <cellStyle name="Comma 3 4 2 2 2 2 4 3" xfId="12388" xr:uid="{00000000-0005-0000-0000-00004C360000}"/>
    <cellStyle name="Comma 3 4 2 2 2 2 4 3 2" xfId="31602" xr:uid="{6AE3D4B0-1DD2-4E74-ABBA-4E31D2C6BB95}"/>
    <cellStyle name="Comma 3 4 2 2 2 2 4 4" xfId="21995" xr:uid="{44D78BF0-8091-468B-8234-5E25FDF3D00B}"/>
    <cellStyle name="Comma 3 4 2 2 2 2 5" xfId="5183" xr:uid="{00000000-0005-0000-0000-00004D360000}"/>
    <cellStyle name="Comma 3 4 2 2 2 2 5 2" xfId="14790" xr:uid="{00000000-0005-0000-0000-00004E360000}"/>
    <cellStyle name="Comma 3 4 2 2 2 2 5 2 2" xfId="34004" xr:uid="{EDA8D19D-5653-42E3-99D2-D3CC46FBBCDD}"/>
    <cellStyle name="Comma 3 4 2 2 2 2 5 3" xfId="24397" xr:uid="{F2A19E4B-C5EC-4AAC-9177-50042D6A33C4}"/>
    <cellStyle name="Comma 3 4 2 2 2 2 6" xfId="9986" xr:uid="{00000000-0005-0000-0000-00004F360000}"/>
    <cellStyle name="Comma 3 4 2 2 2 2 6 2" xfId="29200" xr:uid="{25139692-8D8A-4F3E-9115-27CEC8F0F069}"/>
    <cellStyle name="Comma 3 4 2 2 2 2 7" xfId="19593" xr:uid="{EF3F1787-BDFE-44CE-A6AB-87C1BD7B7E4E}"/>
    <cellStyle name="Comma 3 4 2 2 2 3" xfId="575" xr:uid="{00000000-0005-0000-0000-000050360000}"/>
    <cellStyle name="Comma 3 4 2 2 2 3 2" xfId="1376" xr:uid="{00000000-0005-0000-0000-000051360000}"/>
    <cellStyle name="Comma 3 4 2 2 2 3 2 2" xfId="3781" xr:uid="{00000000-0005-0000-0000-000052360000}"/>
    <cellStyle name="Comma 3 4 2 2 2 3 2 2 2" xfId="8584" xr:uid="{00000000-0005-0000-0000-000053360000}"/>
    <cellStyle name="Comma 3 4 2 2 2 3 2 2 2 2" xfId="18191" xr:uid="{00000000-0005-0000-0000-000054360000}"/>
    <cellStyle name="Comma 3 4 2 2 2 3 2 2 2 2 2" xfId="37405" xr:uid="{92D3E8F8-6451-4DC3-8060-8DEF3C2F0DAC}"/>
    <cellStyle name="Comma 3 4 2 2 2 3 2 2 2 3" xfId="27798" xr:uid="{8A4DE029-7DC7-44C6-81FB-30D2CA6F124F}"/>
    <cellStyle name="Comma 3 4 2 2 2 3 2 2 3" xfId="13388" xr:uid="{00000000-0005-0000-0000-000055360000}"/>
    <cellStyle name="Comma 3 4 2 2 2 3 2 2 3 2" xfId="32602" xr:uid="{73CF81E6-F188-489A-ADE1-8D4EC8ED1EE9}"/>
    <cellStyle name="Comma 3 4 2 2 2 3 2 2 4" xfId="22995" xr:uid="{3CC00C0A-D4C2-45CF-B59D-64287603F16A}"/>
    <cellStyle name="Comma 3 4 2 2 2 3 2 3" xfId="6183" xr:uid="{00000000-0005-0000-0000-000056360000}"/>
    <cellStyle name="Comma 3 4 2 2 2 3 2 3 2" xfId="15790" xr:uid="{00000000-0005-0000-0000-000057360000}"/>
    <cellStyle name="Comma 3 4 2 2 2 3 2 3 2 2" xfId="35004" xr:uid="{29BDEE18-DD1C-49D0-BE11-AAA51C70CD96}"/>
    <cellStyle name="Comma 3 4 2 2 2 3 2 3 3" xfId="25397" xr:uid="{4FD72333-31EB-475B-BE4F-83A97183C77F}"/>
    <cellStyle name="Comma 3 4 2 2 2 3 2 4" xfId="10986" xr:uid="{00000000-0005-0000-0000-000058360000}"/>
    <cellStyle name="Comma 3 4 2 2 2 3 2 4 2" xfId="30200" xr:uid="{02A758B2-51A5-48B7-A9B1-571B23626CA4}"/>
    <cellStyle name="Comma 3 4 2 2 2 3 2 5" xfId="20593" xr:uid="{D2C83F86-3452-444E-AE12-C9A1D8A15718}"/>
    <cellStyle name="Comma 3 4 2 2 2 3 3" xfId="2176" xr:uid="{00000000-0005-0000-0000-000059360000}"/>
    <cellStyle name="Comma 3 4 2 2 2 3 3 2" xfId="4581" xr:uid="{00000000-0005-0000-0000-00005A360000}"/>
    <cellStyle name="Comma 3 4 2 2 2 3 3 2 2" xfId="9384" xr:uid="{00000000-0005-0000-0000-00005B360000}"/>
    <cellStyle name="Comma 3 4 2 2 2 3 3 2 2 2" xfId="18991" xr:uid="{00000000-0005-0000-0000-00005C360000}"/>
    <cellStyle name="Comma 3 4 2 2 2 3 3 2 2 2 2" xfId="38205" xr:uid="{4440EA6C-F48C-4AB8-8B05-7140A1D0C55A}"/>
    <cellStyle name="Comma 3 4 2 2 2 3 3 2 2 3" xfId="28598" xr:uid="{39315C7E-0203-4792-82CD-03AC06C3D295}"/>
    <cellStyle name="Comma 3 4 2 2 2 3 3 2 3" xfId="14188" xr:uid="{00000000-0005-0000-0000-00005D360000}"/>
    <cellStyle name="Comma 3 4 2 2 2 3 3 2 3 2" xfId="33402" xr:uid="{85E5E739-3B24-403C-845E-D667C52054AA}"/>
    <cellStyle name="Comma 3 4 2 2 2 3 3 2 4" xfId="23795" xr:uid="{3BC2A53A-CE5F-42CD-AAB9-24E7480707E6}"/>
    <cellStyle name="Comma 3 4 2 2 2 3 3 3" xfId="6983" xr:uid="{00000000-0005-0000-0000-00005E360000}"/>
    <cellStyle name="Comma 3 4 2 2 2 3 3 3 2" xfId="16590" xr:uid="{00000000-0005-0000-0000-00005F360000}"/>
    <cellStyle name="Comma 3 4 2 2 2 3 3 3 2 2" xfId="35804" xr:uid="{9E51D11F-022B-4EA1-A10D-3B8E6F9FD0F0}"/>
    <cellStyle name="Comma 3 4 2 2 2 3 3 3 3" xfId="26197" xr:uid="{E38407F9-1E31-42F5-9FAB-34346B30946F}"/>
    <cellStyle name="Comma 3 4 2 2 2 3 3 4" xfId="11786" xr:uid="{00000000-0005-0000-0000-000060360000}"/>
    <cellStyle name="Comma 3 4 2 2 2 3 3 4 2" xfId="31000" xr:uid="{4D904B92-2866-4F62-931A-F8B0FEC598D6}"/>
    <cellStyle name="Comma 3 4 2 2 2 3 3 5" xfId="21393" xr:uid="{E182364D-B9A0-4705-8F9D-9243DD3797CA}"/>
    <cellStyle name="Comma 3 4 2 2 2 3 4" xfId="2981" xr:uid="{00000000-0005-0000-0000-000061360000}"/>
    <cellStyle name="Comma 3 4 2 2 2 3 4 2" xfId="7784" xr:uid="{00000000-0005-0000-0000-000062360000}"/>
    <cellStyle name="Comma 3 4 2 2 2 3 4 2 2" xfId="17391" xr:uid="{00000000-0005-0000-0000-000063360000}"/>
    <cellStyle name="Comma 3 4 2 2 2 3 4 2 2 2" xfId="36605" xr:uid="{A6A87B1A-11CF-4507-8116-BE9BF1C05F31}"/>
    <cellStyle name="Comma 3 4 2 2 2 3 4 2 3" xfId="26998" xr:uid="{C0111DA6-A978-44B5-B379-4AB603BEF45C}"/>
    <cellStyle name="Comma 3 4 2 2 2 3 4 3" xfId="12588" xr:uid="{00000000-0005-0000-0000-000064360000}"/>
    <cellStyle name="Comma 3 4 2 2 2 3 4 3 2" xfId="31802" xr:uid="{13E4756C-52D1-4FC9-BFEB-2105F9AE0FC2}"/>
    <cellStyle name="Comma 3 4 2 2 2 3 4 4" xfId="22195" xr:uid="{3555976A-B0C6-4581-B033-AF0DC4331A2D}"/>
    <cellStyle name="Comma 3 4 2 2 2 3 5" xfId="5383" xr:uid="{00000000-0005-0000-0000-000065360000}"/>
    <cellStyle name="Comma 3 4 2 2 2 3 5 2" xfId="14990" xr:uid="{00000000-0005-0000-0000-000066360000}"/>
    <cellStyle name="Comma 3 4 2 2 2 3 5 2 2" xfId="34204" xr:uid="{B1E3C9FD-8A08-4B1C-A905-54A88AD7CAC9}"/>
    <cellStyle name="Comma 3 4 2 2 2 3 5 3" xfId="24597" xr:uid="{16C96168-21F6-4ADC-B6E7-DE2619535A18}"/>
    <cellStyle name="Comma 3 4 2 2 2 3 6" xfId="10186" xr:uid="{00000000-0005-0000-0000-000067360000}"/>
    <cellStyle name="Comma 3 4 2 2 2 3 6 2" xfId="29400" xr:uid="{DFF71FC5-6298-4401-85B5-9EBB4468C186}"/>
    <cellStyle name="Comma 3 4 2 2 2 3 7" xfId="19793" xr:uid="{A018E30E-23D1-4691-B0F6-CCAB1D0690FB}"/>
    <cellStyle name="Comma 3 4 2 2 2 4" xfId="775" xr:uid="{00000000-0005-0000-0000-000068360000}"/>
    <cellStyle name="Comma 3 4 2 2 2 4 2" xfId="1576" xr:uid="{00000000-0005-0000-0000-000069360000}"/>
    <cellStyle name="Comma 3 4 2 2 2 4 2 2" xfId="3981" xr:uid="{00000000-0005-0000-0000-00006A360000}"/>
    <cellStyle name="Comma 3 4 2 2 2 4 2 2 2" xfId="8784" xr:uid="{00000000-0005-0000-0000-00006B360000}"/>
    <cellStyle name="Comma 3 4 2 2 2 4 2 2 2 2" xfId="18391" xr:uid="{00000000-0005-0000-0000-00006C360000}"/>
    <cellStyle name="Comma 3 4 2 2 2 4 2 2 2 2 2" xfId="37605" xr:uid="{462A4D4A-E9C5-4FF4-89AA-EE49094C22C4}"/>
    <cellStyle name="Comma 3 4 2 2 2 4 2 2 2 3" xfId="27998" xr:uid="{C2E7D9D5-5F91-41BE-890A-28FBFA6D6E40}"/>
    <cellStyle name="Comma 3 4 2 2 2 4 2 2 3" xfId="13588" xr:uid="{00000000-0005-0000-0000-00006D360000}"/>
    <cellStyle name="Comma 3 4 2 2 2 4 2 2 3 2" xfId="32802" xr:uid="{F1414E0D-BC39-4E42-BEB0-4B2DDA9109AB}"/>
    <cellStyle name="Comma 3 4 2 2 2 4 2 2 4" xfId="23195" xr:uid="{00D11EF0-3EC5-4064-AA7C-4FCEC92D4278}"/>
    <cellStyle name="Comma 3 4 2 2 2 4 2 3" xfId="6383" xr:uid="{00000000-0005-0000-0000-00006E360000}"/>
    <cellStyle name="Comma 3 4 2 2 2 4 2 3 2" xfId="15990" xr:uid="{00000000-0005-0000-0000-00006F360000}"/>
    <cellStyle name="Comma 3 4 2 2 2 4 2 3 2 2" xfId="35204" xr:uid="{2DC9234B-1259-4A54-BB06-59564EA0F9FB}"/>
    <cellStyle name="Comma 3 4 2 2 2 4 2 3 3" xfId="25597" xr:uid="{49EEDD8F-200E-4D93-A843-C7C53C96DA69}"/>
    <cellStyle name="Comma 3 4 2 2 2 4 2 4" xfId="11186" xr:uid="{00000000-0005-0000-0000-000070360000}"/>
    <cellStyle name="Comma 3 4 2 2 2 4 2 4 2" xfId="30400" xr:uid="{7A486B4B-6F0B-4723-BADB-8DAF498E8799}"/>
    <cellStyle name="Comma 3 4 2 2 2 4 2 5" xfId="20793" xr:uid="{C216C566-34A6-41E7-A16F-073D78327460}"/>
    <cellStyle name="Comma 3 4 2 2 2 4 3" xfId="2376" xr:uid="{00000000-0005-0000-0000-000071360000}"/>
    <cellStyle name="Comma 3 4 2 2 2 4 3 2" xfId="4781" xr:uid="{00000000-0005-0000-0000-000072360000}"/>
    <cellStyle name="Comma 3 4 2 2 2 4 3 2 2" xfId="9584" xr:uid="{00000000-0005-0000-0000-000073360000}"/>
    <cellStyle name="Comma 3 4 2 2 2 4 3 2 2 2" xfId="19191" xr:uid="{00000000-0005-0000-0000-000074360000}"/>
    <cellStyle name="Comma 3 4 2 2 2 4 3 2 2 2 2" xfId="38405" xr:uid="{7645F56B-3F81-4FDE-9C30-711FE5BDD82F}"/>
    <cellStyle name="Comma 3 4 2 2 2 4 3 2 2 3" xfId="28798" xr:uid="{249CA4EE-8958-46CC-93E5-8C0EC686FADF}"/>
    <cellStyle name="Comma 3 4 2 2 2 4 3 2 3" xfId="14388" xr:uid="{00000000-0005-0000-0000-000075360000}"/>
    <cellStyle name="Comma 3 4 2 2 2 4 3 2 3 2" xfId="33602" xr:uid="{805CB14B-FF5E-4210-AAD7-7FBDD6C1F36C}"/>
    <cellStyle name="Comma 3 4 2 2 2 4 3 2 4" xfId="23995" xr:uid="{AF6E4585-98D9-4A2F-A019-CD1956A67454}"/>
    <cellStyle name="Comma 3 4 2 2 2 4 3 3" xfId="7183" xr:uid="{00000000-0005-0000-0000-000076360000}"/>
    <cellStyle name="Comma 3 4 2 2 2 4 3 3 2" xfId="16790" xr:uid="{00000000-0005-0000-0000-000077360000}"/>
    <cellStyle name="Comma 3 4 2 2 2 4 3 3 2 2" xfId="36004" xr:uid="{6CA1F9D1-7E27-49A0-8A5F-7F2F68A9B23C}"/>
    <cellStyle name="Comma 3 4 2 2 2 4 3 3 3" xfId="26397" xr:uid="{A4B8E5A1-599B-43EC-97F5-D79540262A8A}"/>
    <cellStyle name="Comma 3 4 2 2 2 4 3 4" xfId="11986" xr:uid="{00000000-0005-0000-0000-000078360000}"/>
    <cellStyle name="Comma 3 4 2 2 2 4 3 4 2" xfId="31200" xr:uid="{E94D6C2B-EACF-4F7F-BDF8-D5441414B454}"/>
    <cellStyle name="Comma 3 4 2 2 2 4 3 5" xfId="21593" xr:uid="{4257169D-7A1E-4AFD-8E6C-61120E8BEED1}"/>
    <cellStyle name="Comma 3 4 2 2 2 4 4" xfId="3181" xr:uid="{00000000-0005-0000-0000-000079360000}"/>
    <cellStyle name="Comma 3 4 2 2 2 4 4 2" xfId="7984" xr:uid="{00000000-0005-0000-0000-00007A360000}"/>
    <cellStyle name="Comma 3 4 2 2 2 4 4 2 2" xfId="17591" xr:uid="{00000000-0005-0000-0000-00007B360000}"/>
    <cellStyle name="Comma 3 4 2 2 2 4 4 2 2 2" xfId="36805" xr:uid="{278BEF90-E55D-42A8-A8E7-EC23DADC80EB}"/>
    <cellStyle name="Comma 3 4 2 2 2 4 4 2 3" xfId="27198" xr:uid="{28C179D0-900C-47F0-9DA5-B1E9CF10CD08}"/>
    <cellStyle name="Comma 3 4 2 2 2 4 4 3" xfId="12788" xr:uid="{00000000-0005-0000-0000-00007C360000}"/>
    <cellStyle name="Comma 3 4 2 2 2 4 4 3 2" xfId="32002" xr:uid="{70AEDFB6-5413-4A4E-B98E-24CBED89E6F2}"/>
    <cellStyle name="Comma 3 4 2 2 2 4 4 4" xfId="22395" xr:uid="{C51A0F08-A71A-4747-AA05-8720900C9FA8}"/>
    <cellStyle name="Comma 3 4 2 2 2 4 5" xfId="5583" xr:uid="{00000000-0005-0000-0000-00007D360000}"/>
    <cellStyle name="Comma 3 4 2 2 2 4 5 2" xfId="15190" xr:uid="{00000000-0005-0000-0000-00007E360000}"/>
    <cellStyle name="Comma 3 4 2 2 2 4 5 2 2" xfId="34404" xr:uid="{2A0E6018-B9FA-4303-BD76-7E4ED0C24AF2}"/>
    <cellStyle name="Comma 3 4 2 2 2 4 5 3" xfId="24797" xr:uid="{91935DBD-FCA1-471B-850F-A852A4E29E30}"/>
    <cellStyle name="Comma 3 4 2 2 2 4 6" xfId="10386" xr:uid="{00000000-0005-0000-0000-00007F360000}"/>
    <cellStyle name="Comma 3 4 2 2 2 4 6 2" xfId="29600" xr:uid="{8D7F9475-D81E-437F-9BB5-22E62064D7A7}"/>
    <cellStyle name="Comma 3 4 2 2 2 4 7" xfId="19993" xr:uid="{0C38B732-A0F0-46F0-9152-FA2EB2698CC8}"/>
    <cellStyle name="Comma 3 4 2 2 2 5" xfId="976" xr:uid="{00000000-0005-0000-0000-000080360000}"/>
    <cellStyle name="Comma 3 4 2 2 2 5 2" xfId="3381" xr:uid="{00000000-0005-0000-0000-000081360000}"/>
    <cellStyle name="Comma 3 4 2 2 2 5 2 2" xfId="8184" xr:uid="{00000000-0005-0000-0000-000082360000}"/>
    <cellStyle name="Comma 3 4 2 2 2 5 2 2 2" xfId="17791" xr:uid="{00000000-0005-0000-0000-000083360000}"/>
    <cellStyle name="Comma 3 4 2 2 2 5 2 2 2 2" xfId="37005" xr:uid="{6DBCCDA1-407C-4475-ACD0-A6A27FE4484A}"/>
    <cellStyle name="Comma 3 4 2 2 2 5 2 2 3" xfId="27398" xr:uid="{95FA6833-7A02-4A8C-9C4E-25D4A1885DFC}"/>
    <cellStyle name="Comma 3 4 2 2 2 5 2 3" xfId="12988" xr:uid="{00000000-0005-0000-0000-000084360000}"/>
    <cellStyle name="Comma 3 4 2 2 2 5 2 3 2" xfId="32202" xr:uid="{5271A82C-12B5-42A7-AB87-FE5B835B7F25}"/>
    <cellStyle name="Comma 3 4 2 2 2 5 2 4" xfId="22595" xr:uid="{0D2046BB-D312-45CC-9517-3E91458ED408}"/>
    <cellStyle name="Comma 3 4 2 2 2 5 3" xfId="5783" xr:uid="{00000000-0005-0000-0000-000085360000}"/>
    <cellStyle name="Comma 3 4 2 2 2 5 3 2" xfId="15390" xr:uid="{00000000-0005-0000-0000-000086360000}"/>
    <cellStyle name="Comma 3 4 2 2 2 5 3 2 2" xfId="34604" xr:uid="{0508FDDA-CFD9-4F34-BED3-BFBFA5EEC00C}"/>
    <cellStyle name="Comma 3 4 2 2 2 5 3 3" xfId="24997" xr:uid="{945992FC-1B90-4F6B-8AE9-45DA9AA315B8}"/>
    <cellStyle name="Comma 3 4 2 2 2 5 4" xfId="10586" xr:uid="{00000000-0005-0000-0000-000087360000}"/>
    <cellStyle name="Comma 3 4 2 2 2 5 4 2" xfId="29800" xr:uid="{AD04B490-D4AE-4933-9217-84E410060FD4}"/>
    <cellStyle name="Comma 3 4 2 2 2 5 5" xfId="20193" xr:uid="{B0023CEA-A7BC-4C54-AAC5-45CED60D691D}"/>
    <cellStyle name="Comma 3 4 2 2 2 6" xfId="1776" xr:uid="{00000000-0005-0000-0000-000088360000}"/>
    <cellStyle name="Comma 3 4 2 2 2 6 2" xfId="4181" xr:uid="{00000000-0005-0000-0000-000089360000}"/>
    <cellStyle name="Comma 3 4 2 2 2 6 2 2" xfId="8984" xr:uid="{00000000-0005-0000-0000-00008A360000}"/>
    <cellStyle name="Comma 3 4 2 2 2 6 2 2 2" xfId="18591" xr:uid="{00000000-0005-0000-0000-00008B360000}"/>
    <cellStyle name="Comma 3 4 2 2 2 6 2 2 2 2" xfId="37805" xr:uid="{8F59F7A1-646D-4A44-AC84-05A65AE7B43B}"/>
    <cellStyle name="Comma 3 4 2 2 2 6 2 2 3" xfId="28198" xr:uid="{FDF6BD75-FC43-4CEB-A129-75C5BD5A5A74}"/>
    <cellStyle name="Comma 3 4 2 2 2 6 2 3" xfId="13788" xr:uid="{00000000-0005-0000-0000-00008C360000}"/>
    <cellStyle name="Comma 3 4 2 2 2 6 2 3 2" xfId="33002" xr:uid="{E912D189-AFD0-4530-9057-8A62B14EF54F}"/>
    <cellStyle name="Comma 3 4 2 2 2 6 2 4" xfId="23395" xr:uid="{6C376F26-0692-4AFD-9455-D117666ACC44}"/>
    <cellStyle name="Comma 3 4 2 2 2 6 3" xfId="6583" xr:uid="{00000000-0005-0000-0000-00008D360000}"/>
    <cellStyle name="Comma 3 4 2 2 2 6 3 2" xfId="16190" xr:uid="{00000000-0005-0000-0000-00008E360000}"/>
    <cellStyle name="Comma 3 4 2 2 2 6 3 2 2" xfId="35404" xr:uid="{B48836C3-8C3A-4317-8CE5-BE2EE88D5CA4}"/>
    <cellStyle name="Comma 3 4 2 2 2 6 3 3" xfId="25797" xr:uid="{1F3B2A7B-DF75-4012-AD1B-15B9C3159A84}"/>
    <cellStyle name="Comma 3 4 2 2 2 6 4" xfId="11386" xr:uid="{00000000-0005-0000-0000-00008F360000}"/>
    <cellStyle name="Comma 3 4 2 2 2 6 4 2" xfId="30600" xr:uid="{E4E8E48F-3D06-48EB-AE44-766BC1DB64D1}"/>
    <cellStyle name="Comma 3 4 2 2 2 6 5" xfId="20993" xr:uid="{F0EB4623-09A6-44F8-8222-CE773C1658A8}"/>
    <cellStyle name="Comma 3 4 2 2 2 7" xfId="2581" xr:uid="{00000000-0005-0000-0000-000090360000}"/>
    <cellStyle name="Comma 3 4 2 2 2 7 2" xfId="7384" xr:uid="{00000000-0005-0000-0000-000091360000}"/>
    <cellStyle name="Comma 3 4 2 2 2 7 2 2" xfId="16991" xr:uid="{00000000-0005-0000-0000-000092360000}"/>
    <cellStyle name="Comma 3 4 2 2 2 7 2 2 2" xfId="36205" xr:uid="{856A5D55-25DA-4028-A8CE-DA566C1AE88F}"/>
    <cellStyle name="Comma 3 4 2 2 2 7 2 3" xfId="26598" xr:uid="{54BFAE7C-DBC6-47E1-91B6-4BCBB08DCBF6}"/>
    <cellStyle name="Comma 3 4 2 2 2 7 3" xfId="12188" xr:uid="{00000000-0005-0000-0000-000093360000}"/>
    <cellStyle name="Comma 3 4 2 2 2 7 3 2" xfId="31402" xr:uid="{6060D51E-383C-46D3-BF5C-A228E0DF74D2}"/>
    <cellStyle name="Comma 3 4 2 2 2 7 4" xfId="21795" xr:uid="{AB777AA7-15B4-4E42-B0C9-7F2269AD89FB}"/>
    <cellStyle name="Comma 3 4 2 2 2 8" xfId="4983" xr:uid="{00000000-0005-0000-0000-000094360000}"/>
    <cellStyle name="Comma 3 4 2 2 2 8 2" xfId="14590" xr:uid="{00000000-0005-0000-0000-000095360000}"/>
    <cellStyle name="Comma 3 4 2 2 2 8 2 2" xfId="33804" xr:uid="{83D227CC-FD4F-4E72-857A-ED2CCF011ACC}"/>
    <cellStyle name="Comma 3 4 2 2 2 8 3" xfId="24197" xr:uid="{8F547E77-2078-4F72-9276-051B6F052B3D}"/>
    <cellStyle name="Comma 3 4 2 2 2 9" xfId="9786" xr:uid="{00000000-0005-0000-0000-000096360000}"/>
    <cellStyle name="Comma 3 4 2 2 2 9 2" xfId="29000" xr:uid="{3028EC42-1E34-4ECB-A0A9-24BBEF9DE467}"/>
    <cellStyle name="Comma 3 4 2 2 3" xfId="275" xr:uid="{00000000-0005-0000-0000-000097360000}"/>
    <cellStyle name="Comma 3 4 2 2 3 2" xfId="1076" xr:uid="{00000000-0005-0000-0000-000098360000}"/>
    <cellStyle name="Comma 3 4 2 2 3 2 2" xfId="3481" xr:uid="{00000000-0005-0000-0000-000099360000}"/>
    <cellStyle name="Comma 3 4 2 2 3 2 2 2" xfId="8284" xr:uid="{00000000-0005-0000-0000-00009A360000}"/>
    <cellStyle name="Comma 3 4 2 2 3 2 2 2 2" xfId="17891" xr:uid="{00000000-0005-0000-0000-00009B360000}"/>
    <cellStyle name="Comma 3 4 2 2 3 2 2 2 2 2" xfId="37105" xr:uid="{8175617B-B11A-4C40-A6C8-347F7F2B978E}"/>
    <cellStyle name="Comma 3 4 2 2 3 2 2 2 3" xfId="27498" xr:uid="{A75168B6-7D35-4DCC-8965-E4A406258B5F}"/>
    <cellStyle name="Comma 3 4 2 2 3 2 2 3" xfId="13088" xr:uid="{00000000-0005-0000-0000-00009C360000}"/>
    <cellStyle name="Comma 3 4 2 2 3 2 2 3 2" xfId="32302" xr:uid="{37709104-4B3C-49EF-B491-6A1CF71C257D}"/>
    <cellStyle name="Comma 3 4 2 2 3 2 2 4" xfId="22695" xr:uid="{20C73D60-9942-4E17-A163-187E8C3123A0}"/>
    <cellStyle name="Comma 3 4 2 2 3 2 3" xfId="5883" xr:uid="{00000000-0005-0000-0000-00009D360000}"/>
    <cellStyle name="Comma 3 4 2 2 3 2 3 2" xfId="15490" xr:uid="{00000000-0005-0000-0000-00009E360000}"/>
    <cellStyle name="Comma 3 4 2 2 3 2 3 2 2" xfId="34704" xr:uid="{9AD90C00-EE52-4419-AFA7-BA0BBBAE1F38}"/>
    <cellStyle name="Comma 3 4 2 2 3 2 3 3" xfId="25097" xr:uid="{50E6564B-D2D0-4220-8E4E-9A7BCBD375F8}"/>
    <cellStyle name="Comma 3 4 2 2 3 2 4" xfId="10686" xr:uid="{00000000-0005-0000-0000-00009F360000}"/>
    <cellStyle name="Comma 3 4 2 2 3 2 4 2" xfId="29900" xr:uid="{A50BFC87-B338-4B90-B36B-A71F29145979}"/>
    <cellStyle name="Comma 3 4 2 2 3 2 5" xfId="20293" xr:uid="{6DF350CE-7E5A-4F69-8105-793784C4A1FF}"/>
    <cellStyle name="Comma 3 4 2 2 3 3" xfId="1876" xr:uid="{00000000-0005-0000-0000-0000A0360000}"/>
    <cellStyle name="Comma 3 4 2 2 3 3 2" xfId="4281" xr:uid="{00000000-0005-0000-0000-0000A1360000}"/>
    <cellStyle name="Comma 3 4 2 2 3 3 2 2" xfId="9084" xr:uid="{00000000-0005-0000-0000-0000A2360000}"/>
    <cellStyle name="Comma 3 4 2 2 3 3 2 2 2" xfId="18691" xr:uid="{00000000-0005-0000-0000-0000A3360000}"/>
    <cellStyle name="Comma 3 4 2 2 3 3 2 2 2 2" xfId="37905" xr:uid="{076A550A-A4C5-47CF-8E24-050F69A4CA8A}"/>
    <cellStyle name="Comma 3 4 2 2 3 3 2 2 3" xfId="28298" xr:uid="{636EE13F-73D4-46B4-84CE-43E9948437A1}"/>
    <cellStyle name="Comma 3 4 2 2 3 3 2 3" xfId="13888" xr:uid="{00000000-0005-0000-0000-0000A4360000}"/>
    <cellStyle name="Comma 3 4 2 2 3 3 2 3 2" xfId="33102" xr:uid="{DD40CF2C-4966-46F1-BB07-6269AB6D044C}"/>
    <cellStyle name="Comma 3 4 2 2 3 3 2 4" xfId="23495" xr:uid="{BD38ACCB-5D13-400A-9181-6A2C644523CE}"/>
    <cellStyle name="Comma 3 4 2 2 3 3 3" xfId="6683" xr:uid="{00000000-0005-0000-0000-0000A5360000}"/>
    <cellStyle name="Comma 3 4 2 2 3 3 3 2" xfId="16290" xr:uid="{00000000-0005-0000-0000-0000A6360000}"/>
    <cellStyle name="Comma 3 4 2 2 3 3 3 2 2" xfId="35504" xr:uid="{05BBF6C7-313A-4908-8FAA-FD7B70A20682}"/>
    <cellStyle name="Comma 3 4 2 2 3 3 3 3" xfId="25897" xr:uid="{641D7C82-1B7C-40A7-B5EF-5FA664EBC451}"/>
    <cellStyle name="Comma 3 4 2 2 3 3 4" xfId="11486" xr:uid="{00000000-0005-0000-0000-0000A7360000}"/>
    <cellStyle name="Comma 3 4 2 2 3 3 4 2" xfId="30700" xr:uid="{26698534-3EE9-44DC-A794-9C6497AC4133}"/>
    <cellStyle name="Comma 3 4 2 2 3 3 5" xfId="21093" xr:uid="{9384332D-6A55-4B04-AC17-1541DC7CB1E6}"/>
    <cellStyle name="Comma 3 4 2 2 3 4" xfId="2681" xr:uid="{00000000-0005-0000-0000-0000A8360000}"/>
    <cellStyle name="Comma 3 4 2 2 3 4 2" xfId="7484" xr:uid="{00000000-0005-0000-0000-0000A9360000}"/>
    <cellStyle name="Comma 3 4 2 2 3 4 2 2" xfId="17091" xr:uid="{00000000-0005-0000-0000-0000AA360000}"/>
    <cellStyle name="Comma 3 4 2 2 3 4 2 2 2" xfId="36305" xr:uid="{289C8CD3-7A8C-4FA1-9057-18CED513A5E5}"/>
    <cellStyle name="Comma 3 4 2 2 3 4 2 3" xfId="26698" xr:uid="{94DBD5C8-33E4-4AB5-8ED4-EF3F02397F3F}"/>
    <cellStyle name="Comma 3 4 2 2 3 4 3" xfId="12288" xr:uid="{00000000-0005-0000-0000-0000AB360000}"/>
    <cellStyle name="Comma 3 4 2 2 3 4 3 2" xfId="31502" xr:uid="{7222BFDC-66BA-4384-A48E-A3829CE5A414}"/>
    <cellStyle name="Comma 3 4 2 2 3 4 4" xfId="21895" xr:uid="{26ED78B0-9459-4D21-9614-6FC8B828D193}"/>
    <cellStyle name="Comma 3 4 2 2 3 5" xfId="5083" xr:uid="{00000000-0005-0000-0000-0000AC360000}"/>
    <cellStyle name="Comma 3 4 2 2 3 5 2" xfId="14690" xr:uid="{00000000-0005-0000-0000-0000AD360000}"/>
    <cellStyle name="Comma 3 4 2 2 3 5 2 2" xfId="33904" xr:uid="{5B5A33D1-0545-42DF-B9E6-9AEE2438D684}"/>
    <cellStyle name="Comma 3 4 2 2 3 5 3" xfId="24297" xr:uid="{B8542B4E-FEF0-47D4-B1B8-81516DB4822F}"/>
    <cellStyle name="Comma 3 4 2 2 3 6" xfId="9886" xr:uid="{00000000-0005-0000-0000-0000AE360000}"/>
    <cellStyle name="Comma 3 4 2 2 3 6 2" xfId="29100" xr:uid="{15075283-DFFF-44A3-BAC1-8E0938FED701}"/>
    <cellStyle name="Comma 3 4 2 2 3 7" xfId="19493" xr:uid="{E28816B1-73B1-463D-B5B2-BEE94DC91742}"/>
    <cellStyle name="Comma 3 4 2 2 4" xfId="475" xr:uid="{00000000-0005-0000-0000-0000AF360000}"/>
    <cellStyle name="Comma 3 4 2 2 4 2" xfId="1276" xr:uid="{00000000-0005-0000-0000-0000B0360000}"/>
    <cellStyle name="Comma 3 4 2 2 4 2 2" xfId="3681" xr:uid="{00000000-0005-0000-0000-0000B1360000}"/>
    <cellStyle name="Comma 3 4 2 2 4 2 2 2" xfId="8484" xr:uid="{00000000-0005-0000-0000-0000B2360000}"/>
    <cellStyle name="Comma 3 4 2 2 4 2 2 2 2" xfId="18091" xr:uid="{00000000-0005-0000-0000-0000B3360000}"/>
    <cellStyle name="Comma 3 4 2 2 4 2 2 2 2 2" xfId="37305" xr:uid="{06ABC2AA-FF87-41D2-83AB-B91EB8FF8B47}"/>
    <cellStyle name="Comma 3 4 2 2 4 2 2 2 3" xfId="27698" xr:uid="{F60DF6AA-65AD-4A92-94F3-20EDE183EB9E}"/>
    <cellStyle name="Comma 3 4 2 2 4 2 2 3" xfId="13288" xr:uid="{00000000-0005-0000-0000-0000B4360000}"/>
    <cellStyle name="Comma 3 4 2 2 4 2 2 3 2" xfId="32502" xr:uid="{4278431D-01C6-4483-887A-CBE7E5A9980B}"/>
    <cellStyle name="Comma 3 4 2 2 4 2 2 4" xfId="22895" xr:uid="{71C69501-60B1-44E0-876C-DCCE79799BDF}"/>
    <cellStyle name="Comma 3 4 2 2 4 2 3" xfId="6083" xr:uid="{00000000-0005-0000-0000-0000B5360000}"/>
    <cellStyle name="Comma 3 4 2 2 4 2 3 2" xfId="15690" xr:uid="{00000000-0005-0000-0000-0000B6360000}"/>
    <cellStyle name="Comma 3 4 2 2 4 2 3 2 2" xfId="34904" xr:uid="{1AF7895C-EA6C-49CF-861D-F9718D3E1845}"/>
    <cellStyle name="Comma 3 4 2 2 4 2 3 3" xfId="25297" xr:uid="{284D03EF-E1A4-4A51-8E93-170320917909}"/>
    <cellStyle name="Comma 3 4 2 2 4 2 4" xfId="10886" xr:uid="{00000000-0005-0000-0000-0000B7360000}"/>
    <cellStyle name="Comma 3 4 2 2 4 2 4 2" xfId="30100" xr:uid="{FED07C6B-2C10-4562-998C-8F02FEBECB8D}"/>
    <cellStyle name="Comma 3 4 2 2 4 2 5" xfId="20493" xr:uid="{E0C35245-E10B-4977-90C8-033BA9AE70E7}"/>
    <cellStyle name="Comma 3 4 2 2 4 3" xfId="2076" xr:uid="{00000000-0005-0000-0000-0000B8360000}"/>
    <cellStyle name="Comma 3 4 2 2 4 3 2" xfId="4481" xr:uid="{00000000-0005-0000-0000-0000B9360000}"/>
    <cellStyle name="Comma 3 4 2 2 4 3 2 2" xfId="9284" xr:uid="{00000000-0005-0000-0000-0000BA360000}"/>
    <cellStyle name="Comma 3 4 2 2 4 3 2 2 2" xfId="18891" xr:uid="{00000000-0005-0000-0000-0000BB360000}"/>
    <cellStyle name="Comma 3 4 2 2 4 3 2 2 2 2" xfId="38105" xr:uid="{1087759D-2C82-40A2-9A0F-DBDA5D4B0360}"/>
    <cellStyle name="Comma 3 4 2 2 4 3 2 2 3" xfId="28498" xr:uid="{95BF5ABC-C3C8-485E-871C-E7ED5B260FA4}"/>
    <cellStyle name="Comma 3 4 2 2 4 3 2 3" xfId="14088" xr:uid="{00000000-0005-0000-0000-0000BC360000}"/>
    <cellStyle name="Comma 3 4 2 2 4 3 2 3 2" xfId="33302" xr:uid="{604026A1-4AE5-4185-BDC4-7E69636D1425}"/>
    <cellStyle name="Comma 3 4 2 2 4 3 2 4" xfId="23695" xr:uid="{24A40C1E-30D1-45EA-9DA0-6A0CF76D3079}"/>
    <cellStyle name="Comma 3 4 2 2 4 3 3" xfId="6883" xr:uid="{00000000-0005-0000-0000-0000BD360000}"/>
    <cellStyle name="Comma 3 4 2 2 4 3 3 2" xfId="16490" xr:uid="{00000000-0005-0000-0000-0000BE360000}"/>
    <cellStyle name="Comma 3 4 2 2 4 3 3 2 2" xfId="35704" xr:uid="{B433992A-8267-4826-9283-20F28182F53B}"/>
    <cellStyle name="Comma 3 4 2 2 4 3 3 3" xfId="26097" xr:uid="{E159CF80-530F-4DEC-8AE2-7D2E42B6290F}"/>
    <cellStyle name="Comma 3 4 2 2 4 3 4" xfId="11686" xr:uid="{00000000-0005-0000-0000-0000BF360000}"/>
    <cellStyle name="Comma 3 4 2 2 4 3 4 2" xfId="30900" xr:uid="{88A52CD6-9ACE-430E-B93A-C3A827330EE1}"/>
    <cellStyle name="Comma 3 4 2 2 4 3 5" xfId="21293" xr:uid="{EEB7EC6C-85DB-4BDF-895F-AE4BCAA17157}"/>
    <cellStyle name="Comma 3 4 2 2 4 4" xfId="2881" xr:uid="{00000000-0005-0000-0000-0000C0360000}"/>
    <cellStyle name="Comma 3 4 2 2 4 4 2" xfId="7684" xr:uid="{00000000-0005-0000-0000-0000C1360000}"/>
    <cellStyle name="Comma 3 4 2 2 4 4 2 2" xfId="17291" xr:uid="{00000000-0005-0000-0000-0000C2360000}"/>
    <cellStyle name="Comma 3 4 2 2 4 4 2 2 2" xfId="36505" xr:uid="{C73DF34B-8BFD-49C3-BE25-27C74ABD0E3A}"/>
    <cellStyle name="Comma 3 4 2 2 4 4 2 3" xfId="26898" xr:uid="{B47FBA45-2D7C-492F-9ECA-F004354DEE84}"/>
    <cellStyle name="Comma 3 4 2 2 4 4 3" xfId="12488" xr:uid="{00000000-0005-0000-0000-0000C3360000}"/>
    <cellStyle name="Comma 3 4 2 2 4 4 3 2" xfId="31702" xr:uid="{61779B62-A464-4D43-AE5E-7C2F464BA70F}"/>
    <cellStyle name="Comma 3 4 2 2 4 4 4" xfId="22095" xr:uid="{BBD73F53-F5E8-4450-813D-B78B1E852D58}"/>
    <cellStyle name="Comma 3 4 2 2 4 5" xfId="5283" xr:uid="{00000000-0005-0000-0000-0000C4360000}"/>
    <cellStyle name="Comma 3 4 2 2 4 5 2" xfId="14890" xr:uid="{00000000-0005-0000-0000-0000C5360000}"/>
    <cellStyle name="Comma 3 4 2 2 4 5 2 2" xfId="34104" xr:uid="{DBF86CFC-05A4-4F43-9131-18A9030ADC28}"/>
    <cellStyle name="Comma 3 4 2 2 4 5 3" xfId="24497" xr:uid="{415BD24C-8F84-4E76-8F68-E9CD52C2D2D0}"/>
    <cellStyle name="Comma 3 4 2 2 4 6" xfId="10086" xr:uid="{00000000-0005-0000-0000-0000C6360000}"/>
    <cellStyle name="Comma 3 4 2 2 4 6 2" xfId="29300" xr:uid="{BA52FA0C-EA58-4845-8609-79EB0F4B76BC}"/>
    <cellStyle name="Comma 3 4 2 2 4 7" xfId="19693" xr:uid="{C9296678-7242-4307-AB8A-84343FB99021}"/>
    <cellStyle name="Comma 3 4 2 2 5" xfId="675" xr:uid="{00000000-0005-0000-0000-0000C7360000}"/>
    <cellStyle name="Comma 3 4 2 2 5 2" xfId="1476" xr:uid="{00000000-0005-0000-0000-0000C8360000}"/>
    <cellStyle name="Comma 3 4 2 2 5 2 2" xfId="3881" xr:uid="{00000000-0005-0000-0000-0000C9360000}"/>
    <cellStyle name="Comma 3 4 2 2 5 2 2 2" xfId="8684" xr:uid="{00000000-0005-0000-0000-0000CA360000}"/>
    <cellStyle name="Comma 3 4 2 2 5 2 2 2 2" xfId="18291" xr:uid="{00000000-0005-0000-0000-0000CB360000}"/>
    <cellStyle name="Comma 3 4 2 2 5 2 2 2 2 2" xfId="37505" xr:uid="{13E2040A-CEA0-47D3-896F-F8E2BD0BFCDA}"/>
    <cellStyle name="Comma 3 4 2 2 5 2 2 2 3" xfId="27898" xr:uid="{C9779E88-6714-44AE-8849-58AEFD3423E5}"/>
    <cellStyle name="Comma 3 4 2 2 5 2 2 3" xfId="13488" xr:uid="{00000000-0005-0000-0000-0000CC360000}"/>
    <cellStyle name="Comma 3 4 2 2 5 2 2 3 2" xfId="32702" xr:uid="{8CF764EA-3B40-4B80-AC75-84B864410491}"/>
    <cellStyle name="Comma 3 4 2 2 5 2 2 4" xfId="23095" xr:uid="{AD5D906F-D356-4ACB-9481-06EE60FFE199}"/>
    <cellStyle name="Comma 3 4 2 2 5 2 3" xfId="6283" xr:uid="{00000000-0005-0000-0000-0000CD360000}"/>
    <cellStyle name="Comma 3 4 2 2 5 2 3 2" xfId="15890" xr:uid="{00000000-0005-0000-0000-0000CE360000}"/>
    <cellStyle name="Comma 3 4 2 2 5 2 3 2 2" xfId="35104" xr:uid="{FC3B0037-2A15-408D-8EC6-01C2A670BCDD}"/>
    <cellStyle name="Comma 3 4 2 2 5 2 3 3" xfId="25497" xr:uid="{0C8C643F-D3B9-4C93-9424-C7F18C4A62BA}"/>
    <cellStyle name="Comma 3 4 2 2 5 2 4" xfId="11086" xr:uid="{00000000-0005-0000-0000-0000CF360000}"/>
    <cellStyle name="Comma 3 4 2 2 5 2 4 2" xfId="30300" xr:uid="{8C902264-CE8D-4AF3-B49F-5FF93E659F11}"/>
    <cellStyle name="Comma 3 4 2 2 5 2 5" xfId="20693" xr:uid="{01321F02-6613-4796-9E6C-1EFBC97E69AA}"/>
    <cellStyle name="Comma 3 4 2 2 5 3" xfId="2276" xr:uid="{00000000-0005-0000-0000-0000D0360000}"/>
    <cellStyle name="Comma 3 4 2 2 5 3 2" xfId="4681" xr:uid="{00000000-0005-0000-0000-0000D1360000}"/>
    <cellStyle name="Comma 3 4 2 2 5 3 2 2" xfId="9484" xr:uid="{00000000-0005-0000-0000-0000D2360000}"/>
    <cellStyle name="Comma 3 4 2 2 5 3 2 2 2" xfId="19091" xr:uid="{00000000-0005-0000-0000-0000D3360000}"/>
    <cellStyle name="Comma 3 4 2 2 5 3 2 2 2 2" xfId="38305" xr:uid="{1F83A151-A6E7-4021-B969-8B7A7B2BE24E}"/>
    <cellStyle name="Comma 3 4 2 2 5 3 2 2 3" xfId="28698" xr:uid="{73EEC52A-BD3D-4FF2-A67F-48FFF0F2219E}"/>
    <cellStyle name="Comma 3 4 2 2 5 3 2 3" xfId="14288" xr:uid="{00000000-0005-0000-0000-0000D4360000}"/>
    <cellStyle name="Comma 3 4 2 2 5 3 2 3 2" xfId="33502" xr:uid="{9A895F55-7494-4341-B245-9F41635DF744}"/>
    <cellStyle name="Comma 3 4 2 2 5 3 2 4" xfId="23895" xr:uid="{8A097C7C-EDB7-4AAD-9C41-2BB3607DEB48}"/>
    <cellStyle name="Comma 3 4 2 2 5 3 3" xfId="7083" xr:uid="{00000000-0005-0000-0000-0000D5360000}"/>
    <cellStyle name="Comma 3 4 2 2 5 3 3 2" xfId="16690" xr:uid="{00000000-0005-0000-0000-0000D6360000}"/>
    <cellStyle name="Comma 3 4 2 2 5 3 3 2 2" xfId="35904" xr:uid="{E5F6E3DE-4BF5-414E-936C-D760905F4175}"/>
    <cellStyle name="Comma 3 4 2 2 5 3 3 3" xfId="26297" xr:uid="{3C34B36A-BB1E-4AB5-AA64-47828EE6A3CC}"/>
    <cellStyle name="Comma 3 4 2 2 5 3 4" xfId="11886" xr:uid="{00000000-0005-0000-0000-0000D7360000}"/>
    <cellStyle name="Comma 3 4 2 2 5 3 4 2" xfId="31100" xr:uid="{898DC432-67A7-44B3-8099-9421D7B9D174}"/>
    <cellStyle name="Comma 3 4 2 2 5 3 5" xfId="21493" xr:uid="{29FDF38F-988C-48F3-82B0-2C87D01436D6}"/>
    <cellStyle name="Comma 3 4 2 2 5 4" xfId="3081" xr:uid="{00000000-0005-0000-0000-0000D8360000}"/>
    <cellStyle name="Comma 3 4 2 2 5 4 2" xfId="7884" xr:uid="{00000000-0005-0000-0000-0000D9360000}"/>
    <cellStyle name="Comma 3 4 2 2 5 4 2 2" xfId="17491" xr:uid="{00000000-0005-0000-0000-0000DA360000}"/>
    <cellStyle name="Comma 3 4 2 2 5 4 2 2 2" xfId="36705" xr:uid="{5FA43F64-D10E-4F14-9E23-4D3A5B1589BA}"/>
    <cellStyle name="Comma 3 4 2 2 5 4 2 3" xfId="27098" xr:uid="{BCBC9CDF-099F-43FE-9203-11044E0EA5F1}"/>
    <cellStyle name="Comma 3 4 2 2 5 4 3" xfId="12688" xr:uid="{00000000-0005-0000-0000-0000DB360000}"/>
    <cellStyle name="Comma 3 4 2 2 5 4 3 2" xfId="31902" xr:uid="{B4BB3B43-6902-435D-BB3F-3492055E59BC}"/>
    <cellStyle name="Comma 3 4 2 2 5 4 4" xfId="22295" xr:uid="{CD994F31-7831-40B1-AA3A-A350E780A99E}"/>
    <cellStyle name="Comma 3 4 2 2 5 5" xfId="5483" xr:uid="{00000000-0005-0000-0000-0000DC360000}"/>
    <cellStyle name="Comma 3 4 2 2 5 5 2" xfId="15090" xr:uid="{00000000-0005-0000-0000-0000DD360000}"/>
    <cellStyle name="Comma 3 4 2 2 5 5 2 2" xfId="34304" xr:uid="{C2AEAB5C-0514-4D88-9E44-8895B3ECAB84}"/>
    <cellStyle name="Comma 3 4 2 2 5 5 3" xfId="24697" xr:uid="{1F82726C-9DBF-4083-B376-7438DE538AFE}"/>
    <cellStyle name="Comma 3 4 2 2 5 6" xfId="10286" xr:uid="{00000000-0005-0000-0000-0000DE360000}"/>
    <cellStyle name="Comma 3 4 2 2 5 6 2" xfId="29500" xr:uid="{F72FA861-2B25-419B-9563-CA3621904B50}"/>
    <cellStyle name="Comma 3 4 2 2 5 7" xfId="19893" xr:uid="{5436C46F-1DF5-409E-955F-426DF13D0CDF}"/>
    <cellStyle name="Comma 3 4 2 2 6" xfId="876" xr:uid="{00000000-0005-0000-0000-0000DF360000}"/>
    <cellStyle name="Comma 3 4 2 2 6 2" xfId="3281" xr:uid="{00000000-0005-0000-0000-0000E0360000}"/>
    <cellStyle name="Comma 3 4 2 2 6 2 2" xfId="8084" xr:uid="{00000000-0005-0000-0000-0000E1360000}"/>
    <cellStyle name="Comma 3 4 2 2 6 2 2 2" xfId="17691" xr:uid="{00000000-0005-0000-0000-0000E2360000}"/>
    <cellStyle name="Comma 3 4 2 2 6 2 2 2 2" xfId="36905" xr:uid="{D3D93A3F-1CB9-4C52-B4DE-C815E4E32B80}"/>
    <cellStyle name="Comma 3 4 2 2 6 2 2 3" xfId="27298" xr:uid="{E1304EE9-3F3B-40EA-BE93-6B07F51F5C5C}"/>
    <cellStyle name="Comma 3 4 2 2 6 2 3" xfId="12888" xr:uid="{00000000-0005-0000-0000-0000E3360000}"/>
    <cellStyle name="Comma 3 4 2 2 6 2 3 2" xfId="32102" xr:uid="{52F959F0-0A9A-4BDF-B886-C980ABA41BC1}"/>
    <cellStyle name="Comma 3 4 2 2 6 2 4" xfId="22495" xr:uid="{46F51ACA-A29B-42C4-97D6-8DA1CCA1C8B8}"/>
    <cellStyle name="Comma 3 4 2 2 6 3" xfId="5683" xr:uid="{00000000-0005-0000-0000-0000E4360000}"/>
    <cellStyle name="Comma 3 4 2 2 6 3 2" xfId="15290" xr:uid="{00000000-0005-0000-0000-0000E5360000}"/>
    <cellStyle name="Comma 3 4 2 2 6 3 2 2" xfId="34504" xr:uid="{C94C7DA6-F47F-4275-BABD-67D8029762FA}"/>
    <cellStyle name="Comma 3 4 2 2 6 3 3" xfId="24897" xr:uid="{B62B9B6D-2EB2-4633-9E39-AAE85747A151}"/>
    <cellStyle name="Comma 3 4 2 2 6 4" xfId="10486" xr:uid="{00000000-0005-0000-0000-0000E6360000}"/>
    <cellStyle name="Comma 3 4 2 2 6 4 2" xfId="29700" xr:uid="{001DB708-5890-49F7-BA54-5405A8AC36C7}"/>
    <cellStyle name="Comma 3 4 2 2 6 5" xfId="20093" xr:uid="{A11BC45D-C9E1-441E-B8DB-7F32BD287C29}"/>
    <cellStyle name="Comma 3 4 2 2 7" xfId="1676" xr:uid="{00000000-0005-0000-0000-0000E7360000}"/>
    <cellStyle name="Comma 3 4 2 2 7 2" xfId="4081" xr:uid="{00000000-0005-0000-0000-0000E8360000}"/>
    <cellStyle name="Comma 3 4 2 2 7 2 2" xfId="8884" xr:uid="{00000000-0005-0000-0000-0000E9360000}"/>
    <cellStyle name="Comma 3 4 2 2 7 2 2 2" xfId="18491" xr:uid="{00000000-0005-0000-0000-0000EA360000}"/>
    <cellStyle name="Comma 3 4 2 2 7 2 2 2 2" xfId="37705" xr:uid="{42B9B4BA-9A73-41B8-9177-25CFA88AAC8B}"/>
    <cellStyle name="Comma 3 4 2 2 7 2 2 3" xfId="28098" xr:uid="{559CFE1D-48B8-44C0-AD73-24AE09C2055B}"/>
    <cellStyle name="Comma 3 4 2 2 7 2 3" xfId="13688" xr:uid="{00000000-0005-0000-0000-0000EB360000}"/>
    <cellStyle name="Comma 3 4 2 2 7 2 3 2" xfId="32902" xr:uid="{F691D767-94B8-426D-AC9E-C6E2C6C8FD70}"/>
    <cellStyle name="Comma 3 4 2 2 7 2 4" xfId="23295" xr:uid="{6A8E9EFF-D794-4755-A5C2-7482594E4B9A}"/>
    <cellStyle name="Comma 3 4 2 2 7 3" xfId="6483" xr:uid="{00000000-0005-0000-0000-0000EC360000}"/>
    <cellStyle name="Comma 3 4 2 2 7 3 2" xfId="16090" xr:uid="{00000000-0005-0000-0000-0000ED360000}"/>
    <cellStyle name="Comma 3 4 2 2 7 3 2 2" xfId="35304" xr:uid="{DFAE304E-0BC5-450F-BE1F-CEF3AAA922A1}"/>
    <cellStyle name="Comma 3 4 2 2 7 3 3" xfId="25697" xr:uid="{1690E71A-2E21-4A75-8D22-6916C5C4F864}"/>
    <cellStyle name="Comma 3 4 2 2 7 4" xfId="11286" xr:uid="{00000000-0005-0000-0000-0000EE360000}"/>
    <cellStyle name="Comma 3 4 2 2 7 4 2" xfId="30500" xr:uid="{97EDE5DA-F140-4924-9CA6-AA996906A946}"/>
    <cellStyle name="Comma 3 4 2 2 7 5" xfId="20893" xr:uid="{A62E0CFF-9C77-4F4E-B451-A4AF57CEA22A}"/>
    <cellStyle name="Comma 3 4 2 2 8" xfId="2481" xr:uid="{00000000-0005-0000-0000-0000EF360000}"/>
    <cellStyle name="Comma 3 4 2 2 8 2" xfId="7284" xr:uid="{00000000-0005-0000-0000-0000F0360000}"/>
    <cellStyle name="Comma 3 4 2 2 8 2 2" xfId="16891" xr:uid="{00000000-0005-0000-0000-0000F1360000}"/>
    <cellStyle name="Comma 3 4 2 2 8 2 2 2" xfId="36105" xr:uid="{9F6EECEC-8914-42EF-88CB-4DF3E4D69EE3}"/>
    <cellStyle name="Comma 3 4 2 2 8 2 3" xfId="26498" xr:uid="{5B8DD8E4-2625-452F-97D4-1B46BDCB773B}"/>
    <cellStyle name="Comma 3 4 2 2 8 3" xfId="12088" xr:uid="{00000000-0005-0000-0000-0000F2360000}"/>
    <cellStyle name="Comma 3 4 2 2 8 3 2" xfId="31302" xr:uid="{D6E7E6E6-E3E6-45F8-96FF-F57D8F9B4F7D}"/>
    <cellStyle name="Comma 3 4 2 2 8 4" xfId="21695" xr:uid="{7BCE2198-2ED6-4758-87CF-A68A4AD99808}"/>
    <cellStyle name="Comma 3 4 2 2 9" xfId="4883" xr:uid="{00000000-0005-0000-0000-0000F3360000}"/>
    <cellStyle name="Comma 3 4 2 2 9 2" xfId="14490" xr:uid="{00000000-0005-0000-0000-0000F4360000}"/>
    <cellStyle name="Comma 3 4 2 2 9 2 2" xfId="33704" xr:uid="{5E085637-2614-42D6-9358-2BB990F8A26F}"/>
    <cellStyle name="Comma 3 4 2 2 9 3" xfId="24097" xr:uid="{F068694D-1893-4227-835F-D8FFB537D5BD}"/>
    <cellStyle name="Comma 3 4 2 3" xfId="125" xr:uid="{00000000-0005-0000-0000-0000F5360000}"/>
    <cellStyle name="Comma 3 4 2 3 10" xfId="19343" xr:uid="{788C390A-2762-47F2-BC5B-C118E6925392}"/>
    <cellStyle name="Comma 3 4 2 3 2" xfId="325" xr:uid="{00000000-0005-0000-0000-0000F6360000}"/>
    <cellStyle name="Comma 3 4 2 3 2 2" xfId="1126" xr:uid="{00000000-0005-0000-0000-0000F7360000}"/>
    <cellStyle name="Comma 3 4 2 3 2 2 2" xfId="3531" xr:uid="{00000000-0005-0000-0000-0000F8360000}"/>
    <cellStyle name="Comma 3 4 2 3 2 2 2 2" xfId="8334" xr:uid="{00000000-0005-0000-0000-0000F9360000}"/>
    <cellStyle name="Comma 3 4 2 3 2 2 2 2 2" xfId="17941" xr:uid="{00000000-0005-0000-0000-0000FA360000}"/>
    <cellStyle name="Comma 3 4 2 3 2 2 2 2 2 2" xfId="37155" xr:uid="{08A7BF71-83BF-42E7-8EF4-EE26BFF5287F}"/>
    <cellStyle name="Comma 3 4 2 3 2 2 2 2 3" xfId="27548" xr:uid="{4F47E107-DDAC-4D56-9929-485337AC6C97}"/>
    <cellStyle name="Comma 3 4 2 3 2 2 2 3" xfId="13138" xr:uid="{00000000-0005-0000-0000-0000FB360000}"/>
    <cellStyle name="Comma 3 4 2 3 2 2 2 3 2" xfId="32352" xr:uid="{DA52B86B-30F2-4A97-A301-A9BDDBCEA8E6}"/>
    <cellStyle name="Comma 3 4 2 3 2 2 2 4" xfId="22745" xr:uid="{7CE64409-FB3B-48AE-9D32-3999D245165A}"/>
    <cellStyle name="Comma 3 4 2 3 2 2 3" xfId="5933" xr:uid="{00000000-0005-0000-0000-0000FC360000}"/>
    <cellStyle name="Comma 3 4 2 3 2 2 3 2" xfId="15540" xr:uid="{00000000-0005-0000-0000-0000FD360000}"/>
    <cellStyle name="Comma 3 4 2 3 2 2 3 2 2" xfId="34754" xr:uid="{4DC2A1D7-6951-40D7-97CE-B3143A3622A2}"/>
    <cellStyle name="Comma 3 4 2 3 2 2 3 3" xfId="25147" xr:uid="{55ED290E-CCF8-4700-9394-83E4E2656550}"/>
    <cellStyle name="Comma 3 4 2 3 2 2 4" xfId="10736" xr:uid="{00000000-0005-0000-0000-0000FE360000}"/>
    <cellStyle name="Comma 3 4 2 3 2 2 4 2" xfId="29950" xr:uid="{EF507D6E-3330-404E-B48A-439CC78CDD7F}"/>
    <cellStyle name="Comma 3 4 2 3 2 2 5" xfId="20343" xr:uid="{F5CD5497-0DC9-48AF-A2B6-EFB12DFEBA61}"/>
    <cellStyle name="Comma 3 4 2 3 2 3" xfId="1926" xr:uid="{00000000-0005-0000-0000-0000FF360000}"/>
    <cellStyle name="Comma 3 4 2 3 2 3 2" xfId="4331" xr:uid="{00000000-0005-0000-0000-000000370000}"/>
    <cellStyle name="Comma 3 4 2 3 2 3 2 2" xfId="9134" xr:uid="{00000000-0005-0000-0000-000001370000}"/>
    <cellStyle name="Comma 3 4 2 3 2 3 2 2 2" xfId="18741" xr:uid="{00000000-0005-0000-0000-000002370000}"/>
    <cellStyle name="Comma 3 4 2 3 2 3 2 2 2 2" xfId="37955" xr:uid="{49EBB557-EF41-4419-B8F2-1C76D44B0276}"/>
    <cellStyle name="Comma 3 4 2 3 2 3 2 2 3" xfId="28348" xr:uid="{D0E7B6A6-ADD8-49DA-A7F1-1C4205B8AE0F}"/>
    <cellStyle name="Comma 3 4 2 3 2 3 2 3" xfId="13938" xr:uid="{00000000-0005-0000-0000-000003370000}"/>
    <cellStyle name="Comma 3 4 2 3 2 3 2 3 2" xfId="33152" xr:uid="{2CCA4FD7-7DB1-47A2-A427-35C17BE0C1EF}"/>
    <cellStyle name="Comma 3 4 2 3 2 3 2 4" xfId="23545" xr:uid="{53780442-D155-4BBE-BBDC-5B17A4889719}"/>
    <cellStyle name="Comma 3 4 2 3 2 3 3" xfId="6733" xr:uid="{00000000-0005-0000-0000-000004370000}"/>
    <cellStyle name="Comma 3 4 2 3 2 3 3 2" xfId="16340" xr:uid="{00000000-0005-0000-0000-000005370000}"/>
    <cellStyle name="Comma 3 4 2 3 2 3 3 2 2" xfId="35554" xr:uid="{6CEF7C43-B0E9-4F0C-BCC6-CD780366A8B8}"/>
    <cellStyle name="Comma 3 4 2 3 2 3 3 3" xfId="25947" xr:uid="{B9AD985F-9610-474D-B365-17E71767EB6D}"/>
    <cellStyle name="Comma 3 4 2 3 2 3 4" xfId="11536" xr:uid="{00000000-0005-0000-0000-000006370000}"/>
    <cellStyle name="Comma 3 4 2 3 2 3 4 2" xfId="30750" xr:uid="{E04D30F2-0477-471B-BB92-DB10A3F220D2}"/>
    <cellStyle name="Comma 3 4 2 3 2 3 5" xfId="21143" xr:uid="{6DDFF6A1-5D63-4C5A-B030-4E644EE2A854}"/>
    <cellStyle name="Comma 3 4 2 3 2 4" xfId="2731" xr:uid="{00000000-0005-0000-0000-000007370000}"/>
    <cellStyle name="Comma 3 4 2 3 2 4 2" xfId="7534" xr:uid="{00000000-0005-0000-0000-000008370000}"/>
    <cellStyle name="Comma 3 4 2 3 2 4 2 2" xfId="17141" xr:uid="{00000000-0005-0000-0000-000009370000}"/>
    <cellStyle name="Comma 3 4 2 3 2 4 2 2 2" xfId="36355" xr:uid="{A18CCAD4-1D66-4239-97EA-00F042DB1D1D}"/>
    <cellStyle name="Comma 3 4 2 3 2 4 2 3" xfId="26748" xr:uid="{021BE661-B6F7-48DC-B7DE-C9948DEC1273}"/>
    <cellStyle name="Comma 3 4 2 3 2 4 3" xfId="12338" xr:uid="{00000000-0005-0000-0000-00000A370000}"/>
    <cellStyle name="Comma 3 4 2 3 2 4 3 2" xfId="31552" xr:uid="{897E51A1-455A-46AF-849B-34D7C48C7793}"/>
    <cellStyle name="Comma 3 4 2 3 2 4 4" xfId="21945" xr:uid="{960D4A88-FB00-432A-929F-3A021613A9A5}"/>
    <cellStyle name="Comma 3 4 2 3 2 5" xfId="5133" xr:uid="{00000000-0005-0000-0000-00000B370000}"/>
    <cellStyle name="Comma 3 4 2 3 2 5 2" xfId="14740" xr:uid="{00000000-0005-0000-0000-00000C370000}"/>
    <cellStyle name="Comma 3 4 2 3 2 5 2 2" xfId="33954" xr:uid="{5578BC0A-CBEE-49B5-A2D9-DEFDD2CDF1D7}"/>
    <cellStyle name="Comma 3 4 2 3 2 5 3" xfId="24347" xr:uid="{824CA977-DB4B-497B-9BC9-7E2E811E2C80}"/>
    <cellStyle name="Comma 3 4 2 3 2 6" xfId="9936" xr:uid="{00000000-0005-0000-0000-00000D370000}"/>
    <cellStyle name="Comma 3 4 2 3 2 6 2" xfId="29150" xr:uid="{1E230430-56AF-4D09-B1AD-10F220C51B1B}"/>
    <cellStyle name="Comma 3 4 2 3 2 7" xfId="19543" xr:uid="{C6838446-9FED-4234-9246-0FC7C8F88712}"/>
    <cellStyle name="Comma 3 4 2 3 3" xfId="525" xr:uid="{00000000-0005-0000-0000-00000E370000}"/>
    <cellStyle name="Comma 3 4 2 3 3 2" xfId="1326" xr:uid="{00000000-0005-0000-0000-00000F370000}"/>
    <cellStyle name="Comma 3 4 2 3 3 2 2" xfId="3731" xr:uid="{00000000-0005-0000-0000-000010370000}"/>
    <cellStyle name="Comma 3 4 2 3 3 2 2 2" xfId="8534" xr:uid="{00000000-0005-0000-0000-000011370000}"/>
    <cellStyle name="Comma 3 4 2 3 3 2 2 2 2" xfId="18141" xr:uid="{00000000-0005-0000-0000-000012370000}"/>
    <cellStyle name="Comma 3 4 2 3 3 2 2 2 2 2" xfId="37355" xr:uid="{7758E22B-79A9-4F14-AE4D-9663B18DC649}"/>
    <cellStyle name="Comma 3 4 2 3 3 2 2 2 3" xfId="27748" xr:uid="{C448A395-AA75-4488-B7B3-7C879503E2EA}"/>
    <cellStyle name="Comma 3 4 2 3 3 2 2 3" xfId="13338" xr:uid="{00000000-0005-0000-0000-000013370000}"/>
    <cellStyle name="Comma 3 4 2 3 3 2 2 3 2" xfId="32552" xr:uid="{03697243-B6E6-48D4-A079-43B2499FD2A4}"/>
    <cellStyle name="Comma 3 4 2 3 3 2 2 4" xfId="22945" xr:uid="{4DAC19E0-6C59-429E-AC40-473764F72035}"/>
    <cellStyle name="Comma 3 4 2 3 3 2 3" xfId="6133" xr:uid="{00000000-0005-0000-0000-000014370000}"/>
    <cellStyle name="Comma 3 4 2 3 3 2 3 2" xfId="15740" xr:uid="{00000000-0005-0000-0000-000015370000}"/>
    <cellStyle name="Comma 3 4 2 3 3 2 3 2 2" xfId="34954" xr:uid="{34911CCF-EB93-4CB7-B96E-E9D09F2C1F15}"/>
    <cellStyle name="Comma 3 4 2 3 3 2 3 3" xfId="25347" xr:uid="{70A7CB0A-7E7A-4C97-86F2-835BD5A083B3}"/>
    <cellStyle name="Comma 3 4 2 3 3 2 4" xfId="10936" xr:uid="{00000000-0005-0000-0000-000016370000}"/>
    <cellStyle name="Comma 3 4 2 3 3 2 4 2" xfId="30150" xr:uid="{FBFCF7A8-5CFA-458E-B932-09B0B1DCE835}"/>
    <cellStyle name="Comma 3 4 2 3 3 2 5" xfId="20543" xr:uid="{5BE21E66-CE32-4444-95AD-53BCD26EB2F4}"/>
    <cellStyle name="Comma 3 4 2 3 3 3" xfId="2126" xr:uid="{00000000-0005-0000-0000-000017370000}"/>
    <cellStyle name="Comma 3 4 2 3 3 3 2" xfId="4531" xr:uid="{00000000-0005-0000-0000-000018370000}"/>
    <cellStyle name="Comma 3 4 2 3 3 3 2 2" xfId="9334" xr:uid="{00000000-0005-0000-0000-000019370000}"/>
    <cellStyle name="Comma 3 4 2 3 3 3 2 2 2" xfId="18941" xr:uid="{00000000-0005-0000-0000-00001A370000}"/>
    <cellStyle name="Comma 3 4 2 3 3 3 2 2 2 2" xfId="38155" xr:uid="{7ED5DB63-B698-407A-8852-1950D0E5F90C}"/>
    <cellStyle name="Comma 3 4 2 3 3 3 2 2 3" xfId="28548" xr:uid="{50DA5100-A714-4CE8-B96A-8B98FA3C30A1}"/>
    <cellStyle name="Comma 3 4 2 3 3 3 2 3" xfId="14138" xr:uid="{00000000-0005-0000-0000-00001B370000}"/>
    <cellStyle name="Comma 3 4 2 3 3 3 2 3 2" xfId="33352" xr:uid="{BE37F780-8127-42B5-A05A-029B9302DE8D}"/>
    <cellStyle name="Comma 3 4 2 3 3 3 2 4" xfId="23745" xr:uid="{06269B54-4146-4FE4-9A0E-00F6C42C2397}"/>
    <cellStyle name="Comma 3 4 2 3 3 3 3" xfId="6933" xr:uid="{00000000-0005-0000-0000-00001C370000}"/>
    <cellStyle name="Comma 3 4 2 3 3 3 3 2" xfId="16540" xr:uid="{00000000-0005-0000-0000-00001D370000}"/>
    <cellStyle name="Comma 3 4 2 3 3 3 3 2 2" xfId="35754" xr:uid="{72BE7899-F998-414D-A77D-E117681796A7}"/>
    <cellStyle name="Comma 3 4 2 3 3 3 3 3" xfId="26147" xr:uid="{B84E9BD4-8504-485B-9642-9FB55B7515A6}"/>
    <cellStyle name="Comma 3 4 2 3 3 3 4" xfId="11736" xr:uid="{00000000-0005-0000-0000-00001E370000}"/>
    <cellStyle name="Comma 3 4 2 3 3 3 4 2" xfId="30950" xr:uid="{9335DB1D-5B96-421E-B42E-705FA68ABFF0}"/>
    <cellStyle name="Comma 3 4 2 3 3 3 5" xfId="21343" xr:uid="{62486035-2359-4AD5-9A66-8453FED4EAF3}"/>
    <cellStyle name="Comma 3 4 2 3 3 4" xfId="2931" xr:uid="{00000000-0005-0000-0000-00001F370000}"/>
    <cellStyle name="Comma 3 4 2 3 3 4 2" xfId="7734" xr:uid="{00000000-0005-0000-0000-000020370000}"/>
    <cellStyle name="Comma 3 4 2 3 3 4 2 2" xfId="17341" xr:uid="{00000000-0005-0000-0000-000021370000}"/>
    <cellStyle name="Comma 3 4 2 3 3 4 2 2 2" xfId="36555" xr:uid="{EFCDD79E-B93D-4ED0-AE96-27C221748079}"/>
    <cellStyle name="Comma 3 4 2 3 3 4 2 3" xfId="26948" xr:uid="{09317807-4BD2-4311-B401-091356AC97C4}"/>
    <cellStyle name="Comma 3 4 2 3 3 4 3" xfId="12538" xr:uid="{00000000-0005-0000-0000-000022370000}"/>
    <cellStyle name="Comma 3 4 2 3 3 4 3 2" xfId="31752" xr:uid="{EB65361C-8022-4289-964D-A93B0FDE74CA}"/>
    <cellStyle name="Comma 3 4 2 3 3 4 4" xfId="22145" xr:uid="{3C9B99C3-0B79-43E8-BF0E-EEF94C1E930E}"/>
    <cellStyle name="Comma 3 4 2 3 3 5" xfId="5333" xr:uid="{00000000-0005-0000-0000-000023370000}"/>
    <cellStyle name="Comma 3 4 2 3 3 5 2" xfId="14940" xr:uid="{00000000-0005-0000-0000-000024370000}"/>
    <cellStyle name="Comma 3 4 2 3 3 5 2 2" xfId="34154" xr:uid="{5AF71B16-3E7B-48A8-AC64-D15AB30CD9E0}"/>
    <cellStyle name="Comma 3 4 2 3 3 5 3" xfId="24547" xr:uid="{E0AFAD18-7BDE-443F-B8B8-EB4FD066C97C}"/>
    <cellStyle name="Comma 3 4 2 3 3 6" xfId="10136" xr:uid="{00000000-0005-0000-0000-000025370000}"/>
    <cellStyle name="Comma 3 4 2 3 3 6 2" xfId="29350" xr:uid="{0719D3E9-7A79-431C-8020-C5F804700E85}"/>
    <cellStyle name="Comma 3 4 2 3 3 7" xfId="19743" xr:uid="{A09D5317-A1A9-4E48-9481-EB14FA743C2D}"/>
    <cellStyle name="Comma 3 4 2 3 4" xfId="725" xr:uid="{00000000-0005-0000-0000-000026370000}"/>
    <cellStyle name="Comma 3 4 2 3 4 2" xfId="1526" xr:uid="{00000000-0005-0000-0000-000027370000}"/>
    <cellStyle name="Comma 3 4 2 3 4 2 2" xfId="3931" xr:uid="{00000000-0005-0000-0000-000028370000}"/>
    <cellStyle name="Comma 3 4 2 3 4 2 2 2" xfId="8734" xr:uid="{00000000-0005-0000-0000-000029370000}"/>
    <cellStyle name="Comma 3 4 2 3 4 2 2 2 2" xfId="18341" xr:uid="{00000000-0005-0000-0000-00002A370000}"/>
    <cellStyle name="Comma 3 4 2 3 4 2 2 2 2 2" xfId="37555" xr:uid="{E2A347E3-BA0F-4462-939C-0CCA2D9E4080}"/>
    <cellStyle name="Comma 3 4 2 3 4 2 2 2 3" xfId="27948" xr:uid="{93626F8A-B269-48F2-A754-2151BFA49B60}"/>
    <cellStyle name="Comma 3 4 2 3 4 2 2 3" xfId="13538" xr:uid="{00000000-0005-0000-0000-00002B370000}"/>
    <cellStyle name="Comma 3 4 2 3 4 2 2 3 2" xfId="32752" xr:uid="{9140BDA9-99FC-4E9A-AB20-52BD239D8265}"/>
    <cellStyle name="Comma 3 4 2 3 4 2 2 4" xfId="23145" xr:uid="{60E74DD5-3312-44E1-B700-4A2F5DB05F95}"/>
    <cellStyle name="Comma 3 4 2 3 4 2 3" xfId="6333" xr:uid="{00000000-0005-0000-0000-00002C370000}"/>
    <cellStyle name="Comma 3 4 2 3 4 2 3 2" xfId="15940" xr:uid="{00000000-0005-0000-0000-00002D370000}"/>
    <cellStyle name="Comma 3 4 2 3 4 2 3 2 2" xfId="35154" xr:uid="{A33D974A-F360-4688-96D6-AC5B07D6F217}"/>
    <cellStyle name="Comma 3 4 2 3 4 2 3 3" xfId="25547" xr:uid="{29254640-86E1-45CA-AB28-C5C3D6117603}"/>
    <cellStyle name="Comma 3 4 2 3 4 2 4" xfId="11136" xr:uid="{00000000-0005-0000-0000-00002E370000}"/>
    <cellStyle name="Comma 3 4 2 3 4 2 4 2" xfId="30350" xr:uid="{C6B0D2F5-50A1-409C-B906-BEBE86C60731}"/>
    <cellStyle name="Comma 3 4 2 3 4 2 5" xfId="20743" xr:uid="{6220FE3B-2561-4789-B024-28CFE304C3C1}"/>
    <cellStyle name="Comma 3 4 2 3 4 3" xfId="2326" xr:uid="{00000000-0005-0000-0000-00002F370000}"/>
    <cellStyle name="Comma 3 4 2 3 4 3 2" xfId="4731" xr:uid="{00000000-0005-0000-0000-000030370000}"/>
    <cellStyle name="Comma 3 4 2 3 4 3 2 2" xfId="9534" xr:uid="{00000000-0005-0000-0000-000031370000}"/>
    <cellStyle name="Comma 3 4 2 3 4 3 2 2 2" xfId="19141" xr:uid="{00000000-0005-0000-0000-000032370000}"/>
    <cellStyle name="Comma 3 4 2 3 4 3 2 2 2 2" xfId="38355" xr:uid="{FCA54DB8-63D0-4CB5-9EAF-01116C654C03}"/>
    <cellStyle name="Comma 3 4 2 3 4 3 2 2 3" xfId="28748" xr:uid="{1C637E02-243B-4625-8824-486D2257FEE5}"/>
    <cellStyle name="Comma 3 4 2 3 4 3 2 3" xfId="14338" xr:uid="{00000000-0005-0000-0000-000033370000}"/>
    <cellStyle name="Comma 3 4 2 3 4 3 2 3 2" xfId="33552" xr:uid="{2531062E-F05F-4080-8891-B88AB3BD9328}"/>
    <cellStyle name="Comma 3 4 2 3 4 3 2 4" xfId="23945" xr:uid="{8BB4B6D0-57A5-4233-AE9D-B6E57C481626}"/>
    <cellStyle name="Comma 3 4 2 3 4 3 3" xfId="7133" xr:uid="{00000000-0005-0000-0000-000034370000}"/>
    <cellStyle name="Comma 3 4 2 3 4 3 3 2" xfId="16740" xr:uid="{00000000-0005-0000-0000-000035370000}"/>
    <cellStyle name="Comma 3 4 2 3 4 3 3 2 2" xfId="35954" xr:uid="{31052B00-A091-4CAF-A947-F7626D8F24DB}"/>
    <cellStyle name="Comma 3 4 2 3 4 3 3 3" xfId="26347" xr:uid="{DDE22913-4B82-4EBD-A1E6-AE385B11952E}"/>
    <cellStyle name="Comma 3 4 2 3 4 3 4" xfId="11936" xr:uid="{00000000-0005-0000-0000-000036370000}"/>
    <cellStyle name="Comma 3 4 2 3 4 3 4 2" xfId="31150" xr:uid="{80A2BA25-2934-47E8-BA27-6A30F5EB403F}"/>
    <cellStyle name="Comma 3 4 2 3 4 3 5" xfId="21543" xr:uid="{024A1B8C-AFFA-418A-89BC-5FF8E0B26EF1}"/>
    <cellStyle name="Comma 3 4 2 3 4 4" xfId="3131" xr:uid="{00000000-0005-0000-0000-000037370000}"/>
    <cellStyle name="Comma 3 4 2 3 4 4 2" xfId="7934" xr:uid="{00000000-0005-0000-0000-000038370000}"/>
    <cellStyle name="Comma 3 4 2 3 4 4 2 2" xfId="17541" xr:uid="{00000000-0005-0000-0000-000039370000}"/>
    <cellStyle name="Comma 3 4 2 3 4 4 2 2 2" xfId="36755" xr:uid="{24C8F5E4-BFF3-4559-9CFC-C1D1D41F9FC6}"/>
    <cellStyle name="Comma 3 4 2 3 4 4 2 3" xfId="27148" xr:uid="{C97A4115-03B4-42C9-9CC3-82D4461FBD80}"/>
    <cellStyle name="Comma 3 4 2 3 4 4 3" xfId="12738" xr:uid="{00000000-0005-0000-0000-00003A370000}"/>
    <cellStyle name="Comma 3 4 2 3 4 4 3 2" xfId="31952" xr:uid="{BF55265A-9760-4BC0-A092-674AC458B511}"/>
    <cellStyle name="Comma 3 4 2 3 4 4 4" xfId="22345" xr:uid="{0EBB0567-899F-4E6F-8F0B-58E7DD9374B6}"/>
    <cellStyle name="Comma 3 4 2 3 4 5" xfId="5533" xr:uid="{00000000-0005-0000-0000-00003B370000}"/>
    <cellStyle name="Comma 3 4 2 3 4 5 2" xfId="15140" xr:uid="{00000000-0005-0000-0000-00003C370000}"/>
    <cellStyle name="Comma 3 4 2 3 4 5 2 2" xfId="34354" xr:uid="{21225DB1-5E5D-4C91-B6EB-043F9B398E4D}"/>
    <cellStyle name="Comma 3 4 2 3 4 5 3" xfId="24747" xr:uid="{A35A6448-5DC0-4573-B609-7764B67391F2}"/>
    <cellStyle name="Comma 3 4 2 3 4 6" xfId="10336" xr:uid="{00000000-0005-0000-0000-00003D370000}"/>
    <cellStyle name="Comma 3 4 2 3 4 6 2" xfId="29550" xr:uid="{017DD404-3A53-4E04-B015-76BE8B718965}"/>
    <cellStyle name="Comma 3 4 2 3 4 7" xfId="19943" xr:uid="{F4492979-AB61-4466-B3DF-AC80BFFE5648}"/>
    <cellStyle name="Comma 3 4 2 3 5" xfId="926" xr:uid="{00000000-0005-0000-0000-00003E370000}"/>
    <cellStyle name="Comma 3 4 2 3 5 2" xfId="3331" xr:uid="{00000000-0005-0000-0000-00003F370000}"/>
    <cellStyle name="Comma 3 4 2 3 5 2 2" xfId="8134" xr:uid="{00000000-0005-0000-0000-000040370000}"/>
    <cellStyle name="Comma 3 4 2 3 5 2 2 2" xfId="17741" xr:uid="{00000000-0005-0000-0000-000041370000}"/>
    <cellStyle name="Comma 3 4 2 3 5 2 2 2 2" xfId="36955" xr:uid="{34C016E9-04F6-49CE-908B-FD9A13EDCE0B}"/>
    <cellStyle name="Comma 3 4 2 3 5 2 2 3" xfId="27348" xr:uid="{3F1C4F9F-8DD6-4A51-8337-73B811E68D64}"/>
    <cellStyle name="Comma 3 4 2 3 5 2 3" xfId="12938" xr:uid="{00000000-0005-0000-0000-000042370000}"/>
    <cellStyle name="Comma 3 4 2 3 5 2 3 2" xfId="32152" xr:uid="{632DA586-06E0-46A3-9DA0-54F702847BF4}"/>
    <cellStyle name="Comma 3 4 2 3 5 2 4" xfId="22545" xr:uid="{C7A8A2EE-D804-4B71-8E0C-D4ED9134C200}"/>
    <cellStyle name="Comma 3 4 2 3 5 3" xfId="5733" xr:uid="{00000000-0005-0000-0000-000043370000}"/>
    <cellStyle name="Comma 3 4 2 3 5 3 2" xfId="15340" xr:uid="{00000000-0005-0000-0000-000044370000}"/>
    <cellStyle name="Comma 3 4 2 3 5 3 2 2" xfId="34554" xr:uid="{DD4B5F7D-19A1-4027-A323-77EDF16AFD53}"/>
    <cellStyle name="Comma 3 4 2 3 5 3 3" xfId="24947" xr:uid="{0F187BE1-EE0C-4D0F-97C3-578F0E6623F1}"/>
    <cellStyle name="Comma 3 4 2 3 5 4" xfId="10536" xr:uid="{00000000-0005-0000-0000-000045370000}"/>
    <cellStyle name="Comma 3 4 2 3 5 4 2" xfId="29750" xr:uid="{3C26004C-3C85-459F-92D7-17298720C625}"/>
    <cellStyle name="Comma 3 4 2 3 5 5" xfId="20143" xr:uid="{EB9155D0-792F-488E-9CE7-A14D614A519A}"/>
    <cellStyle name="Comma 3 4 2 3 6" xfId="1726" xr:uid="{00000000-0005-0000-0000-000046370000}"/>
    <cellStyle name="Comma 3 4 2 3 6 2" xfId="4131" xr:uid="{00000000-0005-0000-0000-000047370000}"/>
    <cellStyle name="Comma 3 4 2 3 6 2 2" xfId="8934" xr:uid="{00000000-0005-0000-0000-000048370000}"/>
    <cellStyle name="Comma 3 4 2 3 6 2 2 2" xfId="18541" xr:uid="{00000000-0005-0000-0000-000049370000}"/>
    <cellStyle name="Comma 3 4 2 3 6 2 2 2 2" xfId="37755" xr:uid="{B94602C6-1F19-4029-B442-B92AAD364ABD}"/>
    <cellStyle name="Comma 3 4 2 3 6 2 2 3" xfId="28148" xr:uid="{00B37493-BFE1-4C27-8417-24334ED26CFE}"/>
    <cellStyle name="Comma 3 4 2 3 6 2 3" xfId="13738" xr:uid="{00000000-0005-0000-0000-00004A370000}"/>
    <cellStyle name="Comma 3 4 2 3 6 2 3 2" xfId="32952" xr:uid="{D973036B-184D-4B0E-96DF-30E2EAA80473}"/>
    <cellStyle name="Comma 3 4 2 3 6 2 4" xfId="23345" xr:uid="{06731330-32BB-4F6B-9377-99B01A963D2E}"/>
    <cellStyle name="Comma 3 4 2 3 6 3" xfId="6533" xr:uid="{00000000-0005-0000-0000-00004B370000}"/>
    <cellStyle name="Comma 3 4 2 3 6 3 2" xfId="16140" xr:uid="{00000000-0005-0000-0000-00004C370000}"/>
    <cellStyle name="Comma 3 4 2 3 6 3 2 2" xfId="35354" xr:uid="{31EF271D-411E-4E37-9FD9-808E013809EE}"/>
    <cellStyle name="Comma 3 4 2 3 6 3 3" xfId="25747" xr:uid="{67F10800-9FDE-4C02-B6EA-F16264AB67C0}"/>
    <cellStyle name="Comma 3 4 2 3 6 4" xfId="11336" xr:uid="{00000000-0005-0000-0000-00004D370000}"/>
    <cellStyle name="Comma 3 4 2 3 6 4 2" xfId="30550" xr:uid="{90AB1599-E513-4DE7-9AF7-A45CDE89F466}"/>
    <cellStyle name="Comma 3 4 2 3 6 5" xfId="20943" xr:uid="{FDC0AB42-A4BF-469D-8115-74F00CB2D874}"/>
    <cellStyle name="Comma 3 4 2 3 7" xfId="2531" xr:uid="{00000000-0005-0000-0000-00004E370000}"/>
    <cellStyle name="Comma 3 4 2 3 7 2" xfId="7334" xr:uid="{00000000-0005-0000-0000-00004F370000}"/>
    <cellStyle name="Comma 3 4 2 3 7 2 2" xfId="16941" xr:uid="{00000000-0005-0000-0000-000050370000}"/>
    <cellStyle name="Comma 3 4 2 3 7 2 2 2" xfId="36155" xr:uid="{071FB39B-A9E1-41F9-8D76-47D172DB9C82}"/>
    <cellStyle name="Comma 3 4 2 3 7 2 3" xfId="26548" xr:uid="{3EF95CA5-C416-4A91-91C5-7F4311D2A368}"/>
    <cellStyle name="Comma 3 4 2 3 7 3" xfId="12138" xr:uid="{00000000-0005-0000-0000-000051370000}"/>
    <cellStyle name="Comma 3 4 2 3 7 3 2" xfId="31352" xr:uid="{B3658013-C648-4520-AD4D-B87308C7EF8C}"/>
    <cellStyle name="Comma 3 4 2 3 7 4" xfId="21745" xr:uid="{C8F614BC-87FF-490D-BE0A-58ABC15AC992}"/>
    <cellStyle name="Comma 3 4 2 3 8" xfId="4933" xr:uid="{00000000-0005-0000-0000-000052370000}"/>
    <cellStyle name="Comma 3 4 2 3 8 2" xfId="14540" xr:uid="{00000000-0005-0000-0000-000053370000}"/>
    <cellStyle name="Comma 3 4 2 3 8 2 2" xfId="33754" xr:uid="{B5AC4B06-FDA2-4EC4-BE9E-B6E3592AB3F6}"/>
    <cellStyle name="Comma 3 4 2 3 8 3" xfId="24147" xr:uid="{22F09616-5829-43A3-8DD4-21E35CECA323}"/>
    <cellStyle name="Comma 3 4 2 3 9" xfId="9736" xr:uid="{00000000-0005-0000-0000-000054370000}"/>
    <cellStyle name="Comma 3 4 2 3 9 2" xfId="28950" xr:uid="{482F2940-0017-4812-BFA5-84EE7CA38EEC}"/>
    <cellStyle name="Comma 3 4 2 4" xfId="225" xr:uid="{00000000-0005-0000-0000-000055370000}"/>
    <cellStyle name="Comma 3 4 2 4 2" xfId="1026" xr:uid="{00000000-0005-0000-0000-000056370000}"/>
    <cellStyle name="Comma 3 4 2 4 2 2" xfId="3431" xr:uid="{00000000-0005-0000-0000-000057370000}"/>
    <cellStyle name="Comma 3 4 2 4 2 2 2" xfId="8234" xr:uid="{00000000-0005-0000-0000-000058370000}"/>
    <cellStyle name="Comma 3 4 2 4 2 2 2 2" xfId="17841" xr:uid="{00000000-0005-0000-0000-000059370000}"/>
    <cellStyle name="Comma 3 4 2 4 2 2 2 2 2" xfId="37055" xr:uid="{F747408B-8AE6-4D46-9DDC-E8EC0C082C9F}"/>
    <cellStyle name="Comma 3 4 2 4 2 2 2 3" xfId="27448" xr:uid="{13B9FA09-8AFB-40E9-AF77-E7BEE65F37C5}"/>
    <cellStyle name="Comma 3 4 2 4 2 2 3" xfId="13038" xr:uid="{00000000-0005-0000-0000-00005A370000}"/>
    <cellStyle name="Comma 3 4 2 4 2 2 3 2" xfId="32252" xr:uid="{DD6022B3-723C-4471-AA15-7582BAB5B2DF}"/>
    <cellStyle name="Comma 3 4 2 4 2 2 4" xfId="22645" xr:uid="{70C03A97-A83E-4511-B63D-8140AF911C9E}"/>
    <cellStyle name="Comma 3 4 2 4 2 3" xfId="5833" xr:uid="{00000000-0005-0000-0000-00005B370000}"/>
    <cellStyle name="Comma 3 4 2 4 2 3 2" xfId="15440" xr:uid="{00000000-0005-0000-0000-00005C370000}"/>
    <cellStyle name="Comma 3 4 2 4 2 3 2 2" xfId="34654" xr:uid="{BF777A08-3C08-4F08-A153-D551F8B2D9AB}"/>
    <cellStyle name="Comma 3 4 2 4 2 3 3" xfId="25047" xr:uid="{92FFDC32-1D7A-45A9-A64F-45A0A0873EE6}"/>
    <cellStyle name="Comma 3 4 2 4 2 4" xfId="10636" xr:uid="{00000000-0005-0000-0000-00005D370000}"/>
    <cellStyle name="Comma 3 4 2 4 2 4 2" xfId="29850" xr:uid="{9600651B-6D22-4B37-A184-E434768D6710}"/>
    <cellStyle name="Comma 3 4 2 4 2 5" xfId="20243" xr:uid="{80A4A398-1470-435F-9A53-0FD15F4A965B}"/>
    <cellStyle name="Comma 3 4 2 4 3" xfId="1826" xr:uid="{00000000-0005-0000-0000-00005E370000}"/>
    <cellStyle name="Comma 3 4 2 4 3 2" xfId="4231" xr:uid="{00000000-0005-0000-0000-00005F370000}"/>
    <cellStyle name="Comma 3 4 2 4 3 2 2" xfId="9034" xr:uid="{00000000-0005-0000-0000-000060370000}"/>
    <cellStyle name="Comma 3 4 2 4 3 2 2 2" xfId="18641" xr:uid="{00000000-0005-0000-0000-000061370000}"/>
    <cellStyle name="Comma 3 4 2 4 3 2 2 2 2" xfId="37855" xr:uid="{4A9810C7-2E77-469F-9FE8-2C6EEDE65E7D}"/>
    <cellStyle name="Comma 3 4 2 4 3 2 2 3" xfId="28248" xr:uid="{058FC772-CD7D-4C9E-AE20-BA248874B58C}"/>
    <cellStyle name="Comma 3 4 2 4 3 2 3" xfId="13838" xr:uid="{00000000-0005-0000-0000-000062370000}"/>
    <cellStyle name="Comma 3 4 2 4 3 2 3 2" xfId="33052" xr:uid="{D75BFC5D-65B8-4375-8394-D547401E4994}"/>
    <cellStyle name="Comma 3 4 2 4 3 2 4" xfId="23445" xr:uid="{5D65098E-956D-4189-8433-10D6D7C1AB12}"/>
    <cellStyle name="Comma 3 4 2 4 3 3" xfId="6633" xr:uid="{00000000-0005-0000-0000-000063370000}"/>
    <cellStyle name="Comma 3 4 2 4 3 3 2" xfId="16240" xr:uid="{00000000-0005-0000-0000-000064370000}"/>
    <cellStyle name="Comma 3 4 2 4 3 3 2 2" xfId="35454" xr:uid="{7E6FC0CF-D0C8-4D2A-AB83-A3D2F6946779}"/>
    <cellStyle name="Comma 3 4 2 4 3 3 3" xfId="25847" xr:uid="{25E65501-AFB9-4948-9FC3-F99A5B630BF1}"/>
    <cellStyle name="Comma 3 4 2 4 3 4" xfId="11436" xr:uid="{00000000-0005-0000-0000-000065370000}"/>
    <cellStyle name="Comma 3 4 2 4 3 4 2" xfId="30650" xr:uid="{25C7F607-BDE2-4B57-82FB-9D178848029E}"/>
    <cellStyle name="Comma 3 4 2 4 3 5" xfId="21043" xr:uid="{89C44C11-112A-4986-BDDD-2F73DE8D2A66}"/>
    <cellStyle name="Comma 3 4 2 4 4" xfId="2631" xr:uid="{00000000-0005-0000-0000-000066370000}"/>
    <cellStyle name="Comma 3 4 2 4 4 2" xfId="7434" xr:uid="{00000000-0005-0000-0000-000067370000}"/>
    <cellStyle name="Comma 3 4 2 4 4 2 2" xfId="17041" xr:uid="{00000000-0005-0000-0000-000068370000}"/>
    <cellStyle name="Comma 3 4 2 4 4 2 2 2" xfId="36255" xr:uid="{187EA12E-6CB1-4E2B-8467-07068BC3B2BC}"/>
    <cellStyle name="Comma 3 4 2 4 4 2 3" xfId="26648" xr:uid="{F5A25A44-F433-4AF7-926A-09D82D4B43D1}"/>
    <cellStyle name="Comma 3 4 2 4 4 3" xfId="12238" xr:uid="{00000000-0005-0000-0000-000069370000}"/>
    <cellStyle name="Comma 3 4 2 4 4 3 2" xfId="31452" xr:uid="{F6FD63B2-57B9-4D84-8645-61C413594546}"/>
    <cellStyle name="Comma 3 4 2 4 4 4" xfId="21845" xr:uid="{CA02FB1D-6BA5-4A8E-88CA-F2D5D0B47D60}"/>
    <cellStyle name="Comma 3 4 2 4 5" xfId="5033" xr:uid="{00000000-0005-0000-0000-00006A370000}"/>
    <cellStyle name="Comma 3 4 2 4 5 2" xfId="14640" xr:uid="{00000000-0005-0000-0000-00006B370000}"/>
    <cellStyle name="Comma 3 4 2 4 5 2 2" xfId="33854" xr:uid="{2AE95DE9-4EFC-4D5C-A277-FE0DC81F7B79}"/>
    <cellStyle name="Comma 3 4 2 4 5 3" xfId="24247" xr:uid="{D97DFB0E-583C-4055-87F5-D39563846A62}"/>
    <cellStyle name="Comma 3 4 2 4 6" xfId="9836" xr:uid="{00000000-0005-0000-0000-00006C370000}"/>
    <cellStyle name="Comma 3 4 2 4 6 2" xfId="29050" xr:uid="{FAD512C5-9BDF-4396-9102-4C6A6B23CFE8}"/>
    <cellStyle name="Comma 3 4 2 4 7" xfId="19443" xr:uid="{089BE575-B1DF-4DF6-B16A-9517CC8201B3}"/>
    <cellStyle name="Comma 3 4 2 5" xfId="425" xr:uid="{00000000-0005-0000-0000-00006D370000}"/>
    <cellStyle name="Comma 3 4 2 5 2" xfId="1226" xr:uid="{00000000-0005-0000-0000-00006E370000}"/>
    <cellStyle name="Comma 3 4 2 5 2 2" xfId="3631" xr:uid="{00000000-0005-0000-0000-00006F370000}"/>
    <cellStyle name="Comma 3 4 2 5 2 2 2" xfId="8434" xr:uid="{00000000-0005-0000-0000-000070370000}"/>
    <cellStyle name="Comma 3 4 2 5 2 2 2 2" xfId="18041" xr:uid="{00000000-0005-0000-0000-000071370000}"/>
    <cellStyle name="Comma 3 4 2 5 2 2 2 2 2" xfId="37255" xr:uid="{F0EE663A-66D2-4DEE-8806-40FC14B2BF46}"/>
    <cellStyle name="Comma 3 4 2 5 2 2 2 3" xfId="27648" xr:uid="{89F63748-F723-4AF9-A7F0-2B62986C2C3B}"/>
    <cellStyle name="Comma 3 4 2 5 2 2 3" xfId="13238" xr:uid="{00000000-0005-0000-0000-000072370000}"/>
    <cellStyle name="Comma 3 4 2 5 2 2 3 2" xfId="32452" xr:uid="{6354AAE3-122B-4E51-9983-ABF10B1EEAEA}"/>
    <cellStyle name="Comma 3 4 2 5 2 2 4" xfId="22845" xr:uid="{8DAB1EFE-55FC-43D5-9E27-6F5B4F2F5BF4}"/>
    <cellStyle name="Comma 3 4 2 5 2 3" xfId="6033" xr:uid="{00000000-0005-0000-0000-000073370000}"/>
    <cellStyle name="Comma 3 4 2 5 2 3 2" xfId="15640" xr:uid="{00000000-0005-0000-0000-000074370000}"/>
    <cellStyle name="Comma 3 4 2 5 2 3 2 2" xfId="34854" xr:uid="{7CE224C8-44B7-4D93-9B26-C0BF38A5F45D}"/>
    <cellStyle name="Comma 3 4 2 5 2 3 3" xfId="25247" xr:uid="{B99CED23-8661-4A23-A785-D3463721943F}"/>
    <cellStyle name="Comma 3 4 2 5 2 4" xfId="10836" xr:uid="{00000000-0005-0000-0000-000075370000}"/>
    <cellStyle name="Comma 3 4 2 5 2 4 2" xfId="30050" xr:uid="{05F7D5D8-A984-4330-8E7C-0C7D02365C93}"/>
    <cellStyle name="Comma 3 4 2 5 2 5" xfId="20443" xr:uid="{06B20321-03BE-464C-811C-D1E5606B59C7}"/>
    <cellStyle name="Comma 3 4 2 5 3" xfId="2026" xr:uid="{00000000-0005-0000-0000-000076370000}"/>
    <cellStyle name="Comma 3 4 2 5 3 2" xfId="4431" xr:uid="{00000000-0005-0000-0000-000077370000}"/>
    <cellStyle name="Comma 3 4 2 5 3 2 2" xfId="9234" xr:uid="{00000000-0005-0000-0000-000078370000}"/>
    <cellStyle name="Comma 3 4 2 5 3 2 2 2" xfId="18841" xr:uid="{00000000-0005-0000-0000-000079370000}"/>
    <cellStyle name="Comma 3 4 2 5 3 2 2 2 2" xfId="38055" xr:uid="{FEB4C6F7-9975-495F-9C15-8BD159D74A76}"/>
    <cellStyle name="Comma 3 4 2 5 3 2 2 3" xfId="28448" xr:uid="{967FE379-52BF-49B8-A3AB-3A7857CD9D1C}"/>
    <cellStyle name="Comma 3 4 2 5 3 2 3" xfId="14038" xr:uid="{00000000-0005-0000-0000-00007A370000}"/>
    <cellStyle name="Comma 3 4 2 5 3 2 3 2" xfId="33252" xr:uid="{FD6F24F1-A450-4562-9C11-CEEF784A3A31}"/>
    <cellStyle name="Comma 3 4 2 5 3 2 4" xfId="23645" xr:uid="{4885ED56-5F0B-4C11-AA78-8DE8953D68AC}"/>
    <cellStyle name="Comma 3 4 2 5 3 3" xfId="6833" xr:uid="{00000000-0005-0000-0000-00007B370000}"/>
    <cellStyle name="Comma 3 4 2 5 3 3 2" xfId="16440" xr:uid="{00000000-0005-0000-0000-00007C370000}"/>
    <cellStyle name="Comma 3 4 2 5 3 3 2 2" xfId="35654" xr:uid="{8D24FC19-95C8-45E5-96BD-7C1FCDDCE995}"/>
    <cellStyle name="Comma 3 4 2 5 3 3 3" xfId="26047" xr:uid="{33581B7C-E885-4F52-BF30-9590277126D0}"/>
    <cellStyle name="Comma 3 4 2 5 3 4" xfId="11636" xr:uid="{00000000-0005-0000-0000-00007D370000}"/>
    <cellStyle name="Comma 3 4 2 5 3 4 2" xfId="30850" xr:uid="{5A64CB67-3E7C-4A0E-8581-9D42BD48D6FD}"/>
    <cellStyle name="Comma 3 4 2 5 3 5" xfId="21243" xr:uid="{84A6F98F-2207-4730-A8E1-98D8505D73D2}"/>
    <cellStyle name="Comma 3 4 2 5 4" xfId="2831" xr:uid="{00000000-0005-0000-0000-00007E370000}"/>
    <cellStyle name="Comma 3 4 2 5 4 2" xfId="7634" xr:uid="{00000000-0005-0000-0000-00007F370000}"/>
    <cellStyle name="Comma 3 4 2 5 4 2 2" xfId="17241" xr:uid="{00000000-0005-0000-0000-000080370000}"/>
    <cellStyle name="Comma 3 4 2 5 4 2 2 2" xfId="36455" xr:uid="{B857D9DD-3F35-45E0-962F-D84BA41C31A9}"/>
    <cellStyle name="Comma 3 4 2 5 4 2 3" xfId="26848" xr:uid="{CC4758B8-8028-4068-8533-82A924828E89}"/>
    <cellStyle name="Comma 3 4 2 5 4 3" xfId="12438" xr:uid="{00000000-0005-0000-0000-000081370000}"/>
    <cellStyle name="Comma 3 4 2 5 4 3 2" xfId="31652" xr:uid="{6F2EBCF3-BB7E-4385-A25B-EF5FD3D23503}"/>
    <cellStyle name="Comma 3 4 2 5 4 4" xfId="22045" xr:uid="{2581E061-F59A-4571-8B26-60B042D66623}"/>
    <cellStyle name="Comma 3 4 2 5 5" xfId="5233" xr:uid="{00000000-0005-0000-0000-000082370000}"/>
    <cellStyle name="Comma 3 4 2 5 5 2" xfId="14840" xr:uid="{00000000-0005-0000-0000-000083370000}"/>
    <cellStyle name="Comma 3 4 2 5 5 2 2" xfId="34054" xr:uid="{529A6766-C090-4412-8667-5C9307C3458E}"/>
    <cellStyle name="Comma 3 4 2 5 5 3" xfId="24447" xr:uid="{899C5EAB-0BFD-4768-9177-8BCE009CA247}"/>
    <cellStyle name="Comma 3 4 2 5 6" xfId="10036" xr:uid="{00000000-0005-0000-0000-000084370000}"/>
    <cellStyle name="Comma 3 4 2 5 6 2" xfId="29250" xr:uid="{641F424A-DFEE-40EE-BA7D-EFD8194B8B91}"/>
    <cellStyle name="Comma 3 4 2 5 7" xfId="19643" xr:uid="{B05FCF0D-B310-4FAE-AC88-AEC3AF9AFC4F}"/>
    <cellStyle name="Comma 3 4 2 6" xfId="625" xr:uid="{00000000-0005-0000-0000-000085370000}"/>
    <cellStyle name="Comma 3 4 2 6 2" xfId="1426" xr:uid="{00000000-0005-0000-0000-000086370000}"/>
    <cellStyle name="Comma 3 4 2 6 2 2" xfId="3831" xr:uid="{00000000-0005-0000-0000-000087370000}"/>
    <cellStyle name="Comma 3 4 2 6 2 2 2" xfId="8634" xr:uid="{00000000-0005-0000-0000-000088370000}"/>
    <cellStyle name="Comma 3 4 2 6 2 2 2 2" xfId="18241" xr:uid="{00000000-0005-0000-0000-000089370000}"/>
    <cellStyle name="Comma 3 4 2 6 2 2 2 2 2" xfId="37455" xr:uid="{E3A73DD7-7765-48FD-94A3-0F5DC8354B50}"/>
    <cellStyle name="Comma 3 4 2 6 2 2 2 3" xfId="27848" xr:uid="{DF3D1690-17C5-468C-B802-EBCB39F5C90A}"/>
    <cellStyle name="Comma 3 4 2 6 2 2 3" xfId="13438" xr:uid="{00000000-0005-0000-0000-00008A370000}"/>
    <cellStyle name="Comma 3 4 2 6 2 2 3 2" xfId="32652" xr:uid="{D2BB525D-4C49-4759-8EE7-C742DADCC039}"/>
    <cellStyle name="Comma 3 4 2 6 2 2 4" xfId="23045" xr:uid="{71D33CE8-1E98-42C3-AE65-06BC5029BE78}"/>
    <cellStyle name="Comma 3 4 2 6 2 3" xfId="6233" xr:uid="{00000000-0005-0000-0000-00008B370000}"/>
    <cellStyle name="Comma 3 4 2 6 2 3 2" xfId="15840" xr:uid="{00000000-0005-0000-0000-00008C370000}"/>
    <cellStyle name="Comma 3 4 2 6 2 3 2 2" xfId="35054" xr:uid="{E387384B-818D-4D87-8907-52CF240733AA}"/>
    <cellStyle name="Comma 3 4 2 6 2 3 3" xfId="25447" xr:uid="{EC615819-F00E-403C-A87E-C6B3F8DB9200}"/>
    <cellStyle name="Comma 3 4 2 6 2 4" xfId="11036" xr:uid="{00000000-0005-0000-0000-00008D370000}"/>
    <cellStyle name="Comma 3 4 2 6 2 4 2" xfId="30250" xr:uid="{EAB4F158-B013-4A11-90B3-3C1F302C8188}"/>
    <cellStyle name="Comma 3 4 2 6 2 5" xfId="20643" xr:uid="{EFB54902-0850-41C2-8708-AF0CFD249D80}"/>
    <cellStyle name="Comma 3 4 2 6 3" xfId="2226" xr:uid="{00000000-0005-0000-0000-00008E370000}"/>
    <cellStyle name="Comma 3 4 2 6 3 2" xfId="4631" xr:uid="{00000000-0005-0000-0000-00008F370000}"/>
    <cellStyle name="Comma 3 4 2 6 3 2 2" xfId="9434" xr:uid="{00000000-0005-0000-0000-000090370000}"/>
    <cellStyle name="Comma 3 4 2 6 3 2 2 2" xfId="19041" xr:uid="{00000000-0005-0000-0000-000091370000}"/>
    <cellStyle name="Comma 3 4 2 6 3 2 2 2 2" xfId="38255" xr:uid="{9840EB2C-18AF-4704-A804-29F715973048}"/>
    <cellStyle name="Comma 3 4 2 6 3 2 2 3" xfId="28648" xr:uid="{A0DF0D56-AE6D-4F01-88D1-02AD1D68D30C}"/>
    <cellStyle name="Comma 3 4 2 6 3 2 3" xfId="14238" xr:uid="{00000000-0005-0000-0000-000092370000}"/>
    <cellStyle name="Comma 3 4 2 6 3 2 3 2" xfId="33452" xr:uid="{7D8EA217-6083-4944-B60A-87BDFBC236F5}"/>
    <cellStyle name="Comma 3 4 2 6 3 2 4" xfId="23845" xr:uid="{F3832CCB-200E-42EB-A0D5-BD00027AFCBF}"/>
    <cellStyle name="Comma 3 4 2 6 3 3" xfId="7033" xr:uid="{00000000-0005-0000-0000-000093370000}"/>
    <cellStyle name="Comma 3 4 2 6 3 3 2" xfId="16640" xr:uid="{00000000-0005-0000-0000-000094370000}"/>
    <cellStyle name="Comma 3 4 2 6 3 3 2 2" xfId="35854" xr:uid="{EA051121-ED66-40A5-894F-D752FB0F3AB8}"/>
    <cellStyle name="Comma 3 4 2 6 3 3 3" xfId="26247" xr:uid="{91375773-C14E-4630-9AA0-8D5D8D1A1EB4}"/>
    <cellStyle name="Comma 3 4 2 6 3 4" xfId="11836" xr:uid="{00000000-0005-0000-0000-000095370000}"/>
    <cellStyle name="Comma 3 4 2 6 3 4 2" xfId="31050" xr:uid="{761F6004-6CB5-45C1-A000-AB3E2802A010}"/>
    <cellStyle name="Comma 3 4 2 6 3 5" xfId="21443" xr:uid="{D720C96E-34FD-4BBB-A7AF-7D6231408B3E}"/>
    <cellStyle name="Comma 3 4 2 6 4" xfId="3031" xr:uid="{00000000-0005-0000-0000-000096370000}"/>
    <cellStyle name="Comma 3 4 2 6 4 2" xfId="7834" xr:uid="{00000000-0005-0000-0000-000097370000}"/>
    <cellStyle name="Comma 3 4 2 6 4 2 2" xfId="17441" xr:uid="{00000000-0005-0000-0000-000098370000}"/>
    <cellStyle name="Comma 3 4 2 6 4 2 2 2" xfId="36655" xr:uid="{772E9172-16D6-4938-9A0D-882541250EAD}"/>
    <cellStyle name="Comma 3 4 2 6 4 2 3" xfId="27048" xr:uid="{E279E373-0C50-4D9B-B2AD-52F87F6C6C1B}"/>
    <cellStyle name="Comma 3 4 2 6 4 3" xfId="12638" xr:uid="{00000000-0005-0000-0000-000099370000}"/>
    <cellStyle name="Comma 3 4 2 6 4 3 2" xfId="31852" xr:uid="{BF137287-2979-4774-B45E-5293B406630B}"/>
    <cellStyle name="Comma 3 4 2 6 4 4" xfId="22245" xr:uid="{8AA6CBFA-7573-4960-A55C-F391ED218885}"/>
    <cellStyle name="Comma 3 4 2 6 5" xfId="5433" xr:uid="{00000000-0005-0000-0000-00009A370000}"/>
    <cellStyle name="Comma 3 4 2 6 5 2" xfId="15040" xr:uid="{00000000-0005-0000-0000-00009B370000}"/>
    <cellStyle name="Comma 3 4 2 6 5 2 2" xfId="34254" xr:uid="{F3882EAE-1783-47D6-AA8E-5EE446C61C4F}"/>
    <cellStyle name="Comma 3 4 2 6 5 3" xfId="24647" xr:uid="{F8A67AFE-3350-48F5-A6AB-FF04447F5AF4}"/>
    <cellStyle name="Comma 3 4 2 6 6" xfId="10236" xr:uid="{00000000-0005-0000-0000-00009C370000}"/>
    <cellStyle name="Comma 3 4 2 6 6 2" xfId="29450" xr:uid="{0FC5B467-50C5-4627-9502-433BB23D0ED7}"/>
    <cellStyle name="Comma 3 4 2 6 7" xfId="19843" xr:uid="{45F1BB4C-601E-45E8-AFAC-E78DB785CDDE}"/>
    <cellStyle name="Comma 3 4 2 7" xfId="826" xr:uid="{00000000-0005-0000-0000-00009D370000}"/>
    <cellStyle name="Comma 3 4 2 7 2" xfId="3231" xr:uid="{00000000-0005-0000-0000-00009E370000}"/>
    <cellStyle name="Comma 3 4 2 7 2 2" xfId="8034" xr:uid="{00000000-0005-0000-0000-00009F370000}"/>
    <cellStyle name="Comma 3 4 2 7 2 2 2" xfId="17641" xr:uid="{00000000-0005-0000-0000-0000A0370000}"/>
    <cellStyle name="Comma 3 4 2 7 2 2 2 2" xfId="36855" xr:uid="{F9120D39-302D-4D05-904E-A3D7C47D4BF3}"/>
    <cellStyle name="Comma 3 4 2 7 2 2 3" xfId="27248" xr:uid="{4C4949BC-EBBC-43BA-BD22-01FBA8825BB5}"/>
    <cellStyle name="Comma 3 4 2 7 2 3" xfId="12838" xr:uid="{00000000-0005-0000-0000-0000A1370000}"/>
    <cellStyle name="Comma 3 4 2 7 2 3 2" xfId="32052" xr:uid="{F7170B0F-9879-4A94-A127-AAACECAAA4F9}"/>
    <cellStyle name="Comma 3 4 2 7 2 4" xfId="22445" xr:uid="{A196E5FF-27ED-46ED-BFE8-056FE6A630CA}"/>
    <cellStyle name="Comma 3 4 2 7 3" xfId="5633" xr:uid="{00000000-0005-0000-0000-0000A2370000}"/>
    <cellStyle name="Comma 3 4 2 7 3 2" xfId="15240" xr:uid="{00000000-0005-0000-0000-0000A3370000}"/>
    <cellStyle name="Comma 3 4 2 7 3 2 2" xfId="34454" xr:uid="{9DEC31C3-A2AF-4F6E-8A54-2636614F66B9}"/>
    <cellStyle name="Comma 3 4 2 7 3 3" xfId="24847" xr:uid="{A190DCDE-8259-458F-B5B4-CA2EA2F62DE9}"/>
    <cellStyle name="Comma 3 4 2 7 4" xfId="10436" xr:uid="{00000000-0005-0000-0000-0000A4370000}"/>
    <cellStyle name="Comma 3 4 2 7 4 2" xfId="29650" xr:uid="{B26D5D90-6888-462F-AFD4-3546D1DE7465}"/>
    <cellStyle name="Comma 3 4 2 7 5" xfId="20043" xr:uid="{75D1705B-826A-4EC1-9DC5-616A56BE54D7}"/>
    <cellStyle name="Comma 3 4 2 8" xfId="1626" xr:uid="{00000000-0005-0000-0000-0000A5370000}"/>
    <cellStyle name="Comma 3 4 2 8 2" xfId="4031" xr:uid="{00000000-0005-0000-0000-0000A6370000}"/>
    <cellStyle name="Comma 3 4 2 8 2 2" xfId="8834" xr:uid="{00000000-0005-0000-0000-0000A7370000}"/>
    <cellStyle name="Comma 3 4 2 8 2 2 2" xfId="18441" xr:uid="{00000000-0005-0000-0000-0000A8370000}"/>
    <cellStyle name="Comma 3 4 2 8 2 2 2 2" xfId="37655" xr:uid="{7A4C28DA-646F-47F1-8FBE-1A01587F498C}"/>
    <cellStyle name="Comma 3 4 2 8 2 2 3" xfId="28048" xr:uid="{39E648EA-35D4-4AD4-9DB3-18597583ED07}"/>
    <cellStyle name="Comma 3 4 2 8 2 3" xfId="13638" xr:uid="{00000000-0005-0000-0000-0000A9370000}"/>
    <cellStyle name="Comma 3 4 2 8 2 3 2" xfId="32852" xr:uid="{F20147F3-D962-41C7-AC1B-4040865041AA}"/>
    <cellStyle name="Comma 3 4 2 8 2 4" xfId="23245" xr:uid="{DF33B242-34EF-4522-8CC3-1BE04379303B}"/>
    <cellStyle name="Comma 3 4 2 8 3" xfId="6433" xr:uid="{00000000-0005-0000-0000-0000AA370000}"/>
    <cellStyle name="Comma 3 4 2 8 3 2" xfId="16040" xr:uid="{00000000-0005-0000-0000-0000AB370000}"/>
    <cellStyle name="Comma 3 4 2 8 3 2 2" xfId="35254" xr:uid="{5D4A9743-9E19-4558-A962-47FFC863CF4B}"/>
    <cellStyle name="Comma 3 4 2 8 3 3" xfId="25647" xr:uid="{8A492386-B2EC-4D5B-90D0-123871C6D8F8}"/>
    <cellStyle name="Comma 3 4 2 8 4" xfId="11236" xr:uid="{00000000-0005-0000-0000-0000AC370000}"/>
    <cellStyle name="Comma 3 4 2 8 4 2" xfId="30450" xr:uid="{0A912ABF-F56A-4755-9FE3-8CC0BDCF011B}"/>
    <cellStyle name="Comma 3 4 2 8 5" xfId="20843" xr:uid="{9D7B1276-FDF0-479D-86B2-9D3E1BB76D9C}"/>
    <cellStyle name="Comma 3 4 2 9" xfId="2431" xr:uid="{00000000-0005-0000-0000-0000AD370000}"/>
    <cellStyle name="Comma 3 4 2 9 2" xfId="7234" xr:uid="{00000000-0005-0000-0000-0000AE370000}"/>
    <cellStyle name="Comma 3 4 2 9 2 2" xfId="16841" xr:uid="{00000000-0005-0000-0000-0000AF370000}"/>
    <cellStyle name="Comma 3 4 2 9 2 2 2" xfId="36055" xr:uid="{5B08196D-8C99-48BB-90A6-9643F80610F9}"/>
    <cellStyle name="Comma 3 4 2 9 2 3" xfId="26448" xr:uid="{8C14A53A-6D1A-4439-B611-09E8B659D2B8}"/>
    <cellStyle name="Comma 3 4 2 9 3" xfId="12038" xr:uid="{00000000-0005-0000-0000-0000B0370000}"/>
    <cellStyle name="Comma 3 4 2 9 3 2" xfId="31252" xr:uid="{BE79FA32-2D15-49D7-B0F7-09C11BCDC201}"/>
    <cellStyle name="Comma 3 4 2 9 4" xfId="21645" xr:uid="{4D8B8440-AE67-4814-A9CE-D0DB93240A25}"/>
    <cellStyle name="Comma 3 4 3" xfId="34" xr:uid="{00000000-0005-0000-0000-0000B1370000}"/>
    <cellStyle name="Comma 3 4 3 10" xfId="4843" xr:uid="{00000000-0005-0000-0000-0000B2370000}"/>
    <cellStyle name="Comma 3 4 3 10 2" xfId="14450" xr:uid="{00000000-0005-0000-0000-0000B3370000}"/>
    <cellStyle name="Comma 3 4 3 10 2 2" xfId="33664" xr:uid="{DC9DA579-15EF-4344-B031-3FA84193AC40}"/>
    <cellStyle name="Comma 3 4 3 10 3" xfId="24057" xr:uid="{207275D1-F2F4-4A1F-B659-48F22CFAB00F}"/>
    <cellStyle name="Comma 3 4 3 11" xfId="9646" xr:uid="{00000000-0005-0000-0000-0000B4370000}"/>
    <cellStyle name="Comma 3 4 3 11 2" xfId="28860" xr:uid="{32CAF4BE-8DBE-46A5-97E5-A48AC34D4F3E}"/>
    <cellStyle name="Comma 3 4 3 12" xfId="19253" xr:uid="{7129741A-5EDE-49CF-9697-D2F9D89013E9}"/>
    <cellStyle name="Comma 3 4 3 2" xfId="85" xr:uid="{00000000-0005-0000-0000-0000B5370000}"/>
    <cellStyle name="Comma 3 4 3 2 10" xfId="9696" xr:uid="{00000000-0005-0000-0000-0000B6370000}"/>
    <cellStyle name="Comma 3 4 3 2 10 2" xfId="28910" xr:uid="{4C886475-D580-4B01-922C-D738CEE7AED6}"/>
    <cellStyle name="Comma 3 4 3 2 11" xfId="19303" xr:uid="{AFDCA833-7B27-4053-AE01-4AFFFCD15676}"/>
    <cellStyle name="Comma 3 4 3 2 2" xfId="185" xr:uid="{00000000-0005-0000-0000-0000B7370000}"/>
    <cellStyle name="Comma 3 4 3 2 2 10" xfId="19403" xr:uid="{C30D5D73-F55E-45E6-8CE6-7B2254F44DDA}"/>
    <cellStyle name="Comma 3 4 3 2 2 2" xfId="385" xr:uid="{00000000-0005-0000-0000-0000B8370000}"/>
    <cellStyle name="Comma 3 4 3 2 2 2 2" xfId="1186" xr:uid="{00000000-0005-0000-0000-0000B9370000}"/>
    <cellStyle name="Comma 3 4 3 2 2 2 2 2" xfId="3591" xr:uid="{00000000-0005-0000-0000-0000BA370000}"/>
    <cellStyle name="Comma 3 4 3 2 2 2 2 2 2" xfId="8394" xr:uid="{00000000-0005-0000-0000-0000BB370000}"/>
    <cellStyle name="Comma 3 4 3 2 2 2 2 2 2 2" xfId="18001" xr:uid="{00000000-0005-0000-0000-0000BC370000}"/>
    <cellStyle name="Comma 3 4 3 2 2 2 2 2 2 2 2" xfId="37215" xr:uid="{F8046968-6C96-40F4-8D7A-18BFCF6C7C50}"/>
    <cellStyle name="Comma 3 4 3 2 2 2 2 2 2 3" xfId="27608" xr:uid="{073948C9-64E1-469B-A789-7E5B2062601D}"/>
    <cellStyle name="Comma 3 4 3 2 2 2 2 2 3" xfId="13198" xr:uid="{00000000-0005-0000-0000-0000BD370000}"/>
    <cellStyle name="Comma 3 4 3 2 2 2 2 2 3 2" xfId="32412" xr:uid="{8B7D151A-F1C9-4EE9-8846-275320CD02A7}"/>
    <cellStyle name="Comma 3 4 3 2 2 2 2 2 4" xfId="22805" xr:uid="{45401DC2-158F-4C76-92DB-FCAEDD0CC48B}"/>
    <cellStyle name="Comma 3 4 3 2 2 2 2 3" xfId="5993" xr:uid="{00000000-0005-0000-0000-0000BE370000}"/>
    <cellStyle name="Comma 3 4 3 2 2 2 2 3 2" xfId="15600" xr:uid="{00000000-0005-0000-0000-0000BF370000}"/>
    <cellStyle name="Comma 3 4 3 2 2 2 2 3 2 2" xfId="34814" xr:uid="{E1C54090-F9F1-421A-BED6-F7E2234B183A}"/>
    <cellStyle name="Comma 3 4 3 2 2 2 2 3 3" xfId="25207" xr:uid="{5D7785D8-1379-4FA0-A6DD-B7FCE60C4E2F}"/>
    <cellStyle name="Comma 3 4 3 2 2 2 2 4" xfId="10796" xr:uid="{00000000-0005-0000-0000-0000C0370000}"/>
    <cellStyle name="Comma 3 4 3 2 2 2 2 4 2" xfId="30010" xr:uid="{BDA9A355-E8E3-42B5-8C68-BB2D06D96C21}"/>
    <cellStyle name="Comma 3 4 3 2 2 2 2 5" xfId="20403" xr:uid="{96876E53-0ED2-4BFD-B729-F276696B1237}"/>
    <cellStyle name="Comma 3 4 3 2 2 2 3" xfId="1986" xr:uid="{00000000-0005-0000-0000-0000C1370000}"/>
    <cellStyle name="Comma 3 4 3 2 2 2 3 2" xfId="4391" xr:uid="{00000000-0005-0000-0000-0000C2370000}"/>
    <cellStyle name="Comma 3 4 3 2 2 2 3 2 2" xfId="9194" xr:uid="{00000000-0005-0000-0000-0000C3370000}"/>
    <cellStyle name="Comma 3 4 3 2 2 2 3 2 2 2" xfId="18801" xr:uid="{00000000-0005-0000-0000-0000C4370000}"/>
    <cellStyle name="Comma 3 4 3 2 2 2 3 2 2 2 2" xfId="38015" xr:uid="{CFF1530F-C5F3-471F-9347-A5BCADCB605E}"/>
    <cellStyle name="Comma 3 4 3 2 2 2 3 2 2 3" xfId="28408" xr:uid="{B2495FD9-0196-46D8-8DB1-91EAEF2CEBF9}"/>
    <cellStyle name="Comma 3 4 3 2 2 2 3 2 3" xfId="13998" xr:uid="{00000000-0005-0000-0000-0000C5370000}"/>
    <cellStyle name="Comma 3 4 3 2 2 2 3 2 3 2" xfId="33212" xr:uid="{CAD9D265-C2FA-4245-B50B-68CF36814D8D}"/>
    <cellStyle name="Comma 3 4 3 2 2 2 3 2 4" xfId="23605" xr:uid="{C543F4DD-81F2-4A32-9BF4-0834D2805BDD}"/>
    <cellStyle name="Comma 3 4 3 2 2 2 3 3" xfId="6793" xr:uid="{00000000-0005-0000-0000-0000C6370000}"/>
    <cellStyle name="Comma 3 4 3 2 2 2 3 3 2" xfId="16400" xr:uid="{00000000-0005-0000-0000-0000C7370000}"/>
    <cellStyle name="Comma 3 4 3 2 2 2 3 3 2 2" xfId="35614" xr:uid="{5AD3ECF7-E90F-4BB5-8703-ED8314836DC9}"/>
    <cellStyle name="Comma 3 4 3 2 2 2 3 3 3" xfId="26007" xr:uid="{53AEA608-A1A0-44EC-85D9-E44CEDF970E0}"/>
    <cellStyle name="Comma 3 4 3 2 2 2 3 4" xfId="11596" xr:uid="{00000000-0005-0000-0000-0000C8370000}"/>
    <cellStyle name="Comma 3 4 3 2 2 2 3 4 2" xfId="30810" xr:uid="{30867113-BF53-4146-865E-D8B89EEDCDEB}"/>
    <cellStyle name="Comma 3 4 3 2 2 2 3 5" xfId="21203" xr:uid="{DB656569-DB5F-43E5-9AA9-E1CD3D07E604}"/>
    <cellStyle name="Comma 3 4 3 2 2 2 4" xfId="2791" xr:uid="{00000000-0005-0000-0000-0000C9370000}"/>
    <cellStyle name="Comma 3 4 3 2 2 2 4 2" xfId="7594" xr:uid="{00000000-0005-0000-0000-0000CA370000}"/>
    <cellStyle name="Comma 3 4 3 2 2 2 4 2 2" xfId="17201" xr:uid="{00000000-0005-0000-0000-0000CB370000}"/>
    <cellStyle name="Comma 3 4 3 2 2 2 4 2 2 2" xfId="36415" xr:uid="{18C87CB9-7CA4-4385-BCD7-6E0B00B01A9D}"/>
    <cellStyle name="Comma 3 4 3 2 2 2 4 2 3" xfId="26808" xr:uid="{CB9537BB-1086-4E6B-A8FC-245F413571EB}"/>
    <cellStyle name="Comma 3 4 3 2 2 2 4 3" xfId="12398" xr:uid="{00000000-0005-0000-0000-0000CC370000}"/>
    <cellStyle name="Comma 3 4 3 2 2 2 4 3 2" xfId="31612" xr:uid="{B446D50B-689F-4421-9AA8-0D8065797342}"/>
    <cellStyle name="Comma 3 4 3 2 2 2 4 4" xfId="22005" xr:uid="{273A764D-1304-4ADF-BB99-6CBCDFEA6978}"/>
    <cellStyle name="Comma 3 4 3 2 2 2 5" xfId="5193" xr:uid="{00000000-0005-0000-0000-0000CD370000}"/>
    <cellStyle name="Comma 3 4 3 2 2 2 5 2" xfId="14800" xr:uid="{00000000-0005-0000-0000-0000CE370000}"/>
    <cellStyle name="Comma 3 4 3 2 2 2 5 2 2" xfId="34014" xr:uid="{0ACED408-BD1A-4B6B-ADAB-6DD9764AE451}"/>
    <cellStyle name="Comma 3 4 3 2 2 2 5 3" xfId="24407" xr:uid="{2EED8B3E-B1BE-4FF3-A250-CFF0D7C5F0BD}"/>
    <cellStyle name="Comma 3 4 3 2 2 2 6" xfId="9996" xr:uid="{00000000-0005-0000-0000-0000CF370000}"/>
    <cellStyle name="Comma 3 4 3 2 2 2 6 2" xfId="29210" xr:uid="{A01673AE-0304-4AD5-A003-C56847956D24}"/>
    <cellStyle name="Comma 3 4 3 2 2 2 7" xfId="19603" xr:uid="{A2EF40C6-3DCC-4646-AFDB-C9550E957A4A}"/>
    <cellStyle name="Comma 3 4 3 2 2 3" xfId="585" xr:uid="{00000000-0005-0000-0000-0000D0370000}"/>
    <cellStyle name="Comma 3 4 3 2 2 3 2" xfId="1386" xr:uid="{00000000-0005-0000-0000-0000D1370000}"/>
    <cellStyle name="Comma 3 4 3 2 2 3 2 2" xfId="3791" xr:uid="{00000000-0005-0000-0000-0000D2370000}"/>
    <cellStyle name="Comma 3 4 3 2 2 3 2 2 2" xfId="8594" xr:uid="{00000000-0005-0000-0000-0000D3370000}"/>
    <cellStyle name="Comma 3 4 3 2 2 3 2 2 2 2" xfId="18201" xr:uid="{00000000-0005-0000-0000-0000D4370000}"/>
    <cellStyle name="Comma 3 4 3 2 2 3 2 2 2 2 2" xfId="37415" xr:uid="{E5BD9FC4-2DB8-43C8-859E-A4F66210438D}"/>
    <cellStyle name="Comma 3 4 3 2 2 3 2 2 2 3" xfId="27808" xr:uid="{F8859A43-1944-449D-BBA5-01CBAF5BB5B2}"/>
    <cellStyle name="Comma 3 4 3 2 2 3 2 2 3" xfId="13398" xr:uid="{00000000-0005-0000-0000-0000D5370000}"/>
    <cellStyle name="Comma 3 4 3 2 2 3 2 2 3 2" xfId="32612" xr:uid="{0332B9E4-7271-47A7-9BE6-889FAC7A97E4}"/>
    <cellStyle name="Comma 3 4 3 2 2 3 2 2 4" xfId="23005" xr:uid="{B926A76B-0A72-4A30-A99F-3EDEEC8D5083}"/>
    <cellStyle name="Comma 3 4 3 2 2 3 2 3" xfId="6193" xr:uid="{00000000-0005-0000-0000-0000D6370000}"/>
    <cellStyle name="Comma 3 4 3 2 2 3 2 3 2" xfId="15800" xr:uid="{00000000-0005-0000-0000-0000D7370000}"/>
    <cellStyle name="Comma 3 4 3 2 2 3 2 3 2 2" xfId="35014" xr:uid="{F66EA993-1D22-44EA-A227-D42E21B2D514}"/>
    <cellStyle name="Comma 3 4 3 2 2 3 2 3 3" xfId="25407" xr:uid="{DBEBBD86-E092-474D-B0DB-869FD94426B6}"/>
    <cellStyle name="Comma 3 4 3 2 2 3 2 4" xfId="10996" xr:uid="{00000000-0005-0000-0000-0000D8370000}"/>
    <cellStyle name="Comma 3 4 3 2 2 3 2 4 2" xfId="30210" xr:uid="{1CEA3222-2126-4D0F-8B5B-61F2661887C5}"/>
    <cellStyle name="Comma 3 4 3 2 2 3 2 5" xfId="20603" xr:uid="{CD2DF0D2-7F09-44A6-9680-12A172236BFC}"/>
    <cellStyle name="Comma 3 4 3 2 2 3 3" xfId="2186" xr:uid="{00000000-0005-0000-0000-0000D9370000}"/>
    <cellStyle name="Comma 3 4 3 2 2 3 3 2" xfId="4591" xr:uid="{00000000-0005-0000-0000-0000DA370000}"/>
    <cellStyle name="Comma 3 4 3 2 2 3 3 2 2" xfId="9394" xr:uid="{00000000-0005-0000-0000-0000DB370000}"/>
    <cellStyle name="Comma 3 4 3 2 2 3 3 2 2 2" xfId="19001" xr:uid="{00000000-0005-0000-0000-0000DC370000}"/>
    <cellStyle name="Comma 3 4 3 2 2 3 3 2 2 2 2" xfId="38215" xr:uid="{3985B8E6-B0D5-4437-94B1-E94A8BCC99A0}"/>
    <cellStyle name="Comma 3 4 3 2 2 3 3 2 2 3" xfId="28608" xr:uid="{6129DAD2-8292-4020-A815-0E3B7E23AF2F}"/>
    <cellStyle name="Comma 3 4 3 2 2 3 3 2 3" xfId="14198" xr:uid="{00000000-0005-0000-0000-0000DD370000}"/>
    <cellStyle name="Comma 3 4 3 2 2 3 3 2 3 2" xfId="33412" xr:uid="{37D52A7E-E0C4-49CE-AC29-B91D45DD0B3A}"/>
    <cellStyle name="Comma 3 4 3 2 2 3 3 2 4" xfId="23805" xr:uid="{068EF342-C876-4AF8-B1E6-37CD056826A7}"/>
    <cellStyle name="Comma 3 4 3 2 2 3 3 3" xfId="6993" xr:uid="{00000000-0005-0000-0000-0000DE370000}"/>
    <cellStyle name="Comma 3 4 3 2 2 3 3 3 2" xfId="16600" xr:uid="{00000000-0005-0000-0000-0000DF370000}"/>
    <cellStyle name="Comma 3 4 3 2 2 3 3 3 2 2" xfId="35814" xr:uid="{2624F07B-6D6C-452B-B41A-1B93F7EC776D}"/>
    <cellStyle name="Comma 3 4 3 2 2 3 3 3 3" xfId="26207" xr:uid="{D93AC6ED-5D40-409A-96EB-4881CD232888}"/>
    <cellStyle name="Comma 3 4 3 2 2 3 3 4" xfId="11796" xr:uid="{00000000-0005-0000-0000-0000E0370000}"/>
    <cellStyle name="Comma 3 4 3 2 2 3 3 4 2" xfId="31010" xr:uid="{652F9F59-4FDE-4DDE-9869-FF25930C0E41}"/>
    <cellStyle name="Comma 3 4 3 2 2 3 3 5" xfId="21403" xr:uid="{F22978FC-BD75-47E4-81BC-DD445340962E}"/>
    <cellStyle name="Comma 3 4 3 2 2 3 4" xfId="2991" xr:uid="{00000000-0005-0000-0000-0000E1370000}"/>
    <cellStyle name="Comma 3 4 3 2 2 3 4 2" xfId="7794" xr:uid="{00000000-0005-0000-0000-0000E2370000}"/>
    <cellStyle name="Comma 3 4 3 2 2 3 4 2 2" xfId="17401" xr:uid="{00000000-0005-0000-0000-0000E3370000}"/>
    <cellStyle name="Comma 3 4 3 2 2 3 4 2 2 2" xfId="36615" xr:uid="{67753826-6356-4E04-8A04-B73D675E2D31}"/>
    <cellStyle name="Comma 3 4 3 2 2 3 4 2 3" xfId="27008" xr:uid="{C55E57E0-92AA-4683-A7F5-077862758F80}"/>
    <cellStyle name="Comma 3 4 3 2 2 3 4 3" xfId="12598" xr:uid="{00000000-0005-0000-0000-0000E4370000}"/>
    <cellStyle name="Comma 3 4 3 2 2 3 4 3 2" xfId="31812" xr:uid="{9C4262D8-041D-46F6-9F09-FB882C6E6786}"/>
    <cellStyle name="Comma 3 4 3 2 2 3 4 4" xfId="22205" xr:uid="{9D40208B-B506-416C-A507-85EA96A45BCC}"/>
    <cellStyle name="Comma 3 4 3 2 2 3 5" xfId="5393" xr:uid="{00000000-0005-0000-0000-0000E5370000}"/>
    <cellStyle name="Comma 3 4 3 2 2 3 5 2" xfId="15000" xr:uid="{00000000-0005-0000-0000-0000E6370000}"/>
    <cellStyle name="Comma 3 4 3 2 2 3 5 2 2" xfId="34214" xr:uid="{E861AF0E-D4D8-4197-BD62-407D1565445F}"/>
    <cellStyle name="Comma 3 4 3 2 2 3 5 3" xfId="24607" xr:uid="{D8020482-FEDC-49C5-BB82-6F0805133196}"/>
    <cellStyle name="Comma 3 4 3 2 2 3 6" xfId="10196" xr:uid="{00000000-0005-0000-0000-0000E7370000}"/>
    <cellStyle name="Comma 3 4 3 2 2 3 6 2" xfId="29410" xr:uid="{CFC97ECF-D8DB-48E1-80FF-E6BC3ACA9DD9}"/>
    <cellStyle name="Comma 3 4 3 2 2 3 7" xfId="19803" xr:uid="{3CC6DDD8-6494-45B1-BD0C-E06976F34807}"/>
    <cellStyle name="Comma 3 4 3 2 2 4" xfId="785" xr:uid="{00000000-0005-0000-0000-0000E8370000}"/>
    <cellStyle name="Comma 3 4 3 2 2 4 2" xfId="1586" xr:uid="{00000000-0005-0000-0000-0000E9370000}"/>
    <cellStyle name="Comma 3 4 3 2 2 4 2 2" xfId="3991" xr:uid="{00000000-0005-0000-0000-0000EA370000}"/>
    <cellStyle name="Comma 3 4 3 2 2 4 2 2 2" xfId="8794" xr:uid="{00000000-0005-0000-0000-0000EB370000}"/>
    <cellStyle name="Comma 3 4 3 2 2 4 2 2 2 2" xfId="18401" xr:uid="{00000000-0005-0000-0000-0000EC370000}"/>
    <cellStyle name="Comma 3 4 3 2 2 4 2 2 2 2 2" xfId="37615" xr:uid="{AC1AC7BA-A2BB-4606-8435-6424AA9E971D}"/>
    <cellStyle name="Comma 3 4 3 2 2 4 2 2 2 3" xfId="28008" xr:uid="{8AA992D4-406A-4ADF-ABDF-55B20B8C251D}"/>
    <cellStyle name="Comma 3 4 3 2 2 4 2 2 3" xfId="13598" xr:uid="{00000000-0005-0000-0000-0000ED370000}"/>
    <cellStyle name="Comma 3 4 3 2 2 4 2 2 3 2" xfId="32812" xr:uid="{9265DC23-56BD-4951-AF08-0CD4DC288853}"/>
    <cellStyle name="Comma 3 4 3 2 2 4 2 2 4" xfId="23205" xr:uid="{E29F19E2-D64E-4CC7-918A-1E3E3F37E386}"/>
    <cellStyle name="Comma 3 4 3 2 2 4 2 3" xfId="6393" xr:uid="{00000000-0005-0000-0000-0000EE370000}"/>
    <cellStyle name="Comma 3 4 3 2 2 4 2 3 2" xfId="16000" xr:uid="{00000000-0005-0000-0000-0000EF370000}"/>
    <cellStyle name="Comma 3 4 3 2 2 4 2 3 2 2" xfId="35214" xr:uid="{CA126304-8543-4DD8-ADBC-409C0BB58BAA}"/>
    <cellStyle name="Comma 3 4 3 2 2 4 2 3 3" xfId="25607" xr:uid="{571F7CF5-DCF6-4457-B922-DF2A6F63EAE7}"/>
    <cellStyle name="Comma 3 4 3 2 2 4 2 4" xfId="11196" xr:uid="{00000000-0005-0000-0000-0000F0370000}"/>
    <cellStyle name="Comma 3 4 3 2 2 4 2 4 2" xfId="30410" xr:uid="{3962BA72-0DFA-4D43-B6CB-A7C140C99EC7}"/>
    <cellStyle name="Comma 3 4 3 2 2 4 2 5" xfId="20803" xr:uid="{376C54B7-95C8-4427-9A68-75A655156946}"/>
    <cellStyle name="Comma 3 4 3 2 2 4 3" xfId="2386" xr:uid="{00000000-0005-0000-0000-0000F1370000}"/>
    <cellStyle name="Comma 3 4 3 2 2 4 3 2" xfId="4791" xr:uid="{00000000-0005-0000-0000-0000F2370000}"/>
    <cellStyle name="Comma 3 4 3 2 2 4 3 2 2" xfId="9594" xr:uid="{00000000-0005-0000-0000-0000F3370000}"/>
    <cellStyle name="Comma 3 4 3 2 2 4 3 2 2 2" xfId="19201" xr:uid="{00000000-0005-0000-0000-0000F4370000}"/>
    <cellStyle name="Comma 3 4 3 2 2 4 3 2 2 2 2" xfId="38415" xr:uid="{BF67F530-7F0B-4F6A-B4AC-5E88048D42E9}"/>
    <cellStyle name="Comma 3 4 3 2 2 4 3 2 2 3" xfId="28808" xr:uid="{EF63A5E6-6274-4BB1-8494-00F9BE425D9B}"/>
    <cellStyle name="Comma 3 4 3 2 2 4 3 2 3" xfId="14398" xr:uid="{00000000-0005-0000-0000-0000F5370000}"/>
    <cellStyle name="Comma 3 4 3 2 2 4 3 2 3 2" xfId="33612" xr:uid="{B21BBC02-E998-46BE-A9C9-C6A39049D419}"/>
    <cellStyle name="Comma 3 4 3 2 2 4 3 2 4" xfId="24005" xr:uid="{379F5A8B-A72F-4604-A0F0-6FA5B71C050E}"/>
    <cellStyle name="Comma 3 4 3 2 2 4 3 3" xfId="7193" xr:uid="{00000000-0005-0000-0000-0000F6370000}"/>
    <cellStyle name="Comma 3 4 3 2 2 4 3 3 2" xfId="16800" xr:uid="{00000000-0005-0000-0000-0000F7370000}"/>
    <cellStyle name="Comma 3 4 3 2 2 4 3 3 2 2" xfId="36014" xr:uid="{C0B7F460-02E1-4459-923E-6A05E3D2303C}"/>
    <cellStyle name="Comma 3 4 3 2 2 4 3 3 3" xfId="26407" xr:uid="{946E507D-A54E-403C-80CF-4934262318EF}"/>
    <cellStyle name="Comma 3 4 3 2 2 4 3 4" xfId="11996" xr:uid="{00000000-0005-0000-0000-0000F8370000}"/>
    <cellStyle name="Comma 3 4 3 2 2 4 3 4 2" xfId="31210" xr:uid="{3BB0F049-415B-4FE8-A4B5-F75DCFFE94D0}"/>
    <cellStyle name="Comma 3 4 3 2 2 4 3 5" xfId="21603" xr:uid="{3826D978-7B54-455A-B299-2908A1F02FF4}"/>
    <cellStyle name="Comma 3 4 3 2 2 4 4" xfId="3191" xr:uid="{00000000-0005-0000-0000-0000F9370000}"/>
    <cellStyle name="Comma 3 4 3 2 2 4 4 2" xfId="7994" xr:uid="{00000000-0005-0000-0000-0000FA370000}"/>
    <cellStyle name="Comma 3 4 3 2 2 4 4 2 2" xfId="17601" xr:uid="{00000000-0005-0000-0000-0000FB370000}"/>
    <cellStyle name="Comma 3 4 3 2 2 4 4 2 2 2" xfId="36815" xr:uid="{D5399504-5DA1-4241-889F-96893D980905}"/>
    <cellStyle name="Comma 3 4 3 2 2 4 4 2 3" xfId="27208" xr:uid="{77043FB9-2F7D-4DFB-841E-AE96AD8E8004}"/>
    <cellStyle name="Comma 3 4 3 2 2 4 4 3" xfId="12798" xr:uid="{00000000-0005-0000-0000-0000FC370000}"/>
    <cellStyle name="Comma 3 4 3 2 2 4 4 3 2" xfId="32012" xr:uid="{313949A0-D278-43F2-8AB7-8778E43CF0B5}"/>
    <cellStyle name="Comma 3 4 3 2 2 4 4 4" xfId="22405" xr:uid="{01B65F5E-3A34-4112-82DE-A6E454A2B02D}"/>
    <cellStyle name="Comma 3 4 3 2 2 4 5" xfId="5593" xr:uid="{00000000-0005-0000-0000-0000FD370000}"/>
    <cellStyle name="Comma 3 4 3 2 2 4 5 2" xfId="15200" xr:uid="{00000000-0005-0000-0000-0000FE370000}"/>
    <cellStyle name="Comma 3 4 3 2 2 4 5 2 2" xfId="34414" xr:uid="{10867148-F4E8-4D32-8974-C4D94008D568}"/>
    <cellStyle name="Comma 3 4 3 2 2 4 5 3" xfId="24807" xr:uid="{9ED9CA69-80B7-46F1-AC7D-7DC053DA1C52}"/>
    <cellStyle name="Comma 3 4 3 2 2 4 6" xfId="10396" xr:uid="{00000000-0005-0000-0000-0000FF370000}"/>
    <cellStyle name="Comma 3 4 3 2 2 4 6 2" xfId="29610" xr:uid="{584AB0A1-8826-4341-8539-3D783B605CD2}"/>
    <cellStyle name="Comma 3 4 3 2 2 4 7" xfId="20003" xr:uid="{DFB9D2F9-BD49-4E45-8E6B-8109257A2BE4}"/>
    <cellStyle name="Comma 3 4 3 2 2 5" xfId="986" xr:uid="{00000000-0005-0000-0000-000000380000}"/>
    <cellStyle name="Comma 3 4 3 2 2 5 2" xfId="3391" xr:uid="{00000000-0005-0000-0000-000001380000}"/>
    <cellStyle name="Comma 3 4 3 2 2 5 2 2" xfId="8194" xr:uid="{00000000-0005-0000-0000-000002380000}"/>
    <cellStyle name="Comma 3 4 3 2 2 5 2 2 2" xfId="17801" xr:uid="{00000000-0005-0000-0000-000003380000}"/>
    <cellStyle name="Comma 3 4 3 2 2 5 2 2 2 2" xfId="37015" xr:uid="{E4DB8985-E42C-48A7-8D16-024C7CA0FB01}"/>
    <cellStyle name="Comma 3 4 3 2 2 5 2 2 3" xfId="27408" xr:uid="{B90C13DB-714F-4E47-A3AA-A039C6D846B4}"/>
    <cellStyle name="Comma 3 4 3 2 2 5 2 3" xfId="12998" xr:uid="{00000000-0005-0000-0000-000004380000}"/>
    <cellStyle name="Comma 3 4 3 2 2 5 2 3 2" xfId="32212" xr:uid="{C44691CB-EDEE-4DEE-AFE2-B7472E9BAEAD}"/>
    <cellStyle name="Comma 3 4 3 2 2 5 2 4" xfId="22605" xr:uid="{8B0CF0E3-3E22-496B-B2E8-9A94266100EF}"/>
    <cellStyle name="Comma 3 4 3 2 2 5 3" xfId="5793" xr:uid="{00000000-0005-0000-0000-000005380000}"/>
    <cellStyle name="Comma 3 4 3 2 2 5 3 2" xfId="15400" xr:uid="{00000000-0005-0000-0000-000006380000}"/>
    <cellStyle name="Comma 3 4 3 2 2 5 3 2 2" xfId="34614" xr:uid="{0F9DE168-6E14-4C58-BF3C-1CEE969CB199}"/>
    <cellStyle name="Comma 3 4 3 2 2 5 3 3" xfId="25007" xr:uid="{4DE81E8C-4903-4A7C-B509-9AD81597BEE9}"/>
    <cellStyle name="Comma 3 4 3 2 2 5 4" xfId="10596" xr:uid="{00000000-0005-0000-0000-000007380000}"/>
    <cellStyle name="Comma 3 4 3 2 2 5 4 2" xfId="29810" xr:uid="{564A68BC-4720-4539-9C6F-ECA78C3F8464}"/>
    <cellStyle name="Comma 3 4 3 2 2 5 5" xfId="20203" xr:uid="{28FDE7D2-BCB5-40D3-BECA-98B109AABCB4}"/>
    <cellStyle name="Comma 3 4 3 2 2 6" xfId="1786" xr:uid="{00000000-0005-0000-0000-000008380000}"/>
    <cellStyle name="Comma 3 4 3 2 2 6 2" xfId="4191" xr:uid="{00000000-0005-0000-0000-000009380000}"/>
    <cellStyle name="Comma 3 4 3 2 2 6 2 2" xfId="8994" xr:uid="{00000000-0005-0000-0000-00000A380000}"/>
    <cellStyle name="Comma 3 4 3 2 2 6 2 2 2" xfId="18601" xr:uid="{00000000-0005-0000-0000-00000B380000}"/>
    <cellStyle name="Comma 3 4 3 2 2 6 2 2 2 2" xfId="37815" xr:uid="{B92ADDCF-CDBE-4B24-8741-0792A51CB271}"/>
    <cellStyle name="Comma 3 4 3 2 2 6 2 2 3" xfId="28208" xr:uid="{C27991B3-7B35-4EC3-AD7A-043482BAE4AB}"/>
    <cellStyle name="Comma 3 4 3 2 2 6 2 3" xfId="13798" xr:uid="{00000000-0005-0000-0000-00000C380000}"/>
    <cellStyle name="Comma 3 4 3 2 2 6 2 3 2" xfId="33012" xr:uid="{9F95BA1E-8370-4B8B-9728-29B9B8527068}"/>
    <cellStyle name="Comma 3 4 3 2 2 6 2 4" xfId="23405" xr:uid="{51835FBD-2DA3-40F3-A3D9-676089E1EFE2}"/>
    <cellStyle name="Comma 3 4 3 2 2 6 3" xfId="6593" xr:uid="{00000000-0005-0000-0000-00000D380000}"/>
    <cellStyle name="Comma 3 4 3 2 2 6 3 2" xfId="16200" xr:uid="{00000000-0005-0000-0000-00000E380000}"/>
    <cellStyle name="Comma 3 4 3 2 2 6 3 2 2" xfId="35414" xr:uid="{D9795B99-7ABF-4B46-B789-4AF51BF293A4}"/>
    <cellStyle name="Comma 3 4 3 2 2 6 3 3" xfId="25807" xr:uid="{B1C3430A-911F-4500-9EF4-501F3EC08CD1}"/>
    <cellStyle name="Comma 3 4 3 2 2 6 4" xfId="11396" xr:uid="{00000000-0005-0000-0000-00000F380000}"/>
    <cellStyle name="Comma 3 4 3 2 2 6 4 2" xfId="30610" xr:uid="{B471F8C4-0C88-429F-A2D3-ACEAD49B2411}"/>
    <cellStyle name="Comma 3 4 3 2 2 6 5" xfId="21003" xr:uid="{1D33387B-B3FA-40BD-A216-809C67ABD4F7}"/>
    <cellStyle name="Comma 3 4 3 2 2 7" xfId="2591" xr:uid="{00000000-0005-0000-0000-000010380000}"/>
    <cellStyle name="Comma 3 4 3 2 2 7 2" xfId="7394" xr:uid="{00000000-0005-0000-0000-000011380000}"/>
    <cellStyle name="Comma 3 4 3 2 2 7 2 2" xfId="17001" xr:uid="{00000000-0005-0000-0000-000012380000}"/>
    <cellStyle name="Comma 3 4 3 2 2 7 2 2 2" xfId="36215" xr:uid="{7CE34E86-8696-4470-8174-1DAC53AA6BCE}"/>
    <cellStyle name="Comma 3 4 3 2 2 7 2 3" xfId="26608" xr:uid="{0ADC247B-DA35-434C-AF48-1438E2C2DEED}"/>
    <cellStyle name="Comma 3 4 3 2 2 7 3" xfId="12198" xr:uid="{00000000-0005-0000-0000-000013380000}"/>
    <cellStyle name="Comma 3 4 3 2 2 7 3 2" xfId="31412" xr:uid="{0BBB33B2-075D-4AD7-87F8-D05342D90784}"/>
    <cellStyle name="Comma 3 4 3 2 2 7 4" xfId="21805" xr:uid="{A1EFDE2C-FF49-418A-98AE-A3056B2D5D83}"/>
    <cellStyle name="Comma 3 4 3 2 2 8" xfId="4993" xr:uid="{00000000-0005-0000-0000-000014380000}"/>
    <cellStyle name="Comma 3 4 3 2 2 8 2" xfId="14600" xr:uid="{00000000-0005-0000-0000-000015380000}"/>
    <cellStyle name="Comma 3 4 3 2 2 8 2 2" xfId="33814" xr:uid="{7C53CC5E-8940-463D-8FD2-3874CA939666}"/>
    <cellStyle name="Comma 3 4 3 2 2 8 3" xfId="24207" xr:uid="{9A3C5210-4A03-4279-BB72-7079A54CA882}"/>
    <cellStyle name="Comma 3 4 3 2 2 9" xfId="9796" xr:uid="{00000000-0005-0000-0000-000016380000}"/>
    <cellStyle name="Comma 3 4 3 2 2 9 2" xfId="29010" xr:uid="{4CE240D9-8FC7-4947-A999-64D5E93F39BE}"/>
    <cellStyle name="Comma 3 4 3 2 3" xfId="285" xr:uid="{00000000-0005-0000-0000-000017380000}"/>
    <cellStyle name="Comma 3 4 3 2 3 2" xfId="1086" xr:uid="{00000000-0005-0000-0000-000018380000}"/>
    <cellStyle name="Comma 3 4 3 2 3 2 2" xfId="3491" xr:uid="{00000000-0005-0000-0000-000019380000}"/>
    <cellStyle name="Comma 3 4 3 2 3 2 2 2" xfId="8294" xr:uid="{00000000-0005-0000-0000-00001A380000}"/>
    <cellStyle name="Comma 3 4 3 2 3 2 2 2 2" xfId="17901" xr:uid="{00000000-0005-0000-0000-00001B380000}"/>
    <cellStyle name="Comma 3 4 3 2 3 2 2 2 2 2" xfId="37115" xr:uid="{9356EEC7-167E-4C1F-969F-8EAF2BE459AA}"/>
    <cellStyle name="Comma 3 4 3 2 3 2 2 2 3" xfId="27508" xr:uid="{B08C9B69-A46F-4EA3-AF51-C473F68EF3AB}"/>
    <cellStyle name="Comma 3 4 3 2 3 2 2 3" xfId="13098" xr:uid="{00000000-0005-0000-0000-00001C380000}"/>
    <cellStyle name="Comma 3 4 3 2 3 2 2 3 2" xfId="32312" xr:uid="{EF8D7873-E2FA-4CCE-8748-ABC1F304A65C}"/>
    <cellStyle name="Comma 3 4 3 2 3 2 2 4" xfId="22705" xr:uid="{D58A623C-DC7E-4C92-AFF6-03A38AE41F3B}"/>
    <cellStyle name="Comma 3 4 3 2 3 2 3" xfId="5893" xr:uid="{00000000-0005-0000-0000-00001D380000}"/>
    <cellStyle name="Comma 3 4 3 2 3 2 3 2" xfId="15500" xr:uid="{00000000-0005-0000-0000-00001E380000}"/>
    <cellStyle name="Comma 3 4 3 2 3 2 3 2 2" xfId="34714" xr:uid="{CF177891-CE58-49A3-970C-33191103A6B4}"/>
    <cellStyle name="Comma 3 4 3 2 3 2 3 3" xfId="25107" xr:uid="{F9CA16BA-E174-43C8-B75F-552C985378E4}"/>
    <cellStyle name="Comma 3 4 3 2 3 2 4" xfId="10696" xr:uid="{00000000-0005-0000-0000-00001F380000}"/>
    <cellStyle name="Comma 3 4 3 2 3 2 4 2" xfId="29910" xr:uid="{598961BE-F607-484D-B7F3-773F219ED024}"/>
    <cellStyle name="Comma 3 4 3 2 3 2 5" xfId="20303" xr:uid="{EEBD5782-172D-4997-8B5E-2022B96FEFEA}"/>
    <cellStyle name="Comma 3 4 3 2 3 3" xfId="1886" xr:uid="{00000000-0005-0000-0000-000020380000}"/>
    <cellStyle name="Comma 3 4 3 2 3 3 2" xfId="4291" xr:uid="{00000000-0005-0000-0000-000021380000}"/>
    <cellStyle name="Comma 3 4 3 2 3 3 2 2" xfId="9094" xr:uid="{00000000-0005-0000-0000-000022380000}"/>
    <cellStyle name="Comma 3 4 3 2 3 3 2 2 2" xfId="18701" xr:uid="{00000000-0005-0000-0000-000023380000}"/>
    <cellStyle name="Comma 3 4 3 2 3 3 2 2 2 2" xfId="37915" xr:uid="{18F9D3B8-869E-4D47-8265-0CB425861227}"/>
    <cellStyle name="Comma 3 4 3 2 3 3 2 2 3" xfId="28308" xr:uid="{035613ED-21B5-4637-BDFA-7866705EBC42}"/>
    <cellStyle name="Comma 3 4 3 2 3 3 2 3" xfId="13898" xr:uid="{00000000-0005-0000-0000-000024380000}"/>
    <cellStyle name="Comma 3 4 3 2 3 3 2 3 2" xfId="33112" xr:uid="{A7E56D50-58A4-4A96-9616-99C702F4415F}"/>
    <cellStyle name="Comma 3 4 3 2 3 3 2 4" xfId="23505" xr:uid="{81C5BD6E-4D5A-45EA-BE7A-5CBAAB744901}"/>
    <cellStyle name="Comma 3 4 3 2 3 3 3" xfId="6693" xr:uid="{00000000-0005-0000-0000-000025380000}"/>
    <cellStyle name="Comma 3 4 3 2 3 3 3 2" xfId="16300" xr:uid="{00000000-0005-0000-0000-000026380000}"/>
    <cellStyle name="Comma 3 4 3 2 3 3 3 2 2" xfId="35514" xr:uid="{0A23786B-93D2-40F5-8E4F-4C97A275DD20}"/>
    <cellStyle name="Comma 3 4 3 2 3 3 3 3" xfId="25907" xr:uid="{894B7F67-6AC2-4890-BE38-85D96FB3B1DC}"/>
    <cellStyle name="Comma 3 4 3 2 3 3 4" xfId="11496" xr:uid="{00000000-0005-0000-0000-000027380000}"/>
    <cellStyle name="Comma 3 4 3 2 3 3 4 2" xfId="30710" xr:uid="{4F36E855-2A48-401F-BDF2-33DDC8EB7493}"/>
    <cellStyle name="Comma 3 4 3 2 3 3 5" xfId="21103" xr:uid="{AD484418-0F10-437C-831E-D8D993777D10}"/>
    <cellStyle name="Comma 3 4 3 2 3 4" xfId="2691" xr:uid="{00000000-0005-0000-0000-000028380000}"/>
    <cellStyle name="Comma 3 4 3 2 3 4 2" xfId="7494" xr:uid="{00000000-0005-0000-0000-000029380000}"/>
    <cellStyle name="Comma 3 4 3 2 3 4 2 2" xfId="17101" xr:uid="{00000000-0005-0000-0000-00002A380000}"/>
    <cellStyle name="Comma 3 4 3 2 3 4 2 2 2" xfId="36315" xr:uid="{5214ED3D-49BB-4460-884B-598B27CB6A68}"/>
    <cellStyle name="Comma 3 4 3 2 3 4 2 3" xfId="26708" xr:uid="{487F7B4F-57B8-4EBD-B437-9ABE6CFA9D37}"/>
    <cellStyle name="Comma 3 4 3 2 3 4 3" xfId="12298" xr:uid="{00000000-0005-0000-0000-00002B380000}"/>
    <cellStyle name="Comma 3 4 3 2 3 4 3 2" xfId="31512" xr:uid="{0B014A14-B7A4-4FD1-BDA7-B212CCCAD561}"/>
    <cellStyle name="Comma 3 4 3 2 3 4 4" xfId="21905" xr:uid="{1040935A-BE27-4AA8-845F-F2FA13C2DF7F}"/>
    <cellStyle name="Comma 3 4 3 2 3 5" xfId="5093" xr:uid="{00000000-0005-0000-0000-00002C380000}"/>
    <cellStyle name="Comma 3 4 3 2 3 5 2" xfId="14700" xr:uid="{00000000-0005-0000-0000-00002D380000}"/>
    <cellStyle name="Comma 3 4 3 2 3 5 2 2" xfId="33914" xr:uid="{F2E38652-47C3-41CB-B21B-654B65542CAA}"/>
    <cellStyle name="Comma 3 4 3 2 3 5 3" xfId="24307" xr:uid="{D4C95A6D-0F7A-4642-BF22-7B47D465ECF3}"/>
    <cellStyle name="Comma 3 4 3 2 3 6" xfId="9896" xr:uid="{00000000-0005-0000-0000-00002E380000}"/>
    <cellStyle name="Comma 3 4 3 2 3 6 2" xfId="29110" xr:uid="{24DBB469-82D6-4AA7-9529-9BB82E3D802C}"/>
    <cellStyle name="Comma 3 4 3 2 3 7" xfId="19503" xr:uid="{A73D414A-F2ED-4192-B272-9609149FA80E}"/>
    <cellStyle name="Comma 3 4 3 2 4" xfId="485" xr:uid="{00000000-0005-0000-0000-00002F380000}"/>
    <cellStyle name="Comma 3 4 3 2 4 2" xfId="1286" xr:uid="{00000000-0005-0000-0000-000030380000}"/>
    <cellStyle name="Comma 3 4 3 2 4 2 2" xfId="3691" xr:uid="{00000000-0005-0000-0000-000031380000}"/>
    <cellStyle name="Comma 3 4 3 2 4 2 2 2" xfId="8494" xr:uid="{00000000-0005-0000-0000-000032380000}"/>
    <cellStyle name="Comma 3 4 3 2 4 2 2 2 2" xfId="18101" xr:uid="{00000000-0005-0000-0000-000033380000}"/>
    <cellStyle name="Comma 3 4 3 2 4 2 2 2 2 2" xfId="37315" xr:uid="{8BCB2DBC-9961-406E-8420-9FB25BE4FB73}"/>
    <cellStyle name="Comma 3 4 3 2 4 2 2 2 3" xfId="27708" xr:uid="{A89BFA2F-266B-4E9D-AA10-A61EDA45AE61}"/>
    <cellStyle name="Comma 3 4 3 2 4 2 2 3" xfId="13298" xr:uid="{00000000-0005-0000-0000-000034380000}"/>
    <cellStyle name="Comma 3 4 3 2 4 2 2 3 2" xfId="32512" xr:uid="{335F92CA-A1AD-4F23-862C-D9E5F7077D23}"/>
    <cellStyle name="Comma 3 4 3 2 4 2 2 4" xfId="22905" xr:uid="{34B858C5-76DA-463C-A1AD-6B5D8C7FACA8}"/>
    <cellStyle name="Comma 3 4 3 2 4 2 3" xfId="6093" xr:uid="{00000000-0005-0000-0000-000035380000}"/>
    <cellStyle name="Comma 3 4 3 2 4 2 3 2" xfId="15700" xr:uid="{00000000-0005-0000-0000-000036380000}"/>
    <cellStyle name="Comma 3 4 3 2 4 2 3 2 2" xfId="34914" xr:uid="{D100AD85-ABA5-49DF-BAD6-AE257B32CDBF}"/>
    <cellStyle name="Comma 3 4 3 2 4 2 3 3" xfId="25307" xr:uid="{54954233-3CE2-4E95-AD3A-478DA9C992AF}"/>
    <cellStyle name="Comma 3 4 3 2 4 2 4" xfId="10896" xr:uid="{00000000-0005-0000-0000-000037380000}"/>
    <cellStyle name="Comma 3 4 3 2 4 2 4 2" xfId="30110" xr:uid="{4050753C-BE7A-4615-88CD-4D3C12432B5B}"/>
    <cellStyle name="Comma 3 4 3 2 4 2 5" xfId="20503" xr:uid="{6C06101E-EA24-4118-BE08-BB7AF333B8D9}"/>
    <cellStyle name="Comma 3 4 3 2 4 3" xfId="2086" xr:uid="{00000000-0005-0000-0000-000038380000}"/>
    <cellStyle name="Comma 3 4 3 2 4 3 2" xfId="4491" xr:uid="{00000000-0005-0000-0000-000039380000}"/>
    <cellStyle name="Comma 3 4 3 2 4 3 2 2" xfId="9294" xr:uid="{00000000-0005-0000-0000-00003A380000}"/>
    <cellStyle name="Comma 3 4 3 2 4 3 2 2 2" xfId="18901" xr:uid="{00000000-0005-0000-0000-00003B380000}"/>
    <cellStyle name="Comma 3 4 3 2 4 3 2 2 2 2" xfId="38115" xr:uid="{8B07D573-6BA9-49FE-B218-E717DDFC6F30}"/>
    <cellStyle name="Comma 3 4 3 2 4 3 2 2 3" xfId="28508" xr:uid="{F67D1EB3-B02C-4D13-85B8-8DAB0622639C}"/>
    <cellStyle name="Comma 3 4 3 2 4 3 2 3" xfId="14098" xr:uid="{00000000-0005-0000-0000-00003C380000}"/>
    <cellStyle name="Comma 3 4 3 2 4 3 2 3 2" xfId="33312" xr:uid="{9F6065A0-21C7-42E6-8785-CF9711F8FEAA}"/>
    <cellStyle name="Comma 3 4 3 2 4 3 2 4" xfId="23705" xr:uid="{6A085833-8F22-4753-AC41-CB21B45F08C7}"/>
    <cellStyle name="Comma 3 4 3 2 4 3 3" xfId="6893" xr:uid="{00000000-0005-0000-0000-00003D380000}"/>
    <cellStyle name="Comma 3 4 3 2 4 3 3 2" xfId="16500" xr:uid="{00000000-0005-0000-0000-00003E380000}"/>
    <cellStyle name="Comma 3 4 3 2 4 3 3 2 2" xfId="35714" xr:uid="{9A96A438-DF31-4352-9199-370146CD7050}"/>
    <cellStyle name="Comma 3 4 3 2 4 3 3 3" xfId="26107" xr:uid="{42EB9ED4-EC4C-43B8-A164-AB05D0ACD396}"/>
    <cellStyle name="Comma 3 4 3 2 4 3 4" xfId="11696" xr:uid="{00000000-0005-0000-0000-00003F380000}"/>
    <cellStyle name="Comma 3 4 3 2 4 3 4 2" xfId="30910" xr:uid="{B0BC8094-20DC-4EFB-88BA-5C540B34F93C}"/>
    <cellStyle name="Comma 3 4 3 2 4 3 5" xfId="21303" xr:uid="{E849085D-2079-46C0-9E92-95A434A91340}"/>
    <cellStyle name="Comma 3 4 3 2 4 4" xfId="2891" xr:uid="{00000000-0005-0000-0000-000040380000}"/>
    <cellStyle name="Comma 3 4 3 2 4 4 2" xfId="7694" xr:uid="{00000000-0005-0000-0000-000041380000}"/>
    <cellStyle name="Comma 3 4 3 2 4 4 2 2" xfId="17301" xr:uid="{00000000-0005-0000-0000-000042380000}"/>
    <cellStyle name="Comma 3 4 3 2 4 4 2 2 2" xfId="36515" xr:uid="{5C99B1D5-23B4-40F1-92CB-FA7480145440}"/>
    <cellStyle name="Comma 3 4 3 2 4 4 2 3" xfId="26908" xr:uid="{9294F8AE-6A0E-4554-B23B-9BA382C63094}"/>
    <cellStyle name="Comma 3 4 3 2 4 4 3" xfId="12498" xr:uid="{00000000-0005-0000-0000-000043380000}"/>
    <cellStyle name="Comma 3 4 3 2 4 4 3 2" xfId="31712" xr:uid="{DB0205DB-C528-4FD1-B17A-98C2B1831A14}"/>
    <cellStyle name="Comma 3 4 3 2 4 4 4" xfId="22105" xr:uid="{35E1BFDB-1EBD-4A9F-A44D-EE5C69DFF0DE}"/>
    <cellStyle name="Comma 3 4 3 2 4 5" xfId="5293" xr:uid="{00000000-0005-0000-0000-000044380000}"/>
    <cellStyle name="Comma 3 4 3 2 4 5 2" xfId="14900" xr:uid="{00000000-0005-0000-0000-000045380000}"/>
    <cellStyle name="Comma 3 4 3 2 4 5 2 2" xfId="34114" xr:uid="{84D35FDD-3CFF-4BEA-8F19-A20FD8272434}"/>
    <cellStyle name="Comma 3 4 3 2 4 5 3" xfId="24507" xr:uid="{5DA03F73-6028-4EB2-886F-834991E620CC}"/>
    <cellStyle name="Comma 3 4 3 2 4 6" xfId="10096" xr:uid="{00000000-0005-0000-0000-000046380000}"/>
    <cellStyle name="Comma 3 4 3 2 4 6 2" xfId="29310" xr:uid="{3D9D1571-99AC-480E-A04E-3304CDBCE33D}"/>
    <cellStyle name="Comma 3 4 3 2 4 7" xfId="19703" xr:uid="{EFF0CE96-E807-491A-A9D8-D0971AF585BA}"/>
    <cellStyle name="Comma 3 4 3 2 5" xfId="685" xr:uid="{00000000-0005-0000-0000-000047380000}"/>
    <cellStyle name="Comma 3 4 3 2 5 2" xfId="1486" xr:uid="{00000000-0005-0000-0000-000048380000}"/>
    <cellStyle name="Comma 3 4 3 2 5 2 2" xfId="3891" xr:uid="{00000000-0005-0000-0000-000049380000}"/>
    <cellStyle name="Comma 3 4 3 2 5 2 2 2" xfId="8694" xr:uid="{00000000-0005-0000-0000-00004A380000}"/>
    <cellStyle name="Comma 3 4 3 2 5 2 2 2 2" xfId="18301" xr:uid="{00000000-0005-0000-0000-00004B380000}"/>
    <cellStyle name="Comma 3 4 3 2 5 2 2 2 2 2" xfId="37515" xr:uid="{7DD78A7E-4353-4850-89FD-2267616AA4D9}"/>
    <cellStyle name="Comma 3 4 3 2 5 2 2 2 3" xfId="27908" xr:uid="{CF42D0E3-0106-4FE8-95B0-757C6E1E71CE}"/>
    <cellStyle name="Comma 3 4 3 2 5 2 2 3" xfId="13498" xr:uid="{00000000-0005-0000-0000-00004C380000}"/>
    <cellStyle name="Comma 3 4 3 2 5 2 2 3 2" xfId="32712" xr:uid="{A6C6CAB4-887B-43DC-B9BD-380B5E4DCCB1}"/>
    <cellStyle name="Comma 3 4 3 2 5 2 2 4" xfId="23105" xr:uid="{FB78AC5C-CE57-46EC-8B98-AAA95C29881F}"/>
    <cellStyle name="Comma 3 4 3 2 5 2 3" xfId="6293" xr:uid="{00000000-0005-0000-0000-00004D380000}"/>
    <cellStyle name="Comma 3 4 3 2 5 2 3 2" xfId="15900" xr:uid="{00000000-0005-0000-0000-00004E380000}"/>
    <cellStyle name="Comma 3 4 3 2 5 2 3 2 2" xfId="35114" xr:uid="{012A3387-DC8B-432E-AA5D-C2F8A0057D0D}"/>
    <cellStyle name="Comma 3 4 3 2 5 2 3 3" xfId="25507" xr:uid="{0A864687-F67C-44BB-9332-E4C152EB0032}"/>
    <cellStyle name="Comma 3 4 3 2 5 2 4" xfId="11096" xr:uid="{00000000-0005-0000-0000-00004F380000}"/>
    <cellStyle name="Comma 3 4 3 2 5 2 4 2" xfId="30310" xr:uid="{AD2DA9BE-6178-4155-9E43-25DDBBD6ECD5}"/>
    <cellStyle name="Comma 3 4 3 2 5 2 5" xfId="20703" xr:uid="{B226C628-FEE3-44F7-8C07-60C608A8117B}"/>
    <cellStyle name="Comma 3 4 3 2 5 3" xfId="2286" xr:uid="{00000000-0005-0000-0000-000050380000}"/>
    <cellStyle name="Comma 3 4 3 2 5 3 2" xfId="4691" xr:uid="{00000000-0005-0000-0000-000051380000}"/>
    <cellStyle name="Comma 3 4 3 2 5 3 2 2" xfId="9494" xr:uid="{00000000-0005-0000-0000-000052380000}"/>
    <cellStyle name="Comma 3 4 3 2 5 3 2 2 2" xfId="19101" xr:uid="{00000000-0005-0000-0000-000053380000}"/>
    <cellStyle name="Comma 3 4 3 2 5 3 2 2 2 2" xfId="38315" xr:uid="{99A8914E-D990-428D-877C-EE572F8B3607}"/>
    <cellStyle name="Comma 3 4 3 2 5 3 2 2 3" xfId="28708" xr:uid="{95EEAD17-FE48-4807-97FC-3B5018157148}"/>
    <cellStyle name="Comma 3 4 3 2 5 3 2 3" xfId="14298" xr:uid="{00000000-0005-0000-0000-000054380000}"/>
    <cellStyle name="Comma 3 4 3 2 5 3 2 3 2" xfId="33512" xr:uid="{9F56D959-AFF2-4670-B037-82D9CC9E3F04}"/>
    <cellStyle name="Comma 3 4 3 2 5 3 2 4" xfId="23905" xr:uid="{B970AB11-CCDF-4E63-8C3A-E1D8DCF52667}"/>
    <cellStyle name="Comma 3 4 3 2 5 3 3" xfId="7093" xr:uid="{00000000-0005-0000-0000-000055380000}"/>
    <cellStyle name="Comma 3 4 3 2 5 3 3 2" xfId="16700" xr:uid="{00000000-0005-0000-0000-000056380000}"/>
    <cellStyle name="Comma 3 4 3 2 5 3 3 2 2" xfId="35914" xr:uid="{918EED43-4661-47BD-8B97-CE9C5FF2C9F1}"/>
    <cellStyle name="Comma 3 4 3 2 5 3 3 3" xfId="26307" xr:uid="{28D15570-E7C0-4DA4-AAA8-AAA59EE923E0}"/>
    <cellStyle name="Comma 3 4 3 2 5 3 4" xfId="11896" xr:uid="{00000000-0005-0000-0000-000057380000}"/>
    <cellStyle name="Comma 3 4 3 2 5 3 4 2" xfId="31110" xr:uid="{EBD8B705-E8BB-444A-99BD-153B1B4E7AA5}"/>
    <cellStyle name="Comma 3 4 3 2 5 3 5" xfId="21503" xr:uid="{AE6D5135-A943-4BFA-AD28-EB7F361AF434}"/>
    <cellStyle name="Comma 3 4 3 2 5 4" xfId="3091" xr:uid="{00000000-0005-0000-0000-000058380000}"/>
    <cellStyle name="Comma 3 4 3 2 5 4 2" xfId="7894" xr:uid="{00000000-0005-0000-0000-000059380000}"/>
    <cellStyle name="Comma 3 4 3 2 5 4 2 2" xfId="17501" xr:uid="{00000000-0005-0000-0000-00005A380000}"/>
    <cellStyle name="Comma 3 4 3 2 5 4 2 2 2" xfId="36715" xr:uid="{0119D51D-F228-4691-A415-B57320B80F2A}"/>
    <cellStyle name="Comma 3 4 3 2 5 4 2 3" xfId="27108" xr:uid="{B7D98638-FF01-4750-8EFE-635E12379CC9}"/>
    <cellStyle name="Comma 3 4 3 2 5 4 3" xfId="12698" xr:uid="{00000000-0005-0000-0000-00005B380000}"/>
    <cellStyle name="Comma 3 4 3 2 5 4 3 2" xfId="31912" xr:uid="{7E98F817-7893-42EE-8B0A-CE883C3C7ED1}"/>
    <cellStyle name="Comma 3 4 3 2 5 4 4" xfId="22305" xr:uid="{12502FD1-B5EF-4CEE-9E4C-9BEB23D3DE91}"/>
    <cellStyle name="Comma 3 4 3 2 5 5" xfId="5493" xr:uid="{00000000-0005-0000-0000-00005C380000}"/>
    <cellStyle name="Comma 3 4 3 2 5 5 2" xfId="15100" xr:uid="{00000000-0005-0000-0000-00005D380000}"/>
    <cellStyle name="Comma 3 4 3 2 5 5 2 2" xfId="34314" xr:uid="{3DCE87C6-9295-4000-B58C-2514D22BA9E4}"/>
    <cellStyle name="Comma 3 4 3 2 5 5 3" xfId="24707" xr:uid="{F87966AF-B05E-4BA1-A9D4-D1DC85C9D67D}"/>
    <cellStyle name="Comma 3 4 3 2 5 6" xfId="10296" xr:uid="{00000000-0005-0000-0000-00005E380000}"/>
    <cellStyle name="Comma 3 4 3 2 5 6 2" xfId="29510" xr:uid="{ABAC2E7E-2D88-4888-9B62-19C0E2B8CCB7}"/>
    <cellStyle name="Comma 3 4 3 2 5 7" xfId="19903" xr:uid="{0FF97AB2-3DBD-4CB9-B681-0007658AEB93}"/>
    <cellStyle name="Comma 3 4 3 2 6" xfId="886" xr:uid="{00000000-0005-0000-0000-00005F380000}"/>
    <cellStyle name="Comma 3 4 3 2 6 2" xfId="3291" xr:uid="{00000000-0005-0000-0000-000060380000}"/>
    <cellStyle name="Comma 3 4 3 2 6 2 2" xfId="8094" xr:uid="{00000000-0005-0000-0000-000061380000}"/>
    <cellStyle name="Comma 3 4 3 2 6 2 2 2" xfId="17701" xr:uid="{00000000-0005-0000-0000-000062380000}"/>
    <cellStyle name="Comma 3 4 3 2 6 2 2 2 2" xfId="36915" xr:uid="{588AAA88-3BC9-4509-8763-7AB38DB0E44C}"/>
    <cellStyle name="Comma 3 4 3 2 6 2 2 3" xfId="27308" xr:uid="{B6DD1FC3-2561-4450-8F4B-E86B29E97D65}"/>
    <cellStyle name="Comma 3 4 3 2 6 2 3" xfId="12898" xr:uid="{00000000-0005-0000-0000-000063380000}"/>
    <cellStyle name="Comma 3 4 3 2 6 2 3 2" xfId="32112" xr:uid="{0D5D5539-5EC6-4CB9-B0EA-3401AD5E0602}"/>
    <cellStyle name="Comma 3 4 3 2 6 2 4" xfId="22505" xr:uid="{A3E40B55-AC1B-4C80-8F12-0FA08267E212}"/>
    <cellStyle name="Comma 3 4 3 2 6 3" xfId="5693" xr:uid="{00000000-0005-0000-0000-000064380000}"/>
    <cellStyle name="Comma 3 4 3 2 6 3 2" xfId="15300" xr:uid="{00000000-0005-0000-0000-000065380000}"/>
    <cellStyle name="Comma 3 4 3 2 6 3 2 2" xfId="34514" xr:uid="{F64F40EC-8603-4219-8EB7-C1F70A3BA55C}"/>
    <cellStyle name="Comma 3 4 3 2 6 3 3" xfId="24907" xr:uid="{64E32808-F0A8-4F4E-BDAF-D0A355A5051D}"/>
    <cellStyle name="Comma 3 4 3 2 6 4" xfId="10496" xr:uid="{00000000-0005-0000-0000-000066380000}"/>
    <cellStyle name="Comma 3 4 3 2 6 4 2" xfId="29710" xr:uid="{478F729C-F06F-4F07-9C73-44BB5DAFC969}"/>
    <cellStyle name="Comma 3 4 3 2 6 5" xfId="20103" xr:uid="{958E8B8B-0D04-4597-9D74-46B89A8EC3B8}"/>
    <cellStyle name="Comma 3 4 3 2 7" xfId="1686" xr:uid="{00000000-0005-0000-0000-000067380000}"/>
    <cellStyle name="Comma 3 4 3 2 7 2" xfId="4091" xr:uid="{00000000-0005-0000-0000-000068380000}"/>
    <cellStyle name="Comma 3 4 3 2 7 2 2" xfId="8894" xr:uid="{00000000-0005-0000-0000-000069380000}"/>
    <cellStyle name="Comma 3 4 3 2 7 2 2 2" xfId="18501" xr:uid="{00000000-0005-0000-0000-00006A380000}"/>
    <cellStyle name="Comma 3 4 3 2 7 2 2 2 2" xfId="37715" xr:uid="{69D2CB76-E45C-4C35-8853-BFA958CF904F}"/>
    <cellStyle name="Comma 3 4 3 2 7 2 2 3" xfId="28108" xr:uid="{5BB9CDEF-2291-4E17-B562-7A7339854A33}"/>
    <cellStyle name="Comma 3 4 3 2 7 2 3" xfId="13698" xr:uid="{00000000-0005-0000-0000-00006B380000}"/>
    <cellStyle name="Comma 3 4 3 2 7 2 3 2" xfId="32912" xr:uid="{6F4271D7-A1D6-4A5B-950D-6AEB5CD2D2E1}"/>
    <cellStyle name="Comma 3 4 3 2 7 2 4" xfId="23305" xr:uid="{D2624C37-0882-4F5F-80D2-1675360AAF58}"/>
    <cellStyle name="Comma 3 4 3 2 7 3" xfId="6493" xr:uid="{00000000-0005-0000-0000-00006C380000}"/>
    <cellStyle name="Comma 3 4 3 2 7 3 2" xfId="16100" xr:uid="{00000000-0005-0000-0000-00006D380000}"/>
    <cellStyle name="Comma 3 4 3 2 7 3 2 2" xfId="35314" xr:uid="{CB292CE0-D433-4736-9DE0-98733EB2637F}"/>
    <cellStyle name="Comma 3 4 3 2 7 3 3" xfId="25707" xr:uid="{D6E3D4C4-1D72-4531-A513-4CAE4745E696}"/>
    <cellStyle name="Comma 3 4 3 2 7 4" xfId="11296" xr:uid="{00000000-0005-0000-0000-00006E380000}"/>
    <cellStyle name="Comma 3 4 3 2 7 4 2" xfId="30510" xr:uid="{63AD8BD4-E59F-45F1-8370-DC101A506ED1}"/>
    <cellStyle name="Comma 3 4 3 2 7 5" xfId="20903" xr:uid="{1E7D4420-DAB4-4D48-B194-92D3B57BB61F}"/>
    <cellStyle name="Comma 3 4 3 2 8" xfId="2491" xr:uid="{00000000-0005-0000-0000-00006F380000}"/>
    <cellStyle name="Comma 3 4 3 2 8 2" xfId="7294" xr:uid="{00000000-0005-0000-0000-000070380000}"/>
    <cellStyle name="Comma 3 4 3 2 8 2 2" xfId="16901" xr:uid="{00000000-0005-0000-0000-000071380000}"/>
    <cellStyle name="Comma 3 4 3 2 8 2 2 2" xfId="36115" xr:uid="{EF8ADA4B-A6B8-4AD6-9B6F-336E71660BAE}"/>
    <cellStyle name="Comma 3 4 3 2 8 2 3" xfId="26508" xr:uid="{643FD577-7D1B-4F4B-8C0A-B3E80F5A0102}"/>
    <cellStyle name="Comma 3 4 3 2 8 3" xfId="12098" xr:uid="{00000000-0005-0000-0000-000072380000}"/>
    <cellStyle name="Comma 3 4 3 2 8 3 2" xfId="31312" xr:uid="{60C3A962-8BC2-40B7-B2E5-B59B84D41AC0}"/>
    <cellStyle name="Comma 3 4 3 2 8 4" xfId="21705" xr:uid="{3C6871EA-4589-4ABA-A2EF-433D327C512D}"/>
    <cellStyle name="Comma 3 4 3 2 9" xfId="4893" xr:uid="{00000000-0005-0000-0000-000073380000}"/>
    <cellStyle name="Comma 3 4 3 2 9 2" xfId="14500" xr:uid="{00000000-0005-0000-0000-000074380000}"/>
    <cellStyle name="Comma 3 4 3 2 9 2 2" xfId="33714" xr:uid="{715A2949-1F75-461A-A36B-AF8135A8ABD9}"/>
    <cellStyle name="Comma 3 4 3 2 9 3" xfId="24107" xr:uid="{8687799D-E0CC-411F-961B-A55B2CF56CFD}"/>
    <cellStyle name="Comma 3 4 3 3" xfId="135" xr:uid="{00000000-0005-0000-0000-000075380000}"/>
    <cellStyle name="Comma 3 4 3 3 10" xfId="19353" xr:uid="{7B203C0F-F58A-4F6A-9938-7E72831B2BFF}"/>
    <cellStyle name="Comma 3 4 3 3 2" xfId="335" xr:uid="{00000000-0005-0000-0000-000076380000}"/>
    <cellStyle name="Comma 3 4 3 3 2 2" xfId="1136" xr:uid="{00000000-0005-0000-0000-000077380000}"/>
    <cellStyle name="Comma 3 4 3 3 2 2 2" xfId="3541" xr:uid="{00000000-0005-0000-0000-000078380000}"/>
    <cellStyle name="Comma 3 4 3 3 2 2 2 2" xfId="8344" xr:uid="{00000000-0005-0000-0000-000079380000}"/>
    <cellStyle name="Comma 3 4 3 3 2 2 2 2 2" xfId="17951" xr:uid="{00000000-0005-0000-0000-00007A380000}"/>
    <cellStyle name="Comma 3 4 3 3 2 2 2 2 2 2" xfId="37165" xr:uid="{4AA6B065-AC6B-4E10-9428-E9A513193E51}"/>
    <cellStyle name="Comma 3 4 3 3 2 2 2 2 3" xfId="27558" xr:uid="{C4395EE9-F561-42D2-A740-D23AFD100E3A}"/>
    <cellStyle name="Comma 3 4 3 3 2 2 2 3" xfId="13148" xr:uid="{00000000-0005-0000-0000-00007B380000}"/>
    <cellStyle name="Comma 3 4 3 3 2 2 2 3 2" xfId="32362" xr:uid="{4F36A098-C3BA-4722-9808-3D0C06192C38}"/>
    <cellStyle name="Comma 3 4 3 3 2 2 2 4" xfId="22755" xr:uid="{E3617F0D-E1B7-4300-B8A7-CF22FFE75248}"/>
    <cellStyle name="Comma 3 4 3 3 2 2 3" xfId="5943" xr:uid="{00000000-0005-0000-0000-00007C380000}"/>
    <cellStyle name="Comma 3 4 3 3 2 2 3 2" xfId="15550" xr:uid="{00000000-0005-0000-0000-00007D380000}"/>
    <cellStyle name="Comma 3 4 3 3 2 2 3 2 2" xfId="34764" xr:uid="{5C7BDDCA-477F-4ED5-875E-D2817FCDDABF}"/>
    <cellStyle name="Comma 3 4 3 3 2 2 3 3" xfId="25157" xr:uid="{1212DBF6-245E-41D2-A230-A295DACEC38B}"/>
    <cellStyle name="Comma 3 4 3 3 2 2 4" xfId="10746" xr:uid="{00000000-0005-0000-0000-00007E380000}"/>
    <cellStyle name="Comma 3 4 3 3 2 2 4 2" xfId="29960" xr:uid="{BCEC45FB-9BB7-47A8-A5BF-EE1A22400179}"/>
    <cellStyle name="Comma 3 4 3 3 2 2 5" xfId="20353" xr:uid="{C446BD32-4D5D-4AD3-B60D-470E66A1E1D5}"/>
    <cellStyle name="Comma 3 4 3 3 2 3" xfId="1936" xr:uid="{00000000-0005-0000-0000-00007F380000}"/>
    <cellStyle name="Comma 3 4 3 3 2 3 2" xfId="4341" xr:uid="{00000000-0005-0000-0000-000080380000}"/>
    <cellStyle name="Comma 3 4 3 3 2 3 2 2" xfId="9144" xr:uid="{00000000-0005-0000-0000-000081380000}"/>
    <cellStyle name="Comma 3 4 3 3 2 3 2 2 2" xfId="18751" xr:uid="{00000000-0005-0000-0000-000082380000}"/>
    <cellStyle name="Comma 3 4 3 3 2 3 2 2 2 2" xfId="37965" xr:uid="{DBF979F7-3FA5-4302-B24F-468799458A0F}"/>
    <cellStyle name="Comma 3 4 3 3 2 3 2 2 3" xfId="28358" xr:uid="{C5C56AB9-4177-4E70-B6B3-043E03FDEC45}"/>
    <cellStyle name="Comma 3 4 3 3 2 3 2 3" xfId="13948" xr:uid="{00000000-0005-0000-0000-000083380000}"/>
    <cellStyle name="Comma 3 4 3 3 2 3 2 3 2" xfId="33162" xr:uid="{57F05916-4608-400A-9CE5-13B0786358C9}"/>
    <cellStyle name="Comma 3 4 3 3 2 3 2 4" xfId="23555" xr:uid="{B60953F1-A6D1-4710-A0BA-AA9621C31F16}"/>
    <cellStyle name="Comma 3 4 3 3 2 3 3" xfId="6743" xr:uid="{00000000-0005-0000-0000-000084380000}"/>
    <cellStyle name="Comma 3 4 3 3 2 3 3 2" xfId="16350" xr:uid="{00000000-0005-0000-0000-000085380000}"/>
    <cellStyle name="Comma 3 4 3 3 2 3 3 2 2" xfId="35564" xr:uid="{05AE81F7-4FAA-4CC1-9169-3C13A3F2F560}"/>
    <cellStyle name="Comma 3 4 3 3 2 3 3 3" xfId="25957" xr:uid="{D9EAE816-FA65-4EEA-A26B-F439EAACEA26}"/>
    <cellStyle name="Comma 3 4 3 3 2 3 4" xfId="11546" xr:uid="{00000000-0005-0000-0000-000086380000}"/>
    <cellStyle name="Comma 3 4 3 3 2 3 4 2" xfId="30760" xr:uid="{18954C51-C84C-48CB-BABB-D5B2BDCAACAF}"/>
    <cellStyle name="Comma 3 4 3 3 2 3 5" xfId="21153" xr:uid="{D1B03387-C585-427B-9CFE-19C4085169E7}"/>
    <cellStyle name="Comma 3 4 3 3 2 4" xfId="2741" xr:uid="{00000000-0005-0000-0000-000087380000}"/>
    <cellStyle name="Comma 3 4 3 3 2 4 2" xfId="7544" xr:uid="{00000000-0005-0000-0000-000088380000}"/>
    <cellStyle name="Comma 3 4 3 3 2 4 2 2" xfId="17151" xr:uid="{00000000-0005-0000-0000-000089380000}"/>
    <cellStyle name="Comma 3 4 3 3 2 4 2 2 2" xfId="36365" xr:uid="{78F2A1A6-407D-46EA-BCBD-0CDB32E573E7}"/>
    <cellStyle name="Comma 3 4 3 3 2 4 2 3" xfId="26758" xr:uid="{17DFD3A7-AF59-4F9A-8DE2-07C47E4CFF2A}"/>
    <cellStyle name="Comma 3 4 3 3 2 4 3" xfId="12348" xr:uid="{00000000-0005-0000-0000-00008A380000}"/>
    <cellStyle name="Comma 3 4 3 3 2 4 3 2" xfId="31562" xr:uid="{63D6841B-7A02-4613-9658-FE1A24D5E35F}"/>
    <cellStyle name="Comma 3 4 3 3 2 4 4" xfId="21955" xr:uid="{3FEE2EFF-3589-416A-BD02-E7DE403F9D0F}"/>
    <cellStyle name="Comma 3 4 3 3 2 5" xfId="5143" xr:uid="{00000000-0005-0000-0000-00008B380000}"/>
    <cellStyle name="Comma 3 4 3 3 2 5 2" xfId="14750" xr:uid="{00000000-0005-0000-0000-00008C380000}"/>
    <cellStyle name="Comma 3 4 3 3 2 5 2 2" xfId="33964" xr:uid="{1D7152AB-2374-4566-AF8A-69A8B81B914B}"/>
    <cellStyle name="Comma 3 4 3 3 2 5 3" xfId="24357" xr:uid="{F2515548-3133-4004-B235-B7ACF8C3AB8E}"/>
    <cellStyle name="Comma 3 4 3 3 2 6" xfId="9946" xr:uid="{00000000-0005-0000-0000-00008D380000}"/>
    <cellStyle name="Comma 3 4 3 3 2 6 2" xfId="29160" xr:uid="{B25D4AE2-6E56-437E-959E-83F7C08AD791}"/>
    <cellStyle name="Comma 3 4 3 3 2 7" xfId="19553" xr:uid="{DFD503C8-14BD-48CA-ACDA-A669BF3F28E3}"/>
    <cellStyle name="Comma 3 4 3 3 3" xfId="535" xr:uid="{00000000-0005-0000-0000-00008E380000}"/>
    <cellStyle name="Comma 3 4 3 3 3 2" xfId="1336" xr:uid="{00000000-0005-0000-0000-00008F380000}"/>
    <cellStyle name="Comma 3 4 3 3 3 2 2" xfId="3741" xr:uid="{00000000-0005-0000-0000-000090380000}"/>
    <cellStyle name="Comma 3 4 3 3 3 2 2 2" xfId="8544" xr:uid="{00000000-0005-0000-0000-000091380000}"/>
    <cellStyle name="Comma 3 4 3 3 3 2 2 2 2" xfId="18151" xr:uid="{00000000-0005-0000-0000-000092380000}"/>
    <cellStyle name="Comma 3 4 3 3 3 2 2 2 2 2" xfId="37365" xr:uid="{AC39753C-3240-447D-9BCF-A926A7FC960C}"/>
    <cellStyle name="Comma 3 4 3 3 3 2 2 2 3" xfId="27758" xr:uid="{B0003C14-9D80-4A73-BACC-D9126A86A6DB}"/>
    <cellStyle name="Comma 3 4 3 3 3 2 2 3" xfId="13348" xr:uid="{00000000-0005-0000-0000-000093380000}"/>
    <cellStyle name="Comma 3 4 3 3 3 2 2 3 2" xfId="32562" xr:uid="{7F706E30-273B-4297-8CA3-2C15C8E96D75}"/>
    <cellStyle name="Comma 3 4 3 3 3 2 2 4" xfId="22955" xr:uid="{94C06C48-CF5D-41FD-913F-B6861D3A582D}"/>
    <cellStyle name="Comma 3 4 3 3 3 2 3" xfId="6143" xr:uid="{00000000-0005-0000-0000-000094380000}"/>
    <cellStyle name="Comma 3 4 3 3 3 2 3 2" xfId="15750" xr:uid="{00000000-0005-0000-0000-000095380000}"/>
    <cellStyle name="Comma 3 4 3 3 3 2 3 2 2" xfId="34964" xr:uid="{AAB16B69-A0B3-4D8F-A81B-953D9ED1B4A3}"/>
    <cellStyle name="Comma 3 4 3 3 3 2 3 3" xfId="25357" xr:uid="{63E8BB77-B3EA-40CE-BDEE-FF7B2598721E}"/>
    <cellStyle name="Comma 3 4 3 3 3 2 4" xfId="10946" xr:uid="{00000000-0005-0000-0000-000096380000}"/>
    <cellStyle name="Comma 3 4 3 3 3 2 4 2" xfId="30160" xr:uid="{C76E8A47-E7F9-41CE-8EF2-F43EF546307E}"/>
    <cellStyle name="Comma 3 4 3 3 3 2 5" xfId="20553" xr:uid="{8F7F4B59-699A-4AF6-B819-78198CA23042}"/>
    <cellStyle name="Comma 3 4 3 3 3 3" xfId="2136" xr:uid="{00000000-0005-0000-0000-000097380000}"/>
    <cellStyle name="Comma 3 4 3 3 3 3 2" xfId="4541" xr:uid="{00000000-0005-0000-0000-000098380000}"/>
    <cellStyle name="Comma 3 4 3 3 3 3 2 2" xfId="9344" xr:uid="{00000000-0005-0000-0000-000099380000}"/>
    <cellStyle name="Comma 3 4 3 3 3 3 2 2 2" xfId="18951" xr:uid="{00000000-0005-0000-0000-00009A380000}"/>
    <cellStyle name="Comma 3 4 3 3 3 3 2 2 2 2" xfId="38165" xr:uid="{858CFB78-A2F2-406D-896E-25675C1A26EB}"/>
    <cellStyle name="Comma 3 4 3 3 3 3 2 2 3" xfId="28558" xr:uid="{284A8262-4CE3-41AE-932F-56D3D210FC6E}"/>
    <cellStyle name="Comma 3 4 3 3 3 3 2 3" xfId="14148" xr:uid="{00000000-0005-0000-0000-00009B380000}"/>
    <cellStyle name="Comma 3 4 3 3 3 3 2 3 2" xfId="33362" xr:uid="{419DAB54-C77B-415C-B030-A4FE0517117D}"/>
    <cellStyle name="Comma 3 4 3 3 3 3 2 4" xfId="23755" xr:uid="{91DF5E09-715A-49F5-A4F8-98236B7A8211}"/>
    <cellStyle name="Comma 3 4 3 3 3 3 3" xfId="6943" xr:uid="{00000000-0005-0000-0000-00009C380000}"/>
    <cellStyle name="Comma 3 4 3 3 3 3 3 2" xfId="16550" xr:uid="{00000000-0005-0000-0000-00009D380000}"/>
    <cellStyle name="Comma 3 4 3 3 3 3 3 2 2" xfId="35764" xr:uid="{CD2942DC-5259-444B-8C5C-5A170E29FC19}"/>
    <cellStyle name="Comma 3 4 3 3 3 3 3 3" xfId="26157" xr:uid="{F10A72E2-1C73-49AB-80CE-1964900E49AA}"/>
    <cellStyle name="Comma 3 4 3 3 3 3 4" xfId="11746" xr:uid="{00000000-0005-0000-0000-00009E380000}"/>
    <cellStyle name="Comma 3 4 3 3 3 3 4 2" xfId="30960" xr:uid="{A0175FCD-C37B-4F94-B161-63D0E283987F}"/>
    <cellStyle name="Comma 3 4 3 3 3 3 5" xfId="21353" xr:uid="{8DC6DEF1-9303-4288-B340-57636C7CDA6C}"/>
    <cellStyle name="Comma 3 4 3 3 3 4" xfId="2941" xr:uid="{00000000-0005-0000-0000-00009F380000}"/>
    <cellStyle name="Comma 3 4 3 3 3 4 2" xfId="7744" xr:uid="{00000000-0005-0000-0000-0000A0380000}"/>
    <cellStyle name="Comma 3 4 3 3 3 4 2 2" xfId="17351" xr:uid="{00000000-0005-0000-0000-0000A1380000}"/>
    <cellStyle name="Comma 3 4 3 3 3 4 2 2 2" xfId="36565" xr:uid="{432050D0-D801-4EC8-B628-4F74F628328B}"/>
    <cellStyle name="Comma 3 4 3 3 3 4 2 3" xfId="26958" xr:uid="{EE5C413D-4117-4F39-BCD5-CCD19856CFCA}"/>
    <cellStyle name="Comma 3 4 3 3 3 4 3" xfId="12548" xr:uid="{00000000-0005-0000-0000-0000A2380000}"/>
    <cellStyle name="Comma 3 4 3 3 3 4 3 2" xfId="31762" xr:uid="{92428EE8-BBA8-4343-B286-D1C0F3351153}"/>
    <cellStyle name="Comma 3 4 3 3 3 4 4" xfId="22155" xr:uid="{13CD437D-A855-4C8E-A7E3-984529C80BC2}"/>
    <cellStyle name="Comma 3 4 3 3 3 5" xfId="5343" xr:uid="{00000000-0005-0000-0000-0000A3380000}"/>
    <cellStyle name="Comma 3 4 3 3 3 5 2" xfId="14950" xr:uid="{00000000-0005-0000-0000-0000A4380000}"/>
    <cellStyle name="Comma 3 4 3 3 3 5 2 2" xfId="34164" xr:uid="{618411E2-1502-42E2-A986-687D2C15E243}"/>
    <cellStyle name="Comma 3 4 3 3 3 5 3" xfId="24557" xr:uid="{AB9CD8DD-57CE-4700-A57C-C8495D2C1E93}"/>
    <cellStyle name="Comma 3 4 3 3 3 6" xfId="10146" xr:uid="{00000000-0005-0000-0000-0000A5380000}"/>
    <cellStyle name="Comma 3 4 3 3 3 6 2" xfId="29360" xr:uid="{A8473528-0307-4C4D-8C79-EE98714BE195}"/>
    <cellStyle name="Comma 3 4 3 3 3 7" xfId="19753" xr:uid="{C6762DEA-5FE9-46B3-AB7C-4BC8FBD6467A}"/>
    <cellStyle name="Comma 3 4 3 3 4" xfId="735" xr:uid="{00000000-0005-0000-0000-0000A6380000}"/>
    <cellStyle name="Comma 3 4 3 3 4 2" xfId="1536" xr:uid="{00000000-0005-0000-0000-0000A7380000}"/>
    <cellStyle name="Comma 3 4 3 3 4 2 2" xfId="3941" xr:uid="{00000000-0005-0000-0000-0000A8380000}"/>
    <cellStyle name="Comma 3 4 3 3 4 2 2 2" xfId="8744" xr:uid="{00000000-0005-0000-0000-0000A9380000}"/>
    <cellStyle name="Comma 3 4 3 3 4 2 2 2 2" xfId="18351" xr:uid="{00000000-0005-0000-0000-0000AA380000}"/>
    <cellStyle name="Comma 3 4 3 3 4 2 2 2 2 2" xfId="37565" xr:uid="{B255F565-522E-4FD7-B9E7-85D54CB98AEF}"/>
    <cellStyle name="Comma 3 4 3 3 4 2 2 2 3" xfId="27958" xr:uid="{3BB486CC-55B4-4207-A083-2BD9D449B4FD}"/>
    <cellStyle name="Comma 3 4 3 3 4 2 2 3" xfId="13548" xr:uid="{00000000-0005-0000-0000-0000AB380000}"/>
    <cellStyle name="Comma 3 4 3 3 4 2 2 3 2" xfId="32762" xr:uid="{B2DD34DD-5E05-45F2-B77C-CDB522209F36}"/>
    <cellStyle name="Comma 3 4 3 3 4 2 2 4" xfId="23155" xr:uid="{3C00713F-BFF1-495B-BDA1-AE2B6781AA8F}"/>
    <cellStyle name="Comma 3 4 3 3 4 2 3" xfId="6343" xr:uid="{00000000-0005-0000-0000-0000AC380000}"/>
    <cellStyle name="Comma 3 4 3 3 4 2 3 2" xfId="15950" xr:uid="{00000000-0005-0000-0000-0000AD380000}"/>
    <cellStyle name="Comma 3 4 3 3 4 2 3 2 2" xfId="35164" xr:uid="{4C8E2FE3-D41A-4515-B3BF-B6AE035B6766}"/>
    <cellStyle name="Comma 3 4 3 3 4 2 3 3" xfId="25557" xr:uid="{0B6C9D95-57FE-4622-BF0B-A468F8FAED88}"/>
    <cellStyle name="Comma 3 4 3 3 4 2 4" xfId="11146" xr:uid="{00000000-0005-0000-0000-0000AE380000}"/>
    <cellStyle name="Comma 3 4 3 3 4 2 4 2" xfId="30360" xr:uid="{E75748ED-1169-4AE8-8D76-303A4A473914}"/>
    <cellStyle name="Comma 3 4 3 3 4 2 5" xfId="20753" xr:uid="{05EC859B-C082-46E5-95D3-FE267FCC8B55}"/>
    <cellStyle name="Comma 3 4 3 3 4 3" xfId="2336" xr:uid="{00000000-0005-0000-0000-0000AF380000}"/>
    <cellStyle name="Comma 3 4 3 3 4 3 2" xfId="4741" xr:uid="{00000000-0005-0000-0000-0000B0380000}"/>
    <cellStyle name="Comma 3 4 3 3 4 3 2 2" xfId="9544" xr:uid="{00000000-0005-0000-0000-0000B1380000}"/>
    <cellStyle name="Comma 3 4 3 3 4 3 2 2 2" xfId="19151" xr:uid="{00000000-0005-0000-0000-0000B2380000}"/>
    <cellStyle name="Comma 3 4 3 3 4 3 2 2 2 2" xfId="38365" xr:uid="{CE22801B-F01B-4E5F-9673-6D6657D0AA50}"/>
    <cellStyle name="Comma 3 4 3 3 4 3 2 2 3" xfId="28758" xr:uid="{713CD9BE-C805-4443-918D-68F6B8C1C1C3}"/>
    <cellStyle name="Comma 3 4 3 3 4 3 2 3" xfId="14348" xr:uid="{00000000-0005-0000-0000-0000B3380000}"/>
    <cellStyle name="Comma 3 4 3 3 4 3 2 3 2" xfId="33562" xr:uid="{2E5DD233-C661-4CC0-A5B3-0AF627836D9A}"/>
    <cellStyle name="Comma 3 4 3 3 4 3 2 4" xfId="23955" xr:uid="{890341C1-DAA5-4156-8E79-4B3FE054F099}"/>
    <cellStyle name="Comma 3 4 3 3 4 3 3" xfId="7143" xr:uid="{00000000-0005-0000-0000-0000B4380000}"/>
    <cellStyle name="Comma 3 4 3 3 4 3 3 2" xfId="16750" xr:uid="{00000000-0005-0000-0000-0000B5380000}"/>
    <cellStyle name="Comma 3 4 3 3 4 3 3 2 2" xfId="35964" xr:uid="{4D55C0D7-FF9F-4766-B909-EB5192D9B9F2}"/>
    <cellStyle name="Comma 3 4 3 3 4 3 3 3" xfId="26357" xr:uid="{C9E55420-404E-4E46-9FE9-3F3E1A65E806}"/>
    <cellStyle name="Comma 3 4 3 3 4 3 4" xfId="11946" xr:uid="{00000000-0005-0000-0000-0000B6380000}"/>
    <cellStyle name="Comma 3 4 3 3 4 3 4 2" xfId="31160" xr:uid="{22DDC491-2916-41DB-88D0-A5E65A33AD62}"/>
    <cellStyle name="Comma 3 4 3 3 4 3 5" xfId="21553" xr:uid="{2326B601-FDD1-41CE-B12C-9730BBAFC533}"/>
    <cellStyle name="Comma 3 4 3 3 4 4" xfId="3141" xr:uid="{00000000-0005-0000-0000-0000B7380000}"/>
    <cellStyle name="Comma 3 4 3 3 4 4 2" xfId="7944" xr:uid="{00000000-0005-0000-0000-0000B8380000}"/>
    <cellStyle name="Comma 3 4 3 3 4 4 2 2" xfId="17551" xr:uid="{00000000-0005-0000-0000-0000B9380000}"/>
    <cellStyle name="Comma 3 4 3 3 4 4 2 2 2" xfId="36765" xr:uid="{48E976DB-EC41-4CCE-9FA9-688EC91F4EFD}"/>
    <cellStyle name="Comma 3 4 3 3 4 4 2 3" xfId="27158" xr:uid="{2DA5516A-934C-4491-907D-9F59065F46D3}"/>
    <cellStyle name="Comma 3 4 3 3 4 4 3" xfId="12748" xr:uid="{00000000-0005-0000-0000-0000BA380000}"/>
    <cellStyle name="Comma 3 4 3 3 4 4 3 2" xfId="31962" xr:uid="{5A03E14E-8E2C-49C1-8ADC-E9837BE3B5E2}"/>
    <cellStyle name="Comma 3 4 3 3 4 4 4" xfId="22355" xr:uid="{91E925B9-7389-4D49-B66A-29C52BD27B15}"/>
    <cellStyle name="Comma 3 4 3 3 4 5" xfId="5543" xr:uid="{00000000-0005-0000-0000-0000BB380000}"/>
    <cellStyle name="Comma 3 4 3 3 4 5 2" xfId="15150" xr:uid="{00000000-0005-0000-0000-0000BC380000}"/>
    <cellStyle name="Comma 3 4 3 3 4 5 2 2" xfId="34364" xr:uid="{FDA3D10A-B0D7-4678-8BAF-6AB92B72FDAB}"/>
    <cellStyle name="Comma 3 4 3 3 4 5 3" xfId="24757" xr:uid="{8601BFC3-3A13-43EF-B83D-0399AF1FEA37}"/>
    <cellStyle name="Comma 3 4 3 3 4 6" xfId="10346" xr:uid="{00000000-0005-0000-0000-0000BD380000}"/>
    <cellStyle name="Comma 3 4 3 3 4 6 2" xfId="29560" xr:uid="{DEBF9972-634E-4FFA-8794-EFA0C3B40D88}"/>
    <cellStyle name="Comma 3 4 3 3 4 7" xfId="19953" xr:uid="{7AC3867C-7ABD-40B7-9371-A2452DE22576}"/>
    <cellStyle name="Comma 3 4 3 3 5" xfId="936" xr:uid="{00000000-0005-0000-0000-0000BE380000}"/>
    <cellStyle name="Comma 3 4 3 3 5 2" xfId="3341" xr:uid="{00000000-0005-0000-0000-0000BF380000}"/>
    <cellStyle name="Comma 3 4 3 3 5 2 2" xfId="8144" xr:uid="{00000000-0005-0000-0000-0000C0380000}"/>
    <cellStyle name="Comma 3 4 3 3 5 2 2 2" xfId="17751" xr:uid="{00000000-0005-0000-0000-0000C1380000}"/>
    <cellStyle name="Comma 3 4 3 3 5 2 2 2 2" xfId="36965" xr:uid="{2E9D9038-674E-4987-A3BD-3434DB0FB86B}"/>
    <cellStyle name="Comma 3 4 3 3 5 2 2 3" xfId="27358" xr:uid="{62ABA0BF-F5F0-4865-9384-CA8881970E54}"/>
    <cellStyle name="Comma 3 4 3 3 5 2 3" xfId="12948" xr:uid="{00000000-0005-0000-0000-0000C2380000}"/>
    <cellStyle name="Comma 3 4 3 3 5 2 3 2" xfId="32162" xr:uid="{1562C41A-F924-4567-856C-0E734EDFA76E}"/>
    <cellStyle name="Comma 3 4 3 3 5 2 4" xfId="22555" xr:uid="{00EA7802-81E7-4CEA-8066-47EDA5D48CC4}"/>
    <cellStyle name="Comma 3 4 3 3 5 3" xfId="5743" xr:uid="{00000000-0005-0000-0000-0000C3380000}"/>
    <cellStyle name="Comma 3 4 3 3 5 3 2" xfId="15350" xr:uid="{00000000-0005-0000-0000-0000C4380000}"/>
    <cellStyle name="Comma 3 4 3 3 5 3 2 2" xfId="34564" xr:uid="{B69D7B3D-AD59-43A6-B544-CD2A3514D863}"/>
    <cellStyle name="Comma 3 4 3 3 5 3 3" xfId="24957" xr:uid="{B63AC084-D083-41F3-A15D-ED7C57C3ECAD}"/>
    <cellStyle name="Comma 3 4 3 3 5 4" xfId="10546" xr:uid="{00000000-0005-0000-0000-0000C5380000}"/>
    <cellStyle name="Comma 3 4 3 3 5 4 2" xfId="29760" xr:uid="{6EAAFDEA-9EE0-4C94-A403-AC77A40CA1B4}"/>
    <cellStyle name="Comma 3 4 3 3 5 5" xfId="20153" xr:uid="{BA16081E-2F20-43AB-BABB-084F0E302822}"/>
    <cellStyle name="Comma 3 4 3 3 6" xfId="1736" xr:uid="{00000000-0005-0000-0000-0000C6380000}"/>
    <cellStyle name="Comma 3 4 3 3 6 2" xfId="4141" xr:uid="{00000000-0005-0000-0000-0000C7380000}"/>
    <cellStyle name="Comma 3 4 3 3 6 2 2" xfId="8944" xr:uid="{00000000-0005-0000-0000-0000C8380000}"/>
    <cellStyle name="Comma 3 4 3 3 6 2 2 2" xfId="18551" xr:uid="{00000000-0005-0000-0000-0000C9380000}"/>
    <cellStyle name="Comma 3 4 3 3 6 2 2 2 2" xfId="37765" xr:uid="{DD9AACA2-7BE7-4EE1-86E9-D160D0426EEF}"/>
    <cellStyle name="Comma 3 4 3 3 6 2 2 3" xfId="28158" xr:uid="{658CC5CB-A40D-4000-B217-8DF4C4617A0A}"/>
    <cellStyle name="Comma 3 4 3 3 6 2 3" xfId="13748" xr:uid="{00000000-0005-0000-0000-0000CA380000}"/>
    <cellStyle name="Comma 3 4 3 3 6 2 3 2" xfId="32962" xr:uid="{D8C6F87C-4EE6-4B8F-B415-709ECA199E69}"/>
    <cellStyle name="Comma 3 4 3 3 6 2 4" xfId="23355" xr:uid="{EC050983-1141-4476-856A-795CC652E943}"/>
    <cellStyle name="Comma 3 4 3 3 6 3" xfId="6543" xr:uid="{00000000-0005-0000-0000-0000CB380000}"/>
    <cellStyle name="Comma 3 4 3 3 6 3 2" xfId="16150" xr:uid="{00000000-0005-0000-0000-0000CC380000}"/>
    <cellStyle name="Comma 3 4 3 3 6 3 2 2" xfId="35364" xr:uid="{0DB615B7-701D-4E99-9AA5-B5072C27A1CA}"/>
    <cellStyle name="Comma 3 4 3 3 6 3 3" xfId="25757" xr:uid="{FCDA4162-E35E-4A88-B068-55A9D45A9B81}"/>
    <cellStyle name="Comma 3 4 3 3 6 4" xfId="11346" xr:uid="{00000000-0005-0000-0000-0000CD380000}"/>
    <cellStyle name="Comma 3 4 3 3 6 4 2" xfId="30560" xr:uid="{47E1F5C2-99B3-4A84-AF4A-24B8B7230B18}"/>
    <cellStyle name="Comma 3 4 3 3 6 5" xfId="20953" xr:uid="{B479D8DE-304D-4E7D-AB12-27AE34F5D361}"/>
    <cellStyle name="Comma 3 4 3 3 7" xfId="2541" xr:uid="{00000000-0005-0000-0000-0000CE380000}"/>
    <cellStyle name="Comma 3 4 3 3 7 2" xfId="7344" xr:uid="{00000000-0005-0000-0000-0000CF380000}"/>
    <cellStyle name="Comma 3 4 3 3 7 2 2" xfId="16951" xr:uid="{00000000-0005-0000-0000-0000D0380000}"/>
    <cellStyle name="Comma 3 4 3 3 7 2 2 2" xfId="36165" xr:uid="{145A8683-A1EF-4689-A03A-C24C01B8C979}"/>
    <cellStyle name="Comma 3 4 3 3 7 2 3" xfId="26558" xr:uid="{0F3D749A-8B23-4383-B92D-DC05976F43ED}"/>
    <cellStyle name="Comma 3 4 3 3 7 3" xfId="12148" xr:uid="{00000000-0005-0000-0000-0000D1380000}"/>
    <cellStyle name="Comma 3 4 3 3 7 3 2" xfId="31362" xr:uid="{4BE18A0D-1391-451D-BA95-6D7089876EF1}"/>
    <cellStyle name="Comma 3 4 3 3 7 4" xfId="21755" xr:uid="{DF647048-C8FD-491D-8AAA-5AED054C6E40}"/>
    <cellStyle name="Comma 3 4 3 3 8" xfId="4943" xr:uid="{00000000-0005-0000-0000-0000D2380000}"/>
    <cellStyle name="Comma 3 4 3 3 8 2" xfId="14550" xr:uid="{00000000-0005-0000-0000-0000D3380000}"/>
    <cellStyle name="Comma 3 4 3 3 8 2 2" xfId="33764" xr:uid="{3C082AD5-C885-4BC8-BFEB-24A939C56120}"/>
    <cellStyle name="Comma 3 4 3 3 8 3" xfId="24157" xr:uid="{140AE28B-3FE0-42D0-BCFC-15892952EC09}"/>
    <cellStyle name="Comma 3 4 3 3 9" xfId="9746" xr:uid="{00000000-0005-0000-0000-0000D4380000}"/>
    <cellStyle name="Comma 3 4 3 3 9 2" xfId="28960" xr:uid="{8E540F1E-49F8-45D4-A891-3D61C0A55775}"/>
    <cellStyle name="Comma 3 4 3 4" xfId="235" xr:uid="{00000000-0005-0000-0000-0000D5380000}"/>
    <cellStyle name="Comma 3 4 3 4 2" xfId="1036" xr:uid="{00000000-0005-0000-0000-0000D6380000}"/>
    <cellStyle name="Comma 3 4 3 4 2 2" xfId="3441" xr:uid="{00000000-0005-0000-0000-0000D7380000}"/>
    <cellStyle name="Comma 3 4 3 4 2 2 2" xfId="8244" xr:uid="{00000000-0005-0000-0000-0000D8380000}"/>
    <cellStyle name="Comma 3 4 3 4 2 2 2 2" xfId="17851" xr:uid="{00000000-0005-0000-0000-0000D9380000}"/>
    <cellStyle name="Comma 3 4 3 4 2 2 2 2 2" xfId="37065" xr:uid="{0E62471A-DF9A-4F6C-A41F-FB9A9E0B73BD}"/>
    <cellStyle name="Comma 3 4 3 4 2 2 2 3" xfId="27458" xr:uid="{4648D688-AA05-4DD6-8679-3E6D2F16279E}"/>
    <cellStyle name="Comma 3 4 3 4 2 2 3" xfId="13048" xr:uid="{00000000-0005-0000-0000-0000DA380000}"/>
    <cellStyle name="Comma 3 4 3 4 2 2 3 2" xfId="32262" xr:uid="{74B4D8E1-CE87-4E80-B829-4D51F5129AD6}"/>
    <cellStyle name="Comma 3 4 3 4 2 2 4" xfId="22655" xr:uid="{0EC228DD-70D1-46FF-89C7-8EA59B80A77B}"/>
    <cellStyle name="Comma 3 4 3 4 2 3" xfId="5843" xr:uid="{00000000-0005-0000-0000-0000DB380000}"/>
    <cellStyle name="Comma 3 4 3 4 2 3 2" xfId="15450" xr:uid="{00000000-0005-0000-0000-0000DC380000}"/>
    <cellStyle name="Comma 3 4 3 4 2 3 2 2" xfId="34664" xr:uid="{2E3878C2-14DB-444E-8C2C-6E548F865BBB}"/>
    <cellStyle name="Comma 3 4 3 4 2 3 3" xfId="25057" xr:uid="{CD0106E0-CE6A-4B37-9746-968301A05060}"/>
    <cellStyle name="Comma 3 4 3 4 2 4" xfId="10646" xr:uid="{00000000-0005-0000-0000-0000DD380000}"/>
    <cellStyle name="Comma 3 4 3 4 2 4 2" xfId="29860" xr:uid="{406201E4-B753-4CFA-9E9E-ECE55EBC7A74}"/>
    <cellStyle name="Comma 3 4 3 4 2 5" xfId="20253" xr:uid="{84FBBA90-8A2C-4150-8797-A0AE29CBC37D}"/>
    <cellStyle name="Comma 3 4 3 4 3" xfId="1836" xr:uid="{00000000-0005-0000-0000-0000DE380000}"/>
    <cellStyle name="Comma 3 4 3 4 3 2" xfId="4241" xr:uid="{00000000-0005-0000-0000-0000DF380000}"/>
    <cellStyle name="Comma 3 4 3 4 3 2 2" xfId="9044" xr:uid="{00000000-0005-0000-0000-0000E0380000}"/>
    <cellStyle name="Comma 3 4 3 4 3 2 2 2" xfId="18651" xr:uid="{00000000-0005-0000-0000-0000E1380000}"/>
    <cellStyle name="Comma 3 4 3 4 3 2 2 2 2" xfId="37865" xr:uid="{304B7AA1-63B1-49CF-8FBF-3F7614133A92}"/>
    <cellStyle name="Comma 3 4 3 4 3 2 2 3" xfId="28258" xr:uid="{C407E334-218B-432E-8409-D3FCB2787174}"/>
    <cellStyle name="Comma 3 4 3 4 3 2 3" xfId="13848" xr:uid="{00000000-0005-0000-0000-0000E2380000}"/>
    <cellStyle name="Comma 3 4 3 4 3 2 3 2" xfId="33062" xr:uid="{963913EA-729B-43AA-B5A2-275DE5141A19}"/>
    <cellStyle name="Comma 3 4 3 4 3 2 4" xfId="23455" xr:uid="{63C5FA76-0CF8-4A10-8739-8340E0C97FB0}"/>
    <cellStyle name="Comma 3 4 3 4 3 3" xfId="6643" xr:uid="{00000000-0005-0000-0000-0000E3380000}"/>
    <cellStyle name="Comma 3 4 3 4 3 3 2" xfId="16250" xr:uid="{00000000-0005-0000-0000-0000E4380000}"/>
    <cellStyle name="Comma 3 4 3 4 3 3 2 2" xfId="35464" xr:uid="{A8C27E22-08AC-4471-9B01-C99878031344}"/>
    <cellStyle name="Comma 3 4 3 4 3 3 3" xfId="25857" xr:uid="{2062FDD1-6E2D-435C-B501-FECF93C836D1}"/>
    <cellStyle name="Comma 3 4 3 4 3 4" xfId="11446" xr:uid="{00000000-0005-0000-0000-0000E5380000}"/>
    <cellStyle name="Comma 3 4 3 4 3 4 2" xfId="30660" xr:uid="{AC0CBA9C-3021-41CB-8725-3DC312744244}"/>
    <cellStyle name="Comma 3 4 3 4 3 5" xfId="21053" xr:uid="{81DE1639-D9DA-4577-A279-D794510AFEFB}"/>
    <cellStyle name="Comma 3 4 3 4 4" xfId="2641" xr:uid="{00000000-0005-0000-0000-0000E6380000}"/>
    <cellStyle name="Comma 3 4 3 4 4 2" xfId="7444" xr:uid="{00000000-0005-0000-0000-0000E7380000}"/>
    <cellStyle name="Comma 3 4 3 4 4 2 2" xfId="17051" xr:uid="{00000000-0005-0000-0000-0000E8380000}"/>
    <cellStyle name="Comma 3 4 3 4 4 2 2 2" xfId="36265" xr:uid="{007EBC19-9098-44A3-82A0-608BD087BA75}"/>
    <cellStyle name="Comma 3 4 3 4 4 2 3" xfId="26658" xr:uid="{9A6D6603-BA8F-4791-9BF5-87DF3174D970}"/>
    <cellStyle name="Comma 3 4 3 4 4 3" xfId="12248" xr:uid="{00000000-0005-0000-0000-0000E9380000}"/>
    <cellStyle name="Comma 3 4 3 4 4 3 2" xfId="31462" xr:uid="{3D5F9923-A904-4471-B61E-97012D5C7ED2}"/>
    <cellStyle name="Comma 3 4 3 4 4 4" xfId="21855" xr:uid="{2BBBAD61-A151-4E61-AA3C-DD8C7F0D3368}"/>
    <cellStyle name="Comma 3 4 3 4 5" xfId="5043" xr:uid="{00000000-0005-0000-0000-0000EA380000}"/>
    <cellStyle name="Comma 3 4 3 4 5 2" xfId="14650" xr:uid="{00000000-0005-0000-0000-0000EB380000}"/>
    <cellStyle name="Comma 3 4 3 4 5 2 2" xfId="33864" xr:uid="{6E562858-3BCA-4DF0-A18B-E562BB867E62}"/>
    <cellStyle name="Comma 3 4 3 4 5 3" xfId="24257" xr:uid="{CFC9C852-3AD8-46C5-920A-97836B853CAD}"/>
    <cellStyle name="Comma 3 4 3 4 6" xfId="9846" xr:uid="{00000000-0005-0000-0000-0000EC380000}"/>
    <cellStyle name="Comma 3 4 3 4 6 2" xfId="29060" xr:uid="{90DE497F-E1ED-4DDC-BA74-FDFCD8A53A16}"/>
    <cellStyle name="Comma 3 4 3 4 7" xfId="19453" xr:uid="{F6A6F0F4-58C0-4B94-90D1-3B23756FCB21}"/>
    <cellStyle name="Comma 3 4 3 5" xfId="435" xr:uid="{00000000-0005-0000-0000-0000ED380000}"/>
    <cellStyle name="Comma 3 4 3 5 2" xfId="1236" xr:uid="{00000000-0005-0000-0000-0000EE380000}"/>
    <cellStyle name="Comma 3 4 3 5 2 2" xfId="3641" xr:uid="{00000000-0005-0000-0000-0000EF380000}"/>
    <cellStyle name="Comma 3 4 3 5 2 2 2" xfId="8444" xr:uid="{00000000-0005-0000-0000-0000F0380000}"/>
    <cellStyle name="Comma 3 4 3 5 2 2 2 2" xfId="18051" xr:uid="{00000000-0005-0000-0000-0000F1380000}"/>
    <cellStyle name="Comma 3 4 3 5 2 2 2 2 2" xfId="37265" xr:uid="{EC8ACE6D-F534-445C-8F90-EF110F706C5A}"/>
    <cellStyle name="Comma 3 4 3 5 2 2 2 3" xfId="27658" xr:uid="{F10986D1-4D6B-4230-827F-3E8745E8FF3B}"/>
    <cellStyle name="Comma 3 4 3 5 2 2 3" xfId="13248" xr:uid="{00000000-0005-0000-0000-0000F2380000}"/>
    <cellStyle name="Comma 3 4 3 5 2 2 3 2" xfId="32462" xr:uid="{A9FB6E9A-0DEA-4155-809D-67F25851C84C}"/>
    <cellStyle name="Comma 3 4 3 5 2 2 4" xfId="22855" xr:uid="{2C325CD6-B409-4290-8F32-E79BC101284A}"/>
    <cellStyle name="Comma 3 4 3 5 2 3" xfId="6043" xr:uid="{00000000-0005-0000-0000-0000F3380000}"/>
    <cellStyle name="Comma 3 4 3 5 2 3 2" xfId="15650" xr:uid="{00000000-0005-0000-0000-0000F4380000}"/>
    <cellStyle name="Comma 3 4 3 5 2 3 2 2" xfId="34864" xr:uid="{0E5F3AAA-C178-4987-9334-FE6E4DB0687D}"/>
    <cellStyle name="Comma 3 4 3 5 2 3 3" xfId="25257" xr:uid="{375D57B1-BDB0-4A1A-AACA-1C52A3C0EC90}"/>
    <cellStyle name="Comma 3 4 3 5 2 4" xfId="10846" xr:uid="{00000000-0005-0000-0000-0000F5380000}"/>
    <cellStyle name="Comma 3 4 3 5 2 4 2" xfId="30060" xr:uid="{FEA96F52-0418-4782-96E0-A018F8A940E1}"/>
    <cellStyle name="Comma 3 4 3 5 2 5" xfId="20453" xr:uid="{2A798DBD-B5EC-46FA-A6F0-28E61CEAED9A}"/>
    <cellStyle name="Comma 3 4 3 5 3" xfId="2036" xr:uid="{00000000-0005-0000-0000-0000F6380000}"/>
    <cellStyle name="Comma 3 4 3 5 3 2" xfId="4441" xr:uid="{00000000-0005-0000-0000-0000F7380000}"/>
    <cellStyle name="Comma 3 4 3 5 3 2 2" xfId="9244" xr:uid="{00000000-0005-0000-0000-0000F8380000}"/>
    <cellStyle name="Comma 3 4 3 5 3 2 2 2" xfId="18851" xr:uid="{00000000-0005-0000-0000-0000F9380000}"/>
    <cellStyle name="Comma 3 4 3 5 3 2 2 2 2" xfId="38065" xr:uid="{6DBA4673-89A0-4554-99AC-3C3C9271E81C}"/>
    <cellStyle name="Comma 3 4 3 5 3 2 2 3" xfId="28458" xr:uid="{2C746FCF-54B6-4607-988C-F7C981BBCFF9}"/>
    <cellStyle name="Comma 3 4 3 5 3 2 3" xfId="14048" xr:uid="{00000000-0005-0000-0000-0000FA380000}"/>
    <cellStyle name="Comma 3 4 3 5 3 2 3 2" xfId="33262" xr:uid="{A6EB935E-9A33-4B43-91DA-69A87F1F8265}"/>
    <cellStyle name="Comma 3 4 3 5 3 2 4" xfId="23655" xr:uid="{6594BA39-CA6D-4085-B470-E5C2AC943357}"/>
    <cellStyle name="Comma 3 4 3 5 3 3" xfId="6843" xr:uid="{00000000-0005-0000-0000-0000FB380000}"/>
    <cellStyle name="Comma 3 4 3 5 3 3 2" xfId="16450" xr:uid="{00000000-0005-0000-0000-0000FC380000}"/>
    <cellStyle name="Comma 3 4 3 5 3 3 2 2" xfId="35664" xr:uid="{5A093BE1-AF84-4890-95C7-1953C0961BE7}"/>
    <cellStyle name="Comma 3 4 3 5 3 3 3" xfId="26057" xr:uid="{2868F508-1169-4E60-9316-A137BD353D91}"/>
    <cellStyle name="Comma 3 4 3 5 3 4" xfId="11646" xr:uid="{00000000-0005-0000-0000-0000FD380000}"/>
    <cellStyle name="Comma 3 4 3 5 3 4 2" xfId="30860" xr:uid="{41611206-B00F-46B5-960E-D0A723F693BF}"/>
    <cellStyle name="Comma 3 4 3 5 3 5" xfId="21253" xr:uid="{1190D9A9-AD9D-4E7A-B7B8-3A0257D081DC}"/>
    <cellStyle name="Comma 3 4 3 5 4" xfId="2841" xr:uid="{00000000-0005-0000-0000-0000FE380000}"/>
    <cellStyle name="Comma 3 4 3 5 4 2" xfId="7644" xr:uid="{00000000-0005-0000-0000-0000FF380000}"/>
    <cellStyle name="Comma 3 4 3 5 4 2 2" xfId="17251" xr:uid="{00000000-0005-0000-0000-000000390000}"/>
    <cellStyle name="Comma 3 4 3 5 4 2 2 2" xfId="36465" xr:uid="{13C7B224-959F-4685-A39A-40C99028F525}"/>
    <cellStyle name="Comma 3 4 3 5 4 2 3" xfId="26858" xr:uid="{1A920175-1170-43BF-B9CE-1AA1579360EB}"/>
    <cellStyle name="Comma 3 4 3 5 4 3" xfId="12448" xr:uid="{00000000-0005-0000-0000-000001390000}"/>
    <cellStyle name="Comma 3 4 3 5 4 3 2" xfId="31662" xr:uid="{B1D5E8AA-64EF-417D-A083-4062BB95263F}"/>
    <cellStyle name="Comma 3 4 3 5 4 4" xfId="22055" xr:uid="{D98A8A7A-7B2D-4B16-BFE3-9EEC4BA5A52D}"/>
    <cellStyle name="Comma 3 4 3 5 5" xfId="5243" xr:uid="{00000000-0005-0000-0000-000002390000}"/>
    <cellStyle name="Comma 3 4 3 5 5 2" xfId="14850" xr:uid="{00000000-0005-0000-0000-000003390000}"/>
    <cellStyle name="Comma 3 4 3 5 5 2 2" xfId="34064" xr:uid="{C83B4856-3EF3-43CD-8042-3559C42823AE}"/>
    <cellStyle name="Comma 3 4 3 5 5 3" xfId="24457" xr:uid="{21024F6F-7283-4B9A-ADD5-230373D63854}"/>
    <cellStyle name="Comma 3 4 3 5 6" xfId="10046" xr:uid="{00000000-0005-0000-0000-000004390000}"/>
    <cellStyle name="Comma 3 4 3 5 6 2" xfId="29260" xr:uid="{31C5470F-7B55-4249-AE5D-3C198CB3AC18}"/>
    <cellStyle name="Comma 3 4 3 5 7" xfId="19653" xr:uid="{47F7865C-CD49-4EAC-9FC2-37D5389B536E}"/>
    <cellStyle name="Comma 3 4 3 6" xfId="635" xr:uid="{00000000-0005-0000-0000-000005390000}"/>
    <cellStyle name="Comma 3 4 3 6 2" xfId="1436" xr:uid="{00000000-0005-0000-0000-000006390000}"/>
    <cellStyle name="Comma 3 4 3 6 2 2" xfId="3841" xr:uid="{00000000-0005-0000-0000-000007390000}"/>
    <cellStyle name="Comma 3 4 3 6 2 2 2" xfId="8644" xr:uid="{00000000-0005-0000-0000-000008390000}"/>
    <cellStyle name="Comma 3 4 3 6 2 2 2 2" xfId="18251" xr:uid="{00000000-0005-0000-0000-000009390000}"/>
    <cellStyle name="Comma 3 4 3 6 2 2 2 2 2" xfId="37465" xr:uid="{CDC8AED4-D5F8-4C86-B57A-7F417C32412C}"/>
    <cellStyle name="Comma 3 4 3 6 2 2 2 3" xfId="27858" xr:uid="{E5D8ECBE-D5DC-4BEE-B86A-50BE459E9643}"/>
    <cellStyle name="Comma 3 4 3 6 2 2 3" xfId="13448" xr:uid="{00000000-0005-0000-0000-00000A390000}"/>
    <cellStyle name="Comma 3 4 3 6 2 2 3 2" xfId="32662" xr:uid="{9B0519C7-3E13-4095-AC6E-5487AF0D2489}"/>
    <cellStyle name="Comma 3 4 3 6 2 2 4" xfId="23055" xr:uid="{B05F7709-B0BF-4625-9D02-D0761406D555}"/>
    <cellStyle name="Comma 3 4 3 6 2 3" xfId="6243" xr:uid="{00000000-0005-0000-0000-00000B390000}"/>
    <cellStyle name="Comma 3 4 3 6 2 3 2" xfId="15850" xr:uid="{00000000-0005-0000-0000-00000C390000}"/>
    <cellStyle name="Comma 3 4 3 6 2 3 2 2" xfId="35064" xr:uid="{3E1E1A99-0FBC-4F3E-A490-D480B3BAF095}"/>
    <cellStyle name="Comma 3 4 3 6 2 3 3" xfId="25457" xr:uid="{31BE4662-CD9A-44B9-8A7E-C945B67B19FF}"/>
    <cellStyle name="Comma 3 4 3 6 2 4" xfId="11046" xr:uid="{00000000-0005-0000-0000-00000D390000}"/>
    <cellStyle name="Comma 3 4 3 6 2 4 2" xfId="30260" xr:uid="{B9830817-BE4A-4933-A152-DB7B96BCEDBD}"/>
    <cellStyle name="Comma 3 4 3 6 2 5" xfId="20653" xr:uid="{7032FA0E-B844-4B6B-BE9F-9C594C5AE997}"/>
    <cellStyle name="Comma 3 4 3 6 3" xfId="2236" xr:uid="{00000000-0005-0000-0000-00000E390000}"/>
    <cellStyle name="Comma 3 4 3 6 3 2" xfId="4641" xr:uid="{00000000-0005-0000-0000-00000F390000}"/>
    <cellStyle name="Comma 3 4 3 6 3 2 2" xfId="9444" xr:uid="{00000000-0005-0000-0000-000010390000}"/>
    <cellStyle name="Comma 3 4 3 6 3 2 2 2" xfId="19051" xr:uid="{00000000-0005-0000-0000-000011390000}"/>
    <cellStyle name="Comma 3 4 3 6 3 2 2 2 2" xfId="38265" xr:uid="{2205329E-CEC2-4B56-8DAE-30EBC0865495}"/>
    <cellStyle name="Comma 3 4 3 6 3 2 2 3" xfId="28658" xr:uid="{9D3050D2-2D2E-4A11-9958-EB83E0E4B8EC}"/>
    <cellStyle name="Comma 3 4 3 6 3 2 3" xfId="14248" xr:uid="{00000000-0005-0000-0000-000012390000}"/>
    <cellStyle name="Comma 3 4 3 6 3 2 3 2" xfId="33462" xr:uid="{F4791EBB-601E-479E-8467-118BE40C9A12}"/>
    <cellStyle name="Comma 3 4 3 6 3 2 4" xfId="23855" xr:uid="{620D9445-EA19-4595-AB92-CB758ECA442F}"/>
    <cellStyle name="Comma 3 4 3 6 3 3" xfId="7043" xr:uid="{00000000-0005-0000-0000-000013390000}"/>
    <cellStyle name="Comma 3 4 3 6 3 3 2" xfId="16650" xr:uid="{00000000-0005-0000-0000-000014390000}"/>
    <cellStyle name="Comma 3 4 3 6 3 3 2 2" xfId="35864" xr:uid="{B7E73AB0-ABFB-4DDC-8268-E17EA0C6BF4F}"/>
    <cellStyle name="Comma 3 4 3 6 3 3 3" xfId="26257" xr:uid="{20BE1E13-96C1-4459-9625-D956CF074F65}"/>
    <cellStyle name="Comma 3 4 3 6 3 4" xfId="11846" xr:uid="{00000000-0005-0000-0000-000015390000}"/>
    <cellStyle name="Comma 3 4 3 6 3 4 2" xfId="31060" xr:uid="{86326942-5E16-4136-8D17-16166CE0A5B2}"/>
    <cellStyle name="Comma 3 4 3 6 3 5" xfId="21453" xr:uid="{D1587E81-A4EB-4D23-B7F3-5C6BD037E22B}"/>
    <cellStyle name="Comma 3 4 3 6 4" xfId="3041" xr:uid="{00000000-0005-0000-0000-000016390000}"/>
    <cellStyle name="Comma 3 4 3 6 4 2" xfId="7844" xr:uid="{00000000-0005-0000-0000-000017390000}"/>
    <cellStyle name="Comma 3 4 3 6 4 2 2" xfId="17451" xr:uid="{00000000-0005-0000-0000-000018390000}"/>
    <cellStyle name="Comma 3 4 3 6 4 2 2 2" xfId="36665" xr:uid="{BA13AFA8-BC5B-48EF-BE5D-2B036A047581}"/>
    <cellStyle name="Comma 3 4 3 6 4 2 3" xfId="27058" xr:uid="{8F41EFFD-181B-40CB-931B-05E7FD3B9325}"/>
    <cellStyle name="Comma 3 4 3 6 4 3" xfId="12648" xr:uid="{00000000-0005-0000-0000-000019390000}"/>
    <cellStyle name="Comma 3 4 3 6 4 3 2" xfId="31862" xr:uid="{605107E9-E87E-466F-92BC-519B9F9F9097}"/>
    <cellStyle name="Comma 3 4 3 6 4 4" xfId="22255" xr:uid="{44FDE78A-D97F-4674-9625-CE9CBFD8222E}"/>
    <cellStyle name="Comma 3 4 3 6 5" xfId="5443" xr:uid="{00000000-0005-0000-0000-00001A390000}"/>
    <cellStyle name="Comma 3 4 3 6 5 2" xfId="15050" xr:uid="{00000000-0005-0000-0000-00001B390000}"/>
    <cellStyle name="Comma 3 4 3 6 5 2 2" xfId="34264" xr:uid="{7934CC6D-A5B2-4925-9D5D-71EDD68A5A09}"/>
    <cellStyle name="Comma 3 4 3 6 5 3" xfId="24657" xr:uid="{56A7D223-6CEC-42C5-864C-367DF09DAB9E}"/>
    <cellStyle name="Comma 3 4 3 6 6" xfId="10246" xr:uid="{00000000-0005-0000-0000-00001C390000}"/>
    <cellStyle name="Comma 3 4 3 6 6 2" xfId="29460" xr:uid="{180D103F-280F-453C-9C66-03A20C2983B2}"/>
    <cellStyle name="Comma 3 4 3 6 7" xfId="19853" xr:uid="{85C88B5B-92DA-45C0-9105-06C3B881D29C}"/>
    <cellStyle name="Comma 3 4 3 7" xfId="836" xr:uid="{00000000-0005-0000-0000-00001D390000}"/>
    <cellStyle name="Comma 3 4 3 7 2" xfId="3241" xr:uid="{00000000-0005-0000-0000-00001E390000}"/>
    <cellStyle name="Comma 3 4 3 7 2 2" xfId="8044" xr:uid="{00000000-0005-0000-0000-00001F390000}"/>
    <cellStyle name="Comma 3 4 3 7 2 2 2" xfId="17651" xr:uid="{00000000-0005-0000-0000-000020390000}"/>
    <cellStyle name="Comma 3 4 3 7 2 2 2 2" xfId="36865" xr:uid="{9D98B814-9CD0-4E2C-B607-931293303E6A}"/>
    <cellStyle name="Comma 3 4 3 7 2 2 3" xfId="27258" xr:uid="{04B2C076-335E-4036-AAA3-822E24750BE6}"/>
    <cellStyle name="Comma 3 4 3 7 2 3" xfId="12848" xr:uid="{00000000-0005-0000-0000-000021390000}"/>
    <cellStyle name="Comma 3 4 3 7 2 3 2" xfId="32062" xr:uid="{9D02A5B9-8866-455B-8DBC-2BA880F5BA4A}"/>
    <cellStyle name="Comma 3 4 3 7 2 4" xfId="22455" xr:uid="{1DC3E846-135C-4120-B9AB-DB21FDFC6492}"/>
    <cellStyle name="Comma 3 4 3 7 3" xfId="5643" xr:uid="{00000000-0005-0000-0000-000022390000}"/>
    <cellStyle name="Comma 3 4 3 7 3 2" xfId="15250" xr:uid="{00000000-0005-0000-0000-000023390000}"/>
    <cellStyle name="Comma 3 4 3 7 3 2 2" xfId="34464" xr:uid="{FC08B908-6001-43D0-A7AF-FBB47E4D836F}"/>
    <cellStyle name="Comma 3 4 3 7 3 3" xfId="24857" xr:uid="{7B660A34-545E-4DF3-9907-C732F8A0E1ED}"/>
    <cellStyle name="Comma 3 4 3 7 4" xfId="10446" xr:uid="{00000000-0005-0000-0000-000024390000}"/>
    <cellStyle name="Comma 3 4 3 7 4 2" xfId="29660" xr:uid="{39E69F87-DE35-4164-BB6E-9695236A72F7}"/>
    <cellStyle name="Comma 3 4 3 7 5" xfId="20053" xr:uid="{876E8AA1-AF66-4D04-BB0B-33CCA7BC5993}"/>
    <cellStyle name="Comma 3 4 3 8" xfId="1636" xr:uid="{00000000-0005-0000-0000-000025390000}"/>
    <cellStyle name="Comma 3 4 3 8 2" xfId="4041" xr:uid="{00000000-0005-0000-0000-000026390000}"/>
    <cellStyle name="Comma 3 4 3 8 2 2" xfId="8844" xr:uid="{00000000-0005-0000-0000-000027390000}"/>
    <cellStyle name="Comma 3 4 3 8 2 2 2" xfId="18451" xr:uid="{00000000-0005-0000-0000-000028390000}"/>
    <cellStyle name="Comma 3 4 3 8 2 2 2 2" xfId="37665" xr:uid="{408CC2AE-746A-4F8A-B3D7-A7460E9B138E}"/>
    <cellStyle name="Comma 3 4 3 8 2 2 3" xfId="28058" xr:uid="{8DBF5EE9-C33C-47AF-A319-A2BB776153FB}"/>
    <cellStyle name="Comma 3 4 3 8 2 3" xfId="13648" xr:uid="{00000000-0005-0000-0000-000029390000}"/>
    <cellStyle name="Comma 3 4 3 8 2 3 2" xfId="32862" xr:uid="{7C6952C2-40FB-4957-A74B-EDB01CD7487C}"/>
    <cellStyle name="Comma 3 4 3 8 2 4" xfId="23255" xr:uid="{7FC58F43-1F46-4E4E-A05D-8E2EEA926754}"/>
    <cellStyle name="Comma 3 4 3 8 3" xfId="6443" xr:uid="{00000000-0005-0000-0000-00002A390000}"/>
    <cellStyle name="Comma 3 4 3 8 3 2" xfId="16050" xr:uid="{00000000-0005-0000-0000-00002B390000}"/>
    <cellStyle name="Comma 3 4 3 8 3 2 2" xfId="35264" xr:uid="{454E1713-013C-46C2-B518-46DA6EC77E61}"/>
    <cellStyle name="Comma 3 4 3 8 3 3" xfId="25657" xr:uid="{64689164-D758-467C-A5E9-AE4C027BF1CD}"/>
    <cellStyle name="Comma 3 4 3 8 4" xfId="11246" xr:uid="{00000000-0005-0000-0000-00002C390000}"/>
    <cellStyle name="Comma 3 4 3 8 4 2" xfId="30460" xr:uid="{C2B5D88C-FDC0-4637-89D1-DE75202C7B8A}"/>
    <cellStyle name="Comma 3 4 3 8 5" xfId="20853" xr:uid="{71629EB9-7975-4D57-9828-1E47A099DC12}"/>
    <cellStyle name="Comma 3 4 3 9" xfId="2441" xr:uid="{00000000-0005-0000-0000-00002D390000}"/>
    <cellStyle name="Comma 3 4 3 9 2" xfId="7244" xr:uid="{00000000-0005-0000-0000-00002E390000}"/>
    <cellStyle name="Comma 3 4 3 9 2 2" xfId="16851" xr:uid="{00000000-0005-0000-0000-00002F390000}"/>
    <cellStyle name="Comma 3 4 3 9 2 2 2" xfId="36065" xr:uid="{76528AB4-D368-4FBD-B8CE-125629A6ADCA}"/>
    <cellStyle name="Comma 3 4 3 9 2 3" xfId="26458" xr:uid="{6B8C64B4-256F-4296-95D9-72EA3FFDCB7F}"/>
    <cellStyle name="Comma 3 4 3 9 3" xfId="12048" xr:uid="{00000000-0005-0000-0000-000030390000}"/>
    <cellStyle name="Comma 3 4 3 9 3 2" xfId="31262" xr:uid="{C9AE86CA-D5A1-4033-BC43-0215E9429A14}"/>
    <cellStyle name="Comma 3 4 3 9 4" xfId="21655" xr:uid="{FA9E59F1-9A82-464F-B9B6-372F2E5D189B}"/>
    <cellStyle name="Comma 3 4 4" xfId="44" xr:uid="{00000000-0005-0000-0000-000031390000}"/>
    <cellStyle name="Comma 3 4 4 10" xfId="4853" xr:uid="{00000000-0005-0000-0000-000032390000}"/>
    <cellStyle name="Comma 3 4 4 10 2" xfId="14460" xr:uid="{00000000-0005-0000-0000-000033390000}"/>
    <cellStyle name="Comma 3 4 4 10 2 2" xfId="33674" xr:uid="{3A43E5A8-5E71-44D8-A0B2-B13E02676EBE}"/>
    <cellStyle name="Comma 3 4 4 10 3" xfId="24067" xr:uid="{21012DF7-4C28-4565-8CCD-C9919AC537C5}"/>
    <cellStyle name="Comma 3 4 4 11" xfId="9656" xr:uid="{00000000-0005-0000-0000-000034390000}"/>
    <cellStyle name="Comma 3 4 4 11 2" xfId="28870" xr:uid="{912BA5B1-105B-4F72-B1B1-DDF334A7029A}"/>
    <cellStyle name="Comma 3 4 4 12" xfId="19263" xr:uid="{16D1B910-74B5-4BBA-9D70-63B2077D77B9}"/>
    <cellStyle name="Comma 3 4 4 2" xfId="95" xr:uid="{00000000-0005-0000-0000-000035390000}"/>
    <cellStyle name="Comma 3 4 4 2 10" xfId="9706" xr:uid="{00000000-0005-0000-0000-000036390000}"/>
    <cellStyle name="Comma 3 4 4 2 10 2" xfId="28920" xr:uid="{79E6318D-C122-4619-AB7A-12A84F3570A4}"/>
    <cellStyle name="Comma 3 4 4 2 11" xfId="19313" xr:uid="{02B9736E-3DD3-4811-B3EB-3FDDE5CB6E53}"/>
    <cellStyle name="Comma 3 4 4 2 2" xfId="195" xr:uid="{00000000-0005-0000-0000-000037390000}"/>
    <cellStyle name="Comma 3 4 4 2 2 10" xfId="19413" xr:uid="{3F279C69-7272-4976-B0B5-3272E41EA6DB}"/>
    <cellStyle name="Comma 3 4 4 2 2 2" xfId="395" xr:uid="{00000000-0005-0000-0000-000038390000}"/>
    <cellStyle name="Comma 3 4 4 2 2 2 2" xfId="1196" xr:uid="{00000000-0005-0000-0000-000039390000}"/>
    <cellStyle name="Comma 3 4 4 2 2 2 2 2" xfId="3601" xr:uid="{00000000-0005-0000-0000-00003A390000}"/>
    <cellStyle name="Comma 3 4 4 2 2 2 2 2 2" xfId="8404" xr:uid="{00000000-0005-0000-0000-00003B390000}"/>
    <cellStyle name="Comma 3 4 4 2 2 2 2 2 2 2" xfId="18011" xr:uid="{00000000-0005-0000-0000-00003C390000}"/>
    <cellStyle name="Comma 3 4 4 2 2 2 2 2 2 2 2" xfId="37225" xr:uid="{364AECDA-B534-47AC-8070-0DB3C29C69D3}"/>
    <cellStyle name="Comma 3 4 4 2 2 2 2 2 2 3" xfId="27618" xr:uid="{AE7250BF-6E23-4922-960B-56168FD4B0B5}"/>
    <cellStyle name="Comma 3 4 4 2 2 2 2 2 3" xfId="13208" xr:uid="{00000000-0005-0000-0000-00003D390000}"/>
    <cellStyle name="Comma 3 4 4 2 2 2 2 2 3 2" xfId="32422" xr:uid="{D48DEA26-E2D3-4355-ACC1-B5FFA242B046}"/>
    <cellStyle name="Comma 3 4 4 2 2 2 2 2 4" xfId="22815" xr:uid="{3D51DDED-6ACE-465E-943D-A40CDF0F3105}"/>
    <cellStyle name="Comma 3 4 4 2 2 2 2 3" xfId="6003" xr:uid="{00000000-0005-0000-0000-00003E390000}"/>
    <cellStyle name="Comma 3 4 4 2 2 2 2 3 2" xfId="15610" xr:uid="{00000000-0005-0000-0000-00003F390000}"/>
    <cellStyle name="Comma 3 4 4 2 2 2 2 3 2 2" xfId="34824" xr:uid="{DBA77315-F3F0-4041-B23B-65DD2B756E69}"/>
    <cellStyle name="Comma 3 4 4 2 2 2 2 3 3" xfId="25217" xr:uid="{89725494-4D2D-49E9-9692-8E9D6B362C16}"/>
    <cellStyle name="Comma 3 4 4 2 2 2 2 4" xfId="10806" xr:uid="{00000000-0005-0000-0000-000040390000}"/>
    <cellStyle name="Comma 3 4 4 2 2 2 2 4 2" xfId="30020" xr:uid="{D045D142-94F0-4E5F-B79A-CA8D4F6896BD}"/>
    <cellStyle name="Comma 3 4 4 2 2 2 2 5" xfId="20413" xr:uid="{05E4AA65-042C-4C1A-88FD-61FA3D411862}"/>
    <cellStyle name="Comma 3 4 4 2 2 2 3" xfId="1996" xr:uid="{00000000-0005-0000-0000-000041390000}"/>
    <cellStyle name="Comma 3 4 4 2 2 2 3 2" xfId="4401" xr:uid="{00000000-0005-0000-0000-000042390000}"/>
    <cellStyle name="Comma 3 4 4 2 2 2 3 2 2" xfId="9204" xr:uid="{00000000-0005-0000-0000-000043390000}"/>
    <cellStyle name="Comma 3 4 4 2 2 2 3 2 2 2" xfId="18811" xr:uid="{00000000-0005-0000-0000-000044390000}"/>
    <cellStyle name="Comma 3 4 4 2 2 2 3 2 2 2 2" xfId="38025" xr:uid="{2A435AA3-984E-4B0E-995B-1876042FE762}"/>
    <cellStyle name="Comma 3 4 4 2 2 2 3 2 2 3" xfId="28418" xr:uid="{A650CFE3-6FB2-4CED-AB8D-7AD0D0A70B1D}"/>
    <cellStyle name="Comma 3 4 4 2 2 2 3 2 3" xfId="14008" xr:uid="{00000000-0005-0000-0000-000045390000}"/>
    <cellStyle name="Comma 3 4 4 2 2 2 3 2 3 2" xfId="33222" xr:uid="{520D02A9-9A9C-42A3-A77F-76411D814685}"/>
    <cellStyle name="Comma 3 4 4 2 2 2 3 2 4" xfId="23615" xr:uid="{ACF3D0C9-25E9-4071-BA1A-A33764BC5585}"/>
    <cellStyle name="Comma 3 4 4 2 2 2 3 3" xfId="6803" xr:uid="{00000000-0005-0000-0000-000046390000}"/>
    <cellStyle name="Comma 3 4 4 2 2 2 3 3 2" xfId="16410" xr:uid="{00000000-0005-0000-0000-000047390000}"/>
    <cellStyle name="Comma 3 4 4 2 2 2 3 3 2 2" xfId="35624" xr:uid="{A2B7C640-FA84-4D1E-B16A-A327471A2444}"/>
    <cellStyle name="Comma 3 4 4 2 2 2 3 3 3" xfId="26017" xr:uid="{1753F178-CCF9-4684-9EBD-1F1102DC8291}"/>
    <cellStyle name="Comma 3 4 4 2 2 2 3 4" xfId="11606" xr:uid="{00000000-0005-0000-0000-000048390000}"/>
    <cellStyle name="Comma 3 4 4 2 2 2 3 4 2" xfId="30820" xr:uid="{9C8FEF3B-4196-4241-B8E4-960A202DD34C}"/>
    <cellStyle name="Comma 3 4 4 2 2 2 3 5" xfId="21213" xr:uid="{8208FF11-8D2F-48DE-AC38-5F3394907CE1}"/>
    <cellStyle name="Comma 3 4 4 2 2 2 4" xfId="2801" xr:uid="{00000000-0005-0000-0000-000049390000}"/>
    <cellStyle name="Comma 3 4 4 2 2 2 4 2" xfId="7604" xr:uid="{00000000-0005-0000-0000-00004A390000}"/>
    <cellStyle name="Comma 3 4 4 2 2 2 4 2 2" xfId="17211" xr:uid="{00000000-0005-0000-0000-00004B390000}"/>
    <cellStyle name="Comma 3 4 4 2 2 2 4 2 2 2" xfId="36425" xr:uid="{C6B819AA-71ED-4B51-BFF5-FE1DD1291153}"/>
    <cellStyle name="Comma 3 4 4 2 2 2 4 2 3" xfId="26818" xr:uid="{55D7CC30-F5F3-4EAE-BDF5-6D59A365131C}"/>
    <cellStyle name="Comma 3 4 4 2 2 2 4 3" xfId="12408" xr:uid="{00000000-0005-0000-0000-00004C390000}"/>
    <cellStyle name="Comma 3 4 4 2 2 2 4 3 2" xfId="31622" xr:uid="{1ADF9DE8-0197-4877-A7ED-1A90BDE5922F}"/>
    <cellStyle name="Comma 3 4 4 2 2 2 4 4" xfId="22015" xr:uid="{67552FF1-8464-47C3-B765-E1D40A716F57}"/>
    <cellStyle name="Comma 3 4 4 2 2 2 5" xfId="5203" xr:uid="{00000000-0005-0000-0000-00004D390000}"/>
    <cellStyle name="Comma 3 4 4 2 2 2 5 2" xfId="14810" xr:uid="{00000000-0005-0000-0000-00004E390000}"/>
    <cellStyle name="Comma 3 4 4 2 2 2 5 2 2" xfId="34024" xr:uid="{03C47E99-1ACE-4305-9E26-677D02B3EFA0}"/>
    <cellStyle name="Comma 3 4 4 2 2 2 5 3" xfId="24417" xr:uid="{1D33286B-C6DD-4C80-B0AC-6D6CF6034885}"/>
    <cellStyle name="Comma 3 4 4 2 2 2 6" xfId="10006" xr:uid="{00000000-0005-0000-0000-00004F390000}"/>
    <cellStyle name="Comma 3 4 4 2 2 2 6 2" xfId="29220" xr:uid="{8B31B320-BC50-4475-A82E-FC8C53517419}"/>
    <cellStyle name="Comma 3 4 4 2 2 2 7" xfId="19613" xr:uid="{3E36362F-634C-442D-A9E9-7D43E3A2E291}"/>
    <cellStyle name="Comma 3 4 4 2 2 3" xfId="595" xr:uid="{00000000-0005-0000-0000-000050390000}"/>
    <cellStyle name="Comma 3 4 4 2 2 3 2" xfId="1396" xr:uid="{00000000-0005-0000-0000-000051390000}"/>
    <cellStyle name="Comma 3 4 4 2 2 3 2 2" xfId="3801" xr:uid="{00000000-0005-0000-0000-000052390000}"/>
    <cellStyle name="Comma 3 4 4 2 2 3 2 2 2" xfId="8604" xr:uid="{00000000-0005-0000-0000-000053390000}"/>
    <cellStyle name="Comma 3 4 4 2 2 3 2 2 2 2" xfId="18211" xr:uid="{00000000-0005-0000-0000-000054390000}"/>
    <cellStyle name="Comma 3 4 4 2 2 3 2 2 2 2 2" xfId="37425" xr:uid="{AEB3FB0C-63BB-4AEB-8DD0-A308E1C443F7}"/>
    <cellStyle name="Comma 3 4 4 2 2 3 2 2 2 3" xfId="27818" xr:uid="{EC62BF7E-47A8-4A3E-A5BA-BD39BA8DD386}"/>
    <cellStyle name="Comma 3 4 4 2 2 3 2 2 3" xfId="13408" xr:uid="{00000000-0005-0000-0000-000055390000}"/>
    <cellStyle name="Comma 3 4 4 2 2 3 2 2 3 2" xfId="32622" xr:uid="{68ADCB1B-45AC-45AC-A926-F013C228C429}"/>
    <cellStyle name="Comma 3 4 4 2 2 3 2 2 4" xfId="23015" xr:uid="{20EDB7B4-3CE0-49C5-ABD0-7278A1C6E9D2}"/>
    <cellStyle name="Comma 3 4 4 2 2 3 2 3" xfId="6203" xr:uid="{00000000-0005-0000-0000-000056390000}"/>
    <cellStyle name="Comma 3 4 4 2 2 3 2 3 2" xfId="15810" xr:uid="{00000000-0005-0000-0000-000057390000}"/>
    <cellStyle name="Comma 3 4 4 2 2 3 2 3 2 2" xfId="35024" xr:uid="{7C7DF0F9-B374-42A9-A16C-3D992B935B95}"/>
    <cellStyle name="Comma 3 4 4 2 2 3 2 3 3" xfId="25417" xr:uid="{AA819E4C-6867-496E-A1D5-CA251C6ABE41}"/>
    <cellStyle name="Comma 3 4 4 2 2 3 2 4" xfId="11006" xr:uid="{00000000-0005-0000-0000-000058390000}"/>
    <cellStyle name="Comma 3 4 4 2 2 3 2 4 2" xfId="30220" xr:uid="{CB0CF2DA-2CAD-4224-87C1-0C3D90F3032A}"/>
    <cellStyle name="Comma 3 4 4 2 2 3 2 5" xfId="20613" xr:uid="{59D62890-81E8-49A8-968B-8DC203B7C10B}"/>
    <cellStyle name="Comma 3 4 4 2 2 3 3" xfId="2196" xr:uid="{00000000-0005-0000-0000-000059390000}"/>
    <cellStyle name="Comma 3 4 4 2 2 3 3 2" xfId="4601" xr:uid="{00000000-0005-0000-0000-00005A390000}"/>
    <cellStyle name="Comma 3 4 4 2 2 3 3 2 2" xfId="9404" xr:uid="{00000000-0005-0000-0000-00005B390000}"/>
    <cellStyle name="Comma 3 4 4 2 2 3 3 2 2 2" xfId="19011" xr:uid="{00000000-0005-0000-0000-00005C390000}"/>
    <cellStyle name="Comma 3 4 4 2 2 3 3 2 2 2 2" xfId="38225" xr:uid="{77629EDC-88A9-451E-B42C-D432BB2AD6D5}"/>
    <cellStyle name="Comma 3 4 4 2 2 3 3 2 2 3" xfId="28618" xr:uid="{15D310B3-9768-4343-86B4-00E243479655}"/>
    <cellStyle name="Comma 3 4 4 2 2 3 3 2 3" xfId="14208" xr:uid="{00000000-0005-0000-0000-00005D390000}"/>
    <cellStyle name="Comma 3 4 4 2 2 3 3 2 3 2" xfId="33422" xr:uid="{EE192357-05EB-499F-97E1-779CB37564AF}"/>
    <cellStyle name="Comma 3 4 4 2 2 3 3 2 4" xfId="23815" xr:uid="{EB2DC007-2460-4981-943B-45461E4B3FBA}"/>
    <cellStyle name="Comma 3 4 4 2 2 3 3 3" xfId="7003" xr:uid="{00000000-0005-0000-0000-00005E390000}"/>
    <cellStyle name="Comma 3 4 4 2 2 3 3 3 2" xfId="16610" xr:uid="{00000000-0005-0000-0000-00005F390000}"/>
    <cellStyle name="Comma 3 4 4 2 2 3 3 3 2 2" xfId="35824" xr:uid="{330DB837-6A12-4A39-990C-34CBFDCC3B0C}"/>
    <cellStyle name="Comma 3 4 4 2 2 3 3 3 3" xfId="26217" xr:uid="{F2BD0F07-6FB6-4DA2-B3E7-EF2D223A281B}"/>
    <cellStyle name="Comma 3 4 4 2 2 3 3 4" xfId="11806" xr:uid="{00000000-0005-0000-0000-000060390000}"/>
    <cellStyle name="Comma 3 4 4 2 2 3 3 4 2" xfId="31020" xr:uid="{55E5DF84-AAC6-4555-B08D-F6DDDC77632D}"/>
    <cellStyle name="Comma 3 4 4 2 2 3 3 5" xfId="21413" xr:uid="{DBB35EC9-94C6-4AFC-8A58-B01621A01B26}"/>
    <cellStyle name="Comma 3 4 4 2 2 3 4" xfId="3001" xr:uid="{00000000-0005-0000-0000-000061390000}"/>
    <cellStyle name="Comma 3 4 4 2 2 3 4 2" xfId="7804" xr:uid="{00000000-0005-0000-0000-000062390000}"/>
    <cellStyle name="Comma 3 4 4 2 2 3 4 2 2" xfId="17411" xr:uid="{00000000-0005-0000-0000-000063390000}"/>
    <cellStyle name="Comma 3 4 4 2 2 3 4 2 2 2" xfId="36625" xr:uid="{87C0CC08-9C4C-488E-9760-A7D9D29BEB8E}"/>
    <cellStyle name="Comma 3 4 4 2 2 3 4 2 3" xfId="27018" xr:uid="{C8186BD3-3FB3-45D7-A873-2BE663E303E4}"/>
    <cellStyle name="Comma 3 4 4 2 2 3 4 3" xfId="12608" xr:uid="{00000000-0005-0000-0000-000064390000}"/>
    <cellStyle name="Comma 3 4 4 2 2 3 4 3 2" xfId="31822" xr:uid="{063602A3-0008-4B81-ABEA-7B40E1C1C3E2}"/>
    <cellStyle name="Comma 3 4 4 2 2 3 4 4" xfId="22215" xr:uid="{7D0F7AF2-5F80-4719-9CF5-7B5047B7E7D8}"/>
    <cellStyle name="Comma 3 4 4 2 2 3 5" xfId="5403" xr:uid="{00000000-0005-0000-0000-000065390000}"/>
    <cellStyle name="Comma 3 4 4 2 2 3 5 2" xfId="15010" xr:uid="{00000000-0005-0000-0000-000066390000}"/>
    <cellStyle name="Comma 3 4 4 2 2 3 5 2 2" xfId="34224" xr:uid="{429F2148-B3CA-4DC1-8939-4BA53A7279E2}"/>
    <cellStyle name="Comma 3 4 4 2 2 3 5 3" xfId="24617" xr:uid="{BD0553B9-794D-4399-AD40-B9DA75CC60F0}"/>
    <cellStyle name="Comma 3 4 4 2 2 3 6" xfId="10206" xr:uid="{00000000-0005-0000-0000-000067390000}"/>
    <cellStyle name="Comma 3 4 4 2 2 3 6 2" xfId="29420" xr:uid="{E022005A-522B-4F2F-B405-F751F01AF539}"/>
    <cellStyle name="Comma 3 4 4 2 2 3 7" xfId="19813" xr:uid="{CFE7252A-5574-4231-9786-F3A4E618626F}"/>
    <cellStyle name="Comma 3 4 4 2 2 4" xfId="795" xr:uid="{00000000-0005-0000-0000-000068390000}"/>
    <cellStyle name="Comma 3 4 4 2 2 4 2" xfId="1596" xr:uid="{00000000-0005-0000-0000-000069390000}"/>
    <cellStyle name="Comma 3 4 4 2 2 4 2 2" xfId="4001" xr:uid="{00000000-0005-0000-0000-00006A390000}"/>
    <cellStyle name="Comma 3 4 4 2 2 4 2 2 2" xfId="8804" xr:uid="{00000000-0005-0000-0000-00006B390000}"/>
    <cellStyle name="Comma 3 4 4 2 2 4 2 2 2 2" xfId="18411" xr:uid="{00000000-0005-0000-0000-00006C390000}"/>
    <cellStyle name="Comma 3 4 4 2 2 4 2 2 2 2 2" xfId="37625" xr:uid="{5DB572A9-245B-4405-BF5A-58503DB820EB}"/>
    <cellStyle name="Comma 3 4 4 2 2 4 2 2 2 3" xfId="28018" xr:uid="{D021123C-98AE-4100-B76B-78A77E352F27}"/>
    <cellStyle name="Comma 3 4 4 2 2 4 2 2 3" xfId="13608" xr:uid="{00000000-0005-0000-0000-00006D390000}"/>
    <cellStyle name="Comma 3 4 4 2 2 4 2 2 3 2" xfId="32822" xr:uid="{3EC18E1F-E5D0-40CF-B42E-C909AC87D035}"/>
    <cellStyle name="Comma 3 4 4 2 2 4 2 2 4" xfId="23215" xr:uid="{A552DA78-E0A5-41F4-A8F2-D86183AB0997}"/>
    <cellStyle name="Comma 3 4 4 2 2 4 2 3" xfId="6403" xr:uid="{00000000-0005-0000-0000-00006E390000}"/>
    <cellStyle name="Comma 3 4 4 2 2 4 2 3 2" xfId="16010" xr:uid="{00000000-0005-0000-0000-00006F390000}"/>
    <cellStyle name="Comma 3 4 4 2 2 4 2 3 2 2" xfId="35224" xr:uid="{97653F4D-F9E8-472F-A81D-0DD32DB36B38}"/>
    <cellStyle name="Comma 3 4 4 2 2 4 2 3 3" xfId="25617" xr:uid="{B7A1F913-050E-407E-A395-D778B2D6FE30}"/>
    <cellStyle name="Comma 3 4 4 2 2 4 2 4" xfId="11206" xr:uid="{00000000-0005-0000-0000-000070390000}"/>
    <cellStyle name="Comma 3 4 4 2 2 4 2 4 2" xfId="30420" xr:uid="{43C3AD92-8FB5-4842-8762-E25FABDD85C9}"/>
    <cellStyle name="Comma 3 4 4 2 2 4 2 5" xfId="20813" xr:uid="{7436BB4C-43BC-40E0-948C-3BC246D8211F}"/>
    <cellStyle name="Comma 3 4 4 2 2 4 3" xfId="2396" xr:uid="{00000000-0005-0000-0000-000071390000}"/>
    <cellStyle name="Comma 3 4 4 2 2 4 3 2" xfId="4801" xr:uid="{00000000-0005-0000-0000-000072390000}"/>
    <cellStyle name="Comma 3 4 4 2 2 4 3 2 2" xfId="9604" xr:uid="{00000000-0005-0000-0000-000073390000}"/>
    <cellStyle name="Comma 3 4 4 2 2 4 3 2 2 2" xfId="19211" xr:uid="{00000000-0005-0000-0000-000074390000}"/>
    <cellStyle name="Comma 3 4 4 2 2 4 3 2 2 2 2" xfId="38425" xr:uid="{0ED789D5-F109-414F-9554-54ED8F806426}"/>
    <cellStyle name="Comma 3 4 4 2 2 4 3 2 2 3" xfId="28818" xr:uid="{3DEC871F-8FED-4827-89DA-4CD8D1522100}"/>
    <cellStyle name="Comma 3 4 4 2 2 4 3 2 3" xfId="14408" xr:uid="{00000000-0005-0000-0000-000075390000}"/>
    <cellStyle name="Comma 3 4 4 2 2 4 3 2 3 2" xfId="33622" xr:uid="{16523C0A-9B36-42C6-AB3E-43F996FA62B0}"/>
    <cellStyle name="Comma 3 4 4 2 2 4 3 2 4" xfId="24015" xr:uid="{A58DB907-0A06-4CAB-9D0B-65ACB2342591}"/>
    <cellStyle name="Comma 3 4 4 2 2 4 3 3" xfId="7203" xr:uid="{00000000-0005-0000-0000-000076390000}"/>
    <cellStyle name="Comma 3 4 4 2 2 4 3 3 2" xfId="16810" xr:uid="{00000000-0005-0000-0000-000077390000}"/>
    <cellStyle name="Comma 3 4 4 2 2 4 3 3 2 2" xfId="36024" xr:uid="{72657F29-3951-4266-BA14-31F70662D550}"/>
    <cellStyle name="Comma 3 4 4 2 2 4 3 3 3" xfId="26417" xr:uid="{7324CEB0-AB1F-451A-8C64-6F879E4B1F0F}"/>
    <cellStyle name="Comma 3 4 4 2 2 4 3 4" xfId="12006" xr:uid="{00000000-0005-0000-0000-000078390000}"/>
    <cellStyle name="Comma 3 4 4 2 2 4 3 4 2" xfId="31220" xr:uid="{E06CEC84-365F-45C6-8EAA-BCAB4E8449AD}"/>
    <cellStyle name="Comma 3 4 4 2 2 4 3 5" xfId="21613" xr:uid="{F667203D-C654-47CD-8334-3BE8B7C666F7}"/>
    <cellStyle name="Comma 3 4 4 2 2 4 4" xfId="3201" xr:uid="{00000000-0005-0000-0000-000079390000}"/>
    <cellStyle name="Comma 3 4 4 2 2 4 4 2" xfId="8004" xr:uid="{00000000-0005-0000-0000-00007A390000}"/>
    <cellStyle name="Comma 3 4 4 2 2 4 4 2 2" xfId="17611" xr:uid="{00000000-0005-0000-0000-00007B390000}"/>
    <cellStyle name="Comma 3 4 4 2 2 4 4 2 2 2" xfId="36825" xr:uid="{682724CD-CFA5-43B8-B849-BC969AA080F2}"/>
    <cellStyle name="Comma 3 4 4 2 2 4 4 2 3" xfId="27218" xr:uid="{1935F258-F608-4ACB-8552-A9CA37C3E160}"/>
    <cellStyle name="Comma 3 4 4 2 2 4 4 3" xfId="12808" xr:uid="{00000000-0005-0000-0000-00007C390000}"/>
    <cellStyle name="Comma 3 4 4 2 2 4 4 3 2" xfId="32022" xr:uid="{C4B5400B-10EF-4680-9896-669DEE1B4893}"/>
    <cellStyle name="Comma 3 4 4 2 2 4 4 4" xfId="22415" xr:uid="{36A0D35A-EF41-4AF8-B121-CE76458F9C71}"/>
    <cellStyle name="Comma 3 4 4 2 2 4 5" xfId="5603" xr:uid="{00000000-0005-0000-0000-00007D390000}"/>
    <cellStyle name="Comma 3 4 4 2 2 4 5 2" xfId="15210" xr:uid="{00000000-0005-0000-0000-00007E390000}"/>
    <cellStyle name="Comma 3 4 4 2 2 4 5 2 2" xfId="34424" xr:uid="{A6A746E8-1081-4143-BC5C-BA52A0C1C5A2}"/>
    <cellStyle name="Comma 3 4 4 2 2 4 5 3" xfId="24817" xr:uid="{0E1760BF-13AE-48BB-8FBB-B791C1172480}"/>
    <cellStyle name="Comma 3 4 4 2 2 4 6" xfId="10406" xr:uid="{00000000-0005-0000-0000-00007F390000}"/>
    <cellStyle name="Comma 3 4 4 2 2 4 6 2" xfId="29620" xr:uid="{97CC8742-1A43-4479-9C5B-31E3F223309C}"/>
    <cellStyle name="Comma 3 4 4 2 2 4 7" xfId="20013" xr:uid="{B052B175-41A5-4F34-BD47-26EFAC685F5D}"/>
    <cellStyle name="Comma 3 4 4 2 2 5" xfId="996" xr:uid="{00000000-0005-0000-0000-000080390000}"/>
    <cellStyle name="Comma 3 4 4 2 2 5 2" xfId="3401" xr:uid="{00000000-0005-0000-0000-000081390000}"/>
    <cellStyle name="Comma 3 4 4 2 2 5 2 2" xfId="8204" xr:uid="{00000000-0005-0000-0000-000082390000}"/>
    <cellStyle name="Comma 3 4 4 2 2 5 2 2 2" xfId="17811" xr:uid="{00000000-0005-0000-0000-000083390000}"/>
    <cellStyle name="Comma 3 4 4 2 2 5 2 2 2 2" xfId="37025" xr:uid="{A8D89F68-E5A0-468E-AD47-339CE3F9C5B8}"/>
    <cellStyle name="Comma 3 4 4 2 2 5 2 2 3" xfId="27418" xr:uid="{7FECDF4C-9CA3-4985-BAF1-BB63BCB642E2}"/>
    <cellStyle name="Comma 3 4 4 2 2 5 2 3" xfId="13008" xr:uid="{00000000-0005-0000-0000-000084390000}"/>
    <cellStyle name="Comma 3 4 4 2 2 5 2 3 2" xfId="32222" xr:uid="{A9750610-7F8F-4D41-9728-AA1DF7C935E1}"/>
    <cellStyle name="Comma 3 4 4 2 2 5 2 4" xfId="22615" xr:uid="{6C96A698-E5F7-4EF1-B064-DEF073359CF1}"/>
    <cellStyle name="Comma 3 4 4 2 2 5 3" xfId="5803" xr:uid="{00000000-0005-0000-0000-000085390000}"/>
    <cellStyle name="Comma 3 4 4 2 2 5 3 2" xfId="15410" xr:uid="{00000000-0005-0000-0000-000086390000}"/>
    <cellStyle name="Comma 3 4 4 2 2 5 3 2 2" xfId="34624" xr:uid="{7DDC2004-664D-46F8-A5B7-89B4FADCD0C7}"/>
    <cellStyle name="Comma 3 4 4 2 2 5 3 3" xfId="25017" xr:uid="{E962C580-5F19-466D-849F-ED19EEB5F796}"/>
    <cellStyle name="Comma 3 4 4 2 2 5 4" xfId="10606" xr:uid="{00000000-0005-0000-0000-000087390000}"/>
    <cellStyle name="Comma 3 4 4 2 2 5 4 2" xfId="29820" xr:uid="{92F51542-9E7A-4971-AD45-5EA680D7A14D}"/>
    <cellStyle name="Comma 3 4 4 2 2 5 5" xfId="20213" xr:uid="{F12DDC7E-1EBF-4B71-A5D8-D1045366D6B5}"/>
    <cellStyle name="Comma 3 4 4 2 2 6" xfId="1796" xr:uid="{00000000-0005-0000-0000-000088390000}"/>
    <cellStyle name="Comma 3 4 4 2 2 6 2" xfId="4201" xr:uid="{00000000-0005-0000-0000-000089390000}"/>
    <cellStyle name="Comma 3 4 4 2 2 6 2 2" xfId="9004" xr:uid="{00000000-0005-0000-0000-00008A390000}"/>
    <cellStyle name="Comma 3 4 4 2 2 6 2 2 2" xfId="18611" xr:uid="{00000000-0005-0000-0000-00008B390000}"/>
    <cellStyle name="Comma 3 4 4 2 2 6 2 2 2 2" xfId="37825" xr:uid="{29704367-81DC-4207-B45B-A47685C0CFFA}"/>
    <cellStyle name="Comma 3 4 4 2 2 6 2 2 3" xfId="28218" xr:uid="{02F1BB28-6E78-4ADA-938F-1D9AE200BE20}"/>
    <cellStyle name="Comma 3 4 4 2 2 6 2 3" xfId="13808" xr:uid="{00000000-0005-0000-0000-00008C390000}"/>
    <cellStyle name="Comma 3 4 4 2 2 6 2 3 2" xfId="33022" xr:uid="{68E0683C-33AB-4820-A2A1-EC41180D460A}"/>
    <cellStyle name="Comma 3 4 4 2 2 6 2 4" xfId="23415" xr:uid="{1E8AEC7B-F6A1-4FAF-A666-178554D35424}"/>
    <cellStyle name="Comma 3 4 4 2 2 6 3" xfId="6603" xr:uid="{00000000-0005-0000-0000-00008D390000}"/>
    <cellStyle name="Comma 3 4 4 2 2 6 3 2" xfId="16210" xr:uid="{00000000-0005-0000-0000-00008E390000}"/>
    <cellStyle name="Comma 3 4 4 2 2 6 3 2 2" xfId="35424" xr:uid="{7CD3240D-7A20-4949-AF0F-8FEE59082E44}"/>
    <cellStyle name="Comma 3 4 4 2 2 6 3 3" xfId="25817" xr:uid="{A24A5E80-01B5-4F07-81AB-E9B536A55643}"/>
    <cellStyle name="Comma 3 4 4 2 2 6 4" xfId="11406" xr:uid="{00000000-0005-0000-0000-00008F390000}"/>
    <cellStyle name="Comma 3 4 4 2 2 6 4 2" xfId="30620" xr:uid="{1D1DC133-D300-4880-B576-27554A7D1A23}"/>
    <cellStyle name="Comma 3 4 4 2 2 6 5" xfId="21013" xr:uid="{98FC063E-AFE7-4D10-9DF0-8050937455C0}"/>
    <cellStyle name="Comma 3 4 4 2 2 7" xfId="2601" xr:uid="{00000000-0005-0000-0000-000090390000}"/>
    <cellStyle name="Comma 3 4 4 2 2 7 2" xfId="7404" xr:uid="{00000000-0005-0000-0000-000091390000}"/>
    <cellStyle name="Comma 3 4 4 2 2 7 2 2" xfId="17011" xr:uid="{00000000-0005-0000-0000-000092390000}"/>
    <cellStyle name="Comma 3 4 4 2 2 7 2 2 2" xfId="36225" xr:uid="{38FAA14A-B2BF-47B8-B9BC-27B98065EF03}"/>
    <cellStyle name="Comma 3 4 4 2 2 7 2 3" xfId="26618" xr:uid="{F7B23E58-021D-4EC7-92A8-B0FA2924D772}"/>
    <cellStyle name="Comma 3 4 4 2 2 7 3" xfId="12208" xr:uid="{00000000-0005-0000-0000-000093390000}"/>
    <cellStyle name="Comma 3 4 4 2 2 7 3 2" xfId="31422" xr:uid="{E0A1152E-37B8-483B-A4F4-581AC14AAECC}"/>
    <cellStyle name="Comma 3 4 4 2 2 7 4" xfId="21815" xr:uid="{5EB943A4-065A-4D8E-BD00-1C6AF338895C}"/>
    <cellStyle name="Comma 3 4 4 2 2 8" xfId="5003" xr:uid="{00000000-0005-0000-0000-000094390000}"/>
    <cellStyle name="Comma 3 4 4 2 2 8 2" xfId="14610" xr:uid="{00000000-0005-0000-0000-000095390000}"/>
    <cellStyle name="Comma 3 4 4 2 2 8 2 2" xfId="33824" xr:uid="{9DE1C09D-4F39-4A5C-9A2F-D51CBD230536}"/>
    <cellStyle name="Comma 3 4 4 2 2 8 3" xfId="24217" xr:uid="{44A8D537-973F-4963-8BD2-93999226BC04}"/>
    <cellStyle name="Comma 3 4 4 2 2 9" xfId="9806" xr:uid="{00000000-0005-0000-0000-000096390000}"/>
    <cellStyle name="Comma 3 4 4 2 2 9 2" xfId="29020" xr:uid="{158E16C5-6517-4FEA-A8AF-219D8AEE9731}"/>
    <cellStyle name="Comma 3 4 4 2 3" xfId="295" xr:uid="{00000000-0005-0000-0000-000097390000}"/>
    <cellStyle name="Comma 3 4 4 2 3 2" xfId="1096" xr:uid="{00000000-0005-0000-0000-000098390000}"/>
    <cellStyle name="Comma 3 4 4 2 3 2 2" xfId="3501" xr:uid="{00000000-0005-0000-0000-000099390000}"/>
    <cellStyle name="Comma 3 4 4 2 3 2 2 2" xfId="8304" xr:uid="{00000000-0005-0000-0000-00009A390000}"/>
    <cellStyle name="Comma 3 4 4 2 3 2 2 2 2" xfId="17911" xr:uid="{00000000-0005-0000-0000-00009B390000}"/>
    <cellStyle name="Comma 3 4 4 2 3 2 2 2 2 2" xfId="37125" xr:uid="{EF3DC548-5D6E-4298-BA7E-C4889F348441}"/>
    <cellStyle name="Comma 3 4 4 2 3 2 2 2 3" xfId="27518" xr:uid="{CF6721F7-30AB-4346-B6FA-305A6CF3BCDC}"/>
    <cellStyle name="Comma 3 4 4 2 3 2 2 3" xfId="13108" xr:uid="{00000000-0005-0000-0000-00009C390000}"/>
    <cellStyle name="Comma 3 4 4 2 3 2 2 3 2" xfId="32322" xr:uid="{8018B363-8485-4B5D-85EE-2CF003A72869}"/>
    <cellStyle name="Comma 3 4 4 2 3 2 2 4" xfId="22715" xr:uid="{D50A33B2-E445-4517-B3CE-A334D062FEFC}"/>
    <cellStyle name="Comma 3 4 4 2 3 2 3" xfId="5903" xr:uid="{00000000-0005-0000-0000-00009D390000}"/>
    <cellStyle name="Comma 3 4 4 2 3 2 3 2" xfId="15510" xr:uid="{00000000-0005-0000-0000-00009E390000}"/>
    <cellStyle name="Comma 3 4 4 2 3 2 3 2 2" xfId="34724" xr:uid="{4225F819-37CC-4CF0-8617-8CA6025C1AC3}"/>
    <cellStyle name="Comma 3 4 4 2 3 2 3 3" xfId="25117" xr:uid="{EBA1D2B5-066C-48BD-BCF8-C087E17FB65A}"/>
    <cellStyle name="Comma 3 4 4 2 3 2 4" xfId="10706" xr:uid="{00000000-0005-0000-0000-00009F390000}"/>
    <cellStyle name="Comma 3 4 4 2 3 2 4 2" xfId="29920" xr:uid="{FFD30D47-F70D-4778-828E-EDA526636161}"/>
    <cellStyle name="Comma 3 4 4 2 3 2 5" xfId="20313" xr:uid="{10B8177B-7193-4E34-80D1-519644CE15A2}"/>
    <cellStyle name="Comma 3 4 4 2 3 3" xfId="1896" xr:uid="{00000000-0005-0000-0000-0000A0390000}"/>
    <cellStyle name="Comma 3 4 4 2 3 3 2" xfId="4301" xr:uid="{00000000-0005-0000-0000-0000A1390000}"/>
    <cellStyle name="Comma 3 4 4 2 3 3 2 2" xfId="9104" xr:uid="{00000000-0005-0000-0000-0000A2390000}"/>
    <cellStyle name="Comma 3 4 4 2 3 3 2 2 2" xfId="18711" xr:uid="{00000000-0005-0000-0000-0000A3390000}"/>
    <cellStyle name="Comma 3 4 4 2 3 3 2 2 2 2" xfId="37925" xr:uid="{86E6F920-1266-482F-AC46-F2146E083F6D}"/>
    <cellStyle name="Comma 3 4 4 2 3 3 2 2 3" xfId="28318" xr:uid="{C4951430-5F19-462D-A461-5A9AEAB83003}"/>
    <cellStyle name="Comma 3 4 4 2 3 3 2 3" xfId="13908" xr:uid="{00000000-0005-0000-0000-0000A4390000}"/>
    <cellStyle name="Comma 3 4 4 2 3 3 2 3 2" xfId="33122" xr:uid="{45114196-7318-4947-8CA5-7E4C30899281}"/>
    <cellStyle name="Comma 3 4 4 2 3 3 2 4" xfId="23515" xr:uid="{764C3926-A95D-4601-BAA7-EBD3E53B5AF5}"/>
    <cellStyle name="Comma 3 4 4 2 3 3 3" xfId="6703" xr:uid="{00000000-0005-0000-0000-0000A5390000}"/>
    <cellStyle name="Comma 3 4 4 2 3 3 3 2" xfId="16310" xr:uid="{00000000-0005-0000-0000-0000A6390000}"/>
    <cellStyle name="Comma 3 4 4 2 3 3 3 2 2" xfId="35524" xr:uid="{4D0C3C21-EB53-4A4B-842B-3D921F050339}"/>
    <cellStyle name="Comma 3 4 4 2 3 3 3 3" xfId="25917" xr:uid="{174077DF-9EC0-498F-8749-944F3DBACB4F}"/>
    <cellStyle name="Comma 3 4 4 2 3 3 4" xfId="11506" xr:uid="{00000000-0005-0000-0000-0000A7390000}"/>
    <cellStyle name="Comma 3 4 4 2 3 3 4 2" xfId="30720" xr:uid="{F6427A75-7513-416F-93A0-B7DDAE77F01E}"/>
    <cellStyle name="Comma 3 4 4 2 3 3 5" xfId="21113" xr:uid="{3E487C0D-2F00-4931-97C9-F2600E54AA54}"/>
    <cellStyle name="Comma 3 4 4 2 3 4" xfId="2701" xr:uid="{00000000-0005-0000-0000-0000A8390000}"/>
    <cellStyle name="Comma 3 4 4 2 3 4 2" xfId="7504" xr:uid="{00000000-0005-0000-0000-0000A9390000}"/>
    <cellStyle name="Comma 3 4 4 2 3 4 2 2" xfId="17111" xr:uid="{00000000-0005-0000-0000-0000AA390000}"/>
    <cellStyle name="Comma 3 4 4 2 3 4 2 2 2" xfId="36325" xr:uid="{E34BCBAF-A009-4F6F-B1A9-B721D91CE01A}"/>
    <cellStyle name="Comma 3 4 4 2 3 4 2 3" xfId="26718" xr:uid="{595E72D0-C372-46C2-89D4-D44AF780DCB9}"/>
    <cellStyle name="Comma 3 4 4 2 3 4 3" xfId="12308" xr:uid="{00000000-0005-0000-0000-0000AB390000}"/>
    <cellStyle name="Comma 3 4 4 2 3 4 3 2" xfId="31522" xr:uid="{98CD5472-038A-4E42-8B42-68EC79972ADA}"/>
    <cellStyle name="Comma 3 4 4 2 3 4 4" xfId="21915" xr:uid="{217BB9CC-A57A-4091-8A32-28B59CF4AEF1}"/>
    <cellStyle name="Comma 3 4 4 2 3 5" xfId="5103" xr:uid="{00000000-0005-0000-0000-0000AC390000}"/>
    <cellStyle name="Comma 3 4 4 2 3 5 2" xfId="14710" xr:uid="{00000000-0005-0000-0000-0000AD390000}"/>
    <cellStyle name="Comma 3 4 4 2 3 5 2 2" xfId="33924" xr:uid="{967B0BAB-A7FA-4BA5-AB78-A134C974FBD6}"/>
    <cellStyle name="Comma 3 4 4 2 3 5 3" xfId="24317" xr:uid="{4F795B12-4165-4B59-A5BE-A992E96A9FA7}"/>
    <cellStyle name="Comma 3 4 4 2 3 6" xfId="9906" xr:uid="{00000000-0005-0000-0000-0000AE390000}"/>
    <cellStyle name="Comma 3 4 4 2 3 6 2" xfId="29120" xr:uid="{1559D30A-08C3-4379-8A3B-2AF8E5CBEA4A}"/>
    <cellStyle name="Comma 3 4 4 2 3 7" xfId="19513" xr:uid="{72CE0F56-4144-4FEF-AFB9-A55943E4FD0D}"/>
    <cellStyle name="Comma 3 4 4 2 4" xfId="495" xr:uid="{00000000-0005-0000-0000-0000AF390000}"/>
    <cellStyle name="Comma 3 4 4 2 4 2" xfId="1296" xr:uid="{00000000-0005-0000-0000-0000B0390000}"/>
    <cellStyle name="Comma 3 4 4 2 4 2 2" xfId="3701" xr:uid="{00000000-0005-0000-0000-0000B1390000}"/>
    <cellStyle name="Comma 3 4 4 2 4 2 2 2" xfId="8504" xr:uid="{00000000-0005-0000-0000-0000B2390000}"/>
    <cellStyle name="Comma 3 4 4 2 4 2 2 2 2" xfId="18111" xr:uid="{00000000-0005-0000-0000-0000B3390000}"/>
    <cellStyle name="Comma 3 4 4 2 4 2 2 2 2 2" xfId="37325" xr:uid="{503AB89C-C2A2-4320-8D29-E2FD99021FE4}"/>
    <cellStyle name="Comma 3 4 4 2 4 2 2 2 3" xfId="27718" xr:uid="{F01A1ADA-8CB4-426B-96C4-8E00F865FEA9}"/>
    <cellStyle name="Comma 3 4 4 2 4 2 2 3" xfId="13308" xr:uid="{00000000-0005-0000-0000-0000B4390000}"/>
    <cellStyle name="Comma 3 4 4 2 4 2 2 3 2" xfId="32522" xr:uid="{E38035AC-71A1-4007-A7BB-7CB0A4292513}"/>
    <cellStyle name="Comma 3 4 4 2 4 2 2 4" xfId="22915" xr:uid="{6B61328F-CC4D-410D-9169-376845776EEA}"/>
    <cellStyle name="Comma 3 4 4 2 4 2 3" xfId="6103" xr:uid="{00000000-0005-0000-0000-0000B5390000}"/>
    <cellStyle name="Comma 3 4 4 2 4 2 3 2" xfId="15710" xr:uid="{00000000-0005-0000-0000-0000B6390000}"/>
    <cellStyle name="Comma 3 4 4 2 4 2 3 2 2" xfId="34924" xr:uid="{34B08FEA-F48F-4D4B-826C-317349FD2B63}"/>
    <cellStyle name="Comma 3 4 4 2 4 2 3 3" xfId="25317" xr:uid="{549F3B23-E6FF-487E-96B3-77DD46FF705D}"/>
    <cellStyle name="Comma 3 4 4 2 4 2 4" xfId="10906" xr:uid="{00000000-0005-0000-0000-0000B7390000}"/>
    <cellStyle name="Comma 3 4 4 2 4 2 4 2" xfId="30120" xr:uid="{003907FA-8B0A-4A9E-8EBC-84E45599AE8F}"/>
    <cellStyle name="Comma 3 4 4 2 4 2 5" xfId="20513" xr:uid="{AA56D967-15AA-48A4-BAE0-BD2AB71C0131}"/>
    <cellStyle name="Comma 3 4 4 2 4 3" xfId="2096" xr:uid="{00000000-0005-0000-0000-0000B8390000}"/>
    <cellStyle name="Comma 3 4 4 2 4 3 2" xfId="4501" xr:uid="{00000000-0005-0000-0000-0000B9390000}"/>
    <cellStyle name="Comma 3 4 4 2 4 3 2 2" xfId="9304" xr:uid="{00000000-0005-0000-0000-0000BA390000}"/>
    <cellStyle name="Comma 3 4 4 2 4 3 2 2 2" xfId="18911" xr:uid="{00000000-0005-0000-0000-0000BB390000}"/>
    <cellStyle name="Comma 3 4 4 2 4 3 2 2 2 2" xfId="38125" xr:uid="{49F7520B-7E3E-4D3E-8A44-0F8BBD59958B}"/>
    <cellStyle name="Comma 3 4 4 2 4 3 2 2 3" xfId="28518" xr:uid="{C17C7D57-88CC-4B49-926E-D38FF1120889}"/>
    <cellStyle name="Comma 3 4 4 2 4 3 2 3" xfId="14108" xr:uid="{00000000-0005-0000-0000-0000BC390000}"/>
    <cellStyle name="Comma 3 4 4 2 4 3 2 3 2" xfId="33322" xr:uid="{99F1B395-28D9-4303-8D28-731D5F50DC2E}"/>
    <cellStyle name="Comma 3 4 4 2 4 3 2 4" xfId="23715" xr:uid="{3B7F18CE-9ADE-4B04-8FBF-5B67E49A7E42}"/>
    <cellStyle name="Comma 3 4 4 2 4 3 3" xfId="6903" xr:uid="{00000000-0005-0000-0000-0000BD390000}"/>
    <cellStyle name="Comma 3 4 4 2 4 3 3 2" xfId="16510" xr:uid="{00000000-0005-0000-0000-0000BE390000}"/>
    <cellStyle name="Comma 3 4 4 2 4 3 3 2 2" xfId="35724" xr:uid="{7AF0E479-BA09-48A9-9631-863954EB63D6}"/>
    <cellStyle name="Comma 3 4 4 2 4 3 3 3" xfId="26117" xr:uid="{AD2D81C0-9937-42E5-99A1-087F39B215DF}"/>
    <cellStyle name="Comma 3 4 4 2 4 3 4" xfId="11706" xr:uid="{00000000-0005-0000-0000-0000BF390000}"/>
    <cellStyle name="Comma 3 4 4 2 4 3 4 2" xfId="30920" xr:uid="{D5D009C9-F4BF-4E8E-9EF4-90441370597C}"/>
    <cellStyle name="Comma 3 4 4 2 4 3 5" xfId="21313" xr:uid="{F2596CBC-2A99-46B8-B6B7-352475680500}"/>
    <cellStyle name="Comma 3 4 4 2 4 4" xfId="2901" xr:uid="{00000000-0005-0000-0000-0000C0390000}"/>
    <cellStyle name="Comma 3 4 4 2 4 4 2" xfId="7704" xr:uid="{00000000-0005-0000-0000-0000C1390000}"/>
    <cellStyle name="Comma 3 4 4 2 4 4 2 2" xfId="17311" xr:uid="{00000000-0005-0000-0000-0000C2390000}"/>
    <cellStyle name="Comma 3 4 4 2 4 4 2 2 2" xfId="36525" xr:uid="{B9FC2D7E-CCE3-4833-BA46-86A1175D3B4F}"/>
    <cellStyle name="Comma 3 4 4 2 4 4 2 3" xfId="26918" xr:uid="{A7C63A74-50AA-4FF3-A3C9-BD7D42AD2EFD}"/>
    <cellStyle name="Comma 3 4 4 2 4 4 3" xfId="12508" xr:uid="{00000000-0005-0000-0000-0000C3390000}"/>
    <cellStyle name="Comma 3 4 4 2 4 4 3 2" xfId="31722" xr:uid="{A518CD23-2E24-4125-9594-B941B5204EE9}"/>
    <cellStyle name="Comma 3 4 4 2 4 4 4" xfId="22115" xr:uid="{66C9A6A3-8023-44B4-96B2-DF659C47AD98}"/>
    <cellStyle name="Comma 3 4 4 2 4 5" xfId="5303" xr:uid="{00000000-0005-0000-0000-0000C4390000}"/>
    <cellStyle name="Comma 3 4 4 2 4 5 2" xfId="14910" xr:uid="{00000000-0005-0000-0000-0000C5390000}"/>
    <cellStyle name="Comma 3 4 4 2 4 5 2 2" xfId="34124" xr:uid="{77818A3B-9E4B-4BB2-9372-A1CD6A9A2FC6}"/>
    <cellStyle name="Comma 3 4 4 2 4 5 3" xfId="24517" xr:uid="{4C519015-0F3C-42EB-94C2-F36307D6DE26}"/>
    <cellStyle name="Comma 3 4 4 2 4 6" xfId="10106" xr:uid="{00000000-0005-0000-0000-0000C6390000}"/>
    <cellStyle name="Comma 3 4 4 2 4 6 2" xfId="29320" xr:uid="{652212A4-CA3A-4522-8F11-71014661DC34}"/>
    <cellStyle name="Comma 3 4 4 2 4 7" xfId="19713" xr:uid="{6A3E082A-6C98-420E-AC7E-D36E1F607B50}"/>
    <cellStyle name="Comma 3 4 4 2 5" xfId="695" xr:uid="{00000000-0005-0000-0000-0000C7390000}"/>
    <cellStyle name="Comma 3 4 4 2 5 2" xfId="1496" xr:uid="{00000000-0005-0000-0000-0000C8390000}"/>
    <cellStyle name="Comma 3 4 4 2 5 2 2" xfId="3901" xr:uid="{00000000-0005-0000-0000-0000C9390000}"/>
    <cellStyle name="Comma 3 4 4 2 5 2 2 2" xfId="8704" xr:uid="{00000000-0005-0000-0000-0000CA390000}"/>
    <cellStyle name="Comma 3 4 4 2 5 2 2 2 2" xfId="18311" xr:uid="{00000000-0005-0000-0000-0000CB390000}"/>
    <cellStyle name="Comma 3 4 4 2 5 2 2 2 2 2" xfId="37525" xr:uid="{82920C9E-CEF9-4D33-9867-08D835D40FE1}"/>
    <cellStyle name="Comma 3 4 4 2 5 2 2 2 3" xfId="27918" xr:uid="{D5212F07-E6CF-42B6-8DD0-513A04646A5D}"/>
    <cellStyle name="Comma 3 4 4 2 5 2 2 3" xfId="13508" xr:uid="{00000000-0005-0000-0000-0000CC390000}"/>
    <cellStyle name="Comma 3 4 4 2 5 2 2 3 2" xfId="32722" xr:uid="{DBF6A446-D418-4D34-A173-3F124DFAF976}"/>
    <cellStyle name="Comma 3 4 4 2 5 2 2 4" xfId="23115" xr:uid="{D2536F30-97B2-4400-94E2-BD2930A0B99C}"/>
    <cellStyle name="Comma 3 4 4 2 5 2 3" xfId="6303" xr:uid="{00000000-0005-0000-0000-0000CD390000}"/>
    <cellStyle name="Comma 3 4 4 2 5 2 3 2" xfId="15910" xr:uid="{00000000-0005-0000-0000-0000CE390000}"/>
    <cellStyle name="Comma 3 4 4 2 5 2 3 2 2" xfId="35124" xr:uid="{0AEF3E0D-910E-473D-BFA2-6ABE15D658F3}"/>
    <cellStyle name="Comma 3 4 4 2 5 2 3 3" xfId="25517" xr:uid="{161CFC3E-9CCC-4BAF-801B-67503D0D5613}"/>
    <cellStyle name="Comma 3 4 4 2 5 2 4" xfId="11106" xr:uid="{00000000-0005-0000-0000-0000CF390000}"/>
    <cellStyle name="Comma 3 4 4 2 5 2 4 2" xfId="30320" xr:uid="{7BC2585C-0D78-4438-88A3-09CE5E71B215}"/>
    <cellStyle name="Comma 3 4 4 2 5 2 5" xfId="20713" xr:uid="{71539BD0-9B80-4337-96E5-CA1B5B25DE6C}"/>
    <cellStyle name="Comma 3 4 4 2 5 3" xfId="2296" xr:uid="{00000000-0005-0000-0000-0000D0390000}"/>
    <cellStyle name="Comma 3 4 4 2 5 3 2" xfId="4701" xr:uid="{00000000-0005-0000-0000-0000D1390000}"/>
    <cellStyle name="Comma 3 4 4 2 5 3 2 2" xfId="9504" xr:uid="{00000000-0005-0000-0000-0000D2390000}"/>
    <cellStyle name="Comma 3 4 4 2 5 3 2 2 2" xfId="19111" xr:uid="{00000000-0005-0000-0000-0000D3390000}"/>
    <cellStyle name="Comma 3 4 4 2 5 3 2 2 2 2" xfId="38325" xr:uid="{3D640048-3C02-428F-A3C1-8D30704309A8}"/>
    <cellStyle name="Comma 3 4 4 2 5 3 2 2 3" xfId="28718" xr:uid="{E9FCAC93-2961-42D8-9C63-4037A890D432}"/>
    <cellStyle name="Comma 3 4 4 2 5 3 2 3" xfId="14308" xr:uid="{00000000-0005-0000-0000-0000D4390000}"/>
    <cellStyle name="Comma 3 4 4 2 5 3 2 3 2" xfId="33522" xr:uid="{E8AAFE4D-1668-4A36-9CDC-C152A522B0B8}"/>
    <cellStyle name="Comma 3 4 4 2 5 3 2 4" xfId="23915" xr:uid="{B7F4C9B9-C2F7-4C2F-A7BA-F2C0436BFC30}"/>
    <cellStyle name="Comma 3 4 4 2 5 3 3" xfId="7103" xr:uid="{00000000-0005-0000-0000-0000D5390000}"/>
    <cellStyle name="Comma 3 4 4 2 5 3 3 2" xfId="16710" xr:uid="{00000000-0005-0000-0000-0000D6390000}"/>
    <cellStyle name="Comma 3 4 4 2 5 3 3 2 2" xfId="35924" xr:uid="{A8E9F2CE-6EA8-44F3-8BB5-D87A91A926CB}"/>
    <cellStyle name="Comma 3 4 4 2 5 3 3 3" xfId="26317" xr:uid="{FCB64A09-591A-45C7-A56A-737CBFAC2C1A}"/>
    <cellStyle name="Comma 3 4 4 2 5 3 4" xfId="11906" xr:uid="{00000000-0005-0000-0000-0000D7390000}"/>
    <cellStyle name="Comma 3 4 4 2 5 3 4 2" xfId="31120" xr:uid="{D2B888E6-038B-4469-80A8-F022E9D79F3D}"/>
    <cellStyle name="Comma 3 4 4 2 5 3 5" xfId="21513" xr:uid="{D4BF7C07-3652-4831-8921-EB65C2D82AC7}"/>
    <cellStyle name="Comma 3 4 4 2 5 4" xfId="3101" xr:uid="{00000000-0005-0000-0000-0000D8390000}"/>
    <cellStyle name="Comma 3 4 4 2 5 4 2" xfId="7904" xr:uid="{00000000-0005-0000-0000-0000D9390000}"/>
    <cellStyle name="Comma 3 4 4 2 5 4 2 2" xfId="17511" xr:uid="{00000000-0005-0000-0000-0000DA390000}"/>
    <cellStyle name="Comma 3 4 4 2 5 4 2 2 2" xfId="36725" xr:uid="{6D67A30B-CA69-467F-B161-0CFB91B4B7B1}"/>
    <cellStyle name="Comma 3 4 4 2 5 4 2 3" xfId="27118" xr:uid="{5C507363-5637-4468-8508-53E8BD83817F}"/>
    <cellStyle name="Comma 3 4 4 2 5 4 3" xfId="12708" xr:uid="{00000000-0005-0000-0000-0000DB390000}"/>
    <cellStyle name="Comma 3 4 4 2 5 4 3 2" xfId="31922" xr:uid="{7020FAB4-0EC5-4E1C-98D6-396B952860A2}"/>
    <cellStyle name="Comma 3 4 4 2 5 4 4" xfId="22315" xr:uid="{4DA4B09D-C4E4-4A26-A10E-56953A692D96}"/>
    <cellStyle name="Comma 3 4 4 2 5 5" xfId="5503" xr:uid="{00000000-0005-0000-0000-0000DC390000}"/>
    <cellStyle name="Comma 3 4 4 2 5 5 2" xfId="15110" xr:uid="{00000000-0005-0000-0000-0000DD390000}"/>
    <cellStyle name="Comma 3 4 4 2 5 5 2 2" xfId="34324" xr:uid="{2A2AC459-9538-4835-B0C6-8486F2585DD1}"/>
    <cellStyle name="Comma 3 4 4 2 5 5 3" xfId="24717" xr:uid="{C9FE4C31-659D-4830-9B8F-087C17083E71}"/>
    <cellStyle name="Comma 3 4 4 2 5 6" xfId="10306" xr:uid="{00000000-0005-0000-0000-0000DE390000}"/>
    <cellStyle name="Comma 3 4 4 2 5 6 2" xfId="29520" xr:uid="{19F7780F-F388-4959-BE64-E40C1F22B3D1}"/>
    <cellStyle name="Comma 3 4 4 2 5 7" xfId="19913" xr:uid="{EB78DCAE-CAD2-47D7-B023-4183016F6543}"/>
    <cellStyle name="Comma 3 4 4 2 6" xfId="896" xr:uid="{00000000-0005-0000-0000-0000DF390000}"/>
    <cellStyle name="Comma 3 4 4 2 6 2" xfId="3301" xr:uid="{00000000-0005-0000-0000-0000E0390000}"/>
    <cellStyle name="Comma 3 4 4 2 6 2 2" xfId="8104" xr:uid="{00000000-0005-0000-0000-0000E1390000}"/>
    <cellStyle name="Comma 3 4 4 2 6 2 2 2" xfId="17711" xr:uid="{00000000-0005-0000-0000-0000E2390000}"/>
    <cellStyle name="Comma 3 4 4 2 6 2 2 2 2" xfId="36925" xr:uid="{CDB0C005-C9F4-428E-A338-41E77F75A487}"/>
    <cellStyle name="Comma 3 4 4 2 6 2 2 3" xfId="27318" xr:uid="{1A7DC86A-F7A8-4F21-B96B-392F66D8B809}"/>
    <cellStyle name="Comma 3 4 4 2 6 2 3" xfId="12908" xr:uid="{00000000-0005-0000-0000-0000E3390000}"/>
    <cellStyle name="Comma 3 4 4 2 6 2 3 2" xfId="32122" xr:uid="{016070DE-7208-4048-980F-32D53A19D9BB}"/>
    <cellStyle name="Comma 3 4 4 2 6 2 4" xfId="22515" xr:uid="{A3790237-7D49-4240-83F9-F8D571D21EB2}"/>
    <cellStyle name="Comma 3 4 4 2 6 3" xfId="5703" xr:uid="{00000000-0005-0000-0000-0000E4390000}"/>
    <cellStyle name="Comma 3 4 4 2 6 3 2" xfId="15310" xr:uid="{00000000-0005-0000-0000-0000E5390000}"/>
    <cellStyle name="Comma 3 4 4 2 6 3 2 2" xfId="34524" xr:uid="{D60221A6-9FB9-4DE7-834E-8297DBFD86A0}"/>
    <cellStyle name="Comma 3 4 4 2 6 3 3" xfId="24917" xr:uid="{F30339C0-EB04-4D7B-BD26-0CB6AAFEA01E}"/>
    <cellStyle name="Comma 3 4 4 2 6 4" xfId="10506" xr:uid="{00000000-0005-0000-0000-0000E6390000}"/>
    <cellStyle name="Comma 3 4 4 2 6 4 2" xfId="29720" xr:uid="{AAB28944-B128-4605-87B7-19757D14B927}"/>
    <cellStyle name="Comma 3 4 4 2 6 5" xfId="20113" xr:uid="{47BF89CF-F3C7-4D9F-A585-D3EA1458792E}"/>
    <cellStyle name="Comma 3 4 4 2 7" xfId="1696" xr:uid="{00000000-0005-0000-0000-0000E7390000}"/>
    <cellStyle name="Comma 3 4 4 2 7 2" xfId="4101" xr:uid="{00000000-0005-0000-0000-0000E8390000}"/>
    <cellStyle name="Comma 3 4 4 2 7 2 2" xfId="8904" xr:uid="{00000000-0005-0000-0000-0000E9390000}"/>
    <cellStyle name="Comma 3 4 4 2 7 2 2 2" xfId="18511" xr:uid="{00000000-0005-0000-0000-0000EA390000}"/>
    <cellStyle name="Comma 3 4 4 2 7 2 2 2 2" xfId="37725" xr:uid="{975EE7B3-73A4-477F-AC57-91B3314C0806}"/>
    <cellStyle name="Comma 3 4 4 2 7 2 2 3" xfId="28118" xr:uid="{81DCD982-02E5-4A8A-9984-31258B794E2A}"/>
    <cellStyle name="Comma 3 4 4 2 7 2 3" xfId="13708" xr:uid="{00000000-0005-0000-0000-0000EB390000}"/>
    <cellStyle name="Comma 3 4 4 2 7 2 3 2" xfId="32922" xr:uid="{4C08851C-9333-490C-A4E6-BBBFBFD57C06}"/>
    <cellStyle name="Comma 3 4 4 2 7 2 4" xfId="23315" xr:uid="{AF868613-157F-42C6-987D-160C7928109A}"/>
    <cellStyle name="Comma 3 4 4 2 7 3" xfId="6503" xr:uid="{00000000-0005-0000-0000-0000EC390000}"/>
    <cellStyle name="Comma 3 4 4 2 7 3 2" xfId="16110" xr:uid="{00000000-0005-0000-0000-0000ED390000}"/>
    <cellStyle name="Comma 3 4 4 2 7 3 2 2" xfId="35324" xr:uid="{D8F0A00A-01D1-4129-BB2B-949FBA898AC9}"/>
    <cellStyle name="Comma 3 4 4 2 7 3 3" xfId="25717" xr:uid="{E5CA6529-4E61-4089-AC2B-C73623B9CEE6}"/>
    <cellStyle name="Comma 3 4 4 2 7 4" xfId="11306" xr:uid="{00000000-0005-0000-0000-0000EE390000}"/>
    <cellStyle name="Comma 3 4 4 2 7 4 2" xfId="30520" xr:uid="{43DBD447-A91B-477E-8CF1-F9A2B0A1689D}"/>
    <cellStyle name="Comma 3 4 4 2 7 5" xfId="20913" xr:uid="{174D0832-CC59-4D18-8AE5-4C18D01D6410}"/>
    <cellStyle name="Comma 3 4 4 2 8" xfId="2501" xr:uid="{00000000-0005-0000-0000-0000EF390000}"/>
    <cellStyle name="Comma 3 4 4 2 8 2" xfId="7304" xr:uid="{00000000-0005-0000-0000-0000F0390000}"/>
    <cellStyle name="Comma 3 4 4 2 8 2 2" xfId="16911" xr:uid="{00000000-0005-0000-0000-0000F1390000}"/>
    <cellStyle name="Comma 3 4 4 2 8 2 2 2" xfId="36125" xr:uid="{F9031ED1-3F71-4E6D-87BF-D6DE137BFC2C}"/>
    <cellStyle name="Comma 3 4 4 2 8 2 3" xfId="26518" xr:uid="{DA92559D-0CFC-4BF8-ADF8-1B1FD3ADC83B}"/>
    <cellStyle name="Comma 3 4 4 2 8 3" xfId="12108" xr:uid="{00000000-0005-0000-0000-0000F2390000}"/>
    <cellStyle name="Comma 3 4 4 2 8 3 2" xfId="31322" xr:uid="{187D446E-2867-4E26-AC7C-BCD977114482}"/>
    <cellStyle name="Comma 3 4 4 2 8 4" xfId="21715" xr:uid="{ED5AAAE8-CAAB-454B-843B-B7FD2E2A56F2}"/>
    <cellStyle name="Comma 3 4 4 2 9" xfId="4903" xr:uid="{00000000-0005-0000-0000-0000F3390000}"/>
    <cellStyle name="Comma 3 4 4 2 9 2" xfId="14510" xr:uid="{00000000-0005-0000-0000-0000F4390000}"/>
    <cellStyle name="Comma 3 4 4 2 9 2 2" xfId="33724" xr:uid="{416ED022-48CC-44F1-8032-875DC9A9CEC5}"/>
    <cellStyle name="Comma 3 4 4 2 9 3" xfId="24117" xr:uid="{9110782F-1725-40EF-9706-B08F175A8561}"/>
    <cellStyle name="Comma 3 4 4 3" xfId="145" xr:uid="{00000000-0005-0000-0000-0000F5390000}"/>
    <cellStyle name="Comma 3 4 4 3 10" xfId="19363" xr:uid="{85A71FE8-CBCB-4E2D-B301-96B12DB07DD9}"/>
    <cellStyle name="Comma 3 4 4 3 2" xfId="345" xr:uid="{00000000-0005-0000-0000-0000F6390000}"/>
    <cellStyle name="Comma 3 4 4 3 2 2" xfId="1146" xr:uid="{00000000-0005-0000-0000-0000F7390000}"/>
    <cellStyle name="Comma 3 4 4 3 2 2 2" xfId="3551" xr:uid="{00000000-0005-0000-0000-0000F8390000}"/>
    <cellStyle name="Comma 3 4 4 3 2 2 2 2" xfId="8354" xr:uid="{00000000-0005-0000-0000-0000F9390000}"/>
    <cellStyle name="Comma 3 4 4 3 2 2 2 2 2" xfId="17961" xr:uid="{00000000-0005-0000-0000-0000FA390000}"/>
    <cellStyle name="Comma 3 4 4 3 2 2 2 2 2 2" xfId="37175" xr:uid="{A8C36E65-BFC2-4708-8A81-BCAC7C89D341}"/>
    <cellStyle name="Comma 3 4 4 3 2 2 2 2 3" xfId="27568" xr:uid="{351864BF-C987-4408-8AFE-55DC3471B07B}"/>
    <cellStyle name="Comma 3 4 4 3 2 2 2 3" xfId="13158" xr:uid="{00000000-0005-0000-0000-0000FB390000}"/>
    <cellStyle name="Comma 3 4 4 3 2 2 2 3 2" xfId="32372" xr:uid="{A8001F78-2D1F-49F6-8D82-3B1B8593D441}"/>
    <cellStyle name="Comma 3 4 4 3 2 2 2 4" xfId="22765" xr:uid="{4C46F751-9A36-42CA-B72D-88DEC0FF918C}"/>
    <cellStyle name="Comma 3 4 4 3 2 2 3" xfId="5953" xr:uid="{00000000-0005-0000-0000-0000FC390000}"/>
    <cellStyle name="Comma 3 4 4 3 2 2 3 2" xfId="15560" xr:uid="{00000000-0005-0000-0000-0000FD390000}"/>
    <cellStyle name="Comma 3 4 4 3 2 2 3 2 2" xfId="34774" xr:uid="{170A1D22-72F1-442F-87E7-E9F0FD2E9077}"/>
    <cellStyle name="Comma 3 4 4 3 2 2 3 3" xfId="25167" xr:uid="{FED42BF7-A52B-4352-BAE8-438C7DB8367B}"/>
    <cellStyle name="Comma 3 4 4 3 2 2 4" xfId="10756" xr:uid="{00000000-0005-0000-0000-0000FE390000}"/>
    <cellStyle name="Comma 3 4 4 3 2 2 4 2" xfId="29970" xr:uid="{C7673F24-F345-49E5-ABAE-008DB3AF7C63}"/>
    <cellStyle name="Comma 3 4 4 3 2 2 5" xfId="20363" xr:uid="{AAFE983C-D5D8-4A3D-AD73-C9744A2C2A70}"/>
    <cellStyle name="Comma 3 4 4 3 2 3" xfId="1946" xr:uid="{00000000-0005-0000-0000-0000FF390000}"/>
    <cellStyle name="Comma 3 4 4 3 2 3 2" xfId="4351" xr:uid="{00000000-0005-0000-0000-0000003A0000}"/>
    <cellStyle name="Comma 3 4 4 3 2 3 2 2" xfId="9154" xr:uid="{00000000-0005-0000-0000-0000013A0000}"/>
    <cellStyle name="Comma 3 4 4 3 2 3 2 2 2" xfId="18761" xr:uid="{00000000-0005-0000-0000-0000023A0000}"/>
    <cellStyle name="Comma 3 4 4 3 2 3 2 2 2 2" xfId="37975" xr:uid="{1DC174ED-655E-440E-B04E-1DCFE953753E}"/>
    <cellStyle name="Comma 3 4 4 3 2 3 2 2 3" xfId="28368" xr:uid="{F4635583-9687-49DD-B42F-25C66780E70A}"/>
    <cellStyle name="Comma 3 4 4 3 2 3 2 3" xfId="13958" xr:uid="{00000000-0005-0000-0000-0000033A0000}"/>
    <cellStyle name="Comma 3 4 4 3 2 3 2 3 2" xfId="33172" xr:uid="{3814B9B1-825C-45B1-BD84-45392C324E81}"/>
    <cellStyle name="Comma 3 4 4 3 2 3 2 4" xfId="23565" xr:uid="{C9A27389-48F2-4ED6-BA86-2E7883DEC938}"/>
    <cellStyle name="Comma 3 4 4 3 2 3 3" xfId="6753" xr:uid="{00000000-0005-0000-0000-0000043A0000}"/>
    <cellStyle name="Comma 3 4 4 3 2 3 3 2" xfId="16360" xr:uid="{00000000-0005-0000-0000-0000053A0000}"/>
    <cellStyle name="Comma 3 4 4 3 2 3 3 2 2" xfId="35574" xr:uid="{870B4CC4-1450-4C3E-82AA-37C224AAF084}"/>
    <cellStyle name="Comma 3 4 4 3 2 3 3 3" xfId="25967" xr:uid="{D2463E49-D7E0-4E8F-9688-56B034DE8326}"/>
    <cellStyle name="Comma 3 4 4 3 2 3 4" xfId="11556" xr:uid="{00000000-0005-0000-0000-0000063A0000}"/>
    <cellStyle name="Comma 3 4 4 3 2 3 4 2" xfId="30770" xr:uid="{CDA649A0-4548-4281-B814-61E3A92452EE}"/>
    <cellStyle name="Comma 3 4 4 3 2 3 5" xfId="21163" xr:uid="{64534207-173B-4A39-8729-8C5F4BA0E9D6}"/>
    <cellStyle name="Comma 3 4 4 3 2 4" xfId="2751" xr:uid="{00000000-0005-0000-0000-0000073A0000}"/>
    <cellStyle name="Comma 3 4 4 3 2 4 2" xfId="7554" xr:uid="{00000000-0005-0000-0000-0000083A0000}"/>
    <cellStyle name="Comma 3 4 4 3 2 4 2 2" xfId="17161" xr:uid="{00000000-0005-0000-0000-0000093A0000}"/>
    <cellStyle name="Comma 3 4 4 3 2 4 2 2 2" xfId="36375" xr:uid="{01DCD3B6-3FC3-490D-8013-950D8A392A94}"/>
    <cellStyle name="Comma 3 4 4 3 2 4 2 3" xfId="26768" xr:uid="{6219165D-A6D4-44A3-87E2-F41B3A9EA411}"/>
    <cellStyle name="Comma 3 4 4 3 2 4 3" xfId="12358" xr:uid="{00000000-0005-0000-0000-00000A3A0000}"/>
    <cellStyle name="Comma 3 4 4 3 2 4 3 2" xfId="31572" xr:uid="{15BD7762-2D51-41BA-9B70-D49DDC70B6E2}"/>
    <cellStyle name="Comma 3 4 4 3 2 4 4" xfId="21965" xr:uid="{6A5881E7-2C57-4032-92E4-4CC68C92E5C2}"/>
    <cellStyle name="Comma 3 4 4 3 2 5" xfId="5153" xr:uid="{00000000-0005-0000-0000-00000B3A0000}"/>
    <cellStyle name="Comma 3 4 4 3 2 5 2" xfId="14760" xr:uid="{00000000-0005-0000-0000-00000C3A0000}"/>
    <cellStyle name="Comma 3 4 4 3 2 5 2 2" xfId="33974" xr:uid="{F8AC78B4-0AEB-4269-A771-55C2AD350D76}"/>
    <cellStyle name="Comma 3 4 4 3 2 5 3" xfId="24367" xr:uid="{53402B9E-3D34-4C79-8093-7B77A3B9DF3B}"/>
    <cellStyle name="Comma 3 4 4 3 2 6" xfId="9956" xr:uid="{00000000-0005-0000-0000-00000D3A0000}"/>
    <cellStyle name="Comma 3 4 4 3 2 6 2" xfId="29170" xr:uid="{7AB07B1B-D85D-4F47-9A39-6A38CAE9198F}"/>
    <cellStyle name="Comma 3 4 4 3 2 7" xfId="19563" xr:uid="{55351D78-FAC9-4943-8AEB-1C1EF0D76246}"/>
    <cellStyle name="Comma 3 4 4 3 3" xfId="545" xr:uid="{00000000-0005-0000-0000-00000E3A0000}"/>
    <cellStyle name="Comma 3 4 4 3 3 2" xfId="1346" xr:uid="{00000000-0005-0000-0000-00000F3A0000}"/>
    <cellStyle name="Comma 3 4 4 3 3 2 2" xfId="3751" xr:uid="{00000000-0005-0000-0000-0000103A0000}"/>
    <cellStyle name="Comma 3 4 4 3 3 2 2 2" xfId="8554" xr:uid="{00000000-0005-0000-0000-0000113A0000}"/>
    <cellStyle name="Comma 3 4 4 3 3 2 2 2 2" xfId="18161" xr:uid="{00000000-0005-0000-0000-0000123A0000}"/>
    <cellStyle name="Comma 3 4 4 3 3 2 2 2 2 2" xfId="37375" xr:uid="{C03E0655-EDFD-4C0B-BF25-F5A059051271}"/>
    <cellStyle name="Comma 3 4 4 3 3 2 2 2 3" xfId="27768" xr:uid="{34D58CF3-3231-48A9-BCD0-19C5668D456A}"/>
    <cellStyle name="Comma 3 4 4 3 3 2 2 3" xfId="13358" xr:uid="{00000000-0005-0000-0000-0000133A0000}"/>
    <cellStyle name="Comma 3 4 4 3 3 2 2 3 2" xfId="32572" xr:uid="{2AAA9EFB-6987-487E-9E11-768525DB0574}"/>
    <cellStyle name="Comma 3 4 4 3 3 2 2 4" xfId="22965" xr:uid="{0D5D0D19-CCA0-4ABA-98E5-17233B492ACC}"/>
    <cellStyle name="Comma 3 4 4 3 3 2 3" xfId="6153" xr:uid="{00000000-0005-0000-0000-0000143A0000}"/>
    <cellStyle name="Comma 3 4 4 3 3 2 3 2" xfId="15760" xr:uid="{00000000-0005-0000-0000-0000153A0000}"/>
    <cellStyle name="Comma 3 4 4 3 3 2 3 2 2" xfId="34974" xr:uid="{4A3E5C27-6C5A-4B22-A2F9-886E8B3661E1}"/>
    <cellStyle name="Comma 3 4 4 3 3 2 3 3" xfId="25367" xr:uid="{F20EF07C-7B04-4B0A-8D4D-E6D52D321CF2}"/>
    <cellStyle name="Comma 3 4 4 3 3 2 4" xfId="10956" xr:uid="{00000000-0005-0000-0000-0000163A0000}"/>
    <cellStyle name="Comma 3 4 4 3 3 2 4 2" xfId="30170" xr:uid="{8814EA6D-FD2C-4427-A255-21D20EC11A6D}"/>
    <cellStyle name="Comma 3 4 4 3 3 2 5" xfId="20563" xr:uid="{3E2ACC8A-C469-488A-9DFD-5776B7503A22}"/>
    <cellStyle name="Comma 3 4 4 3 3 3" xfId="2146" xr:uid="{00000000-0005-0000-0000-0000173A0000}"/>
    <cellStyle name="Comma 3 4 4 3 3 3 2" xfId="4551" xr:uid="{00000000-0005-0000-0000-0000183A0000}"/>
    <cellStyle name="Comma 3 4 4 3 3 3 2 2" xfId="9354" xr:uid="{00000000-0005-0000-0000-0000193A0000}"/>
    <cellStyle name="Comma 3 4 4 3 3 3 2 2 2" xfId="18961" xr:uid="{00000000-0005-0000-0000-00001A3A0000}"/>
    <cellStyle name="Comma 3 4 4 3 3 3 2 2 2 2" xfId="38175" xr:uid="{73E9DEA7-F8DA-453B-BCA3-45E81051CEE4}"/>
    <cellStyle name="Comma 3 4 4 3 3 3 2 2 3" xfId="28568" xr:uid="{42913B22-A5CA-4F19-8BA7-C75724ECC39C}"/>
    <cellStyle name="Comma 3 4 4 3 3 3 2 3" xfId="14158" xr:uid="{00000000-0005-0000-0000-00001B3A0000}"/>
    <cellStyle name="Comma 3 4 4 3 3 3 2 3 2" xfId="33372" xr:uid="{87004764-79CF-4060-B7CA-0301698FA876}"/>
    <cellStyle name="Comma 3 4 4 3 3 3 2 4" xfId="23765" xr:uid="{9A3A0E58-807D-4479-B6C9-3C2079EDA086}"/>
    <cellStyle name="Comma 3 4 4 3 3 3 3" xfId="6953" xr:uid="{00000000-0005-0000-0000-00001C3A0000}"/>
    <cellStyle name="Comma 3 4 4 3 3 3 3 2" xfId="16560" xr:uid="{00000000-0005-0000-0000-00001D3A0000}"/>
    <cellStyle name="Comma 3 4 4 3 3 3 3 2 2" xfId="35774" xr:uid="{B64B3736-5BC3-45F4-949F-F30DFB850B23}"/>
    <cellStyle name="Comma 3 4 4 3 3 3 3 3" xfId="26167" xr:uid="{5F980E33-82E1-49FC-BF01-AE0D306C926D}"/>
    <cellStyle name="Comma 3 4 4 3 3 3 4" xfId="11756" xr:uid="{00000000-0005-0000-0000-00001E3A0000}"/>
    <cellStyle name="Comma 3 4 4 3 3 3 4 2" xfId="30970" xr:uid="{4CD4E347-B2C3-4ABC-86AE-D768D979998B}"/>
    <cellStyle name="Comma 3 4 4 3 3 3 5" xfId="21363" xr:uid="{E5CC2A5E-E032-4874-A243-4714B3993694}"/>
    <cellStyle name="Comma 3 4 4 3 3 4" xfId="2951" xr:uid="{00000000-0005-0000-0000-00001F3A0000}"/>
    <cellStyle name="Comma 3 4 4 3 3 4 2" xfId="7754" xr:uid="{00000000-0005-0000-0000-0000203A0000}"/>
    <cellStyle name="Comma 3 4 4 3 3 4 2 2" xfId="17361" xr:uid="{00000000-0005-0000-0000-0000213A0000}"/>
    <cellStyle name="Comma 3 4 4 3 3 4 2 2 2" xfId="36575" xr:uid="{F8FC3B3E-73E7-433E-A7CE-EE757E5F5183}"/>
    <cellStyle name="Comma 3 4 4 3 3 4 2 3" xfId="26968" xr:uid="{3A9CBA9A-CED1-42A8-9FE6-60502AAAB95B}"/>
    <cellStyle name="Comma 3 4 4 3 3 4 3" xfId="12558" xr:uid="{00000000-0005-0000-0000-0000223A0000}"/>
    <cellStyle name="Comma 3 4 4 3 3 4 3 2" xfId="31772" xr:uid="{6E0763C8-01BF-496B-A076-0DC5765FD03C}"/>
    <cellStyle name="Comma 3 4 4 3 3 4 4" xfId="22165" xr:uid="{670FDE79-4222-4F10-BDB9-0B0A6F0A1BA5}"/>
    <cellStyle name="Comma 3 4 4 3 3 5" xfId="5353" xr:uid="{00000000-0005-0000-0000-0000233A0000}"/>
    <cellStyle name="Comma 3 4 4 3 3 5 2" xfId="14960" xr:uid="{00000000-0005-0000-0000-0000243A0000}"/>
    <cellStyle name="Comma 3 4 4 3 3 5 2 2" xfId="34174" xr:uid="{D2C512AF-4071-4C78-ACAE-DC48B241C42F}"/>
    <cellStyle name="Comma 3 4 4 3 3 5 3" xfId="24567" xr:uid="{20B5A658-6007-4C9E-A715-79951ADE8D67}"/>
    <cellStyle name="Comma 3 4 4 3 3 6" xfId="10156" xr:uid="{00000000-0005-0000-0000-0000253A0000}"/>
    <cellStyle name="Comma 3 4 4 3 3 6 2" xfId="29370" xr:uid="{997F2A60-917C-4421-8DB3-3F3CB7A9F0F0}"/>
    <cellStyle name="Comma 3 4 4 3 3 7" xfId="19763" xr:uid="{0ED4B704-2713-4309-A5B8-FCC9C29760DE}"/>
    <cellStyle name="Comma 3 4 4 3 4" xfId="745" xr:uid="{00000000-0005-0000-0000-0000263A0000}"/>
    <cellStyle name="Comma 3 4 4 3 4 2" xfId="1546" xr:uid="{00000000-0005-0000-0000-0000273A0000}"/>
    <cellStyle name="Comma 3 4 4 3 4 2 2" xfId="3951" xr:uid="{00000000-0005-0000-0000-0000283A0000}"/>
    <cellStyle name="Comma 3 4 4 3 4 2 2 2" xfId="8754" xr:uid="{00000000-0005-0000-0000-0000293A0000}"/>
    <cellStyle name="Comma 3 4 4 3 4 2 2 2 2" xfId="18361" xr:uid="{00000000-0005-0000-0000-00002A3A0000}"/>
    <cellStyle name="Comma 3 4 4 3 4 2 2 2 2 2" xfId="37575" xr:uid="{18A6A794-7825-4B50-BD06-37708CA23FDE}"/>
    <cellStyle name="Comma 3 4 4 3 4 2 2 2 3" xfId="27968" xr:uid="{285E0135-2510-49B6-8921-6B43E08BF7E6}"/>
    <cellStyle name="Comma 3 4 4 3 4 2 2 3" xfId="13558" xr:uid="{00000000-0005-0000-0000-00002B3A0000}"/>
    <cellStyle name="Comma 3 4 4 3 4 2 2 3 2" xfId="32772" xr:uid="{721AC446-FA64-4BF0-A0BC-F555385CF149}"/>
    <cellStyle name="Comma 3 4 4 3 4 2 2 4" xfId="23165" xr:uid="{C0D1FC3B-F19F-47B5-A3EF-B1CCFD7B92EF}"/>
    <cellStyle name="Comma 3 4 4 3 4 2 3" xfId="6353" xr:uid="{00000000-0005-0000-0000-00002C3A0000}"/>
    <cellStyle name="Comma 3 4 4 3 4 2 3 2" xfId="15960" xr:uid="{00000000-0005-0000-0000-00002D3A0000}"/>
    <cellStyle name="Comma 3 4 4 3 4 2 3 2 2" xfId="35174" xr:uid="{4FB93AFA-BA32-4AB0-B0BB-F17E1F820C39}"/>
    <cellStyle name="Comma 3 4 4 3 4 2 3 3" xfId="25567" xr:uid="{22EFA920-4904-4365-99CA-4E908DD7F65D}"/>
    <cellStyle name="Comma 3 4 4 3 4 2 4" xfId="11156" xr:uid="{00000000-0005-0000-0000-00002E3A0000}"/>
    <cellStyle name="Comma 3 4 4 3 4 2 4 2" xfId="30370" xr:uid="{532BCCBE-20A1-482D-AD7C-D7DD2B778E3F}"/>
    <cellStyle name="Comma 3 4 4 3 4 2 5" xfId="20763" xr:uid="{31022F3F-2B0B-4D00-9BCB-92B7F175C752}"/>
    <cellStyle name="Comma 3 4 4 3 4 3" xfId="2346" xr:uid="{00000000-0005-0000-0000-00002F3A0000}"/>
    <cellStyle name="Comma 3 4 4 3 4 3 2" xfId="4751" xr:uid="{00000000-0005-0000-0000-0000303A0000}"/>
    <cellStyle name="Comma 3 4 4 3 4 3 2 2" xfId="9554" xr:uid="{00000000-0005-0000-0000-0000313A0000}"/>
    <cellStyle name="Comma 3 4 4 3 4 3 2 2 2" xfId="19161" xr:uid="{00000000-0005-0000-0000-0000323A0000}"/>
    <cellStyle name="Comma 3 4 4 3 4 3 2 2 2 2" xfId="38375" xr:uid="{FDC42642-D4C3-4885-9D16-AF1C7499A35A}"/>
    <cellStyle name="Comma 3 4 4 3 4 3 2 2 3" xfId="28768" xr:uid="{817CEF93-375E-47D4-8942-E0788164F49A}"/>
    <cellStyle name="Comma 3 4 4 3 4 3 2 3" xfId="14358" xr:uid="{00000000-0005-0000-0000-0000333A0000}"/>
    <cellStyle name="Comma 3 4 4 3 4 3 2 3 2" xfId="33572" xr:uid="{A4590927-DE0F-4D3D-908E-DF6C89791BDB}"/>
    <cellStyle name="Comma 3 4 4 3 4 3 2 4" xfId="23965" xr:uid="{761AF661-B5BE-42A1-A14C-762687790E35}"/>
    <cellStyle name="Comma 3 4 4 3 4 3 3" xfId="7153" xr:uid="{00000000-0005-0000-0000-0000343A0000}"/>
    <cellStyle name="Comma 3 4 4 3 4 3 3 2" xfId="16760" xr:uid="{00000000-0005-0000-0000-0000353A0000}"/>
    <cellStyle name="Comma 3 4 4 3 4 3 3 2 2" xfId="35974" xr:uid="{4F9A9363-8D30-49E7-91E7-2039C288E8BF}"/>
    <cellStyle name="Comma 3 4 4 3 4 3 3 3" xfId="26367" xr:uid="{77D1899F-51D4-4654-A56A-E45CD8F7FDCE}"/>
    <cellStyle name="Comma 3 4 4 3 4 3 4" xfId="11956" xr:uid="{00000000-0005-0000-0000-0000363A0000}"/>
    <cellStyle name="Comma 3 4 4 3 4 3 4 2" xfId="31170" xr:uid="{083B4CD9-E721-48BA-ACCB-0BA076407F91}"/>
    <cellStyle name="Comma 3 4 4 3 4 3 5" xfId="21563" xr:uid="{BA301AFD-6F11-4D57-A66D-94E5560AD92D}"/>
    <cellStyle name="Comma 3 4 4 3 4 4" xfId="3151" xr:uid="{00000000-0005-0000-0000-0000373A0000}"/>
    <cellStyle name="Comma 3 4 4 3 4 4 2" xfId="7954" xr:uid="{00000000-0005-0000-0000-0000383A0000}"/>
    <cellStyle name="Comma 3 4 4 3 4 4 2 2" xfId="17561" xr:uid="{00000000-0005-0000-0000-0000393A0000}"/>
    <cellStyle name="Comma 3 4 4 3 4 4 2 2 2" xfId="36775" xr:uid="{F1DF94C8-E1AD-4013-B24D-061054A39768}"/>
    <cellStyle name="Comma 3 4 4 3 4 4 2 3" xfId="27168" xr:uid="{855B65CE-50A7-4722-82EB-3B06E9707E75}"/>
    <cellStyle name="Comma 3 4 4 3 4 4 3" xfId="12758" xr:uid="{00000000-0005-0000-0000-00003A3A0000}"/>
    <cellStyle name="Comma 3 4 4 3 4 4 3 2" xfId="31972" xr:uid="{7258AF41-FF80-47B6-82F2-88A7C2620B17}"/>
    <cellStyle name="Comma 3 4 4 3 4 4 4" xfId="22365" xr:uid="{2E9F2279-B97A-4891-ACA3-269C94F3009B}"/>
    <cellStyle name="Comma 3 4 4 3 4 5" xfId="5553" xr:uid="{00000000-0005-0000-0000-00003B3A0000}"/>
    <cellStyle name="Comma 3 4 4 3 4 5 2" xfId="15160" xr:uid="{00000000-0005-0000-0000-00003C3A0000}"/>
    <cellStyle name="Comma 3 4 4 3 4 5 2 2" xfId="34374" xr:uid="{E9C1F77E-637B-406F-82F7-16120D866441}"/>
    <cellStyle name="Comma 3 4 4 3 4 5 3" xfId="24767" xr:uid="{067A5721-C058-41C1-B15B-4374A6F36871}"/>
    <cellStyle name="Comma 3 4 4 3 4 6" xfId="10356" xr:uid="{00000000-0005-0000-0000-00003D3A0000}"/>
    <cellStyle name="Comma 3 4 4 3 4 6 2" xfId="29570" xr:uid="{CC4DCFEF-FB40-4A96-A777-E8EAC22EBFA1}"/>
    <cellStyle name="Comma 3 4 4 3 4 7" xfId="19963" xr:uid="{2E17050D-82E5-43A7-A587-F5D9EDB7E64E}"/>
    <cellStyle name="Comma 3 4 4 3 5" xfId="946" xr:uid="{00000000-0005-0000-0000-00003E3A0000}"/>
    <cellStyle name="Comma 3 4 4 3 5 2" xfId="3351" xr:uid="{00000000-0005-0000-0000-00003F3A0000}"/>
    <cellStyle name="Comma 3 4 4 3 5 2 2" xfId="8154" xr:uid="{00000000-0005-0000-0000-0000403A0000}"/>
    <cellStyle name="Comma 3 4 4 3 5 2 2 2" xfId="17761" xr:uid="{00000000-0005-0000-0000-0000413A0000}"/>
    <cellStyle name="Comma 3 4 4 3 5 2 2 2 2" xfId="36975" xr:uid="{B8F6C49C-66F5-4E92-9C57-5B57ED17CDB2}"/>
    <cellStyle name="Comma 3 4 4 3 5 2 2 3" xfId="27368" xr:uid="{AD5F2C28-9DF0-4C21-937E-75D03DECCBAF}"/>
    <cellStyle name="Comma 3 4 4 3 5 2 3" xfId="12958" xr:uid="{00000000-0005-0000-0000-0000423A0000}"/>
    <cellStyle name="Comma 3 4 4 3 5 2 3 2" xfId="32172" xr:uid="{7D274E54-4BDA-4C9C-99B2-573DE953C33F}"/>
    <cellStyle name="Comma 3 4 4 3 5 2 4" xfId="22565" xr:uid="{E785971D-358E-4C9B-986E-EBF87A01E75C}"/>
    <cellStyle name="Comma 3 4 4 3 5 3" xfId="5753" xr:uid="{00000000-0005-0000-0000-0000433A0000}"/>
    <cellStyle name="Comma 3 4 4 3 5 3 2" xfId="15360" xr:uid="{00000000-0005-0000-0000-0000443A0000}"/>
    <cellStyle name="Comma 3 4 4 3 5 3 2 2" xfId="34574" xr:uid="{7B3F1704-C209-4564-8DF3-2F61AED21B23}"/>
    <cellStyle name="Comma 3 4 4 3 5 3 3" xfId="24967" xr:uid="{8129D419-3289-4502-B809-C413562BCA1C}"/>
    <cellStyle name="Comma 3 4 4 3 5 4" xfId="10556" xr:uid="{00000000-0005-0000-0000-0000453A0000}"/>
    <cellStyle name="Comma 3 4 4 3 5 4 2" xfId="29770" xr:uid="{7662ABD4-67B5-42E9-80CB-75F06F81842F}"/>
    <cellStyle name="Comma 3 4 4 3 5 5" xfId="20163" xr:uid="{53AC2D9F-47D3-4CD8-AA1B-FD49F790219F}"/>
    <cellStyle name="Comma 3 4 4 3 6" xfId="1746" xr:uid="{00000000-0005-0000-0000-0000463A0000}"/>
    <cellStyle name="Comma 3 4 4 3 6 2" xfId="4151" xr:uid="{00000000-0005-0000-0000-0000473A0000}"/>
    <cellStyle name="Comma 3 4 4 3 6 2 2" xfId="8954" xr:uid="{00000000-0005-0000-0000-0000483A0000}"/>
    <cellStyle name="Comma 3 4 4 3 6 2 2 2" xfId="18561" xr:uid="{00000000-0005-0000-0000-0000493A0000}"/>
    <cellStyle name="Comma 3 4 4 3 6 2 2 2 2" xfId="37775" xr:uid="{7F9CFE06-0D69-49B6-B45E-969965FA84F8}"/>
    <cellStyle name="Comma 3 4 4 3 6 2 2 3" xfId="28168" xr:uid="{FDB4F28D-02DA-4DA1-AE59-10E9F2B384DA}"/>
    <cellStyle name="Comma 3 4 4 3 6 2 3" xfId="13758" xr:uid="{00000000-0005-0000-0000-00004A3A0000}"/>
    <cellStyle name="Comma 3 4 4 3 6 2 3 2" xfId="32972" xr:uid="{D1C09774-1A56-4117-8A28-8BEB5217EC7D}"/>
    <cellStyle name="Comma 3 4 4 3 6 2 4" xfId="23365" xr:uid="{5EAD6523-DFB9-43BE-892F-F6285BB39C59}"/>
    <cellStyle name="Comma 3 4 4 3 6 3" xfId="6553" xr:uid="{00000000-0005-0000-0000-00004B3A0000}"/>
    <cellStyle name="Comma 3 4 4 3 6 3 2" xfId="16160" xr:uid="{00000000-0005-0000-0000-00004C3A0000}"/>
    <cellStyle name="Comma 3 4 4 3 6 3 2 2" xfId="35374" xr:uid="{5DC344BE-4241-4C63-B167-CBD735A9128F}"/>
    <cellStyle name="Comma 3 4 4 3 6 3 3" xfId="25767" xr:uid="{408FD991-A107-4085-BBFC-68232BB5A2C2}"/>
    <cellStyle name="Comma 3 4 4 3 6 4" xfId="11356" xr:uid="{00000000-0005-0000-0000-00004D3A0000}"/>
    <cellStyle name="Comma 3 4 4 3 6 4 2" xfId="30570" xr:uid="{B977E8E5-81FD-47EE-9BF5-0B505602C823}"/>
    <cellStyle name="Comma 3 4 4 3 6 5" xfId="20963" xr:uid="{F6EA6BBF-B811-48BD-96A7-2BA47F1D2CB4}"/>
    <cellStyle name="Comma 3 4 4 3 7" xfId="2551" xr:uid="{00000000-0005-0000-0000-00004E3A0000}"/>
    <cellStyle name="Comma 3 4 4 3 7 2" xfId="7354" xr:uid="{00000000-0005-0000-0000-00004F3A0000}"/>
    <cellStyle name="Comma 3 4 4 3 7 2 2" xfId="16961" xr:uid="{00000000-0005-0000-0000-0000503A0000}"/>
    <cellStyle name="Comma 3 4 4 3 7 2 2 2" xfId="36175" xr:uid="{50F4DF8D-37C4-4E79-A0F7-88EC168279A3}"/>
    <cellStyle name="Comma 3 4 4 3 7 2 3" xfId="26568" xr:uid="{892A676A-9CF1-4B1C-96C0-E741194976A0}"/>
    <cellStyle name="Comma 3 4 4 3 7 3" xfId="12158" xr:uid="{00000000-0005-0000-0000-0000513A0000}"/>
    <cellStyle name="Comma 3 4 4 3 7 3 2" xfId="31372" xr:uid="{A838BA00-792D-48F1-B233-F4AC68D722BB}"/>
    <cellStyle name="Comma 3 4 4 3 7 4" xfId="21765" xr:uid="{262BF5EF-80E0-437C-991D-4AA47C2E02B0}"/>
    <cellStyle name="Comma 3 4 4 3 8" xfId="4953" xr:uid="{00000000-0005-0000-0000-0000523A0000}"/>
    <cellStyle name="Comma 3 4 4 3 8 2" xfId="14560" xr:uid="{00000000-0005-0000-0000-0000533A0000}"/>
    <cellStyle name="Comma 3 4 4 3 8 2 2" xfId="33774" xr:uid="{9AA5DAC9-D1C1-4A1F-A46A-796594B5B746}"/>
    <cellStyle name="Comma 3 4 4 3 8 3" xfId="24167" xr:uid="{42F1CDB9-8A10-4504-B02D-9AE88BBF8DBB}"/>
    <cellStyle name="Comma 3 4 4 3 9" xfId="9756" xr:uid="{00000000-0005-0000-0000-0000543A0000}"/>
    <cellStyle name="Comma 3 4 4 3 9 2" xfId="28970" xr:uid="{7BD60318-0CE2-4E0F-8085-76E30C4D51DB}"/>
    <cellStyle name="Comma 3 4 4 4" xfId="245" xr:uid="{00000000-0005-0000-0000-0000553A0000}"/>
    <cellStyle name="Comma 3 4 4 4 2" xfId="1046" xr:uid="{00000000-0005-0000-0000-0000563A0000}"/>
    <cellStyle name="Comma 3 4 4 4 2 2" xfId="3451" xr:uid="{00000000-0005-0000-0000-0000573A0000}"/>
    <cellStyle name="Comma 3 4 4 4 2 2 2" xfId="8254" xr:uid="{00000000-0005-0000-0000-0000583A0000}"/>
    <cellStyle name="Comma 3 4 4 4 2 2 2 2" xfId="17861" xr:uid="{00000000-0005-0000-0000-0000593A0000}"/>
    <cellStyle name="Comma 3 4 4 4 2 2 2 2 2" xfId="37075" xr:uid="{2A328364-DE4F-464F-88CE-63E61CEC18EF}"/>
    <cellStyle name="Comma 3 4 4 4 2 2 2 3" xfId="27468" xr:uid="{29EB708E-D17D-48A2-84B8-63C79497068F}"/>
    <cellStyle name="Comma 3 4 4 4 2 2 3" xfId="13058" xr:uid="{00000000-0005-0000-0000-00005A3A0000}"/>
    <cellStyle name="Comma 3 4 4 4 2 2 3 2" xfId="32272" xr:uid="{058A8838-FA6B-4964-BB4E-163BA5BA5EFB}"/>
    <cellStyle name="Comma 3 4 4 4 2 2 4" xfId="22665" xr:uid="{5DBEAD5D-87C7-43FF-B104-AD2F259FF51F}"/>
    <cellStyle name="Comma 3 4 4 4 2 3" xfId="5853" xr:uid="{00000000-0005-0000-0000-00005B3A0000}"/>
    <cellStyle name="Comma 3 4 4 4 2 3 2" xfId="15460" xr:uid="{00000000-0005-0000-0000-00005C3A0000}"/>
    <cellStyle name="Comma 3 4 4 4 2 3 2 2" xfId="34674" xr:uid="{2558F46C-8D03-439A-A594-DCDC93CD06A0}"/>
    <cellStyle name="Comma 3 4 4 4 2 3 3" xfId="25067" xr:uid="{B5F4C29C-4D6C-4B36-ACF4-9824CBD2A0CB}"/>
    <cellStyle name="Comma 3 4 4 4 2 4" xfId="10656" xr:uid="{00000000-0005-0000-0000-00005D3A0000}"/>
    <cellStyle name="Comma 3 4 4 4 2 4 2" xfId="29870" xr:uid="{305F5419-B2F8-4D41-999C-74D76D4144CF}"/>
    <cellStyle name="Comma 3 4 4 4 2 5" xfId="20263" xr:uid="{B5FBC01C-5CEE-4429-9845-5AFBD4D5EF60}"/>
    <cellStyle name="Comma 3 4 4 4 3" xfId="1846" xr:uid="{00000000-0005-0000-0000-00005E3A0000}"/>
    <cellStyle name="Comma 3 4 4 4 3 2" xfId="4251" xr:uid="{00000000-0005-0000-0000-00005F3A0000}"/>
    <cellStyle name="Comma 3 4 4 4 3 2 2" xfId="9054" xr:uid="{00000000-0005-0000-0000-0000603A0000}"/>
    <cellStyle name="Comma 3 4 4 4 3 2 2 2" xfId="18661" xr:uid="{00000000-0005-0000-0000-0000613A0000}"/>
    <cellStyle name="Comma 3 4 4 4 3 2 2 2 2" xfId="37875" xr:uid="{FF751DDC-45F8-41B0-96FB-AEEB4F72D50D}"/>
    <cellStyle name="Comma 3 4 4 4 3 2 2 3" xfId="28268" xr:uid="{EEE693E7-85A4-461C-B9CF-DCB120636B9C}"/>
    <cellStyle name="Comma 3 4 4 4 3 2 3" xfId="13858" xr:uid="{00000000-0005-0000-0000-0000623A0000}"/>
    <cellStyle name="Comma 3 4 4 4 3 2 3 2" xfId="33072" xr:uid="{699ED1D5-3D46-44AB-BC08-60784BAAD2AC}"/>
    <cellStyle name="Comma 3 4 4 4 3 2 4" xfId="23465" xr:uid="{71947589-8F92-4054-87BF-08AD323E04F4}"/>
    <cellStyle name="Comma 3 4 4 4 3 3" xfId="6653" xr:uid="{00000000-0005-0000-0000-0000633A0000}"/>
    <cellStyle name="Comma 3 4 4 4 3 3 2" xfId="16260" xr:uid="{00000000-0005-0000-0000-0000643A0000}"/>
    <cellStyle name="Comma 3 4 4 4 3 3 2 2" xfId="35474" xr:uid="{A381B3E1-FA2A-4395-B959-FB3BA77D4E2B}"/>
    <cellStyle name="Comma 3 4 4 4 3 3 3" xfId="25867" xr:uid="{981B5F77-3C88-4D35-BDFE-E3D3A0604DD2}"/>
    <cellStyle name="Comma 3 4 4 4 3 4" xfId="11456" xr:uid="{00000000-0005-0000-0000-0000653A0000}"/>
    <cellStyle name="Comma 3 4 4 4 3 4 2" xfId="30670" xr:uid="{F1F5C487-9954-4493-A45A-2E867E7A9AF1}"/>
    <cellStyle name="Comma 3 4 4 4 3 5" xfId="21063" xr:uid="{C09EE3F0-6385-42F5-B43B-2AE90A9B7363}"/>
    <cellStyle name="Comma 3 4 4 4 4" xfId="2651" xr:uid="{00000000-0005-0000-0000-0000663A0000}"/>
    <cellStyle name="Comma 3 4 4 4 4 2" xfId="7454" xr:uid="{00000000-0005-0000-0000-0000673A0000}"/>
    <cellStyle name="Comma 3 4 4 4 4 2 2" xfId="17061" xr:uid="{00000000-0005-0000-0000-0000683A0000}"/>
    <cellStyle name="Comma 3 4 4 4 4 2 2 2" xfId="36275" xr:uid="{0A6CB198-90D4-4E16-B47C-6AE945C4EE11}"/>
    <cellStyle name="Comma 3 4 4 4 4 2 3" xfId="26668" xr:uid="{673DD968-423C-4988-B81C-E6382F5F2103}"/>
    <cellStyle name="Comma 3 4 4 4 4 3" xfId="12258" xr:uid="{00000000-0005-0000-0000-0000693A0000}"/>
    <cellStyle name="Comma 3 4 4 4 4 3 2" xfId="31472" xr:uid="{3CE72EF9-1874-4C8A-BE97-2FFBA2AAEF7E}"/>
    <cellStyle name="Comma 3 4 4 4 4 4" xfId="21865" xr:uid="{FB0E5A3F-F4E9-4513-9703-0E169BEF32F3}"/>
    <cellStyle name="Comma 3 4 4 4 5" xfId="5053" xr:uid="{00000000-0005-0000-0000-00006A3A0000}"/>
    <cellStyle name="Comma 3 4 4 4 5 2" xfId="14660" xr:uid="{00000000-0005-0000-0000-00006B3A0000}"/>
    <cellStyle name="Comma 3 4 4 4 5 2 2" xfId="33874" xr:uid="{76F8EF33-C053-4277-A235-A3A57F52BCBD}"/>
    <cellStyle name="Comma 3 4 4 4 5 3" xfId="24267" xr:uid="{E28CBB08-5DB0-42EF-96EA-96D1DF1FF682}"/>
    <cellStyle name="Comma 3 4 4 4 6" xfId="9856" xr:uid="{00000000-0005-0000-0000-00006C3A0000}"/>
    <cellStyle name="Comma 3 4 4 4 6 2" xfId="29070" xr:uid="{5B5A53C6-C453-475F-AB2C-BCA32FEA1720}"/>
    <cellStyle name="Comma 3 4 4 4 7" xfId="19463" xr:uid="{D3A082DB-4416-492E-B094-BDD9BC792BA3}"/>
    <cellStyle name="Comma 3 4 4 5" xfId="445" xr:uid="{00000000-0005-0000-0000-00006D3A0000}"/>
    <cellStyle name="Comma 3 4 4 5 2" xfId="1246" xr:uid="{00000000-0005-0000-0000-00006E3A0000}"/>
    <cellStyle name="Comma 3 4 4 5 2 2" xfId="3651" xr:uid="{00000000-0005-0000-0000-00006F3A0000}"/>
    <cellStyle name="Comma 3 4 4 5 2 2 2" xfId="8454" xr:uid="{00000000-0005-0000-0000-0000703A0000}"/>
    <cellStyle name="Comma 3 4 4 5 2 2 2 2" xfId="18061" xr:uid="{00000000-0005-0000-0000-0000713A0000}"/>
    <cellStyle name="Comma 3 4 4 5 2 2 2 2 2" xfId="37275" xr:uid="{1B0A36A7-C12D-425C-B608-EE121EE2561E}"/>
    <cellStyle name="Comma 3 4 4 5 2 2 2 3" xfId="27668" xr:uid="{8BA38A70-97D4-4407-BDBE-2DC64DE457C1}"/>
    <cellStyle name="Comma 3 4 4 5 2 2 3" xfId="13258" xr:uid="{00000000-0005-0000-0000-0000723A0000}"/>
    <cellStyle name="Comma 3 4 4 5 2 2 3 2" xfId="32472" xr:uid="{4D440864-E168-44F9-8098-1C00E0CABA9F}"/>
    <cellStyle name="Comma 3 4 4 5 2 2 4" xfId="22865" xr:uid="{042F552A-AF0D-4C5B-B8A8-9F35AF37B243}"/>
    <cellStyle name="Comma 3 4 4 5 2 3" xfId="6053" xr:uid="{00000000-0005-0000-0000-0000733A0000}"/>
    <cellStyle name="Comma 3 4 4 5 2 3 2" xfId="15660" xr:uid="{00000000-0005-0000-0000-0000743A0000}"/>
    <cellStyle name="Comma 3 4 4 5 2 3 2 2" xfId="34874" xr:uid="{17B7A810-F319-4306-99E4-A6B26C49BE0C}"/>
    <cellStyle name="Comma 3 4 4 5 2 3 3" xfId="25267" xr:uid="{E2AC1889-C2D6-462D-A9FB-BC0BB4E8519B}"/>
    <cellStyle name="Comma 3 4 4 5 2 4" xfId="10856" xr:uid="{00000000-0005-0000-0000-0000753A0000}"/>
    <cellStyle name="Comma 3 4 4 5 2 4 2" xfId="30070" xr:uid="{C7E1A44A-83F8-4685-A0EA-253736FACE4D}"/>
    <cellStyle name="Comma 3 4 4 5 2 5" xfId="20463" xr:uid="{8BF239B7-2EF3-4E9F-B09B-BC10150D9DAF}"/>
    <cellStyle name="Comma 3 4 4 5 3" xfId="2046" xr:uid="{00000000-0005-0000-0000-0000763A0000}"/>
    <cellStyle name="Comma 3 4 4 5 3 2" xfId="4451" xr:uid="{00000000-0005-0000-0000-0000773A0000}"/>
    <cellStyle name="Comma 3 4 4 5 3 2 2" xfId="9254" xr:uid="{00000000-0005-0000-0000-0000783A0000}"/>
    <cellStyle name="Comma 3 4 4 5 3 2 2 2" xfId="18861" xr:uid="{00000000-0005-0000-0000-0000793A0000}"/>
    <cellStyle name="Comma 3 4 4 5 3 2 2 2 2" xfId="38075" xr:uid="{AD0D4DB6-2426-4055-9577-E2F5F3C9153B}"/>
    <cellStyle name="Comma 3 4 4 5 3 2 2 3" xfId="28468" xr:uid="{385D5896-5BFB-448D-BA42-67255A8C4A30}"/>
    <cellStyle name="Comma 3 4 4 5 3 2 3" xfId="14058" xr:uid="{00000000-0005-0000-0000-00007A3A0000}"/>
    <cellStyle name="Comma 3 4 4 5 3 2 3 2" xfId="33272" xr:uid="{DCE27682-F2D1-4925-B72F-6D03A4529642}"/>
    <cellStyle name="Comma 3 4 4 5 3 2 4" xfId="23665" xr:uid="{E70C6C8B-EF75-46CC-A5D3-BC03B1A02278}"/>
    <cellStyle name="Comma 3 4 4 5 3 3" xfId="6853" xr:uid="{00000000-0005-0000-0000-00007B3A0000}"/>
    <cellStyle name="Comma 3 4 4 5 3 3 2" xfId="16460" xr:uid="{00000000-0005-0000-0000-00007C3A0000}"/>
    <cellStyle name="Comma 3 4 4 5 3 3 2 2" xfId="35674" xr:uid="{69FCEDBF-5FE5-48CA-8485-FE83BFD90588}"/>
    <cellStyle name="Comma 3 4 4 5 3 3 3" xfId="26067" xr:uid="{24AF28CE-FFFA-4DAC-879F-91131B6BD6AF}"/>
    <cellStyle name="Comma 3 4 4 5 3 4" xfId="11656" xr:uid="{00000000-0005-0000-0000-00007D3A0000}"/>
    <cellStyle name="Comma 3 4 4 5 3 4 2" xfId="30870" xr:uid="{FE20A056-F50F-4B05-B5BD-4B6B0F6F5377}"/>
    <cellStyle name="Comma 3 4 4 5 3 5" xfId="21263" xr:uid="{06979D45-6B25-4241-B6F0-A1E09ED98D04}"/>
    <cellStyle name="Comma 3 4 4 5 4" xfId="2851" xr:uid="{00000000-0005-0000-0000-00007E3A0000}"/>
    <cellStyle name="Comma 3 4 4 5 4 2" xfId="7654" xr:uid="{00000000-0005-0000-0000-00007F3A0000}"/>
    <cellStyle name="Comma 3 4 4 5 4 2 2" xfId="17261" xr:uid="{00000000-0005-0000-0000-0000803A0000}"/>
    <cellStyle name="Comma 3 4 4 5 4 2 2 2" xfId="36475" xr:uid="{4BB8E207-EA88-4B37-B6A3-7EA4CAD3EC75}"/>
    <cellStyle name="Comma 3 4 4 5 4 2 3" xfId="26868" xr:uid="{0683C74E-86FC-4F92-9A37-029358FD4916}"/>
    <cellStyle name="Comma 3 4 4 5 4 3" xfId="12458" xr:uid="{00000000-0005-0000-0000-0000813A0000}"/>
    <cellStyle name="Comma 3 4 4 5 4 3 2" xfId="31672" xr:uid="{FD219642-5D9D-4E56-B92F-C2A5A45D863D}"/>
    <cellStyle name="Comma 3 4 4 5 4 4" xfId="22065" xr:uid="{011909FB-AA29-4D4D-A5D3-536C6775E901}"/>
    <cellStyle name="Comma 3 4 4 5 5" xfId="5253" xr:uid="{00000000-0005-0000-0000-0000823A0000}"/>
    <cellStyle name="Comma 3 4 4 5 5 2" xfId="14860" xr:uid="{00000000-0005-0000-0000-0000833A0000}"/>
    <cellStyle name="Comma 3 4 4 5 5 2 2" xfId="34074" xr:uid="{3D77BD81-2428-4704-AD2D-C54DF6B5D81F}"/>
    <cellStyle name="Comma 3 4 4 5 5 3" xfId="24467" xr:uid="{6381DC11-6700-4796-A355-F1CF731AAE1F}"/>
    <cellStyle name="Comma 3 4 4 5 6" xfId="10056" xr:uid="{00000000-0005-0000-0000-0000843A0000}"/>
    <cellStyle name="Comma 3 4 4 5 6 2" xfId="29270" xr:uid="{323B1C64-AAD9-4EFE-9FE0-A2E396130321}"/>
    <cellStyle name="Comma 3 4 4 5 7" xfId="19663" xr:uid="{B2CAAF07-BAFB-4913-840B-57E99401FD9D}"/>
    <cellStyle name="Comma 3 4 4 6" xfId="645" xr:uid="{00000000-0005-0000-0000-0000853A0000}"/>
    <cellStyle name="Comma 3 4 4 6 2" xfId="1446" xr:uid="{00000000-0005-0000-0000-0000863A0000}"/>
    <cellStyle name="Comma 3 4 4 6 2 2" xfId="3851" xr:uid="{00000000-0005-0000-0000-0000873A0000}"/>
    <cellStyle name="Comma 3 4 4 6 2 2 2" xfId="8654" xr:uid="{00000000-0005-0000-0000-0000883A0000}"/>
    <cellStyle name="Comma 3 4 4 6 2 2 2 2" xfId="18261" xr:uid="{00000000-0005-0000-0000-0000893A0000}"/>
    <cellStyle name="Comma 3 4 4 6 2 2 2 2 2" xfId="37475" xr:uid="{824E2D04-58E4-4098-83C8-CA91E12FF39A}"/>
    <cellStyle name="Comma 3 4 4 6 2 2 2 3" xfId="27868" xr:uid="{D05B5112-5DB8-4293-AC4E-505986065480}"/>
    <cellStyle name="Comma 3 4 4 6 2 2 3" xfId="13458" xr:uid="{00000000-0005-0000-0000-00008A3A0000}"/>
    <cellStyle name="Comma 3 4 4 6 2 2 3 2" xfId="32672" xr:uid="{A4D2771C-2808-4E6E-88C6-351B14ED7257}"/>
    <cellStyle name="Comma 3 4 4 6 2 2 4" xfId="23065" xr:uid="{DB7EA9EE-50DA-4009-BBBE-844804BB5CE1}"/>
    <cellStyle name="Comma 3 4 4 6 2 3" xfId="6253" xr:uid="{00000000-0005-0000-0000-00008B3A0000}"/>
    <cellStyle name="Comma 3 4 4 6 2 3 2" xfId="15860" xr:uid="{00000000-0005-0000-0000-00008C3A0000}"/>
    <cellStyle name="Comma 3 4 4 6 2 3 2 2" xfId="35074" xr:uid="{8DFCD8BA-717E-4E71-9C48-46765B90563B}"/>
    <cellStyle name="Comma 3 4 4 6 2 3 3" xfId="25467" xr:uid="{BC863AEE-4AF4-449C-86E6-9C444FFE9BB6}"/>
    <cellStyle name="Comma 3 4 4 6 2 4" xfId="11056" xr:uid="{00000000-0005-0000-0000-00008D3A0000}"/>
    <cellStyle name="Comma 3 4 4 6 2 4 2" xfId="30270" xr:uid="{BEF1FE20-BC12-4738-B40E-1A9912E413C4}"/>
    <cellStyle name="Comma 3 4 4 6 2 5" xfId="20663" xr:uid="{958A4E9E-41AB-4D83-B984-FB88E189CB9D}"/>
    <cellStyle name="Comma 3 4 4 6 3" xfId="2246" xr:uid="{00000000-0005-0000-0000-00008E3A0000}"/>
    <cellStyle name="Comma 3 4 4 6 3 2" xfId="4651" xr:uid="{00000000-0005-0000-0000-00008F3A0000}"/>
    <cellStyle name="Comma 3 4 4 6 3 2 2" xfId="9454" xr:uid="{00000000-0005-0000-0000-0000903A0000}"/>
    <cellStyle name="Comma 3 4 4 6 3 2 2 2" xfId="19061" xr:uid="{00000000-0005-0000-0000-0000913A0000}"/>
    <cellStyle name="Comma 3 4 4 6 3 2 2 2 2" xfId="38275" xr:uid="{95025FAD-ADC1-4CC3-AA9B-5682FEA7C453}"/>
    <cellStyle name="Comma 3 4 4 6 3 2 2 3" xfId="28668" xr:uid="{E5F0C171-73B8-4C3A-BAA9-194AEE9994EE}"/>
    <cellStyle name="Comma 3 4 4 6 3 2 3" xfId="14258" xr:uid="{00000000-0005-0000-0000-0000923A0000}"/>
    <cellStyle name="Comma 3 4 4 6 3 2 3 2" xfId="33472" xr:uid="{8D790D58-89EE-43CA-B9B3-5F51796C6AC3}"/>
    <cellStyle name="Comma 3 4 4 6 3 2 4" xfId="23865" xr:uid="{F88B64DF-AE78-499A-8411-056411AC3F4F}"/>
    <cellStyle name="Comma 3 4 4 6 3 3" xfId="7053" xr:uid="{00000000-0005-0000-0000-0000933A0000}"/>
    <cellStyle name="Comma 3 4 4 6 3 3 2" xfId="16660" xr:uid="{00000000-0005-0000-0000-0000943A0000}"/>
    <cellStyle name="Comma 3 4 4 6 3 3 2 2" xfId="35874" xr:uid="{E35A253A-43A0-467B-8431-43F47B42F26A}"/>
    <cellStyle name="Comma 3 4 4 6 3 3 3" xfId="26267" xr:uid="{370C8FF1-65CA-4CBA-B167-9A8CE7A208E3}"/>
    <cellStyle name="Comma 3 4 4 6 3 4" xfId="11856" xr:uid="{00000000-0005-0000-0000-0000953A0000}"/>
    <cellStyle name="Comma 3 4 4 6 3 4 2" xfId="31070" xr:uid="{2D83029C-C22F-409D-9D0E-6B8DFB7ED79F}"/>
    <cellStyle name="Comma 3 4 4 6 3 5" xfId="21463" xr:uid="{B60277BD-E3C4-4CA3-9E1C-B45C0351DEDC}"/>
    <cellStyle name="Comma 3 4 4 6 4" xfId="3051" xr:uid="{00000000-0005-0000-0000-0000963A0000}"/>
    <cellStyle name="Comma 3 4 4 6 4 2" xfId="7854" xr:uid="{00000000-0005-0000-0000-0000973A0000}"/>
    <cellStyle name="Comma 3 4 4 6 4 2 2" xfId="17461" xr:uid="{00000000-0005-0000-0000-0000983A0000}"/>
    <cellStyle name="Comma 3 4 4 6 4 2 2 2" xfId="36675" xr:uid="{9C6604BA-7B11-4A5A-8760-DE41F2CBDD85}"/>
    <cellStyle name="Comma 3 4 4 6 4 2 3" xfId="27068" xr:uid="{FFD96C26-542F-46BD-AE3A-A9C89FEF2B2D}"/>
    <cellStyle name="Comma 3 4 4 6 4 3" xfId="12658" xr:uid="{00000000-0005-0000-0000-0000993A0000}"/>
    <cellStyle name="Comma 3 4 4 6 4 3 2" xfId="31872" xr:uid="{D79CFD6D-03E4-4931-86D4-3478F7F1EAE2}"/>
    <cellStyle name="Comma 3 4 4 6 4 4" xfId="22265" xr:uid="{73F330D2-9262-4A84-BC58-7BAFB45DE1C5}"/>
    <cellStyle name="Comma 3 4 4 6 5" xfId="5453" xr:uid="{00000000-0005-0000-0000-00009A3A0000}"/>
    <cellStyle name="Comma 3 4 4 6 5 2" xfId="15060" xr:uid="{00000000-0005-0000-0000-00009B3A0000}"/>
    <cellStyle name="Comma 3 4 4 6 5 2 2" xfId="34274" xr:uid="{D9CC3AA2-56A8-4F58-8198-522F83CFC422}"/>
    <cellStyle name="Comma 3 4 4 6 5 3" xfId="24667" xr:uid="{A4892860-E325-4A79-8F04-E166EAD49FDF}"/>
    <cellStyle name="Comma 3 4 4 6 6" xfId="10256" xr:uid="{00000000-0005-0000-0000-00009C3A0000}"/>
    <cellStyle name="Comma 3 4 4 6 6 2" xfId="29470" xr:uid="{E1D78445-445B-4248-946F-49876CE71EE7}"/>
    <cellStyle name="Comma 3 4 4 6 7" xfId="19863" xr:uid="{8A0E697B-8FF0-4C5F-BFF5-F5D72E77BD2C}"/>
    <cellStyle name="Comma 3 4 4 7" xfId="846" xr:uid="{00000000-0005-0000-0000-00009D3A0000}"/>
    <cellStyle name="Comma 3 4 4 7 2" xfId="3251" xr:uid="{00000000-0005-0000-0000-00009E3A0000}"/>
    <cellStyle name="Comma 3 4 4 7 2 2" xfId="8054" xr:uid="{00000000-0005-0000-0000-00009F3A0000}"/>
    <cellStyle name="Comma 3 4 4 7 2 2 2" xfId="17661" xr:uid="{00000000-0005-0000-0000-0000A03A0000}"/>
    <cellStyle name="Comma 3 4 4 7 2 2 2 2" xfId="36875" xr:uid="{F363B035-94D5-4B0F-85E3-4CAC056D992D}"/>
    <cellStyle name="Comma 3 4 4 7 2 2 3" xfId="27268" xr:uid="{22436A94-997B-4CE4-8016-71355F05092B}"/>
    <cellStyle name="Comma 3 4 4 7 2 3" xfId="12858" xr:uid="{00000000-0005-0000-0000-0000A13A0000}"/>
    <cellStyle name="Comma 3 4 4 7 2 3 2" xfId="32072" xr:uid="{D1C68779-0124-4648-B66E-CE3F75A83C5F}"/>
    <cellStyle name="Comma 3 4 4 7 2 4" xfId="22465" xr:uid="{842582A7-78B7-487D-B606-E8D71578A0BD}"/>
    <cellStyle name="Comma 3 4 4 7 3" xfId="5653" xr:uid="{00000000-0005-0000-0000-0000A23A0000}"/>
    <cellStyle name="Comma 3 4 4 7 3 2" xfId="15260" xr:uid="{00000000-0005-0000-0000-0000A33A0000}"/>
    <cellStyle name="Comma 3 4 4 7 3 2 2" xfId="34474" xr:uid="{EF0A9CDD-E461-4752-936E-F60A3740DFD1}"/>
    <cellStyle name="Comma 3 4 4 7 3 3" xfId="24867" xr:uid="{19E1EA81-5694-44CC-A1AC-5DA683D78A83}"/>
    <cellStyle name="Comma 3 4 4 7 4" xfId="10456" xr:uid="{00000000-0005-0000-0000-0000A43A0000}"/>
    <cellStyle name="Comma 3 4 4 7 4 2" xfId="29670" xr:uid="{FECA99D5-B18E-4DDD-8D87-00C140265CA0}"/>
    <cellStyle name="Comma 3 4 4 7 5" xfId="20063" xr:uid="{8CF9D836-5A09-4F37-8D38-0E3F2F5C83A5}"/>
    <cellStyle name="Comma 3 4 4 8" xfId="1646" xr:uid="{00000000-0005-0000-0000-0000A53A0000}"/>
    <cellStyle name="Comma 3 4 4 8 2" xfId="4051" xr:uid="{00000000-0005-0000-0000-0000A63A0000}"/>
    <cellStyle name="Comma 3 4 4 8 2 2" xfId="8854" xr:uid="{00000000-0005-0000-0000-0000A73A0000}"/>
    <cellStyle name="Comma 3 4 4 8 2 2 2" xfId="18461" xr:uid="{00000000-0005-0000-0000-0000A83A0000}"/>
    <cellStyle name="Comma 3 4 4 8 2 2 2 2" xfId="37675" xr:uid="{0F828A4D-7CB5-4D07-9240-EA968B5C4B50}"/>
    <cellStyle name="Comma 3 4 4 8 2 2 3" xfId="28068" xr:uid="{380DD58F-422C-41D2-BD23-EAA9296B0031}"/>
    <cellStyle name="Comma 3 4 4 8 2 3" xfId="13658" xr:uid="{00000000-0005-0000-0000-0000A93A0000}"/>
    <cellStyle name="Comma 3 4 4 8 2 3 2" xfId="32872" xr:uid="{8FD58989-581B-489E-95A9-F8A9FF8146E4}"/>
    <cellStyle name="Comma 3 4 4 8 2 4" xfId="23265" xr:uid="{83ECCB4E-3AF6-4F16-B7C4-6842B6BB1B4C}"/>
    <cellStyle name="Comma 3 4 4 8 3" xfId="6453" xr:uid="{00000000-0005-0000-0000-0000AA3A0000}"/>
    <cellStyle name="Comma 3 4 4 8 3 2" xfId="16060" xr:uid="{00000000-0005-0000-0000-0000AB3A0000}"/>
    <cellStyle name="Comma 3 4 4 8 3 2 2" xfId="35274" xr:uid="{16708737-D9D4-411A-934E-B65DA2184D0F}"/>
    <cellStyle name="Comma 3 4 4 8 3 3" xfId="25667" xr:uid="{5A6B5CBD-C15E-4497-B452-6538BC63488A}"/>
    <cellStyle name="Comma 3 4 4 8 4" xfId="11256" xr:uid="{00000000-0005-0000-0000-0000AC3A0000}"/>
    <cellStyle name="Comma 3 4 4 8 4 2" xfId="30470" xr:uid="{BFD74D87-4D2C-4266-BF56-F6D440FE34DC}"/>
    <cellStyle name="Comma 3 4 4 8 5" xfId="20863" xr:uid="{A2630CAB-EB0F-46CE-A8BD-8CB9CB6CA5B5}"/>
    <cellStyle name="Comma 3 4 4 9" xfId="2451" xr:uid="{00000000-0005-0000-0000-0000AD3A0000}"/>
    <cellStyle name="Comma 3 4 4 9 2" xfId="7254" xr:uid="{00000000-0005-0000-0000-0000AE3A0000}"/>
    <cellStyle name="Comma 3 4 4 9 2 2" xfId="16861" xr:uid="{00000000-0005-0000-0000-0000AF3A0000}"/>
    <cellStyle name="Comma 3 4 4 9 2 2 2" xfId="36075" xr:uid="{906C4D1D-977A-4DCA-8D22-90ADC579678F}"/>
    <cellStyle name="Comma 3 4 4 9 2 3" xfId="26468" xr:uid="{8CC7188B-422F-460C-BEE1-F2797AD11B92}"/>
    <cellStyle name="Comma 3 4 4 9 3" xfId="12058" xr:uid="{00000000-0005-0000-0000-0000B03A0000}"/>
    <cellStyle name="Comma 3 4 4 9 3 2" xfId="31272" xr:uid="{AAC880B1-7649-4A82-8127-DA2A1202331D}"/>
    <cellStyle name="Comma 3 4 4 9 4" xfId="21665" xr:uid="{289535AB-56C5-49C7-BD64-EB0F68A1BFE2}"/>
    <cellStyle name="Comma 3 4 5" xfId="54" xr:uid="{00000000-0005-0000-0000-0000B13A0000}"/>
    <cellStyle name="Comma 3 4 5 10" xfId="4863" xr:uid="{00000000-0005-0000-0000-0000B23A0000}"/>
    <cellStyle name="Comma 3 4 5 10 2" xfId="14470" xr:uid="{00000000-0005-0000-0000-0000B33A0000}"/>
    <cellStyle name="Comma 3 4 5 10 2 2" xfId="33684" xr:uid="{393C3CA7-9FD5-4424-9181-9D97829C01A6}"/>
    <cellStyle name="Comma 3 4 5 10 3" xfId="24077" xr:uid="{D1388FC0-87C0-4812-904F-8CB36F43627D}"/>
    <cellStyle name="Comma 3 4 5 11" xfId="9666" xr:uid="{00000000-0005-0000-0000-0000B43A0000}"/>
    <cellStyle name="Comma 3 4 5 11 2" xfId="28880" xr:uid="{CBDACFA2-6EBE-4DE2-9367-62A7149E4E88}"/>
    <cellStyle name="Comma 3 4 5 12" xfId="19273" xr:uid="{0C6F6659-7F28-4B63-BF70-E936878A9CE4}"/>
    <cellStyle name="Comma 3 4 5 2" xfId="105" xr:uid="{00000000-0005-0000-0000-0000B53A0000}"/>
    <cellStyle name="Comma 3 4 5 2 10" xfId="9716" xr:uid="{00000000-0005-0000-0000-0000B63A0000}"/>
    <cellStyle name="Comma 3 4 5 2 10 2" xfId="28930" xr:uid="{66A00CFF-62BD-4A64-9013-CFD1DB130BA2}"/>
    <cellStyle name="Comma 3 4 5 2 11" xfId="19323" xr:uid="{F8975B2F-750E-4EAB-9DE0-2C854A6B08B6}"/>
    <cellStyle name="Comma 3 4 5 2 2" xfId="205" xr:uid="{00000000-0005-0000-0000-0000B73A0000}"/>
    <cellStyle name="Comma 3 4 5 2 2 10" xfId="19423" xr:uid="{E6319541-A84B-4E22-A2B5-BD9266BA0EA8}"/>
    <cellStyle name="Comma 3 4 5 2 2 2" xfId="405" xr:uid="{00000000-0005-0000-0000-0000B83A0000}"/>
    <cellStyle name="Comma 3 4 5 2 2 2 2" xfId="1206" xr:uid="{00000000-0005-0000-0000-0000B93A0000}"/>
    <cellStyle name="Comma 3 4 5 2 2 2 2 2" xfId="3611" xr:uid="{00000000-0005-0000-0000-0000BA3A0000}"/>
    <cellStyle name="Comma 3 4 5 2 2 2 2 2 2" xfId="8414" xr:uid="{00000000-0005-0000-0000-0000BB3A0000}"/>
    <cellStyle name="Comma 3 4 5 2 2 2 2 2 2 2" xfId="18021" xr:uid="{00000000-0005-0000-0000-0000BC3A0000}"/>
    <cellStyle name="Comma 3 4 5 2 2 2 2 2 2 2 2" xfId="37235" xr:uid="{E0AB08D2-B33A-4209-9975-9CFFE5C9C8C8}"/>
    <cellStyle name="Comma 3 4 5 2 2 2 2 2 2 3" xfId="27628" xr:uid="{A9C9B4A0-40DC-46C0-B95E-6DC7EFD2E00F}"/>
    <cellStyle name="Comma 3 4 5 2 2 2 2 2 3" xfId="13218" xr:uid="{00000000-0005-0000-0000-0000BD3A0000}"/>
    <cellStyle name="Comma 3 4 5 2 2 2 2 2 3 2" xfId="32432" xr:uid="{D87BD68E-A451-4AEF-823A-0C4B876C5861}"/>
    <cellStyle name="Comma 3 4 5 2 2 2 2 2 4" xfId="22825" xr:uid="{5B23271C-5B5D-4C83-865F-CD7C898EC076}"/>
    <cellStyle name="Comma 3 4 5 2 2 2 2 3" xfId="6013" xr:uid="{00000000-0005-0000-0000-0000BE3A0000}"/>
    <cellStyle name="Comma 3 4 5 2 2 2 2 3 2" xfId="15620" xr:uid="{00000000-0005-0000-0000-0000BF3A0000}"/>
    <cellStyle name="Comma 3 4 5 2 2 2 2 3 2 2" xfId="34834" xr:uid="{A74A4B20-3A8E-4AF6-B2AC-A68D5FE724D3}"/>
    <cellStyle name="Comma 3 4 5 2 2 2 2 3 3" xfId="25227" xr:uid="{4BFDE91F-CA39-4F96-879C-BD10D71DF6A5}"/>
    <cellStyle name="Comma 3 4 5 2 2 2 2 4" xfId="10816" xr:uid="{00000000-0005-0000-0000-0000C03A0000}"/>
    <cellStyle name="Comma 3 4 5 2 2 2 2 4 2" xfId="30030" xr:uid="{73B8A59E-3B5C-4AA6-821C-03F3ADF11824}"/>
    <cellStyle name="Comma 3 4 5 2 2 2 2 5" xfId="20423" xr:uid="{CEA1F636-E71D-48FB-AA3E-08E47EDFA128}"/>
    <cellStyle name="Comma 3 4 5 2 2 2 3" xfId="2006" xr:uid="{00000000-0005-0000-0000-0000C13A0000}"/>
    <cellStyle name="Comma 3 4 5 2 2 2 3 2" xfId="4411" xr:uid="{00000000-0005-0000-0000-0000C23A0000}"/>
    <cellStyle name="Comma 3 4 5 2 2 2 3 2 2" xfId="9214" xr:uid="{00000000-0005-0000-0000-0000C33A0000}"/>
    <cellStyle name="Comma 3 4 5 2 2 2 3 2 2 2" xfId="18821" xr:uid="{00000000-0005-0000-0000-0000C43A0000}"/>
    <cellStyle name="Comma 3 4 5 2 2 2 3 2 2 2 2" xfId="38035" xr:uid="{86CC1F80-F3B5-4AC9-833D-982654169F40}"/>
    <cellStyle name="Comma 3 4 5 2 2 2 3 2 2 3" xfId="28428" xr:uid="{B0E920A3-612B-4E82-A3D0-709E7039F7D3}"/>
    <cellStyle name="Comma 3 4 5 2 2 2 3 2 3" xfId="14018" xr:uid="{00000000-0005-0000-0000-0000C53A0000}"/>
    <cellStyle name="Comma 3 4 5 2 2 2 3 2 3 2" xfId="33232" xr:uid="{8ACBEF82-6195-4011-A64F-C0C6097A4ECD}"/>
    <cellStyle name="Comma 3 4 5 2 2 2 3 2 4" xfId="23625" xr:uid="{EB465778-314C-49E7-A9AD-1257E65B9825}"/>
    <cellStyle name="Comma 3 4 5 2 2 2 3 3" xfId="6813" xr:uid="{00000000-0005-0000-0000-0000C63A0000}"/>
    <cellStyle name="Comma 3 4 5 2 2 2 3 3 2" xfId="16420" xr:uid="{00000000-0005-0000-0000-0000C73A0000}"/>
    <cellStyle name="Comma 3 4 5 2 2 2 3 3 2 2" xfId="35634" xr:uid="{A0D36AE4-2964-426E-B571-F84FA74FCB2A}"/>
    <cellStyle name="Comma 3 4 5 2 2 2 3 3 3" xfId="26027" xr:uid="{DD18AC4C-7DC6-468A-8BFA-9F1423267D69}"/>
    <cellStyle name="Comma 3 4 5 2 2 2 3 4" xfId="11616" xr:uid="{00000000-0005-0000-0000-0000C83A0000}"/>
    <cellStyle name="Comma 3 4 5 2 2 2 3 4 2" xfId="30830" xr:uid="{71029C12-47BB-4B84-ADFB-F21294301A35}"/>
    <cellStyle name="Comma 3 4 5 2 2 2 3 5" xfId="21223" xr:uid="{DB178340-9BAE-4385-AB23-49F6E92524BB}"/>
    <cellStyle name="Comma 3 4 5 2 2 2 4" xfId="2811" xr:uid="{00000000-0005-0000-0000-0000C93A0000}"/>
    <cellStyle name="Comma 3 4 5 2 2 2 4 2" xfId="7614" xr:uid="{00000000-0005-0000-0000-0000CA3A0000}"/>
    <cellStyle name="Comma 3 4 5 2 2 2 4 2 2" xfId="17221" xr:uid="{00000000-0005-0000-0000-0000CB3A0000}"/>
    <cellStyle name="Comma 3 4 5 2 2 2 4 2 2 2" xfId="36435" xr:uid="{6E5D74A7-49FB-46FA-81CD-2FA92BF4DB2D}"/>
    <cellStyle name="Comma 3 4 5 2 2 2 4 2 3" xfId="26828" xr:uid="{73E57345-8E2F-4F34-B61D-E8280450C38C}"/>
    <cellStyle name="Comma 3 4 5 2 2 2 4 3" xfId="12418" xr:uid="{00000000-0005-0000-0000-0000CC3A0000}"/>
    <cellStyle name="Comma 3 4 5 2 2 2 4 3 2" xfId="31632" xr:uid="{EFB16089-8FEA-4071-AA57-C15ED38F9095}"/>
    <cellStyle name="Comma 3 4 5 2 2 2 4 4" xfId="22025" xr:uid="{F3AD5FBA-263B-4A98-B5E1-C0A7FB3DDF24}"/>
    <cellStyle name="Comma 3 4 5 2 2 2 5" xfId="5213" xr:uid="{00000000-0005-0000-0000-0000CD3A0000}"/>
    <cellStyle name="Comma 3 4 5 2 2 2 5 2" xfId="14820" xr:uid="{00000000-0005-0000-0000-0000CE3A0000}"/>
    <cellStyle name="Comma 3 4 5 2 2 2 5 2 2" xfId="34034" xr:uid="{D77E1DBB-C7F4-43E3-B49E-11F08E3FC613}"/>
    <cellStyle name="Comma 3 4 5 2 2 2 5 3" xfId="24427" xr:uid="{E37AC314-5724-421C-81FD-882B8A6EB3AD}"/>
    <cellStyle name="Comma 3 4 5 2 2 2 6" xfId="10016" xr:uid="{00000000-0005-0000-0000-0000CF3A0000}"/>
    <cellStyle name="Comma 3 4 5 2 2 2 6 2" xfId="29230" xr:uid="{58448A92-B02D-4590-B2A0-BADB60C2BD65}"/>
    <cellStyle name="Comma 3 4 5 2 2 2 7" xfId="19623" xr:uid="{E70E4F19-8FC4-4684-87F1-AFBA4FD07254}"/>
    <cellStyle name="Comma 3 4 5 2 2 3" xfId="605" xr:uid="{00000000-0005-0000-0000-0000D03A0000}"/>
    <cellStyle name="Comma 3 4 5 2 2 3 2" xfId="1406" xr:uid="{00000000-0005-0000-0000-0000D13A0000}"/>
    <cellStyle name="Comma 3 4 5 2 2 3 2 2" xfId="3811" xr:uid="{00000000-0005-0000-0000-0000D23A0000}"/>
    <cellStyle name="Comma 3 4 5 2 2 3 2 2 2" xfId="8614" xr:uid="{00000000-0005-0000-0000-0000D33A0000}"/>
    <cellStyle name="Comma 3 4 5 2 2 3 2 2 2 2" xfId="18221" xr:uid="{00000000-0005-0000-0000-0000D43A0000}"/>
    <cellStyle name="Comma 3 4 5 2 2 3 2 2 2 2 2" xfId="37435" xr:uid="{761EED98-97DE-4E21-B5E4-F16949E1F3EA}"/>
    <cellStyle name="Comma 3 4 5 2 2 3 2 2 2 3" xfId="27828" xr:uid="{D27BF865-DDF6-42B1-AF51-9C3C3351D214}"/>
    <cellStyle name="Comma 3 4 5 2 2 3 2 2 3" xfId="13418" xr:uid="{00000000-0005-0000-0000-0000D53A0000}"/>
    <cellStyle name="Comma 3 4 5 2 2 3 2 2 3 2" xfId="32632" xr:uid="{01211E4A-B5F1-4674-9BCF-2E3AF4AF21E5}"/>
    <cellStyle name="Comma 3 4 5 2 2 3 2 2 4" xfId="23025" xr:uid="{05D48894-6059-462D-9766-C48090F25855}"/>
    <cellStyle name="Comma 3 4 5 2 2 3 2 3" xfId="6213" xr:uid="{00000000-0005-0000-0000-0000D63A0000}"/>
    <cellStyle name="Comma 3 4 5 2 2 3 2 3 2" xfId="15820" xr:uid="{00000000-0005-0000-0000-0000D73A0000}"/>
    <cellStyle name="Comma 3 4 5 2 2 3 2 3 2 2" xfId="35034" xr:uid="{F0CD02DE-D0BB-4587-BC8E-F6F0EC2A9C84}"/>
    <cellStyle name="Comma 3 4 5 2 2 3 2 3 3" xfId="25427" xr:uid="{B4C9C8EE-80EA-4976-9616-11E19EEED492}"/>
    <cellStyle name="Comma 3 4 5 2 2 3 2 4" xfId="11016" xr:uid="{00000000-0005-0000-0000-0000D83A0000}"/>
    <cellStyle name="Comma 3 4 5 2 2 3 2 4 2" xfId="30230" xr:uid="{A64DF6C8-282F-4519-91B5-AB64A13B6AC0}"/>
    <cellStyle name="Comma 3 4 5 2 2 3 2 5" xfId="20623" xr:uid="{A8162F45-9E6E-4F60-A67C-3CFA6C098271}"/>
    <cellStyle name="Comma 3 4 5 2 2 3 3" xfId="2206" xr:uid="{00000000-0005-0000-0000-0000D93A0000}"/>
    <cellStyle name="Comma 3 4 5 2 2 3 3 2" xfId="4611" xr:uid="{00000000-0005-0000-0000-0000DA3A0000}"/>
    <cellStyle name="Comma 3 4 5 2 2 3 3 2 2" xfId="9414" xr:uid="{00000000-0005-0000-0000-0000DB3A0000}"/>
    <cellStyle name="Comma 3 4 5 2 2 3 3 2 2 2" xfId="19021" xr:uid="{00000000-0005-0000-0000-0000DC3A0000}"/>
    <cellStyle name="Comma 3 4 5 2 2 3 3 2 2 2 2" xfId="38235" xr:uid="{9918306A-57ED-4040-AE85-7FF204BC79D2}"/>
    <cellStyle name="Comma 3 4 5 2 2 3 3 2 2 3" xfId="28628" xr:uid="{40376270-A238-4809-8067-FC07391C8230}"/>
    <cellStyle name="Comma 3 4 5 2 2 3 3 2 3" xfId="14218" xr:uid="{00000000-0005-0000-0000-0000DD3A0000}"/>
    <cellStyle name="Comma 3 4 5 2 2 3 3 2 3 2" xfId="33432" xr:uid="{39FFD7B4-5F54-4312-BE49-09D9115791C1}"/>
    <cellStyle name="Comma 3 4 5 2 2 3 3 2 4" xfId="23825" xr:uid="{CF0A0A01-F47F-485C-8A41-4DDAC6BC600F}"/>
    <cellStyle name="Comma 3 4 5 2 2 3 3 3" xfId="7013" xr:uid="{00000000-0005-0000-0000-0000DE3A0000}"/>
    <cellStyle name="Comma 3 4 5 2 2 3 3 3 2" xfId="16620" xr:uid="{00000000-0005-0000-0000-0000DF3A0000}"/>
    <cellStyle name="Comma 3 4 5 2 2 3 3 3 2 2" xfId="35834" xr:uid="{DD9E3322-9167-4168-BFF1-6BC4DA57946C}"/>
    <cellStyle name="Comma 3 4 5 2 2 3 3 3 3" xfId="26227" xr:uid="{F212FF5A-7066-439A-B860-CCA840ABE1E8}"/>
    <cellStyle name="Comma 3 4 5 2 2 3 3 4" xfId="11816" xr:uid="{00000000-0005-0000-0000-0000E03A0000}"/>
    <cellStyle name="Comma 3 4 5 2 2 3 3 4 2" xfId="31030" xr:uid="{0ED6631B-3FD5-45C6-B9A9-519E40CF489A}"/>
    <cellStyle name="Comma 3 4 5 2 2 3 3 5" xfId="21423" xr:uid="{446D3805-8AC3-4790-979D-E3D65C0E7A14}"/>
    <cellStyle name="Comma 3 4 5 2 2 3 4" xfId="3011" xr:uid="{00000000-0005-0000-0000-0000E13A0000}"/>
    <cellStyle name="Comma 3 4 5 2 2 3 4 2" xfId="7814" xr:uid="{00000000-0005-0000-0000-0000E23A0000}"/>
    <cellStyle name="Comma 3 4 5 2 2 3 4 2 2" xfId="17421" xr:uid="{00000000-0005-0000-0000-0000E33A0000}"/>
    <cellStyle name="Comma 3 4 5 2 2 3 4 2 2 2" xfId="36635" xr:uid="{7C7273A0-C862-42D0-A8C1-5D1569A1CD7D}"/>
    <cellStyle name="Comma 3 4 5 2 2 3 4 2 3" xfId="27028" xr:uid="{A66A70BB-ACAD-4074-9B9A-D01B3B26DD39}"/>
    <cellStyle name="Comma 3 4 5 2 2 3 4 3" xfId="12618" xr:uid="{00000000-0005-0000-0000-0000E43A0000}"/>
    <cellStyle name="Comma 3 4 5 2 2 3 4 3 2" xfId="31832" xr:uid="{7142F849-B635-499C-837C-BBF50A7F3D54}"/>
    <cellStyle name="Comma 3 4 5 2 2 3 4 4" xfId="22225" xr:uid="{F47A2436-6D09-413F-8039-04976BF7E6FA}"/>
    <cellStyle name="Comma 3 4 5 2 2 3 5" xfId="5413" xr:uid="{00000000-0005-0000-0000-0000E53A0000}"/>
    <cellStyle name="Comma 3 4 5 2 2 3 5 2" xfId="15020" xr:uid="{00000000-0005-0000-0000-0000E63A0000}"/>
    <cellStyle name="Comma 3 4 5 2 2 3 5 2 2" xfId="34234" xr:uid="{0A8B733D-54BA-4AC4-8BF4-10A0E6EF482C}"/>
    <cellStyle name="Comma 3 4 5 2 2 3 5 3" xfId="24627" xr:uid="{4C513C8B-4B47-421E-8285-851E8DB108EE}"/>
    <cellStyle name="Comma 3 4 5 2 2 3 6" xfId="10216" xr:uid="{00000000-0005-0000-0000-0000E73A0000}"/>
    <cellStyle name="Comma 3 4 5 2 2 3 6 2" xfId="29430" xr:uid="{6D7B4A2C-632D-4423-8AD8-5553BCBBC5B8}"/>
    <cellStyle name="Comma 3 4 5 2 2 3 7" xfId="19823" xr:uid="{8570E527-255D-44EF-B8D6-099A68B74CB8}"/>
    <cellStyle name="Comma 3 4 5 2 2 4" xfId="805" xr:uid="{00000000-0005-0000-0000-0000E83A0000}"/>
    <cellStyle name="Comma 3 4 5 2 2 4 2" xfId="1606" xr:uid="{00000000-0005-0000-0000-0000E93A0000}"/>
    <cellStyle name="Comma 3 4 5 2 2 4 2 2" xfId="4011" xr:uid="{00000000-0005-0000-0000-0000EA3A0000}"/>
    <cellStyle name="Comma 3 4 5 2 2 4 2 2 2" xfId="8814" xr:uid="{00000000-0005-0000-0000-0000EB3A0000}"/>
    <cellStyle name="Comma 3 4 5 2 2 4 2 2 2 2" xfId="18421" xr:uid="{00000000-0005-0000-0000-0000EC3A0000}"/>
    <cellStyle name="Comma 3 4 5 2 2 4 2 2 2 2 2" xfId="37635" xr:uid="{C5BB6B32-2FFC-4C3A-B44D-C56A85813589}"/>
    <cellStyle name="Comma 3 4 5 2 2 4 2 2 2 3" xfId="28028" xr:uid="{78A1CB6E-F730-4745-BE55-E3E5C450AE27}"/>
    <cellStyle name="Comma 3 4 5 2 2 4 2 2 3" xfId="13618" xr:uid="{00000000-0005-0000-0000-0000ED3A0000}"/>
    <cellStyle name="Comma 3 4 5 2 2 4 2 2 3 2" xfId="32832" xr:uid="{B5C06020-37FB-4D29-B95A-5AE721A7E9AE}"/>
    <cellStyle name="Comma 3 4 5 2 2 4 2 2 4" xfId="23225" xr:uid="{AAA8A36D-265C-4CFA-AA91-1BD53C8B53E4}"/>
    <cellStyle name="Comma 3 4 5 2 2 4 2 3" xfId="6413" xr:uid="{00000000-0005-0000-0000-0000EE3A0000}"/>
    <cellStyle name="Comma 3 4 5 2 2 4 2 3 2" xfId="16020" xr:uid="{00000000-0005-0000-0000-0000EF3A0000}"/>
    <cellStyle name="Comma 3 4 5 2 2 4 2 3 2 2" xfId="35234" xr:uid="{C29FAA43-E47B-4358-881A-A4E6302E123B}"/>
    <cellStyle name="Comma 3 4 5 2 2 4 2 3 3" xfId="25627" xr:uid="{BE237BD4-9ABE-4CD6-A52C-1D62C6993E2D}"/>
    <cellStyle name="Comma 3 4 5 2 2 4 2 4" xfId="11216" xr:uid="{00000000-0005-0000-0000-0000F03A0000}"/>
    <cellStyle name="Comma 3 4 5 2 2 4 2 4 2" xfId="30430" xr:uid="{BA67203D-9BA8-4E84-8D3D-1B40D337BAA2}"/>
    <cellStyle name="Comma 3 4 5 2 2 4 2 5" xfId="20823" xr:uid="{F1DF3301-B6E2-4C7B-8719-32CACB9CBB97}"/>
    <cellStyle name="Comma 3 4 5 2 2 4 3" xfId="2406" xr:uid="{00000000-0005-0000-0000-0000F13A0000}"/>
    <cellStyle name="Comma 3 4 5 2 2 4 3 2" xfId="4811" xr:uid="{00000000-0005-0000-0000-0000F23A0000}"/>
    <cellStyle name="Comma 3 4 5 2 2 4 3 2 2" xfId="9614" xr:uid="{00000000-0005-0000-0000-0000F33A0000}"/>
    <cellStyle name="Comma 3 4 5 2 2 4 3 2 2 2" xfId="19221" xr:uid="{00000000-0005-0000-0000-0000F43A0000}"/>
    <cellStyle name="Comma 3 4 5 2 2 4 3 2 2 2 2" xfId="38435" xr:uid="{C68CD0F6-FF29-4239-ADDF-2B35A94C00AA}"/>
    <cellStyle name="Comma 3 4 5 2 2 4 3 2 2 3" xfId="28828" xr:uid="{C2ECD6A9-23DD-480B-A19B-464AC98511D0}"/>
    <cellStyle name="Comma 3 4 5 2 2 4 3 2 3" xfId="14418" xr:uid="{00000000-0005-0000-0000-0000F53A0000}"/>
    <cellStyle name="Comma 3 4 5 2 2 4 3 2 3 2" xfId="33632" xr:uid="{3AC59C81-746B-43B2-BA24-75CF7C2ACAF6}"/>
    <cellStyle name="Comma 3 4 5 2 2 4 3 2 4" xfId="24025" xr:uid="{3CB96B75-EBD4-46F3-B71B-ADAC40873FEF}"/>
    <cellStyle name="Comma 3 4 5 2 2 4 3 3" xfId="7213" xr:uid="{00000000-0005-0000-0000-0000F63A0000}"/>
    <cellStyle name="Comma 3 4 5 2 2 4 3 3 2" xfId="16820" xr:uid="{00000000-0005-0000-0000-0000F73A0000}"/>
    <cellStyle name="Comma 3 4 5 2 2 4 3 3 2 2" xfId="36034" xr:uid="{D76811AA-4068-45C1-9639-0ED8B4D08F20}"/>
    <cellStyle name="Comma 3 4 5 2 2 4 3 3 3" xfId="26427" xr:uid="{5D616D29-333B-429C-96D2-85EC5AD45693}"/>
    <cellStyle name="Comma 3 4 5 2 2 4 3 4" xfId="12016" xr:uid="{00000000-0005-0000-0000-0000F83A0000}"/>
    <cellStyle name="Comma 3 4 5 2 2 4 3 4 2" xfId="31230" xr:uid="{E84D5F99-A84F-4F96-B9FC-47A01E6954A2}"/>
    <cellStyle name="Comma 3 4 5 2 2 4 3 5" xfId="21623" xr:uid="{4E4C6D73-9782-441D-B746-F3172F3A95CB}"/>
    <cellStyle name="Comma 3 4 5 2 2 4 4" xfId="3211" xr:uid="{00000000-0005-0000-0000-0000F93A0000}"/>
    <cellStyle name="Comma 3 4 5 2 2 4 4 2" xfId="8014" xr:uid="{00000000-0005-0000-0000-0000FA3A0000}"/>
    <cellStyle name="Comma 3 4 5 2 2 4 4 2 2" xfId="17621" xr:uid="{00000000-0005-0000-0000-0000FB3A0000}"/>
    <cellStyle name="Comma 3 4 5 2 2 4 4 2 2 2" xfId="36835" xr:uid="{5D4AE7C1-39F2-48B2-B0E5-0FB82C802F10}"/>
    <cellStyle name="Comma 3 4 5 2 2 4 4 2 3" xfId="27228" xr:uid="{05D10CA3-7D7A-4181-BF81-74E23A5E9BFB}"/>
    <cellStyle name="Comma 3 4 5 2 2 4 4 3" xfId="12818" xr:uid="{00000000-0005-0000-0000-0000FC3A0000}"/>
    <cellStyle name="Comma 3 4 5 2 2 4 4 3 2" xfId="32032" xr:uid="{53F35D7E-58E4-4A76-950B-11290FC207E9}"/>
    <cellStyle name="Comma 3 4 5 2 2 4 4 4" xfId="22425" xr:uid="{712111F0-2875-48EC-ACF9-D220A56B4B13}"/>
    <cellStyle name="Comma 3 4 5 2 2 4 5" xfId="5613" xr:uid="{00000000-0005-0000-0000-0000FD3A0000}"/>
    <cellStyle name="Comma 3 4 5 2 2 4 5 2" xfId="15220" xr:uid="{00000000-0005-0000-0000-0000FE3A0000}"/>
    <cellStyle name="Comma 3 4 5 2 2 4 5 2 2" xfId="34434" xr:uid="{359BA0CD-AFD7-44A5-B5B0-D06CFFD2372F}"/>
    <cellStyle name="Comma 3 4 5 2 2 4 5 3" xfId="24827" xr:uid="{3ECDF2F8-29EB-4584-BC75-975ADCF0DE24}"/>
    <cellStyle name="Comma 3 4 5 2 2 4 6" xfId="10416" xr:uid="{00000000-0005-0000-0000-0000FF3A0000}"/>
    <cellStyle name="Comma 3 4 5 2 2 4 6 2" xfId="29630" xr:uid="{17E1ABB1-76AA-4F5A-AABC-032123C58410}"/>
    <cellStyle name="Comma 3 4 5 2 2 4 7" xfId="20023" xr:uid="{3E011236-245E-4551-89EC-ABA81A7C2F7A}"/>
    <cellStyle name="Comma 3 4 5 2 2 5" xfId="1006" xr:uid="{00000000-0005-0000-0000-0000003B0000}"/>
    <cellStyle name="Comma 3 4 5 2 2 5 2" xfId="3411" xr:uid="{00000000-0005-0000-0000-0000013B0000}"/>
    <cellStyle name="Comma 3 4 5 2 2 5 2 2" xfId="8214" xr:uid="{00000000-0005-0000-0000-0000023B0000}"/>
    <cellStyle name="Comma 3 4 5 2 2 5 2 2 2" xfId="17821" xr:uid="{00000000-0005-0000-0000-0000033B0000}"/>
    <cellStyle name="Comma 3 4 5 2 2 5 2 2 2 2" xfId="37035" xr:uid="{CAA67C01-E817-4E07-BC91-3B48E36E90A7}"/>
    <cellStyle name="Comma 3 4 5 2 2 5 2 2 3" xfId="27428" xr:uid="{3DBE40CB-B407-4894-9D36-6DB5695F44C4}"/>
    <cellStyle name="Comma 3 4 5 2 2 5 2 3" xfId="13018" xr:uid="{00000000-0005-0000-0000-0000043B0000}"/>
    <cellStyle name="Comma 3 4 5 2 2 5 2 3 2" xfId="32232" xr:uid="{7980EA09-168E-4FED-AC76-B20491692205}"/>
    <cellStyle name="Comma 3 4 5 2 2 5 2 4" xfId="22625" xr:uid="{D8167203-FF1D-4D58-95B3-2AD782A3DED7}"/>
    <cellStyle name="Comma 3 4 5 2 2 5 3" xfId="5813" xr:uid="{00000000-0005-0000-0000-0000053B0000}"/>
    <cellStyle name="Comma 3 4 5 2 2 5 3 2" xfId="15420" xr:uid="{00000000-0005-0000-0000-0000063B0000}"/>
    <cellStyle name="Comma 3 4 5 2 2 5 3 2 2" xfId="34634" xr:uid="{AD01C98F-14E8-4285-8A99-7E419CAF6510}"/>
    <cellStyle name="Comma 3 4 5 2 2 5 3 3" xfId="25027" xr:uid="{CCE7BFAA-3E12-4F9C-924D-E378CF76503A}"/>
    <cellStyle name="Comma 3 4 5 2 2 5 4" xfId="10616" xr:uid="{00000000-0005-0000-0000-0000073B0000}"/>
    <cellStyle name="Comma 3 4 5 2 2 5 4 2" xfId="29830" xr:uid="{3E9ABC40-BA6F-4BFF-929B-0E266A34B562}"/>
    <cellStyle name="Comma 3 4 5 2 2 5 5" xfId="20223" xr:uid="{BADF272E-A085-4076-8F99-3B32FDFED9DE}"/>
    <cellStyle name="Comma 3 4 5 2 2 6" xfId="1806" xr:uid="{00000000-0005-0000-0000-0000083B0000}"/>
    <cellStyle name="Comma 3 4 5 2 2 6 2" xfId="4211" xr:uid="{00000000-0005-0000-0000-0000093B0000}"/>
    <cellStyle name="Comma 3 4 5 2 2 6 2 2" xfId="9014" xr:uid="{00000000-0005-0000-0000-00000A3B0000}"/>
    <cellStyle name="Comma 3 4 5 2 2 6 2 2 2" xfId="18621" xr:uid="{00000000-0005-0000-0000-00000B3B0000}"/>
    <cellStyle name="Comma 3 4 5 2 2 6 2 2 2 2" xfId="37835" xr:uid="{14BADB47-558F-4142-9BEA-760D407712E3}"/>
    <cellStyle name="Comma 3 4 5 2 2 6 2 2 3" xfId="28228" xr:uid="{DD74D7EA-6B12-4CE4-B67A-8E790BAC731A}"/>
    <cellStyle name="Comma 3 4 5 2 2 6 2 3" xfId="13818" xr:uid="{00000000-0005-0000-0000-00000C3B0000}"/>
    <cellStyle name="Comma 3 4 5 2 2 6 2 3 2" xfId="33032" xr:uid="{C018F938-E300-42EE-8C97-8A6BD3B1D53C}"/>
    <cellStyle name="Comma 3 4 5 2 2 6 2 4" xfId="23425" xr:uid="{AE016198-9E5B-4FD7-ACA3-5664C3183844}"/>
    <cellStyle name="Comma 3 4 5 2 2 6 3" xfId="6613" xr:uid="{00000000-0005-0000-0000-00000D3B0000}"/>
    <cellStyle name="Comma 3 4 5 2 2 6 3 2" xfId="16220" xr:uid="{00000000-0005-0000-0000-00000E3B0000}"/>
    <cellStyle name="Comma 3 4 5 2 2 6 3 2 2" xfId="35434" xr:uid="{CC528612-47E9-47C7-9A70-DFC279922483}"/>
    <cellStyle name="Comma 3 4 5 2 2 6 3 3" xfId="25827" xr:uid="{0C87A092-12E7-43C9-A1FA-26B0049ECBD3}"/>
    <cellStyle name="Comma 3 4 5 2 2 6 4" xfId="11416" xr:uid="{00000000-0005-0000-0000-00000F3B0000}"/>
    <cellStyle name="Comma 3 4 5 2 2 6 4 2" xfId="30630" xr:uid="{BEAA9C19-5170-4164-9CF9-8CE6E329B3FA}"/>
    <cellStyle name="Comma 3 4 5 2 2 6 5" xfId="21023" xr:uid="{7E18BBB2-90DA-413B-8EE4-05FC2FA7BF4F}"/>
    <cellStyle name="Comma 3 4 5 2 2 7" xfId="2611" xr:uid="{00000000-0005-0000-0000-0000103B0000}"/>
    <cellStyle name="Comma 3 4 5 2 2 7 2" xfId="7414" xr:uid="{00000000-0005-0000-0000-0000113B0000}"/>
    <cellStyle name="Comma 3 4 5 2 2 7 2 2" xfId="17021" xr:uid="{00000000-0005-0000-0000-0000123B0000}"/>
    <cellStyle name="Comma 3 4 5 2 2 7 2 2 2" xfId="36235" xr:uid="{B333E1E4-7258-49CD-A07C-F8E87C5375B9}"/>
    <cellStyle name="Comma 3 4 5 2 2 7 2 3" xfId="26628" xr:uid="{9D205FBE-7EFA-4F82-9434-CFC80B9647DD}"/>
    <cellStyle name="Comma 3 4 5 2 2 7 3" xfId="12218" xr:uid="{00000000-0005-0000-0000-0000133B0000}"/>
    <cellStyle name="Comma 3 4 5 2 2 7 3 2" xfId="31432" xr:uid="{E960B084-C0CF-4D8C-BDD2-D6095CC083B3}"/>
    <cellStyle name="Comma 3 4 5 2 2 7 4" xfId="21825" xr:uid="{EABBC49C-BC10-441E-BAFD-54B629E8C041}"/>
    <cellStyle name="Comma 3 4 5 2 2 8" xfId="5013" xr:uid="{00000000-0005-0000-0000-0000143B0000}"/>
    <cellStyle name="Comma 3 4 5 2 2 8 2" xfId="14620" xr:uid="{00000000-0005-0000-0000-0000153B0000}"/>
    <cellStyle name="Comma 3 4 5 2 2 8 2 2" xfId="33834" xr:uid="{34EAFF5A-F5AD-42FA-A75F-068FD32D7738}"/>
    <cellStyle name="Comma 3 4 5 2 2 8 3" xfId="24227" xr:uid="{DF8846D0-2B8B-4880-A750-EC13F230E011}"/>
    <cellStyle name="Comma 3 4 5 2 2 9" xfId="9816" xr:uid="{00000000-0005-0000-0000-0000163B0000}"/>
    <cellStyle name="Comma 3 4 5 2 2 9 2" xfId="29030" xr:uid="{E4E1B2DC-699C-499E-9B54-E33BF615C1C8}"/>
    <cellStyle name="Comma 3 4 5 2 3" xfId="305" xr:uid="{00000000-0005-0000-0000-0000173B0000}"/>
    <cellStyle name="Comma 3 4 5 2 3 2" xfId="1106" xr:uid="{00000000-0005-0000-0000-0000183B0000}"/>
    <cellStyle name="Comma 3 4 5 2 3 2 2" xfId="3511" xr:uid="{00000000-0005-0000-0000-0000193B0000}"/>
    <cellStyle name="Comma 3 4 5 2 3 2 2 2" xfId="8314" xr:uid="{00000000-0005-0000-0000-00001A3B0000}"/>
    <cellStyle name="Comma 3 4 5 2 3 2 2 2 2" xfId="17921" xr:uid="{00000000-0005-0000-0000-00001B3B0000}"/>
    <cellStyle name="Comma 3 4 5 2 3 2 2 2 2 2" xfId="37135" xr:uid="{EF27B03C-9D6C-4ACC-BB11-E89B9E807DC1}"/>
    <cellStyle name="Comma 3 4 5 2 3 2 2 2 3" xfId="27528" xr:uid="{2DFEF7F9-6D13-4279-84B3-4BA41561FEC9}"/>
    <cellStyle name="Comma 3 4 5 2 3 2 2 3" xfId="13118" xr:uid="{00000000-0005-0000-0000-00001C3B0000}"/>
    <cellStyle name="Comma 3 4 5 2 3 2 2 3 2" xfId="32332" xr:uid="{99CDE300-EA2E-4968-9D0A-13893D5A6D8A}"/>
    <cellStyle name="Comma 3 4 5 2 3 2 2 4" xfId="22725" xr:uid="{05C1C537-B87A-4B1A-BA24-14B68A020B08}"/>
    <cellStyle name="Comma 3 4 5 2 3 2 3" xfId="5913" xr:uid="{00000000-0005-0000-0000-00001D3B0000}"/>
    <cellStyle name="Comma 3 4 5 2 3 2 3 2" xfId="15520" xr:uid="{00000000-0005-0000-0000-00001E3B0000}"/>
    <cellStyle name="Comma 3 4 5 2 3 2 3 2 2" xfId="34734" xr:uid="{10EFB163-80FF-4E8A-BDD0-7616744662DD}"/>
    <cellStyle name="Comma 3 4 5 2 3 2 3 3" xfId="25127" xr:uid="{F0D1E589-F56A-410C-A7E7-224E57DAA1B6}"/>
    <cellStyle name="Comma 3 4 5 2 3 2 4" xfId="10716" xr:uid="{00000000-0005-0000-0000-00001F3B0000}"/>
    <cellStyle name="Comma 3 4 5 2 3 2 4 2" xfId="29930" xr:uid="{FD8F3546-486C-41E2-B945-9195DC9A17B8}"/>
    <cellStyle name="Comma 3 4 5 2 3 2 5" xfId="20323" xr:uid="{3A3067F9-623F-42F8-A4B1-A78526DA8946}"/>
    <cellStyle name="Comma 3 4 5 2 3 3" xfId="1906" xr:uid="{00000000-0005-0000-0000-0000203B0000}"/>
    <cellStyle name="Comma 3 4 5 2 3 3 2" xfId="4311" xr:uid="{00000000-0005-0000-0000-0000213B0000}"/>
    <cellStyle name="Comma 3 4 5 2 3 3 2 2" xfId="9114" xr:uid="{00000000-0005-0000-0000-0000223B0000}"/>
    <cellStyle name="Comma 3 4 5 2 3 3 2 2 2" xfId="18721" xr:uid="{00000000-0005-0000-0000-0000233B0000}"/>
    <cellStyle name="Comma 3 4 5 2 3 3 2 2 2 2" xfId="37935" xr:uid="{507147D9-0EDB-4021-9305-C0669421D342}"/>
    <cellStyle name="Comma 3 4 5 2 3 3 2 2 3" xfId="28328" xr:uid="{67DA84E6-70FA-4213-B50B-93A9EC457604}"/>
    <cellStyle name="Comma 3 4 5 2 3 3 2 3" xfId="13918" xr:uid="{00000000-0005-0000-0000-0000243B0000}"/>
    <cellStyle name="Comma 3 4 5 2 3 3 2 3 2" xfId="33132" xr:uid="{145CD902-E14B-4C3A-9DB4-8F8B579C2D0F}"/>
    <cellStyle name="Comma 3 4 5 2 3 3 2 4" xfId="23525" xr:uid="{70A766A7-80C8-4E43-A0EF-0C348F44352F}"/>
    <cellStyle name="Comma 3 4 5 2 3 3 3" xfId="6713" xr:uid="{00000000-0005-0000-0000-0000253B0000}"/>
    <cellStyle name="Comma 3 4 5 2 3 3 3 2" xfId="16320" xr:uid="{00000000-0005-0000-0000-0000263B0000}"/>
    <cellStyle name="Comma 3 4 5 2 3 3 3 2 2" xfId="35534" xr:uid="{F8807BBE-0921-49B4-9F45-EB388DACEAA1}"/>
    <cellStyle name="Comma 3 4 5 2 3 3 3 3" xfId="25927" xr:uid="{EC08576F-FBBB-447A-982B-069213CAA3F1}"/>
    <cellStyle name="Comma 3 4 5 2 3 3 4" xfId="11516" xr:uid="{00000000-0005-0000-0000-0000273B0000}"/>
    <cellStyle name="Comma 3 4 5 2 3 3 4 2" xfId="30730" xr:uid="{9FDF4E72-B178-4926-B33D-546BBAC5B914}"/>
    <cellStyle name="Comma 3 4 5 2 3 3 5" xfId="21123" xr:uid="{C100BBD0-96EC-445A-A31B-425405E4FD66}"/>
    <cellStyle name="Comma 3 4 5 2 3 4" xfId="2711" xr:uid="{00000000-0005-0000-0000-0000283B0000}"/>
    <cellStyle name="Comma 3 4 5 2 3 4 2" xfId="7514" xr:uid="{00000000-0005-0000-0000-0000293B0000}"/>
    <cellStyle name="Comma 3 4 5 2 3 4 2 2" xfId="17121" xr:uid="{00000000-0005-0000-0000-00002A3B0000}"/>
    <cellStyle name="Comma 3 4 5 2 3 4 2 2 2" xfId="36335" xr:uid="{1100BA05-F6A5-4A40-8F18-93B2D7C21ABE}"/>
    <cellStyle name="Comma 3 4 5 2 3 4 2 3" xfId="26728" xr:uid="{24403BF7-0500-4A1B-B4E7-237EBA8A4617}"/>
    <cellStyle name="Comma 3 4 5 2 3 4 3" xfId="12318" xr:uid="{00000000-0005-0000-0000-00002B3B0000}"/>
    <cellStyle name="Comma 3 4 5 2 3 4 3 2" xfId="31532" xr:uid="{EFE3462F-9A3D-4D20-964F-67490FDDBED8}"/>
    <cellStyle name="Comma 3 4 5 2 3 4 4" xfId="21925" xr:uid="{8A8DA0C1-AE71-4360-ACAA-C8926F317C92}"/>
    <cellStyle name="Comma 3 4 5 2 3 5" xfId="5113" xr:uid="{00000000-0005-0000-0000-00002C3B0000}"/>
    <cellStyle name="Comma 3 4 5 2 3 5 2" xfId="14720" xr:uid="{00000000-0005-0000-0000-00002D3B0000}"/>
    <cellStyle name="Comma 3 4 5 2 3 5 2 2" xfId="33934" xr:uid="{47E50DB1-3A42-496C-9208-6C233E8443D4}"/>
    <cellStyle name="Comma 3 4 5 2 3 5 3" xfId="24327" xr:uid="{9763BADA-369D-4D07-A2E4-AB551D6E6B21}"/>
    <cellStyle name="Comma 3 4 5 2 3 6" xfId="9916" xr:uid="{00000000-0005-0000-0000-00002E3B0000}"/>
    <cellStyle name="Comma 3 4 5 2 3 6 2" xfId="29130" xr:uid="{AB75BF40-CCF9-45D9-AC9D-C295C1DBB0F6}"/>
    <cellStyle name="Comma 3 4 5 2 3 7" xfId="19523" xr:uid="{805166C3-AE26-4545-8E5C-B2AA68C2923D}"/>
    <cellStyle name="Comma 3 4 5 2 4" xfId="505" xr:uid="{00000000-0005-0000-0000-00002F3B0000}"/>
    <cellStyle name="Comma 3 4 5 2 4 2" xfId="1306" xr:uid="{00000000-0005-0000-0000-0000303B0000}"/>
    <cellStyle name="Comma 3 4 5 2 4 2 2" xfId="3711" xr:uid="{00000000-0005-0000-0000-0000313B0000}"/>
    <cellStyle name="Comma 3 4 5 2 4 2 2 2" xfId="8514" xr:uid="{00000000-0005-0000-0000-0000323B0000}"/>
    <cellStyle name="Comma 3 4 5 2 4 2 2 2 2" xfId="18121" xr:uid="{00000000-0005-0000-0000-0000333B0000}"/>
    <cellStyle name="Comma 3 4 5 2 4 2 2 2 2 2" xfId="37335" xr:uid="{E4426B59-A341-463E-B248-2DCD1308183D}"/>
    <cellStyle name="Comma 3 4 5 2 4 2 2 2 3" xfId="27728" xr:uid="{BCB3890C-53D9-4064-BCEF-9ABC29CD935A}"/>
    <cellStyle name="Comma 3 4 5 2 4 2 2 3" xfId="13318" xr:uid="{00000000-0005-0000-0000-0000343B0000}"/>
    <cellStyle name="Comma 3 4 5 2 4 2 2 3 2" xfId="32532" xr:uid="{0810031C-796A-44D2-9193-32992CE320BC}"/>
    <cellStyle name="Comma 3 4 5 2 4 2 2 4" xfId="22925" xr:uid="{3045DA8A-E765-4034-AFD0-9E9F230A2D6F}"/>
    <cellStyle name="Comma 3 4 5 2 4 2 3" xfId="6113" xr:uid="{00000000-0005-0000-0000-0000353B0000}"/>
    <cellStyle name="Comma 3 4 5 2 4 2 3 2" xfId="15720" xr:uid="{00000000-0005-0000-0000-0000363B0000}"/>
    <cellStyle name="Comma 3 4 5 2 4 2 3 2 2" xfId="34934" xr:uid="{65D58E34-2AB6-49C7-A958-8A4CC10BDC16}"/>
    <cellStyle name="Comma 3 4 5 2 4 2 3 3" xfId="25327" xr:uid="{E95C494B-4781-4006-ADA6-45287A9D9C65}"/>
    <cellStyle name="Comma 3 4 5 2 4 2 4" xfId="10916" xr:uid="{00000000-0005-0000-0000-0000373B0000}"/>
    <cellStyle name="Comma 3 4 5 2 4 2 4 2" xfId="30130" xr:uid="{8EE7D241-AC2E-458F-B0B3-95D8602FD84C}"/>
    <cellStyle name="Comma 3 4 5 2 4 2 5" xfId="20523" xr:uid="{35FB8E7B-E276-4A8E-9ADD-64979A1109F1}"/>
    <cellStyle name="Comma 3 4 5 2 4 3" xfId="2106" xr:uid="{00000000-0005-0000-0000-0000383B0000}"/>
    <cellStyle name="Comma 3 4 5 2 4 3 2" xfId="4511" xr:uid="{00000000-0005-0000-0000-0000393B0000}"/>
    <cellStyle name="Comma 3 4 5 2 4 3 2 2" xfId="9314" xr:uid="{00000000-0005-0000-0000-00003A3B0000}"/>
    <cellStyle name="Comma 3 4 5 2 4 3 2 2 2" xfId="18921" xr:uid="{00000000-0005-0000-0000-00003B3B0000}"/>
    <cellStyle name="Comma 3 4 5 2 4 3 2 2 2 2" xfId="38135" xr:uid="{09C21B24-2124-4E5B-A1A8-E57B11AB87DF}"/>
    <cellStyle name="Comma 3 4 5 2 4 3 2 2 3" xfId="28528" xr:uid="{01C3E802-0646-4364-B8CC-153187E54CFD}"/>
    <cellStyle name="Comma 3 4 5 2 4 3 2 3" xfId="14118" xr:uid="{00000000-0005-0000-0000-00003C3B0000}"/>
    <cellStyle name="Comma 3 4 5 2 4 3 2 3 2" xfId="33332" xr:uid="{A7350926-B80C-4AB1-BADA-3EC9024D37FE}"/>
    <cellStyle name="Comma 3 4 5 2 4 3 2 4" xfId="23725" xr:uid="{19D8B3E8-A534-4804-B9D0-7EF3AFED6257}"/>
    <cellStyle name="Comma 3 4 5 2 4 3 3" xfId="6913" xr:uid="{00000000-0005-0000-0000-00003D3B0000}"/>
    <cellStyle name="Comma 3 4 5 2 4 3 3 2" xfId="16520" xr:uid="{00000000-0005-0000-0000-00003E3B0000}"/>
    <cellStyle name="Comma 3 4 5 2 4 3 3 2 2" xfId="35734" xr:uid="{9E53F807-6817-4A36-8D09-E4F84634C2EA}"/>
    <cellStyle name="Comma 3 4 5 2 4 3 3 3" xfId="26127" xr:uid="{2EC5ACA1-7FAB-4E32-B37E-C7EBDBE8FE12}"/>
    <cellStyle name="Comma 3 4 5 2 4 3 4" xfId="11716" xr:uid="{00000000-0005-0000-0000-00003F3B0000}"/>
    <cellStyle name="Comma 3 4 5 2 4 3 4 2" xfId="30930" xr:uid="{8FB84383-C7BE-4C31-98A5-380C70CE2AC6}"/>
    <cellStyle name="Comma 3 4 5 2 4 3 5" xfId="21323" xr:uid="{DA7FAAF2-0CA1-45AE-B0BB-8DFD6DADECF9}"/>
    <cellStyle name="Comma 3 4 5 2 4 4" xfId="2911" xr:uid="{00000000-0005-0000-0000-0000403B0000}"/>
    <cellStyle name="Comma 3 4 5 2 4 4 2" xfId="7714" xr:uid="{00000000-0005-0000-0000-0000413B0000}"/>
    <cellStyle name="Comma 3 4 5 2 4 4 2 2" xfId="17321" xr:uid="{00000000-0005-0000-0000-0000423B0000}"/>
    <cellStyle name="Comma 3 4 5 2 4 4 2 2 2" xfId="36535" xr:uid="{63B717FB-98DC-4572-BECA-388CDC3AD5A5}"/>
    <cellStyle name="Comma 3 4 5 2 4 4 2 3" xfId="26928" xr:uid="{4763D47E-5856-499C-BCAE-C1F32898C687}"/>
    <cellStyle name="Comma 3 4 5 2 4 4 3" xfId="12518" xr:uid="{00000000-0005-0000-0000-0000433B0000}"/>
    <cellStyle name="Comma 3 4 5 2 4 4 3 2" xfId="31732" xr:uid="{DF63732D-9A79-426C-A7E9-3B8A5C1411B6}"/>
    <cellStyle name="Comma 3 4 5 2 4 4 4" xfId="22125" xr:uid="{24A6049F-F443-46FC-8064-734705F844A7}"/>
    <cellStyle name="Comma 3 4 5 2 4 5" xfId="5313" xr:uid="{00000000-0005-0000-0000-0000443B0000}"/>
    <cellStyle name="Comma 3 4 5 2 4 5 2" xfId="14920" xr:uid="{00000000-0005-0000-0000-0000453B0000}"/>
    <cellStyle name="Comma 3 4 5 2 4 5 2 2" xfId="34134" xr:uid="{C9777302-D8CE-489C-AE86-4F9176019B47}"/>
    <cellStyle name="Comma 3 4 5 2 4 5 3" xfId="24527" xr:uid="{4F1E8C7B-5995-48F7-A5C2-9BEC8DAAE89A}"/>
    <cellStyle name="Comma 3 4 5 2 4 6" xfId="10116" xr:uid="{00000000-0005-0000-0000-0000463B0000}"/>
    <cellStyle name="Comma 3 4 5 2 4 6 2" xfId="29330" xr:uid="{77F9E28C-E536-40B9-85D0-A13048698E22}"/>
    <cellStyle name="Comma 3 4 5 2 4 7" xfId="19723" xr:uid="{E1399100-0A4E-49B1-A1AE-C56E6AA9F8F8}"/>
    <cellStyle name="Comma 3 4 5 2 5" xfId="705" xr:uid="{00000000-0005-0000-0000-0000473B0000}"/>
    <cellStyle name="Comma 3 4 5 2 5 2" xfId="1506" xr:uid="{00000000-0005-0000-0000-0000483B0000}"/>
    <cellStyle name="Comma 3 4 5 2 5 2 2" xfId="3911" xr:uid="{00000000-0005-0000-0000-0000493B0000}"/>
    <cellStyle name="Comma 3 4 5 2 5 2 2 2" xfId="8714" xr:uid="{00000000-0005-0000-0000-00004A3B0000}"/>
    <cellStyle name="Comma 3 4 5 2 5 2 2 2 2" xfId="18321" xr:uid="{00000000-0005-0000-0000-00004B3B0000}"/>
    <cellStyle name="Comma 3 4 5 2 5 2 2 2 2 2" xfId="37535" xr:uid="{F47DA3EB-FFAE-40DF-B81C-1B89B5302D27}"/>
    <cellStyle name="Comma 3 4 5 2 5 2 2 2 3" xfId="27928" xr:uid="{A633FA00-CDDA-4037-96D3-65A55747A601}"/>
    <cellStyle name="Comma 3 4 5 2 5 2 2 3" xfId="13518" xr:uid="{00000000-0005-0000-0000-00004C3B0000}"/>
    <cellStyle name="Comma 3 4 5 2 5 2 2 3 2" xfId="32732" xr:uid="{CD26ADC5-B214-4959-8C47-C8D2D1A841F1}"/>
    <cellStyle name="Comma 3 4 5 2 5 2 2 4" xfId="23125" xr:uid="{962480F1-4A29-4EB6-BC08-45ABA92A1FA2}"/>
    <cellStyle name="Comma 3 4 5 2 5 2 3" xfId="6313" xr:uid="{00000000-0005-0000-0000-00004D3B0000}"/>
    <cellStyle name="Comma 3 4 5 2 5 2 3 2" xfId="15920" xr:uid="{00000000-0005-0000-0000-00004E3B0000}"/>
    <cellStyle name="Comma 3 4 5 2 5 2 3 2 2" xfId="35134" xr:uid="{B4957288-3CAA-4744-BA21-932E34637B42}"/>
    <cellStyle name="Comma 3 4 5 2 5 2 3 3" xfId="25527" xr:uid="{B07059C2-B8EF-43A8-A612-B6F2B30FA99B}"/>
    <cellStyle name="Comma 3 4 5 2 5 2 4" xfId="11116" xr:uid="{00000000-0005-0000-0000-00004F3B0000}"/>
    <cellStyle name="Comma 3 4 5 2 5 2 4 2" xfId="30330" xr:uid="{7EDCF5F5-C28B-469E-AD25-E7EF2AD8D871}"/>
    <cellStyle name="Comma 3 4 5 2 5 2 5" xfId="20723" xr:uid="{943BD632-D509-4F2F-BD0C-0BF54CA48992}"/>
    <cellStyle name="Comma 3 4 5 2 5 3" xfId="2306" xr:uid="{00000000-0005-0000-0000-0000503B0000}"/>
    <cellStyle name="Comma 3 4 5 2 5 3 2" xfId="4711" xr:uid="{00000000-0005-0000-0000-0000513B0000}"/>
    <cellStyle name="Comma 3 4 5 2 5 3 2 2" xfId="9514" xr:uid="{00000000-0005-0000-0000-0000523B0000}"/>
    <cellStyle name="Comma 3 4 5 2 5 3 2 2 2" xfId="19121" xr:uid="{00000000-0005-0000-0000-0000533B0000}"/>
    <cellStyle name="Comma 3 4 5 2 5 3 2 2 2 2" xfId="38335" xr:uid="{BE9AF3EF-0CF5-433A-9DA4-94C2E4BFFC3A}"/>
    <cellStyle name="Comma 3 4 5 2 5 3 2 2 3" xfId="28728" xr:uid="{BB6F6662-37A7-4FB7-9347-D69C6D1D5E47}"/>
    <cellStyle name="Comma 3 4 5 2 5 3 2 3" xfId="14318" xr:uid="{00000000-0005-0000-0000-0000543B0000}"/>
    <cellStyle name="Comma 3 4 5 2 5 3 2 3 2" xfId="33532" xr:uid="{2800EC6A-29B1-4C9C-B3DC-28104D6CAB2C}"/>
    <cellStyle name="Comma 3 4 5 2 5 3 2 4" xfId="23925" xr:uid="{6449FED4-64CB-4EDC-9A4A-1B3DD1F353A2}"/>
    <cellStyle name="Comma 3 4 5 2 5 3 3" xfId="7113" xr:uid="{00000000-0005-0000-0000-0000553B0000}"/>
    <cellStyle name="Comma 3 4 5 2 5 3 3 2" xfId="16720" xr:uid="{00000000-0005-0000-0000-0000563B0000}"/>
    <cellStyle name="Comma 3 4 5 2 5 3 3 2 2" xfId="35934" xr:uid="{256BFFCF-6108-4A6A-9835-193E9D2B6FFB}"/>
    <cellStyle name="Comma 3 4 5 2 5 3 3 3" xfId="26327" xr:uid="{30E626F9-C471-4EA8-B81D-6B758138F528}"/>
    <cellStyle name="Comma 3 4 5 2 5 3 4" xfId="11916" xr:uid="{00000000-0005-0000-0000-0000573B0000}"/>
    <cellStyle name="Comma 3 4 5 2 5 3 4 2" xfId="31130" xr:uid="{F995F390-D9EE-4FE8-9617-16094F039BDA}"/>
    <cellStyle name="Comma 3 4 5 2 5 3 5" xfId="21523" xr:uid="{88BEEC39-FC3B-4881-B3C7-5B48C27AB9E0}"/>
    <cellStyle name="Comma 3 4 5 2 5 4" xfId="3111" xr:uid="{00000000-0005-0000-0000-0000583B0000}"/>
    <cellStyle name="Comma 3 4 5 2 5 4 2" xfId="7914" xr:uid="{00000000-0005-0000-0000-0000593B0000}"/>
    <cellStyle name="Comma 3 4 5 2 5 4 2 2" xfId="17521" xr:uid="{00000000-0005-0000-0000-00005A3B0000}"/>
    <cellStyle name="Comma 3 4 5 2 5 4 2 2 2" xfId="36735" xr:uid="{E5891374-C361-4B62-985F-6B67D3E87817}"/>
    <cellStyle name="Comma 3 4 5 2 5 4 2 3" xfId="27128" xr:uid="{5B3DB0ED-BE28-4F7C-BB92-BDDDD9051246}"/>
    <cellStyle name="Comma 3 4 5 2 5 4 3" xfId="12718" xr:uid="{00000000-0005-0000-0000-00005B3B0000}"/>
    <cellStyle name="Comma 3 4 5 2 5 4 3 2" xfId="31932" xr:uid="{95EC6BCF-0951-4D09-A63D-BD7026956A83}"/>
    <cellStyle name="Comma 3 4 5 2 5 4 4" xfId="22325" xr:uid="{23FB1490-32AE-4591-96C7-4B1A5AD16E37}"/>
    <cellStyle name="Comma 3 4 5 2 5 5" xfId="5513" xr:uid="{00000000-0005-0000-0000-00005C3B0000}"/>
    <cellStyle name="Comma 3 4 5 2 5 5 2" xfId="15120" xr:uid="{00000000-0005-0000-0000-00005D3B0000}"/>
    <cellStyle name="Comma 3 4 5 2 5 5 2 2" xfId="34334" xr:uid="{F8D76B66-9DA3-463D-8362-3B9C1F37E73E}"/>
    <cellStyle name="Comma 3 4 5 2 5 5 3" xfId="24727" xr:uid="{342FDDC8-C12A-4FAB-8ABF-6E84BE46387A}"/>
    <cellStyle name="Comma 3 4 5 2 5 6" xfId="10316" xr:uid="{00000000-0005-0000-0000-00005E3B0000}"/>
    <cellStyle name="Comma 3 4 5 2 5 6 2" xfId="29530" xr:uid="{FFEE6DDF-8CF9-4FC7-A4FB-B616D7AF3E3A}"/>
    <cellStyle name="Comma 3 4 5 2 5 7" xfId="19923" xr:uid="{289655B0-AA8B-4975-A403-45FF442E6486}"/>
    <cellStyle name="Comma 3 4 5 2 6" xfId="906" xr:uid="{00000000-0005-0000-0000-00005F3B0000}"/>
    <cellStyle name="Comma 3 4 5 2 6 2" xfId="3311" xr:uid="{00000000-0005-0000-0000-0000603B0000}"/>
    <cellStyle name="Comma 3 4 5 2 6 2 2" xfId="8114" xr:uid="{00000000-0005-0000-0000-0000613B0000}"/>
    <cellStyle name="Comma 3 4 5 2 6 2 2 2" xfId="17721" xr:uid="{00000000-0005-0000-0000-0000623B0000}"/>
    <cellStyle name="Comma 3 4 5 2 6 2 2 2 2" xfId="36935" xr:uid="{E7A8AB4F-1364-4319-99EA-AB5B2047D0C9}"/>
    <cellStyle name="Comma 3 4 5 2 6 2 2 3" xfId="27328" xr:uid="{ABFC7B2F-BEBA-4EB2-BDAA-CAE31D558EBD}"/>
    <cellStyle name="Comma 3 4 5 2 6 2 3" xfId="12918" xr:uid="{00000000-0005-0000-0000-0000633B0000}"/>
    <cellStyle name="Comma 3 4 5 2 6 2 3 2" xfId="32132" xr:uid="{0D3E7BD3-7344-45BE-B404-71BD8DC44F56}"/>
    <cellStyle name="Comma 3 4 5 2 6 2 4" xfId="22525" xr:uid="{8144BDBF-155D-4B42-898C-A03A64256538}"/>
    <cellStyle name="Comma 3 4 5 2 6 3" xfId="5713" xr:uid="{00000000-0005-0000-0000-0000643B0000}"/>
    <cellStyle name="Comma 3 4 5 2 6 3 2" xfId="15320" xr:uid="{00000000-0005-0000-0000-0000653B0000}"/>
    <cellStyle name="Comma 3 4 5 2 6 3 2 2" xfId="34534" xr:uid="{2A47B988-805C-4234-AD45-4647811BBCCC}"/>
    <cellStyle name="Comma 3 4 5 2 6 3 3" xfId="24927" xr:uid="{A4FDD585-2275-4543-9CE7-64D95E3CA9BE}"/>
    <cellStyle name="Comma 3 4 5 2 6 4" xfId="10516" xr:uid="{00000000-0005-0000-0000-0000663B0000}"/>
    <cellStyle name="Comma 3 4 5 2 6 4 2" xfId="29730" xr:uid="{DA7776A0-FD30-4345-86C3-808FD3280218}"/>
    <cellStyle name="Comma 3 4 5 2 6 5" xfId="20123" xr:uid="{7BEEC184-57E8-4F6D-8E8D-93B091C36B05}"/>
    <cellStyle name="Comma 3 4 5 2 7" xfId="1706" xr:uid="{00000000-0005-0000-0000-0000673B0000}"/>
    <cellStyle name="Comma 3 4 5 2 7 2" xfId="4111" xr:uid="{00000000-0005-0000-0000-0000683B0000}"/>
    <cellStyle name="Comma 3 4 5 2 7 2 2" xfId="8914" xr:uid="{00000000-0005-0000-0000-0000693B0000}"/>
    <cellStyle name="Comma 3 4 5 2 7 2 2 2" xfId="18521" xr:uid="{00000000-0005-0000-0000-00006A3B0000}"/>
    <cellStyle name="Comma 3 4 5 2 7 2 2 2 2" xfId="37735" xr:uid="{F4A8FEDE-E031-4381-A481-17DB5E0EE102}"/>
    <cellStyle name="Comma 3 4 5 2 7 2 2 3" xfId="28128" xr:uid="{B6C9CCAE-FE8E-4496-95BB-E1E933761051}"/>
    <cellStyle name="Comma 3 4 5 2 7 2 3" xfId="13718" xr:uid="{00000000-0005-0000-0000-00006B3B0000}"/>
    <cellStyle name="Comma 3 4 5 2 7 2 3 2" xfId="32932" xr:uid="{026CCBB1-99B6-42C8-8836-6D7F3AD2364C}"/>
    <cellStyle name="Comma 3 4 5 2 7 2 4" xfId="23325" xr:uid="{1BF78597-139B-4611-9FE3-D0BE4E00AE65}"/>
    <cellStyle name="Comma 3 4 5 2 7 3" xfId="6513" xr:uid="{00000000-0005-0000-0000-00006C3B0000}"/>
    <cellStyle name="Comma 3 4 5 2 7 3 2" xfId="16120" xr:uid="{00000000-0005-0000-0000-00006D3B0000}"/>
    <cellStyle name="Comma 3 4 5 2 7 3 2 2" xfId="35334" xr:uid="{54A22449-0EBF-48F4-875C-70F1949B5005}"/>
    <cellStyle name="Comma 3 4 5 2 7 3 3" xfId="25727" xr:uid="{4295E610-DE3F-4AC7-9C3A-AC4D5353CA60}"/>
    <cellStyle name="Comma 3 4 5 2 7 4" xfId="11316" xr:uid="{00000000-0005-0000-0000-00006E3B0000}"/>
    <cellStyle name="Comma 3 4 5 2 7 4 2" xfId="30530" xr:uid="{9F4F0D57-C738-4D8B-AABC-6ECCFD5FDC91}"/>
    <cellStyle name="Comma 3 4 5 2 7 5" xfId="20923" xr:uid="{23DE6021-6FDF-47B5-B987-68ADA2E98B0A}"/>
    <cellStyle name="Comma 3 4 5 2 8" xfId="2511" xr:uid="{00000000-0005-0000-0000-00006F3B0000}"/>
    <cellStyle name="Comma 3 4 5 2 8 2" xfId="7314" xr:uid="{00000000-0005-0000-0000-0000703B0000}"/>
    <cellStyle name="Comma 3 4 5 2 8 2 2" xfId="16921" xr:uid="{00000000-0005-0000-0000-0000713B0000}"/>
    <cellStyle name="Comma 3 4 5 2 8 2 2 2" xfId="36135" xr:uid="{70057EBD-C143-4555-97F4-CAAA5F3FB1B7}"/>
    <cellStyle name="Comma 3 4 5 2 8 2 3" xfId="26528" xr:uid="{F7791D0B-6038-4551-8BDB-8E083DB653E9}"/>
    <cellStyle name="Comma 3 4 5 2 8 3" xfId="12118" xr:uid="{00000000-0005-0000-0000-0000723B0000}"/>
    <cellStyle name="Comma 3 4 5 2 8 3 2" xfId="31332" xr:uid="{17A884BB-4615-468C-8066-C3CD39CB7C13}"/>
    <cellStyle name="Comma 3 4 5 2 8 4" xfId="21725" xr:uid="{08F0531C-5BA3-4AB8-8484-F3E849C6D058}"/>
    <cellStyle name="Comma 3 4 5 2 9" xfId="4913" xr:uid="{00000000-0005-0000-0000-0000733B0000}"/>
    <cellStyle name="Comma 3 4 5 2 9 2" xfId="14520" xr:uid="{00000000-0005-0000-0000-0000743B0000}"/>
    <cellStyle name="Comma 3 4 5 2 9 2 2" xfId="33734" xr:uid="{68DE04B0-407B-4DED-A413-70CED6D427A5}"/>
    <cellStyle name="Comma 3 4 5 2 9 3" xfId="24127" xr:uid="{B2FF0C94-6E07-4B28-9EBD-D39D67F0D640}"/>
    <cellStyle name="Comma 3 4 5 3" xfId="155" xr:uid="{00000000-0005-0000-0000-0000753B0000}"/>
    <cellStyle name="Comma 3 4 5 3 10" xfId="19373" xr:uid="{EB9AA967-BEE8-4A81-B37C-E1841328E238}"/>
    <cellStyle name="Comma 3 4 5 3 2" xfId="355" xr:uid="{00000000-0005-0000-0000-0000763B0000}"/>
    <cellStyle name="Comma 3 4 5 3 2 2" xfId="1156" xr:uid="{00000000-0005-0000-0000-0000773B0000}"/>
    <cellStyle name="Comma 3 4 5 3 2 2 2" xfId="3561" xr:uid="{00000000-0005-0000-0000-0000783B0000}"/>
    <cellStyle name="Comma 3 4 5 3 2 2 2 2" xfId="8364" xr:uid="{00000000-0005-0000-0000-0000793B0000}"/>
    <cellStyle name="Comma 3 4 5 3 2 2 2 2 2" xfId="17971" xr:uid="{00000000-0005-0000-0000-00007A3B0000}"/>
    <cellStyle name="Comma 3 4 5 3 2 2 2 2 2 2" xfId="37185" xr:uid="{DC55F12A-0615-4F14-8E15-8E1A2374A829}"/>
    <cellStyle name="Comma 3 4 5 3 2 2 2 2 3" xfId="27578" xr:uid="{07839745-8F2F-441A-81E6-9DCCED361BEE}"/>
    <cellStyle name="Comma 3 4 5 3 2 2 2 3" xfId="13168" xr:uid="{00000000-0005-0000-0000-00007B3B0000}"/>
    <cellStyle name="Comma 3 4 5 3 2 2 2 3 2" xfId="32382" xr:uid="{559A43E1-B844-4791-B0C3-E1422BC3C0AF}"/>
    <cellStyle name="Comma 3 4 5 3 2 2 2 4" xfId="22775" xr:uid="{FB10E9A8-D8DF-4919-81CC-30E53D8AC0A3}"/>
    <cellStyle name="Comma 3 4 5 3 2 2 3" xfId="5963" xr:uid="{00000000-0005-0000-0000-00007C3B0000}"/>
    <cellStyle name="Comma 3 4 5 3 2 2 3 2" xfId="15570" xr:uid="{00000000-0005-0000-0000-00007D3B0000}"/>
    <cellStyle name="Comma 3 4 5 3 2 2 3 2 2" xfId="34784" xr:uid="{16999A73-73C7-417A-AF6B-0D8D76AC06E0}"/>
    <cellStyle name="Comma 3 4 5 3 2 2 3 3" xfId="25177" xr:uid="{393C6F08-8C3B-4C4D-8A52-08F06EED4DAD}"/>
    <cellStyle name="Comma 3 4 5 3 2 2 4" xfId="10766" xr:uid="{00000000-0005-0000-0000-00007E3B0000}"/>
    <cellStyle name="Comma 3 4 5 3 2 2 4 2" xfId="29980" xr:uid="{4A0E1179-E94E-4D60-85DD-EB3464D56A07}"/>
    <cellStyle name="Comma 3 4 5 3 2 2 5" xfId="20373" xr:uid="{DD0E1D60-8623-4BFD-B807-FA44C663D911}"/>
    <cellStyle name="Comma 3 4 5 3 2 3" xfId="1956" xr:uid="{00000000-0005-0000-0000-00007F3B0000}"/>
    <cellStyle name="Comma 3 4 5 3 2 3 2" xfId="4361" xr:uid="{00000000-0005-0000-0000-0000803B0000}"/>
    <cellStyle name="Comma 3 4 5 3 2 3 2 2" xfId="9164" xr:uid="{00000000-0005-0000-0000-0000813B0000}"/>
    <cellStyle name="Comma 3 4 5 3 2 3 2 2 2" xfId="18771" xr:uid="{00000000-0005-0000-0000-0000823B0000}"/>
    <cellStyle name="Comma 3 4 5 3 2 3 2 2 2 2" xfId="37985" xr:uid="{A6EAEC68-F369-4A2F-8B17-20040290D3A7}"/>
    <cellStyle name="Comma 3 4 5 3 2 3 2 2 3" xfId="28378" xr:uid="{5F9D53B7-C2C9-4CFB-844A-56FC575BF7E1}"/>
    <cellStyle name="Comma 3 4 5 3 2 3 2 3" xfId="13968" xr:uid="{00000000-0005-0000-0000-0000833B0000}"/>
    <cellStyle name="Comma 3 4 5 3 2 3 2 3 2" xfId="33182" xr:uid="{4F787B9C-9260-4745-A43B-153E3C70F58D}"/>
    <cellStyle name="Comma 3 4 5 3 2 3 2 4" xfId="23575" xr:uid="{9D9D965B-5420-4541-BA88-64EC29025DA3}"/>
    <cellStyle name="Comma 3 4 5 3 2 3 3" xfId="6763" xr:uid="{00000000-0005-0000-0000-0000843B0000}"/>
    <cellStyle name="Comma 3 4 5 3 2 3 3 2" xfId="16370" xr:uid="{00000000-0005-0000-0000-0000853B0000}"/>
    <cellStyle name="Comma 3 4 5 3 2 3 3 2 2" xfId="35584" xr:uid="{87DB8B1D-062F-452A-8F9D-18772A861593}"/>
    <cellStyle name="Comma 3 4 5 3 2 3 3 3" xfId="25977" xr:uid="{A0786FD7-50B4-4661-B76B-B44A56E637A1}"/>
    <cellStyle name="Comma 3 4 5 3 2 3 4" xfId="11566" xr:uid="{00000000-0005-0000-0000-0000863B0000}"/>
    <cellStyle name="Comma 3 4 5 3 2 3 4 2" xfId="30780" xr:uid="{689DBE49-73B0-41E3-A6A9-9E1875F8E23B}"/>
    <cellStyle name="Comma 3 4 5 3 2 3 5" xfId="21173" xr:uid="{C6151A5C-A416-4134-8B74-38D9F2BFE3BC}"/>
    <cellStyle name="Comma 3 4 5 3 2 4" xfId="2761" xr:uid="{00000000-0005-0000-0000-0000873B0000}"/>
    <cellStyle name="Comma 3 4 5 3 2 4 2" xfId="7564" xr:uid="{00000000-0005-0000-0000-0000883B0000}"/>
    <cellStyle name="Comma 3 4 5 3 2 4 2 2" xfId="17171" xr:uid="{00000000-0005-0000-0000-0000893B0000}"/>
    <cellStyle name="Comma 3 4 5 3 2 4 2 2 2" xfId="36385" xr:uid="{696ADBC3-D6AA-4D34-85EA-C4352F39B766}"/>
    <cellStyle name="Comma 3 4 5 3 2 4 2 3" xfId="26778" xr:uid="{00343BDD-014E-4E77-B806-981553F1778F}"/>
    <cellStyle name="Comma 3 4 5 3 2 4 3" xfId="12368" xr:uid="{00000000-0005-0000-0000-00008A3B0000}"/>
    <cellStyle name="Comma 3 4 5 3 2 4 3 2" xfId="31582" xr:uid="{825F80BD-FFA2-4E43-A785-AB1EE5C25390}"/>
    <cellStyle name="Comma 3 4 5 3 2 4 4" xfId="21975" xr:uid="{FD4A0ABC-902B-4FB0-8783-318C027F8D9F}"/>
    <cellStyle name="Comma 3 4 5 3 2 5" xfId="5163" xr:uid="{00000000-0005-0000-0000-00008B3B0000}"/>
    <cellStyle name="Comma 3 4 5 3 2 5 2" xfId="14770" xr:uid="{00000000-0005-0000-0000-00008C3B0000}"/>
    <cellStyle name="Comma 3 4 5 3 2 5 2 2" xfId="33984" xr:uid="{D8647CCD-6F81-4DDC-9EA5-9AC25D859EA1}"/>
    <cellStyle name="Comma 3 4 5 3 2 5 3" xfId="24377" xr:uid="{0F13A23A-CCA2-4285-AE61-2F0E8B972303}"/>
    <cellStyle name="Comma 3 4 5 3 2 6" xfId="9966" xr:uid="{00000000-0005-0000-0000-00008D3B0000}"/>
    <cellStyle name="Comma 3 4 5 3 2 6 2" xfId="29180" xr:uid="{84FD1584-1981-44F0-AB28-14989CFF63D1}"/>
    <cellStyle name="Comma 3 4 5 3 2 7" xfId="19573" xr:uid="{7AD6C332-864C-4B12-836A-6113B0550447}"/>
    <cellStyle name="Comma 3 4 5 3 3" xfId="555" xr:uid="{00000000-0005-0000-0000-00008E3B0000}"/>
    <cellStyle name="Comma 3 4 5 3 3 2" xfId="1356" xr:uid="{00000000-0005-0000-0000-00008F3B0000}"/>
    <cellStyle name="Comma 3 4 5 3 3 2 2" xfId="3761" xr:uid="{00000000-0005-0000-0000-0000903B0000}"/>
    <cellStyle name="Comma 3 4 5 3 3 2 2 2" xfId="8564" xr:uid="{00000000-0005-0000-0000-0000913B0000}"/>
    <cellStyle name="Comma 3 4 5 3 3 2 2 2 2" xfId="18171" xr:uid="{00000000-0005-0000-0000-0000923B0000}"/>
    <cellStyle name="Comma 3 4 5 3 3 2 2 2 2 2" xfId="37385" xr:uid="{31EDE704-D997-44DF-93ED-68C93AC00125}"/>
    <cellStyle name="Comma 3 4 5 3 3 2 2 2 3" xfId="27778" xr:uid="{7CBDA2BB-718B-40A2-B898-18487981493F}"/>
    <cellStyle name="Comma 3 4 5 3 3 2 2 3" xfId="13368" xr:uid="{00000000-0005-0000-0000-0000933B0000}"/>
    <cellStyle name="Comma 3 4 5 3 3 2 2 3 2" xfId="32582" xr:uid="{1B57B791-E232-4AFD-BDB8-DD08A29B1B2A}"/>
    <cellStyle name="Comma 3 4 5 3 3 2 2 4" xfId="22975" xr:uid="{533D9277-D598-4275-BBAD-B56BAC86FFBE}"/>
    <cellStyle name="Comma 3 4 5 3 3 2 3" xfId="6163" xr:uid="{00000000-0005-0000-0000-0000943B0000}"/>
    <cellStyle name="Comma 3 4 5 3 3 2 3 2" xfId="15770" xr:uid="{00000000-0005-0000-0000-0000953B0000}"/>
    <cellStyle name="Comma 3 4 5 3 3 2 3 2 2" xfId="34984" xr:uid="{5AB3E9B6-A02B-450D-8EEA-92D3CD3F30F0}"/>
    <cellStyle name="Comma 3 4 5 3 3 2 3 3" xfId="25377" xr:uid="{6744BAFD-4575-4A75-8507-62D3D310BE33}"/>
    <cellStyle name="Comma 3 4 5 3 3 2 4" xfId="10966" xr:uid="{00000000-0005-0000-0000-0000963B0000}"/>
    <cellStyle name="Comma 3 4 5 3 3 2 4 2" xfId="30180" xr:uid="{AA813949-9B2A-491B-AE93-1938CFFB1A68}"/>
    <cellStyle name="Comma 3 4 5 3 3 2 5" xfId="20573" xr:uid="{90056C3F-8505-47DF-96FA-5A066AA655C1}"/>
    <cellStyle name="Comma 3 4 5 3 3 3" xfId="2156" xr:uid="{00000000-0005-0000-0000-0000973B0000}"/>
    <cellStyle name="Comma 3 4 5 3 3 3 2" xfId="4561" xr:uid="{00000000-0005-0000-0000-0000983B0000}"/>
    <cellStyle name="Comma 3 4 5 3 3 3 2 2" xfId="9364" xr:uid="{00000000-0005-0000-0000-0000993B0000}"/>
    <cellStyle name="Comma 3 4 5 3 3 3 2 2 2" xfId="18971" xr:uid="{00000000-0005-0000-0000-00009A3B0000}"/>
    <cellStyle name="Comma 3 4 5 3 3 3 2 2 2 2" xfId="38185" xr:uid="{68BA5C2B-F1A9-4D99-98BA-11E6774E2021}"/>
    <cellStyle name="Comma 3 4 5 3 3 3 2 2 3" xfId="28578" xr:uid="{84C45E4F-926D-430B-9D2B-778FF703C500}"/>
    <cellStyle name="Comma 3 4 5 3 3 3 2 3" xfId="14168" xr:uid="{00000000-0005-0000-0000-00009B3B0000}"/>
    <cellStyle name="Comma 3 4 5 3 3 3 2 3 2" xfId="33382" xr:uid="{E68C13C7-6640-4395-AAC2-BBAA097C4D3D}"/>
    <cellStyle name="Comma 3 4 5 3 3 3 2 4" xfId="23775" xr:uid="{44B35A7F-3771-4E25-9D8B-A1EBA3EC241E}"/>
    <cellStyle name="Comma 3 4 5 3 3 3 3" xfId="6963" xr:uid="{00000000-0005-0000-0000-00009C3B0000}"/>
    <cellStyle name="Comma 3 4 5 3 3 3 3 2" xfId="16570" xr:uid="{00000000-0005-0000-0000-00009D3B0000}"/>
    <cellStyle name="Comma 3 4 5 3 3 3 3 2 2" xfId="35784" xr:uid="{BE2B55BC-5116-48A9-883A-B4EC676DA616}"/>
    <cellStyle name="Comma 3 4 5 3 3 3 3 3" xfId="26177" xr:uid="{2DC5B832-509E-4175-A7F6-83FF6430C6DC}"/>
    <cellStyle name="Comma 3 4 5 3 3 3 4" xfId="11766" xr:uid="{00000000-0005-0000-0000-00009E3B0000}"/>
    <cellStyle name="Comma 3 4 5 3 3 3 4 2" xfId="30980" xr:uid="{834EEB07-142E-47B4-9C63-B331884F85CB}"/>
    <cellStyle name="Comma 3 4 5 3 3 3 5" xfId="21373" xr:uid="{4A9AFC60-78C5-45D9-8CC1-32CD9A74A019}"/>
    <cellStyle name="Comma 3 4 5 3 3 4" xfId="2961" xr:uid="{00000000-0005-0000-0000-00009F3B0000}"/>
    <cellStyle name="Comma 3 4 5 3 3 4 2" xfId="7764" xr:uid="{00000000-0005-0000-0000-0000A03B0000}"/>
    <cellStyle name="Comma 3 4 5 3 3 4 2 2" xfId="17371" xr:uid="{00000000-0005-0000-0000-0000A13B0000}"/>
    <cellStyle name="Comma 3 4 5 3 3 4 2 2 2" xfId="36585" xr:uid="{E0B35774-A92A-4B4E-80A6-95326FF54628}"/>
    <cellStyle name="Comma 3 4 5 3 3 4 2 3" xfId="26978" xr:uid="{87D01B66-C26D-41BE-8D59-F080E7D6E9E1}"/>
    <cellStyle name="Comma 3 4 5 3 3 4 3" xfId="12568" xr:uid="{00000000-0005-0000-0000-0000A23B0000}"/>
    <cellStyle name="Comma 3 4 5 3 3 4 3 2" xfId="31782" xr:uid="{55AB8D10-93FF-4CA0-AAFF-E9BFACACD68F}"/>
    <cellStyle name="Comma 3 4 5 3 3 4 4" xfId="22175" xr:uid="{C7306EF7-7F9C-4709-8BCD-7ACBE1715965}"/>
    <cellStyle name="Comma 3 4 5 3 3 5" xfId="5363" xr:uid="{00000000-0005-0000-0000-0000A33B0000}"/>
    <cellStyle name="Comma 3 4 5 3 3 5 2" xfId="14970" xr:uid="{00000000-0005-0000-0000-0000A43B0000}"/>
    <cellStyle name="Comma 3 4 5 3 3 5 2 2" xfId="34184" xr:uid="{1F39A02A-2A0A-4FC9-AF8A-11E6683CA201}"/>
    <cellStyle name="Comma 3 4 5 3 3 5 3" xfId="24577" xr:uid="{5C813A9D-9F23-4FCF-B38D-FEAD56DAE5ED}"/>
    <cellStyle name="Comma 3 4 5 3 3 6" xfId="10166" xr:uid="{00000000-0005-0000-0000-0000A53B0000}"/>
    <cellStyle name="Comma 3 4 5 3 3 6 2" xfId="29380" xr:uid="{BCA011D8-CFCA-4449-AF0A-B8CD2912F443}"/>
    <cellStyle name="Comma 3 4 5 3 3 7" xfId="19773" xr:uid="{DBEC2081-1E52-4796-AD5A-3B19EEB6E84D}"/>
    <cellStyle name="Comma 3 4 5 3 4" xfId="755" xr:uid="{00000000-0005-0000-0000-0000A63B0000}"/>
    <cellStyle name="Comma 3 4 5 3 4 2" xfId="1556" xr:uid="{00000000-0005-0000-0000-0000A73B0000}"/>
    <cellStyle name="Comma 3 4 5 3 4 2 2" xfId="3961" xr:uid="{00000000-0005-0000-0000-0000A83B0000}"/>
    <cellStyle name="Comma 3 4 5 3 4 2 2 2" xfId="8764" xr:uid="{00000000-0005-0000-0000-0000A93B0000}"/>
    <cellStyle name="Comma 3 4 5 3 4 2 2 2 2" xfId="18371" xr:uid="{00000000-0005-0000-0000-0000AA3B0000}"/>
    <cellStyle name="Comma 3 4 5 3 4 2 2 2 2 2" xfId="37585" xr:uid="{06B49A75-E637-4A11-AD38-A17A3BF62FF3}"/>
    <cellStyle name="Comma 3 4 5 3 4 2 2 2 3" xfId="27978" xr:uid="{0053B48D-01C5-45DD-86D1-AED5548E9CCE}"/>
    <cellStyle name="Comma 3 4 5 3 4 2 2 3" xfId="13568" xr:uid="{00000000-0005-0000-0000-0000AB3B0000}"/>
    <cellStyle name="Comma 3 4 5 3 4 2 2 3 2" xfId="32782" xr:uid="{BDF57305-AB3B-4D1F-A23D-E224C40E2A20}"/>
    <cellStyle name="Comma 3 4 5 3 4 2 2 4" xfId="23175" xr:uid="{A8832D13-2C59-480F-8F14-57B96AA3F769}"/>
    <cellStyle name="Comma 3 4 5 3 4 2 3" xfId="6363" xr:uid="{00000000-0005-0000-0000-0000AC3B0000}"/>
    <cellStyle name="Comma 3 4 5 3 4 2 3 2" xfId="15970" xr:uid="{00000000-0005-0000-0000-0000AD3B0000}"/>
    <cellStyle name="Comma 3 4 5 3 4 2 3 2 2" xfId="35184" xr:uid="{EFFFB29B-6275-44EC-821B-A2C7163E6B0E}"/>
    <cellStyle name="Comma 3 4 5 3 4 2 3 3" xfId="25577" xr:uid="{25DA0F51-7705-480B-95E1-68D5551D625C}"/>
    <cellStyle name="Comma 3 4 5 3 4 2 4" xfId="11166" xr:uid="{00000000-0005-0000-0000-0000AE3B0000}"/>
    <cellStyle name="Comma 3 4 5 3 4 2 4 2" xfId="30380" xr:uid="{1768A039-D87F-4C53-B1B9-71A3B0534AB3}"/>
    <cellStyle name="Comma 3 4 5 3 4 2 5" xfId="20773" xr:uid="{2B32E9B0-AB53-44A5-A8B3-349E806619EE}"/>
    <cellStyle name="Comma 3 4 5 3 4 3" xfId="2356" xr:uid="{00000000-0005-0000-0000-0000AF3B0000}"/>
    <cellStyle name="Comma 3 4 5 3 4 3 2" xfId="4761" xr:uid="{00000000-0005-0000-0000-0000B03B0000}"/>
    <cellStyle name="Comma 3 4 5 3 4 3 2 2" xfId="9564" xr:uid="{00000000-0005-0000-0000-0000B13B0000}"/>
    <cellStyle name="Comma 3 4 5 3 4 3 2 2 2" xfId="19171" xr:uid="{00000000-0005-0000-0000-0000B23B0000}"/>
    <cellStyle name="Comma 3 4 5 3 4 3 2 2 2 2" xfId="38385" xr:uid="{834B559A-A036-4267-9362-4A5E8B2AAE37}"/>
    <cellStyle name="Comma 3 4 5 3 4 3 2 2 3" xfId="28778" xr:uid="{7202F4F0-2F49-4C8D-9CB5-F39C700E1517}"/>
    <cellStyle name="Comma 3 4 5 3 4 3 2 3" xfId="14368" xr:uid="{00000000-0005-0000-0000-0000B33B0000}"/>
    <cellStyle name="Comma 3 4 5 3 4 3 2 3 2" xfId="33582" xr:uid="{3235A12C-990B-4B70-810C-37BC275A18A9}"/>
    <cellStyle name="Comma 3 4 5 3 4 3 2 4" xfId="23975" xr:uid="{9292506B-6E9A-4340-9AE3-2EF5D4A3CBB8}"/>
    <cellStyle name="Comma 3 4 5 3 4 3 3" xfId="7163" xr:uid="{00000000-0005-0000-0000-0000B43B0000}"/>
    <cellStyle name="Comma 3 4 5 3 4 3 3 2" xfId="16770" xr:uid="{00000000-0005-0000-0000-0000B53B0000}"/>
    <cellStyle name="Comma 3 4 5 3 4 3 3 2 2" xfId="35984" xr:uid="{67F2E9F8-7A0F-4667-BF63-0924C4935F2D}"/>
    <cellStyle name="Comma 3 4 5 3 4 3 3 3" xfId="26377" xr:uid="{B226EE7A-3C73-4E2D-BC7C-3A79F753886F}"/>
    <cellStyle name="Comma 3 4 5 3 4 3 4" xfId="11966" xr:uid="{00000000-0005-0000-0000-0000B63B0000}"/>
    <cellStyle name="Comma 3 4 5 3 4 3 4 2" xfId="31180" xr:uid="{780F79AC-3338-4B0C-8EB7-4059C3FA0F6E}"/>
    <cellStyle name="Comma 3 4 5 3 4 3 5" xfId="21573" xr:uid="{7AA706D4-DA73-4416-B607-3A03D4FB00E7}"/>
    <cellStyle name="Comma 3 4 5 3 4 4" xfId="3161" xr:uid="{00000000-0005-0000-0000-0000B73B0000}"/>
    <cellStyle name="Comma 3 4 5 3 4 4 2" xfId="7964" xr:uid="{00000000-0005-0000-0000-0000B83B0000}"/>
    <cellStyle name="Comma 3 4 5 3 4 4 2 2" xfId="17571" xr:uid="{00000000-0005-0000-0000-0000B93B0000}"/>
    <cellStyle name="Comma 3 4 5 3 4 4 2 2 2" xfId="36785" xr:uid="{830ACA77-BE80-4D25-AAE3-4E6A95B55711}"/>
    <cellStyle name="Comma 3 4 5 3 4 4 2 3" xfId="27178" xr:uid="{09CBDC3C-1B91-4118-BBC4-B7169CAC0990}"/>
    <cellStyle name="Comma 3 4 5 3 4 4 3" xfId="12768" xr:uid="{00000000-0005-0000-0000-0000BA3B0000}"/>
    <cellStyle name="Comma 3 4 5 3 4 4 3 2" xfId="31982" xr:uid="{2B68849E-7CB5-4DE1-B2A5-AA027ECEE39F}"/>
    <cellStyle name="Comma 3 4 5 3 4 4 4" xfId="22375" xr:uid="{700082E1-EA43-4AB0-89A0-93172A6DE6B6}"/>
    <cellStyle name="Comma 3 4 5 3 4 5" xfId="5563" xr:uid="{00000000-0005-0000-0000-0000BB3B0000}"/>
    <cellStyle name="Comma 3 4 5 3 4 5 2" xfId="15170" xr:uid="{00000000-0005-0000-0000-0000BC3B0000}"/>
    <cellStyle name="Comma 3 4 5 3 4 5 2 2" xfId="34384" xr:uid="{843399ED-3311-4EE9-B039-445FDF4E3694}"/>
    <cellStyle name="Comma 3 4 5 3 4 5 3" xfId="24777" xr:uid="{17DDF954-A6AA-4E53-BCEF-E7993645DC4A}"/>
    <cellStyle name="Comma 3 4 5 3 4 6" xfId="10366" xr:uid="{00000000-0005-0000-0000-0000BD3B0000}"/>
    <cellStyle name="Comma 3 4 5 3 4 6 2" xfId="29580" xr:uid="{CDCAEDB2-0684-407C-94B7-ED814360AF3C}"/>
    <cellStyle name="Comma 3 4 5 3 4 7" xfId="19973" xr:uid="{4AAE5FD4-48FA-4A70-AF87-C5C065188B14}"/>
    <cellStyle name="Comma 3 4 5 3 5" xfId="956" xr:uid="{00000000-0005-0000-0000-0000BE3B0000}"/>
    <cellStyle name="Comma 3 4 5 3 5 2" xfId="3361" xr:uid="{00000000-0005-0000-0000-0000BF3B0000}"/>
    <cellStyle name="Comma 3 4 5 3 5 2 2" xfId="8164" xr:uid="{00000000-0005-0000-0000-0000C03B0000}"/>
    <cellStyle name="Comma 3 4 5 3 5 2 2 2" xfId="17771" xr:uid="{00000000-0005-0000-0000-0000C13B0000}"/>
    <cellStyle name="Comma 3 4 5 3 5 2 2 2 2" xfId="36985" xr:uid="{BE7835B4-BB48-4D21-B553-36EE3BD80DAD}"/>
    <cellStyle name="Comma 3 4 5 3 5 2 2 3" xfId="27378" xr:uid="{CE04E3EE-F15F-4C35-9BBC-709AB778BC37}"/>
    <cellStyle name="Comma 3 4 5 3 5 2 3" xfId="12968" xr:uid="{00000000-0005-0000-0000-0000C23B0000}"/>
    <cellStyle name="Comma 3 4 5 3 5 2 3 2" xfId="32182" xr:uid="{4C9DDEB2-C339-431E-A1C0-995C1AD199C4}"/>
    <cellStyle name="Comma 3 4 5 3 5 2 4" xfId="22575" xr:uid="{086AB152-F59C-4AD5-87A9-ADD3FC6B0B5D}"/>
    <cellStyle name="Comma 3 4 5 3 5 3" xfId="5763" xr:uid="{00000000-0005-0000-0000-0000C33B0000}"/>
    <cellStyle name="Comma 3 4 5 3 5 3 2" xfId="15370" xr:uid="{00000000-0005-0000-0000-0000C43B0000}"/>
    <cellStyle name="Comma 3 4 5 3 5 3 2 2" xfId="34584" xr:uid="{67534BE3-9A28-451E-AADC-D2552EB99B7A}"/>
    <cellStyle name="Comma 3 4 5 3 5 3 3" xfId="24977" xr:uid="{B0859BB7-0802-4205-AA30-B06D9F2ED770}"/>
    <cellStyle name="Comma 3 4 5 3 5 4" xfId="10566" xr:uid="{00000000-0005-0000-0000-0000C53B0000}"/>
    <cellStyle name="Comma 3 4 5 3 5 4 2" xfId="29780" xr:uid="{4337A2A1-B058-48D6-8F25-F20EEEFBA256}"/>
    <cellStyle name="Comma 3 4 5 3 5 5" xfId="20173" xr:uid="{0C4100E7-1026-447D-A127-A336BC623709}"/>
    <cellStyle name="Comma 3 4 5 3 6" xfId="1756" xr:uid="{00000000-0005-0000-0000-0000C63B0000}"/>
    <cellStyle name="Comma 3 4 5 3 6 2" xfId="4161" xr:uid="{00000000-0005-0000-0000-0000C73B0000}"/>
    <cellStyle name="Comma 3 4 5 3 6 2 2" xfId="8964" xr:uid="{00000000-0005-0000-0000-0000C83B0000}"/>
    <cellStyle name="Comma 3 4 5 3 6 2 2 2" xfId="18571" xr:uid="{00000000-0005-0000-0000-0000C93B0000}"/>
    <cellStyle name="Comma 3 4 5 3 6 2 2 2 2" xfId="37785" xr:uid="{A2CE861A-8C1D-43AC-9B9D-BB25420D982D}"/>
    <cellStyle name="Comma 3 4 5 3 6 2 2 3" xfId="28178" xr:uid="{1B2ABB43-8887-481B-8AB6-4B224484C944}"/>
    <cellStyle name="Comma 3 4 5 3 6 2 3" xfId="13768" xr:uid="{00000000-0005-0000-0000-0000CA3B0000}"/>
    <cellStyle name="Comma 3 4 5 3 6 2 3 2" xfId="32982" xr:uid="{8AE99AF7-F4BD-43F0-A081-AF2E709AC49F}"/>
    <cellStyle name="Comma 3 4 5 3 6 2 4" xfId="23375" xr:uid="{4C8879D0-ABBF-4942-B48C-9626C439CC53}"/>
    <cellStyle name="Comma 3 4 5 3 6 3" xfId="6563" xr:uid="{00000000-0005-0000-0000-0000CB3B0000}"/>
    <cellStyle name="Comma 3 4 5 3 6 3 2" xfId="16170" xr:uid="{00000000-0005-0000-0000-0000CC3B0000}"/>
    <cellStyle name="Comma 3 4 5 3 6 3 2 2" xfId="35384" xr:uid="{81BC4BBF-10A3-4806-BF51-A75C8E8598E9}"/>
    <cellStyle name="Comma 3 4 5 3 6 3 3" xfId="25777" xr:uid="{A57F3123-3FA7-4A33-B8A1-FF4516A2AF4D}"/>
    <cellStyle name="Comma 3 4 5 3 6 4" xfId="11366" xr:uid="{00000000-0005-0000-0000-0000CD3B0000}"/>
    <cellStyle name="Comma 3 4 5 3 6 4 2" xfId="30580" xr:uid="{C2195B5E-1442-4F98-A3C8-A2F1C7A41EE9}"/>
    <cellStyle name="Comma 3 4 5 3 6 5" xfId="20973" xr:uid="{CF0633AE-0E0F-42B7-9093-9B674421CA39}"/>
    <cellStyle name="Comma 3 4 5 3 7" xfId="2561" xr:uid="{00000000-0005-0000-0000-0000CE3B0000}"/>
    <cellStyle name="Comma 3 4 5 3 7 2" xfId="7364" xr:uid="{00000000-0005-0000-0000-0000CF3B0000}"/>
    <cellStyle name="Comma 3 4 5 3 7 2 2" xfId="16971" xr:uid="{00000000-0005-0000-0000-0000D03B0000}"/>
    <cellStyle name="Comma 3 4 5 3 7 2 2 2" xfId="36185" xr:uid="{25BF0825-26E8-49E5-945E-4A6754C7017D}"/>
    <cellStyle name="Comma 3 4 5 3 7 2 3" xfId="26578" xr:uid="{951C766C-0458-44DF-9D81-1DF0DF2AEB01}"/>
    <cellStyle name="Comma 3 4 5 3 7 3" xfId="12168" xr:uid="{00000000-0005-0000-0000-0000D13B0000}"/>
    <cellStyle name="Comma 3 4 5 3 7 3 2" xfId="31382" xr:uid="{518F1949-A84A-4105-BBBC-8CDD56021EF9}"/>
    <cellStyle name="Comma 3 4 5 3 7 4" xfId="21775" xr:uid="{900EAD76-CFE5-40B1-A731-97988CE16533}"/>
    <cellStyle name="Comma 3 4 5 3 8" xfId="4963" xr:uid="{00000000-0005-0000-0000-0000D23B0000}"/>
    <cellStyle name="Comma 3 4 5 3 8 2" xfId="14570" xr:uid="{00000000-0005-0000-0000-0000D33B0000}"/>
    <cellStyle name="Comma 3 4 5 3 8 2 2" xfId="33784" xr:uid="{5501C9B6-B730-40A6-875D-0EF451454500}"/>
    <cellStyle name="Comma 3 4 5 3 8 3" xfId="24177" xr:uid="{EED49828-B4FF-4E59-AFD8-9585A5A750FC}"/>
    <cellStyle name="Comma 3 4 5 3 9" xfId="9766" xr:uid="{00000000-0005-0000-0000-0000D43B0000}"/>
    <cellStyle name="Comma 3 4 5 3 9 2" xfId="28980" xr:uid="{516E67EC-70D3-41A0-8E5A-641519DC3A7E}"/>
    <cellStyle name="Comma 3 4 5 4" xfId="255" xr:uid="{00000000-0005-0000-0000-0000D53B0000}"/>
    <cellStyle name="Comma 3 4 5 4 2" xfId="1056" xr:uid="{00000000-0005-0000-0000-0000D63B0000}"/>
    <cellStyle name="Comma 3 4 5 4 2 2" xfId="3461" xr:uid="{00000000-0005-0000-0000-0000D73B0000}"/>
    <cellStyle name="Comma 3 4 5 4 2 2 2" xfId="8264" xr:uid="{00000000-0005-0000-0000-0000D83B0000}"/>
    <cellStyle name="Comma 3 4 5 4 2 2 2 2" xfId="17871" xr:uid="{00000000-0005-0000-0000-0000D93B0000}"/>
    <cellStyle name="Comma 3 4 5 4 2 2 2 2 2" xfId="37085" xr:uid="{B9BDE34E-29B4-43F7-9518-69B98934ABDC}"/>
    <cellStyle name="Comma 3 4 5 4 2 2 2 3" xfId="27478" xr:uid="{FF3C4AA3-7C28-4079-9E12-3F5EBF0E03AD}"/>
    <cellStyle name="Comma 3 4 5 4 2 2 3" xfId="13068" xr:uid="{00000000-0005-0000-0000-0000DA3B0000}"/>
    <cellStyle name="Comma 3 4 5 4 2 2 3 2" xfId="32282" xr:uid="{D1C7E897-8178-42C7-A678-263934ECBBAC}"/>
    <cellStyle name="Comma 3 4 5 4 2 2 4" xfId="22675" xr:uid="{30BC7910-FDB6-4EB3-899A-B9A8EC46B73C}"/>
    <cellStyle name="Comma 3 4 5 4 2 3" xfId="5863" xr:uid="{00000000-0005-0000-0000-0000DB3B0000}"/>
    <cellStyle name="Comma 3 4 5 4 2 3 2" xfId="15470" xr:uid="{00000000-0005-0000-0000-0000DC3B0000}"/>
    <cellStyle name="Comma 3 4 5 4 2 3 2 2" xfId="34684" xr:uid="{6105BBEF-83DC-4713-B909-8196F600B37C}"/>
    <cellStyle name="Comma 3 4 5 4 2 3 3" xfId="25077" xr:uid="{CF00317A-1B9E-4C74-B03C-078F8CB06EBF}"/>
    <cellStyle name="Comma 3 4 5 4 2 4" xfId="10666" xr:uid="{00000000-0005-0000-0000-0000DD3B0000}"/>
    <cellStyle name="Comma 3 4 5 4 2 4 2" xfId="29880" xr:uid="{C12192A2-74C6-4337-88DC-A7B94DDA2210}"/>
    <cellStyle name="Comma 3 4 5 4 2 5" xfId="20273" xr:uid="{C39EFC0C-098B-4F4F-B0AE-2A9F379DDFF8}"/>
    <cellStyle name="Comma 3 4 5 4 3" xfId="1856" xr:uid="{00000000-0005-0000-0000-0000DE3B0000}"/>
    <cellStyle name="Comma 3 4 5 4 3 2" xfId="4261" xr:uid="{00000000-0005-0000-0000-0000DF3B0000}"/>
    <cellStyle name="Comma 3 4 5 4 3 2 2" xfId="9064" xr:uid="{00000000-0005-0000-0000-0000E03B0000}"/>
    <cellStyle name="Comma 3 4 5 4 3 2 2 2" xfId="18671" xr:uid="{00000000-0005-0000-0000-0000E13B0000}"/>
    <cellStyle name="Comma 3 4 5 4 3 2 2 2 2" xfId="37885" xr:uid="{108B53BF-DC46-4B35-BAED-A10E645653BD}"/>
    <cellStyle name="Comma 3 4 5 4 3 2 2 3" xfId="28278" xr:uid="{AED15655-C544-4883-9B06-736C00E74A16}"/>
    <cellStyle name="Comma 3 4 5 4 3 2 3" xfId="13868" xr:uid="{00000000-0005-0000-0000-0000E23B0000}"/>
    <cellStyle name="Comma 3 4 5 4 3 2 3 2" xfId="33082" xr:uid="{66794310-BD67-488B-AD68-EBCCA9836EA1}"/>
    <cellStyle name="Comma 3 4 5 4 3 2 4" xfId="23475" xr:uid="{657F08E7-21FA-4A2F-8204-C294CFA05DF8}"/>
    <cellStyle name="Comma 3 4 5 4 3 3" xfId="6663" xr:uid="{00000000-0005-0000-0000-0000E33B0000}"/>
    <cellStyle name="Comma 3 4 5 4 3 3 2" xfId="16270" xr:uid="{00000000-0005-0000-0000-0000E43B0000}"/>
    <cellStyle name="Comma 3 4 5 4 3 3 2 2" xfId="35484" xr:uid="{36C39ECC-BDFA-480D-AF6B-770D28434E67}"/>
    <cellStyle name="Comma 3 4 5 4 3 3 3" xfId="25877" xr:uid="{71B56C7A-5F7C-464E-9623-1A9F091623B5}"/>
    <cellStyle name="Comma 3 4 5 4 3 4" xfId="11466" xr:uid="{00000000-0005-0000-0000-0000E53B0000}"/>
    <cellStyle name="Comma 3 4 5 4 3 4 2" xfId="30680" xr:uid="{FD5431DF-BAA9-49D6-A0E2-57E57626CA2E}"/>
    <cellStyle name="Comma 3 4 5 4 3 5" xfId="21073" xr:uid="{AF8B9F87-39EB-4FD1-8349-049277FA84D1}"/>
    <cellStyle name="Comma 3 4 5 4 4" xfId="2661" xr:uid="{00000000-0005-0000-0000-0000E63B0000}"/>
    <cellStyle name="Comma 3 4 5 4 4 2" xfId="7464" xr:uid="{00000000-0005-0000-0000-0000E73B0000}"/>
    <cellStyle name="Comma 3 4 5 4 4 2 2" xfId="17071" xr:uid="{00000000-0005-0000-0000-0000E83B0000}"/>
    <cellStyle name="Comma 3 4 5 4 4 2 2 2" xfId="36285" xr:uid="{3A102EB3-A835-41D9-8430-0512A811474E}"/>
    <cellStyle name="Comma 3 4 5 4 4 2 3" xfId="26678" xr:uid="{B43985EA-E337-4F5C-A307-C27D80D4BDFC}"/>
    <cellStyle name="Comma 3 4 5 4 4 3" xfId="12268" xr:uid="{00000000-0005-0000-0000-0000E93B0000}"/>
    <cellStyle name="Comma 3 4 5 4 4 3 2" xfId="31482" xr:uid="{A5EF4A78-6FB2-4A5C-A027-AAA6B9757DA7}"/>
    <cellStyle name="Comma 3 4 5 4 4 4" xfId="21875" xr:uid="{D3186B98-D8C8-4F68-AC6B-FBD8E81FFD5B}"/>
    <cellStyle name="Comma 3 4 5 4 5" xfId="5063" xr:uid="{00000000-0005-0000-0000-0000EA3B0000}"/>
    <cellStyle name="Comma 3 4 5 4 5 2" xfId="14670" xr:uid="{00000000-0005-0000-0000-0000EB3B0000}"/>
    <cellStyle name="Comma 3 4 5 4 5 2 2" xfId="33884" xr:uid="{27E41BC1-D495-40E4-8C1A-AFC8AAA8BFDF}"/>
    <cellStyle name="Comma 3 4 5 4 5 3" xfId="24277" xr:uid="{5C992DA4-56F6-46DF-8ADE-2E1062E10749}"/>
    <cellStyle name="Comma 3 4 5 4 6" xfId="9866" xr:uid="{00000000-0005-0000-0000-0000EC3B0000}"/>
    <cellStyle name="Comma 3 4 5 4 6 2" xfId="29080" xr:uid="{B47F7C6A-7B31-471C-8D83-9046633AE36C}"/>
    <cellStyle name="Comma 3 4 5 4 7" xfId="19473" xr:uid="{71D27A3D-8F79-454E-8A92-B7F1C243088B}"/>
    <cellStyle name="Comma 3 4 5 5" xfId="455" xr:uid="{00000000-0005-0000-0000-0000ED3B0000}"/>
    <cellStyle name="Comma 3 4 5 5 2" xfId="1256" xr:uid="{00000000-0005-0000-0000-0000EE3B0000}"/>
    <cellStyle name="Comma 3 4 5 5 2 2" xfId="3661" xr:uid="{00000000-0005-0000-0000-0000EF3B0000}"/>
    <cellStyle name="Comma 3 4 5 5 2 2 2" xfId="8464" xr:uid="{00000000-0005-0000-0000-0000F03B0000}"/>
    <cellStyle name="Comma 3 4 5 5 2 2 2 2" xfId="18071" xr:uid="{00000000-0005-0000-0000-0000F13B0000}"/>
    <cellStyle name="Comma 3 4 5 5 2 2 2 2 2" xfId="37285" xr:uid="{62FFE6E7-1A9C-4A2B-9888-06AA715845D2}"/>
    <cellStyle name="Comma 3 4 5 5 2 2 2 3" xfId="27678" xr:uid="{864F8A33-3E5C-472B-96BC-D086BFAD056A}"/>
    <cellStyle name="Comma 3 4 5 5 2 2 3" xfId="13268" xr:uid="{00000000-0005-0000-0000-0000F23B0000}"/>
    <cellStyle name="Comma 3 4 5 5 2 2 3 2" xfId="32482" xr:uid="{FD65A247-1034-4133-A1B5-5CE499082414}"/>
    <cellStyle name="Comma 3 4 5 5 2 2 4" xfId="22875" xr:uid="{6C79EF22-8930-4562-8AE0-38543C0D9C89}"/>
    <cellStyle name="Comma 3 4 5 5 2 3" xfId="6063" xr:uid="{00000000-0005-0000-0000-0000F33B0000}"/>
    <cellStyle name="Comma 3 4 5 5 2 3 2" xfId="15670" xr:uid="{00000000-0005-0000-0000-0000F43B0000}"/>
    <cellStyle name="Comma 3 4 5 5 2 3 2 2" xfId="34884" xr:uid="{BA638837-D064-4D4D-8D14-DF03832FC52D}"/>
    <cellStyle name="Comma 3 4 5 5 2 3 3" xfId="25277" xr:uid="{BA303D62-AFE9-46F8-9822-335F07C53FB0}"/>
    <cellStyle name="Comma 3 4 5 5 2 4" xfId="10866" xr:uid="{00000000-0005-0000-0000-0000F53B0000}"/>
    <cellStyle name="Comma 3 4 5 5 2 4 2" xfId="30080" xr:uid="{B696B5DB-5FF6-47FA-B440-D1EB83B0342F}"/>
    <cellStyle name="Comma 3 4 5 5 2 5" xfId="20473" xr:uid="{9F9DE0B3-7F1A-4E4B-A625-3C74C4AF7CD0}"/>
    <cellStyle name="Comma 3 4 5 5 3" xfId="2056" xr:uid="{00000000-0005-0000-0000-0000F63B0000}"/>
    <cellStyle name="Comma 3 4 5 5 3 2" xfId="4461" xr:uid="{00000000-0005-0000-0000-0000F73B0000}"/>
    <cellStyle name="Comma 3 4 5 5 3 2 2" xfId="9264" xr:uid="{00000000-0005-0000-0000-0000F83B0000}"/>
    <cellStyle name="Comma 3 4 5 5 3 2 2 2" xfId="18871" xr:uid="{00000000-0005-0000-0000-0000F93B0000}"/>
    <cellStyle name="Comma 3 4 5 5 3 2 2 2 2" xfId="38085" xr:uid="{ECFA3522-FE6C-43F2-8407-B3EA6B2A22A6}"/>
    <cellStyle name="Comma 3 4 5 5 3 2 2 3" xfId="28478" xr:uid="{D8C0F6BD-017B-4493-9EBF-6762B8573C6B}"/>
    <cellStyle name="Comma 3 4 5 5 3 2 3" xfId="14068" xr:uid="{00000000-0005-0000-0000-0000FA3B0000}"/>
    <cellStyle name="Comma 3 4 5 5 3 2 3 2" xfId="33282" xr:uid="{DCAD1DC8-AAE1-48D5-97BC-C4B255435015}"/>
    <cellStyle name="Comma 3 4 5 5 3 2 4" xfId="23675" xr:uid="{5BA4166A-72DA-4590-B42B-0D002E6F0950}"/>
    <cellStyle name="Comma 3 4 5 5 3 3" xfId="6863" xr:uid="{00000000-0005-0000-0000-0000FB3B0000}"/>
    <cellStyle name="Comma 3 4 5 5 3 3 2" xfId="16470" xr:uid="{00000000-0005-0000-0000-0000FC3B0000}"/>
    <cellStyle name="Comma 3 4 5 5 3 3 2 2" xfId="35684" xr:uid="{08D50E71-07D6-43CC-8591-0599992F61B3}"/>
    <cellStyle name="Comma 3 4 5 5 3 3 3" xfId="26077" xr:uid="{3A18F7B3-B407-4615-B8B0-B9701DEC37EC}"/>
    <cellStyle name="Comma 3 4 5 5 3 4" xfId="11666" xr:uid="{00000000-0005-0000-0000-0000FD3B0000}"/>
    <cellStyle name="Comma 3 4 5 5 3 4 2" xfId="30880" xr:uid="{7A90874D-31C3-45E9-B1C8-E73D4478EF43}"/>
    <cellStyle name="Comma 3 4 5 5 3 5" xfId="21273" xr:uid="{4273A88D-2A82-4CE8-8BEA-053105502BEF}"/>
    <cellStyle name="Comma 3 4 5 5 4" xfId="2861" xr:uid="{00000000-0005-0000-0000-0000FE3B0000}"/>
    <cellStyle name="Comma 3 4 5 5 4 2" xfId="7664" xr:uid="{00000000-0005-0000-0000-0000FF3B0000}"/>
    <cellStyle name="Comma 3 4 5 5 4 2 2" xfId="17271" xr:uid="{00000000-0005-0000-0000-0000003C0000}"/>
    <cellStyle name="Comma 3 4 5 5 4 2 2 2" xfId="36485" xr:uid="{7442FEA1-EFA4-4A1B-A44D-2AF4A032A19B}"/>
    <cellStyle name="Comma 3 4 5 5 4 2 3" xfId="26878" xr:uid="{8F241100-967F-4E23-8120-78D1B7FF67DF}"/>
    <cellStyle name="Comma 3 4 5 5 4 3" xfId="12468" xr:uid="{00000000-0005-0000-0000-0000013C0000}"/>
    <cellStyle name="Comma 3 4 5 5 4 3 2" xfId="31682" xr:uid="{A4FBDEF9-5CB3-4078-A01F-DB7DFB32CB56}"/>
    <cellStyle name="Comma 3 4 5 5 4 4" xfId="22075" xr:uid="{E741F56E-C17E-40F7-BE82-F435A1D42701}"/>
    <cellStyle name="Comma 3 4 5 5 5" xfId="5263" xr:uid="{00000000-0005-0000-0000-0000023C0000}"/>
    <cellStyle name="Comma 3 4 5 5 5 2" xfId="14870" xr:uid="{00000000-0005-0000-0000-0000033C0000}"/>
    <cellStyle name="Comma 3 4 5 5 5 2 2" xfId="34084" xr:uid="{36985565-68EC-4513-B8B3-0235E2360124}"/>
    <cellStyle name="Comma 3 4 5 5 5 3" xfId="24477" xr:uid="{FB7BD5BD-FCC4-4D07-BC0C-2BD34424138A}"/>
    <cellStyle name="Comma 3 4 5 5 6" xfId="10066" xr:uid="{00000000-0005-0000-0000-0000043C0000}"/>
    <cellStyle name="Comma 3 4 5 5 6 2" xfId="29280" xr:uid="{DE1DC3AA-301E-4683-88E6-FA8A1E7CBB0F}"/>
    <cellStyle name="Comma 3 4 5 5 7" xfId="19673" xr:uid="{6B70E6DF-A6F2-4EB9-B3B5-6DF5463472A7}"/>
    <cellStyle name="Comma 3 4 5 6" xfId="655" xr:uid="{00000000-0005-0000-0000-0000053C0000}"/>
    <cellStyle name="Comma 3 4 5 6 2" xfId="1456" xr:uid="{00000000-0005-0000-0000-0000063C0000}"/>
    <cellStyle name="Comma 3 4 5 6 2 2" xfId="3861" xr:uid="{00000000-0005-0000-0000-0000073C0000}"/>
    <cellStyle name="Comma 3 4 5 6 2 2 2" xfId="8664" xr:uid="{00000000-0005-0000-0000-0000083C0000}"/>
    <cellStyle name="Comma 3 4 5 6 2 2 2 2" xfId="18271" xr:uid="{00000000-0005-0000-0000-0000093C0000}"/>
    <cellStyle name="Comma 3 4 5 6 2 2 2 2 2" xfId="37485" xr:uid="{771C3EA2-E7C6-45B2-AC4D-7F986E6FA2D5}"/>
    <cellStyle name="Comma 3 4 5 6 2 2 2 3" xfId="27878" xr:uid="{2DEC00B4-1479-4A52-9AC4-58DB79AA7FF0}"/>
    <cellStyle name="Comma 3 4 5 6 2 2 3" xfId="13468" xr:uid="{00000000-0005-0000-0000-00000A3C0000}"/>
    <cellStyle name="Comma 3 4 5 6 2 2 3 2" xfId="32682" xr:uid="{923A4EB8-1830-4403-9441-5757DEEC1644}"/>
    <cellStyle name="Comma 3 4 5 6 2 2 4" xfId="23075" xr:uid="{1DFC8E52-5A01-43BE-A830-ADA7B08086EA}"/>
    <cellStyle name="Comma 3 4 5 6 2 3" xfId="6263" xr:uid="{00000000-0005-0000-0000-00000B3C0000}"/>
    <cellStyle name="Comma 3 4 5 6 2 3 2" xfId="15870" xr:uid="{00000000-0005-0000-0000-00000C3C0000}"/>
    <cellStyle name="Comma 3 4 5 6 2 3 2 2" xfId="35084" xr:uid="{5C6AC0F0-2235-4D12-888B-619FC3970226}"/>
    <cellStyle name="Comma 3 4 5 6 2 3 3" xfId="25477" xr:uid="{5AABA0DB-3978-4401-8F16-C2A75470A537}"/>
    <cellStyle name="Comma 3 4 5 6 2 4" xfId="11066" xr:uid="{00000000-0005-0000-0000-00000D3C0000}"/>
    <cellStyle name="Comma 3 4 5 6 2 4 2" xfId="30280" xr:uid="{FBBA2747-BE32-402E-8F8C-FA3AB56CC027}"/>
    <cellStyle name="Comma 3 4 5 6 2 5" xfId="20673" xr:uid="{EA4345BA-32CF-4B03-8CE8-C84FDC21E57D}"/>
    <cellStyle name="Comma 3 4 5 6 3" xfId="2256" xr:uid="{00000000-0005-0000-0000-00000E3C0000}"/>
    <cellStyle name="Comma 3 4 5 6 3 2" xfId="4661" xr:uid="{00000000-0005-0000-0000-00000F3C0000}"/>
    <cellStyle name="Comma 3 4 5 6 3 2 2" xfId="9464" xr:uid="{00000000-0005-0000-0000-0000103C0000}"/>
    <cellStyle name="Comma 3 4 5 6 3 2 2 2" xfId="19071" xr:uid="{00000000-0005-0000-0000-0000113C0000}"/>
    <cellStyle name="Comma 3 4 5 6 3 2 2 2 2" xfId="38285" xr:uid="{7194FA29-1416-4E6E-936E-DBDFD6953D1D}"/>
    <cellStyle name="Comma 3 4 5 6 3 2 2 3" xfId="28678" xr:uid="{F9CF8169-390F-4D6C-9C0F-0EC3A428DB13}"/>
    <cellStyle name="Comma 3 4 5 6 3 2 3" xfId="14268" xr:uid="{00000000-0005-0000-0000-0000123C0000}"/>
    <cellStyle name="Comma 3 4 5 6 3 2 3 2" xfId="33482" xr:uid="{19824F19-69D1-4637-B8A7-B55E6FB1C5E2}"/>
    <cellStyle name="Comma 3 4 5 6 3 2 4" xfId="23875" xr:uid="{F151B8FE-B2F7-4D95-9CCB-19ADE8C8D17D}"/>
    <cellStyle name="Comma 3 4 5 6 3 3" xfId="7063" xr:uid="{00000000-0005-0000-0000-0000133C0000}"/>
    <cellStyle name="Comma 3 4 5 6 3 3 2" xfId="16670" xr:uid="{00000000-0005-0000-0000-0000143C0000}"/>
    <cellStyle name="Comma 3 4 5 6 3 3 2 2" xfId="35884" xr:uid="{D5ED5E12-BB0E-4664-9D0A-7D49EAF7F005}"/>
    <cellStyle name="Comma 3 4 5 6 3 3 3" xfId="26277" xr:uid="{2AC55CC8-BAF7-4D22-849F-B1E5622EB1A7}"/>
    <cellStyle name="Comma 3 4 5 6 3 4" xfId="11866" xr:uid="{00000000-0005-0000-0000-0000153C0000}"/>
    <cellStyle name="Comma 3 4 5 6 3 4 2" xfId="31080" xr:uid="{D783A46A-F19F-425A-A8CC-48BEF33E2508}"/>
    <cellStyle name="Comma 3 4 5 6 3 5" xfId="21473" xr:uid="{91126342-D9DC-4287-8BFD-B12217AF5046}"/>
    <cellStyle name="Comma 3 4 5 6 4" xfId="3061" xr:uid="{00000000-0005-0000-0000-0000163C0000}"/>
    <cellStyle name="Comma 3 4 5 6 4 2" xfId="7864" xr:uid="{00000000-0005-0000-0000-0000173C0000}"/>
    <cellStyle name="Comma 3 4 5 6 4 2 2" xfId="17471" xr:uid="{00000000-0005-0000-0000-0000183C0000}"/>
    <cellStyle name="Comma 3 4 5 6 4 2 2 2" xfId="36685" xr:uid="{7408F9B2-DFC5-4DCA-8D02-516EF835A3A4}"/>
    <cellStyle name="Comma 3 4 5 6 4 2 3" xfId="27078" xr:uid="{6617CE48-4857-4025-8FF3-8CCBD9E3285E}"/>
    <cellStyle name="Comma 3 4 5 6 4 3" xfId="12668" xr:uid="{00000000-0005-0000-0000-0000193C0000}"/>
    <cellStyle name="Comma 3 4 5 6 4 3 2" xfId="31882" xr:uid="{5E321CD5-8FBA-4094-B350-0ED25251C4C4}"/>
    <cellStyle name="Comma 3 4 5 6 4 4" xfId="22275" xr:uid="{DEA92CC7-0F08-4419-84F6-442DBDB6B785}"/>
    <cellStyle name="Comma 3 4 5 6 5" xfId="5463" xr:uid="{00000000-0005-0000-0000-00001A3C0000}"/>
    <cellStyle name="Comma 3 4 5 6 5 2" xfId="15070" xr:uid="{00000000-0005-0000-0000-00001B3C0000}"/>
    <cellStyle name="Comma 3 4 5 6 5 2 2" xfId="34284" xr:uid="{4AB66466-84AE-46D3-AA84-D543D4E7DC06}"/>
    <cellStyle name="Comma 3 4 5 6 5 3" xfId="24677" xr:uid="{B5689AD5-934B-4C95-AF79-0EA446C0BB0C}"/>
    <cellStyle name="Comma 3 4 5 6 6" xfId="10266" xr:uid="{00000000-0005-0000-0000-00001C3C0000}"/>
    <cellStyle name="Comma 3 4 5 6 6 2" xfId="29480" xr:uid="{0CC9531C-D4EC-4050-93CD-992C1D52988B}"/>
    <cellStyle name="Comma 3 4 5 6 7" xfId="19873" xr:uid="{62689C32-5954-4AE8-8FBE-7228AC571BC6}"/>
    <cellStyle name="Comma 3 4 5 7" xfId="856" xr:uid="{00000000-0005-0000-0000-00001D3C0000}"/>
    <cellStyle name="Comma 3 4 5 7 2" xfId="3261" xr:uid="{00000000-0005-0000-0000-00001E3C0000}"/>
    <cellStyle name="Comma 3 4 5 7 2 2" xfId="8064" xr:uid="{00000000-0005-0000-0000-00001F3C0000}"/>
    <cellStyle name="Comma 3 4 5 7 2 2 2" xfId="17671" xr:uid="{00000000-0005-0000-0000-0000203C0000}"/>
    <cellStyle name="Comma 3 4 5 7 2 2 2 2" xfId="36885" xr:uid="{D36A09C5-DBD2-46D4-AB2E-9E99792C4135}"/>
    <cellStyle name="Comma 3 4 5 7 2 2 3" xfId="27278" xr:uid="{4047A5F5-6E62-44C1-8871-9B11EC6AB77D}"/>
    <cellStyle name="Comma 3 4 5 7 2 3" xfId="12868" xr:uid="{00000000-0005-0000-0000-0000213C0000}"/>
    <cellStyle name="Comma 3 4 5 7 2 3 2" xfId="32082" xr:uid="{F1CCFC08-AE19-4D76-8374-FE851918F3E7}"/>
    <cellStyle name="Comma 3 4 5 7 2 4" xfId="22475" xr:uid="{99E718A2-A653-48F0-9803-1EA3F4120B1C}"/>
    <cellStyle name="Comma 3 4 5 7 3" xfId="5663" xr:uid="{00000000-0005-0000-0000-0000223C0000}"/>
    <cellStyle name="Comma 3 4 5 7 3 2" xfId="15270" xr:uid="{00000000-0005-0000-0000-0000233C0000}"/>
    <cellStyle name="Comma 3 4 5 7 3 2 2" xfId="34484" xr:uid="{B36D280D-9B93-489F-9CB5-49B854CAAE7B}"/>
    <cellStyle name="Comma 3 4 5 7 3 3" xfId="24877" xr:uid="{B7CCBFD9-F284-492E-BD58-CD0F1C0A67D0}"/>
    <cellStyle name="Comma 3 4 5 7 4" xfId="10466" xr:uid="{00000000-0005-0000-0000-0000243C0000}"/>
    <cellStyle name="Comma 3 4 5 7 4 2" xfId="29680" xr:uid="{D6DFF1E0-CB0B-41B1-84E9-3B5F67402955}"/>
    <cellStyle name="Comma 3 4 5 7 5" xfId="20073" xr:uid="{AD491A69-A2DF-4412-BACD-349DC10E7A7F}"/>
    <cellStyle name="Comma 3 4 5 8" xfId="1656" xr:uid="{00000000-0005-0000-0000-0000253C0000}"/>
    <cellStyle name="Comma 3 4 5 8 2" xfId="4061" xr:uid="{00000000-0005-0000-0000-0000263C0000}"/>
    <cellStyle name="Comma 3 4 5 8 2 2" xfId="8864" xr:uid="{00000000-0005-0000-0000-0000273C0000}"/>
    <cellStyle name="Comma 3 4 5 8 2 2 2" xfId="18471" xr:uid="{00000000-0005-0000-0000-0000283C0000}"/>
    <cellStyle name="Comma 3 4 5 8 2 2 2 2" xfId="37685" xr:uid="{71FF9942-356C-472A-A296-0EAAD0B834CE}"/>
    <cellStyle name="Comma 3 4 5 8 2 2 3" xfId="28078" xr:uid="{06459D66-15D2-49E0-B71E-366719AA9CFA}"/>
    <cellStyle name="Comma 3 4 5 8 2 3" xfId="13668" xr:uid="{00000000-0005-0000-0000-0000293C0000}"/>
    <cellStyle name="Comma 3 4 5 8 2 3 2" xfId="32882" xr:uid="{270A514D-CD69-4CA4-962B-77263CD130FF}"/>
    <cellStyle name="Comma 3 4 5 8 2 4" xfId="23275" xr:uid="{2EDEBB7F-0145-4B3A-AC1F-0AE00010E386}"/>
    <cellStyle name="Comma 3 4 5 8 3" xfId="6463" xr:uid="{00000000-0005-0000-0000-00002A3C0000}"/>
    <cellStyle name="Comma 3 4 5 8 3 2" xfId="16070" xr:uid="{00000000-0005-0000-0000-00002B3C0000}"/>
    <cellStyle name="Comma 3 4 5 8 3 2 2" xfId="35284" xr:uid="{26675E5F-65D5-4DDE-8343-209D56ACEA60}"/>
    <cellStyle name="Comma 3 4 5 8 3 3" xfId="25677" xr:uid="{DCD4D602-523E-4B15-B524-8ECAEC94263C}"/>
    <cellStyle name="Comma 3 4 5 8 4" xfId="11266" xr:uid="{00000000-0005-0000-0000-00002C3C0000}"/>
    <cellStyle name="Comma 3 4 5 8 4 2" xfId="30480" xr:uid="{6E7B73AE-3D6E-46B6-A0EC-5306C3A14BFF}"/>
    <cellStyle name="Comma 3 4 5 8 5" xfId="20873" xr:uid="{3A62FF77-752E-4697-A871-C957C5699F52}"/>
    <cellStyle name="Comma 3 4 5 9" xfId="2461" xr:uid="{00000000-0005-0000-0000-00002D3C0000}"/>
    <cellStyle name="Comma 3 4 5 9 2" xfId="7264" xr:uid="{00000000-0005-0000-0000-00002E3C0000}"/>
    <cellStyle name="Comma 3 4 5 9 2 2" xfId="16871" xr:uid="{00000000-0005-0000-0000-00002F3C0000}"/>
    <cellStyle name="Comma 3 4 5 9 2 2 2" xfId="36085" xr:uid="{2311FCAC-C9EC-4013-918E-A63119C7D195}"/>
    <cellStyle name="Comma 3 4 5 9 2 3" xfId="26478" xr:uid="{09624D60-2772-4B2D-9860-1459DA7FA6AA}"/>
    <cellStyle name="Comma 3 4 5 9 3" xfId="12068" xr:uid="{00000000-0005-0000-0000-0000303C0000}"/>
    <cellStyle name="Comma 3 4 5 9 3 2" xfId="31282" xr:uid="{C5BCE2BD-0E22-47E7-950C-310F0433A4F7}"/>
    <cellStyle name="Comma 3 4 5 9 4" xfId="21675" xr:uid="{F2E714C2-C658-4247-A44B-B2C52ADC5BF4}"/>
    <cellStyle name="Comma 3 4 6" xfId="65" xr:uid="{00000000-0005-0000-0000-0000313C0000}"/>
    <cellStyle name="Comma 3 4 6 10" xfId="9676" xr:uid="{00000000-0005-0000-0000-0000323C0000}"/>
    <cellStyle name="Comma 3 4 6 10 2" xfId="28890" xr:uid="{E2F7A652-EB37-4635-A18F-9761E1C13A7D}"/>
    <cellStyle name="Comma 3 4 6 11" xfId="19283" xr:uid="{3CFBD00A-C856-46A0-B1DB-28A0393F3036}"/>
    <cellStyle name="Comma 3 4 6 2" xfId="165" xr:uid="{00000000-0005-0000-0000-0000333C0000}"/>
    <cellStyle name="Comma 3 4 6 2 10" xfId="19383" xr:uid="{EE291DD9-3373-495A-8D8E-30DB11307652}"/>
    <cellStyle name="Comma 3 4 6 2 2" xfId="365" xr:uid="{00000000-0005-0000-0000-0000343C0000}"/>
    <cellStyle name="Comma 3 4 6 2 2 2" xfId="1166" xr:uid="{00000000-0005-0000-0000-0000353C0000}"/>
    <cellStyle name="Comma 3 4 6 2 2 2 2" xfId="3571" xr:uid="{00000000-0005-0000-0000-0000363C0000}"/>
    <cellStyle name="Comma 3 4 6 2 2 2 2 2" xfId="8374" xr:uid="{00000000-0005-0000-0000-0000373C0000}"/>
    <cellStyle name="Comma 3 4 6 2 2 2 2 2 2" xfId="17981" xr:uid="{00000000-0005-0000-0000-0000383C0000}"/>
    <cellStyle name="Comma 3 4 6 2 2 2 2 2 2 2" xfId="37195" xr:uid="{5AFCA00E-B030-4977-A4F7-29E596450617}"/>
    <cellStyle name="Comma 3 4 6 2 2 2 2 2 3" xfId="27588" xr:uid="{41A4D26A-A135-4352-98EE-6098F99BCE30}"/>
    <cellStyle name="Comma 3 4 6 2 2 2 2 3" xfId="13178" xr:uid="{00000000-0005-0000-0000-0000393C0000}"/>
    <cellStyle name="Comma 3 4 6 2 2 2 2 3 2" xfId="32392" xr:uid="{D8FA8AA1-E1CB-42B9-9FD0-DE851E719FD7}"/>
    <cellStyle name="Comma 3 4 6 2 2 2 2 4" xfId="22785" xr:uid="{DF820082-8910-4AA5-8FF2-4D7BEAEFD441}"/>
    <cellStyle name="Comma 3 4 6 2 2 2 3" xfId="5973" xr:uid="{00000000-0005-0000-0000-00003A3C0000}"/>
    <cellStyle name="Comma 3 4 6 2 2 2 3 2" xfId="15580" xr:uid="{00000000-0005-0000-0000-00003B3C0000}"/>
    <cellStyle name="Comma 3 4 6 2 2 2 3 2 2" xfId="34794" xr:uid="{3DBC9523-EAAF-4A5E-B2ED-A5FEA58D905D}"/>
    <cellStyle name="Comma 3 4 6 2 2 2 3 3" xfId="25187" xr:uid="{B2F11095-5554-4332-84E7-91D073940528}"/>
    <cellStyle name="Comma 3 4 6 2 2 2 4" xfId="10776" xr:uid="{00000000-0005-0000-0000-00003C3C0000}"/>
    <cellStyle name="Comma 3 4 6 2 2 2 4 2" xfId="29990" xr:uid="{843E016F-21F7-4B78-819D-A6D29E24F1A6}"/>
    <cellStyle name="Comma 3 4 6 2 2 2 5" xfId="20383" xr:uid="{823A30C6-E1CC-40F6-BF61-9B194ECB7242}"/>
    <cellStyle name="Comma 3 4 6 2 2 3" xfId="1966" xr:uid="{00000000-0005-0000-0000-00003D3C0000}"/>
    <cellStyle name="Comma 3 4 6 2 2 3 2" xfId="4371" xr:uid="{00000000-0005-0000-0000-00003E3C0000}"/>
    <cellStyle name="Comma 3 4 6 2 2 3 2 2" xfId="9174" xr:uid="{00000000-0005-0000-0000-00003F3C0000}"/>
    <cellStyle name="Comma 3 4 6 2 2 3 2 2 2" xfId="18781" xr:uid="{00000000-0005-0000-0000-0000403C0000}"/>
    <cellStyle name="Comma 3 4 6 2 2 3 2 2 2 2" xfId="37995" xr:uid="{79ADA0F1-436E-4E3A-8D9C-8BDD3F64EC50}"/>
    <cellStyle name="Comma 3 4 6 2 2 3 2 2 3" xfId="28388" xr:uid="{4E960667-2B79-417E-B825-A8E656253BBB}"/>
    <cellStyle name="Comma 3 4 6 2 2 3 2 3" xfId="13978" xr:uid="{00000000-0005-0000-0000-0000413C0000}"/>
    <cellStyle name="Comma 3 4 6 2 2 3 2 3 2" xfId="33192" xr:uid="{8285A752-40E8-4847-A2D5-874E2C1E8EFE}"/>
    <cellStyle name="Comma 3 4 6 2 2 3 2 4" xfId="23585" xr:uid="{B18CE411-172A-4ABE-A3B0-D522038F0356}"/>
    <cellStyle name="Comma 3 4 6 2 2 3 3" xfId="6773" xr:uid="{00000000-0005-0000-0000-0000423C0000}"/>
    <cellStyle name="Comma 3 4 6 2 2 3 3 2" xfId="16380" xr:uid="{00000000-0005-0000-0000-0000433C0000}"/>
    <cellStyle name="Comma 3 4 6 2 2 3 3 2 2" xfId="35594" xr:uid="{540C19AC-B0BE-4AAE-A667-74AC2F6A6D33}"/>
    <cellStyle name="Comma 3 4 6 2 2 3 3 3" xfId="25987" xr:uid="{456BB2E4-8B77-41CB-A5EB-67C8FD33CE99}"/>
    <cellStyle name="Comma 3 4 6 2 2 3 4" xfId="11576" xr:uid="{00000000-0005-0000-0000-0000443C0000}"/>
    <cellStyle name="Comma 3 4 6 2 2 3 4 2" xfId="30790" xr:uid="{68945EB6-2913-4A77-9DA8-BAC1DDA56744}"/>
    <cellStyle name="Comma 3 4 6 2 2 3 5" xfId="21183" xr:uid="{5BDD0780-521B-4738-A379-0FDE693B7297}"/>
    <cellStyle name="Comma 3 4 6 2 2 4" xfId="2771" xr:uid="{00000000-0005-0000-0000-0000453C0000}"/>
    <cellStyle name="Comma 3 4 6 2 2 4 2" xfId="7574" xr:uid="{00000000-0005-0000-0000-0000463C0000}"/>
    <cellStyle name="Comma 3 4 6 2 2 4 2 2" xfId="17181" xr:uid="{00000000-0005-0000-0000-0000473C0000}"/>
    <cellStyle name="Comma 3 4 6 2 2 4 2 2 2" xfId="36395" xr:uid="{54E9D16D-EDCE-44D4-BE80-4C8AE61FF8EF}"/>
    <cellStyle name="Comma 3 4 6 2 2 4 2 3" xfId="26788" xr:uid="{0E5FFDE7-3E48-4C5A-82F0-EBF798FCB4DC}"/>
    <cellStyle name="Comma 3 4 6 2 2 4 3" xfId="12378" xr:uid="{00000000-0005-0000-0000-0000483C0000}"/>
    <cellStyle name="Comma 3 4 6 2 2 4 3 2" xfId="31592" xr:uid="{16F83192-2054-483A-8BE0-0DD6D5409391}"/>
    <cellStyle name="Comma 3 4 6 2 2 4 4" xfId="21985" xr:uid="{70D8C066-0C01-4014-845B-D67280F157DC}"/>
    <cellStyle name="Comma 3 4 6 2 2 5" xfId="5173" xr:uid="{00000000-0005-0000-0000-0000493C0000}"/>
    <cellStyle name="Comma 3 4 6 2 2 5 2" xfId="14780" xr:uid="{00000000-0005-0000-0000-00004A3C0000}"/>
    <cellStyle name="Comma 3 4 6 2 2 5 2 2" xfId="33994" xr:uid="{F6F4FFD5-9270-45D0-8E89-D9425A84D17D}"/>
    <cellStyle name="Comma 3 4 6 2 2 5 3" xfId="24387" xr:uid="{E65376ED-A548-4A5B-867F-1EE03FB0C57B}"/>
    <cellStyle name="Comma 3 4 6 2 2 6" xfId="9976" xr:uid="{00000000-0005-0000-0000-00004B3C0000}"/>
    <cellStyle name="Comma 3 4 6 2 2 6 2" xfId="29190" xr:uid="{3163E5CE-116D-4832-B342-1ADB3D0541C1}"/>
    <cellStyle name="Comma 3 4 6 2 2 7" xfId="19583" xr:uid="{9CECDBD8-4652-4F2F-BEF9-A9F926C31177}"/>
    <cellStyle name="Comma 3 4 6 2 3" xfId="565" xr:uid="{00000000-0005-0000-0000-00004C3C0000}"/>
    <cellStyle name="Comma 3 4 6 2 3 2" xfId="1366" xr:uid="{00000000-0005-0000-0000-00004D3C0000}"/>
    <cellStyle name="Comma 3 4 6 2 3 2 2" xfId="3771" xr:uid="{00000000-0005-0000-0000-00004E3C0000}"/>
    <cellStyle name="Comma 3 4 6 2 3 2 2 2" xfId="8574" xr:uid="{00000000-0005-0000-0000-00004F3C0000}"/>
    <cellStyle name="Comma 3 4 6 2 3 2 2 2 2" xfId="18181" xr:uid="{00000000-0005-0000-0000-0000503C0000}"/>
    <cellStyle name="Comma 3 4 6 2 3 2 2 2 2 2" xfId="37395" xr:uid="{A3D4DF69-81CC-4207-8A44-1E16D19D9043}"/>
    <cellStyle name="Comma 3 4 6 2 3 2 2 2 3" xfId="27788" xr:uid="{19032570-1DAF-4374-97D5-928833A77CD5}"/>
    <cellStyle name="Comma 3 4 6 2 3 2 2 3" xfId="13378" xr:uid="{00000000-0005-0000-0000-0000513C0000}"/>
    <cellStyle name="Comma 3 4 6 2 3 2 2 3 2" xfId="32592" xr:uid="{C1506514-5BDD-450F-966B-23623661C22B}"/>
    <cellStyle name="Comma 3 4 6 2 3 2 2 4" xfId="22985" xr:uid="{26D99B67-1DFF-4C1C-86A4-DC7F9B033026}"/>
    <cellStyle name="Comma 3 4 6 2 3 2 3" xfId="6173" xr:uid="{00000000-0005-0000-0000-0000523C0000}"/>
    <cellStyle name="Comma 3 4 6 2 3 2 3 2" xfId="15780" xr:uid="{00000000-0005-0000-0000-0000533C0000}"/>
    <cellStyle name="Comma 3 4 6 2 3 2 3 2 2" xfId="34994" xr:uid="{9840FD16-4BC8-402F-9D94-20D23ED8C162}"/>
    <cellStyle name="Comma 3 4 6 2 3 2 3 3" xfId="25387" xr:uid="{4EE30464-E5AE-4276-932E-FDF0C003200C}"/>
    <cellStyle name="Comma 3 4 6 2 3 2 4" xfId="10976" xr:uid="{00000000-0005-0000-0000-0000543C0000}"/>
    <cellStyle name="Comma 3 4 6 2 3 2 4 2" xfId="30190" xr:uid="{A5064C7E-77BA-4D6B-AF69-3DFE31FA2A99}"/>
    <cellStyle name="Comma 3 4 6 2 3 2 5" xfId="20583" xr:uid="{477C458F-3C2A-46B2-9F44-65672D151A53}"/>
    <cellStyle name="Comma 3 4 6 2 3 3" xfId="2166" xr:uid="{00000000-0005-0000-0000-0000553C0000}"/>
    <cellStyle name="Comma 3 4 6 2 3 3 2" xfId="4571" xr:uid="{00000000-0005-0000-0000-0000563C0000}"/>
    <cellStyle name="Comma 3 4 6 2 3 3 2 2" xfId="9374" xr:uid="{00000000-0005-0000-0000-0000573C0000}"/>
    <cellStyle name="Comma 3 4 6 2 3 3 2 2 2" xfId="18981" xr:uid="{00000000-0005-0000-0000-0000583C0000}"/>
    <cellStyle name="Comma 3 4 6 2 3 3 2 2 2 2" xfId="38195" xr:uid="{E3415033-74FD-4121-9905-7C25EC36AEDC}"/>
    <cellStyle name="Comma 3 4 6 2 3 3 2 2 3" xfId="28588" xr:uid="{02101B49-3EEE-4512-91F0-139A622F0850}"/>
    <cellStyle name="Comma 3 4 6 2 3 3 2 3" xfId="14178" xr:uid="{00000000-0005-0000-0000-0000593C0000}"/>
    <cellStyle name="Comma 3 4 6 2 3 3 2 3 2" xfId="33392" xr:uid="{C556859F-1E35-4EAA-9505-FD68B998A624}"/>
    <cellStyle name="Comma 3 4 6 2 3 3 2 4" xfId="23785" xr:uid="{DE92A4C3-6D5A-4BAE-A683-E6BB38F8DBED}"/>
    <cellStyle name="Comma 3 4 6 2 3 3 3" xfId="6973" xr:uid="{00000000-0005-0000-0000-00005A3C0000}"/>
    <cellStyle name="Comma 3 4 6 2 3 3 3 2" xfId="16580" xr:uid="{00000000-0005-0000-0000-00005B3C0000}"/>
    <cellStyle name="Comma 3 4 6 2 3 3 3 2 2" xfId="35794" xr:uid="{C2F7B40C-7623-4594-A4CF-F02D8D3F626A}"/>
    <cellStyle name="Comma 3 4 6 2 3 3 3 3" xfId="26187" xr:uid="{57608CBE-2F0E-4B02-8D32-1C1D0D4A8EC5}"/>
    <cellStyle name="Comma 3 4 6 2 3 3 4" xfId="11776" xr:uid="{00000000-0005-0000-0000-00005C3C0000}"/>
    <cellStyle name="Comma 3 4 6 2 3 3 4 2" xfId="30990" xr:uid="{47D166AD-B464-49A5-BC2B-C6D661A0DE2F}"/>
    <cellStyle name="Comma 3 4 6 2 3 3 5" xfId="21383" xr:uid="{063DEF72-38D1-47E3-B1D1-0B23371ABFA5}"/>
    <cellStyle name="Comma 3 4 6 2 3 4" xfId="2971" xr:uid="{00000000-0005-0000-0000-00005D3C0000}"/>
    <cellStyle name="Comma 3 4 6 2 3 4 2" xfId="7774" xr:uid="{00000000-0005-0000-0000-00005E3C0000}"/>
    <cellStyle name="Comma 3 4 6 2 3 4 2 2" xfId="17381" xr:uid="{00000000-0005-0000-0000-00005F3C0000}"/>
    <cellStyle name="Comma 3 4 6 2 3 4 2 2 2" xfId="36595" xr:uid="{EB45CA82-03A5-40DA-A553-7C3242983954}"/>
    <cellStyle name="Comma 3 4 6 2 3 4 2 3" xfId="26988" xr:uid="{73C8D9E2-93A0-441B-A161-63311C8BF938}"/>
    <cellStyle name="Comma 3 4 6 2 3 4 3" xfId="12578" xr:uid="{00000000-0005-0000-0000-0000603C0000}"/>
    <cellStyle name="Comma 3 4 6 2 3 4 3 2" xfId="31792" xr:uid="{4253B506-5275-4F18-8974-A46C235AB213}"/>
    <cellStyle name="Comma 3 4 6 2 3 4 4" xfId="22185" xr:uid="{27D677F0-2609-4DF9-8855-3BD57A819D76}"/>
    <cellStyle name="Comma 3 4 6 2 3 5" xfId="5373" xr:uid="{00000000-0005-0000-0000-0000613C0000}"/>
    <cellStyle name="Comma 3 4 6 2 3 5 2" xfId="14980" xr:uid="{00000000-0005-0000-0000-0000623C0000}"/>
    <cellStyle name="Comma 3 4 6 2 3 5 2 2" xfId="34194" xr:uid="{EF7076C7-7750-4127-BF50-6A3DF343890C}"/>
    <cellStyle name="Comma 3 4 6 2 3 5 3" xfId="24587" xr:uid="{AF277D94-59B2-403B-9521-A2BE90070BEC}"/>
    <cellStyle name="Comma 3 4 6 2 3 6" xfId="10176" xr:uid="{00000000-0005-0000-0000-0000633C0000}"/>
    <cellStyle name="Comma 3 4 6 2 3 6 2" xfId="29390" xr:uid="{C7CDD871-6781-41C0-8ADF-E0F4637CF874}"/>
    <cellStyle name="Comma 3 4 6 2 3 7" xfId="19783" xr:uid="{2817F3C6-5F01-4427-9E0B-F43269C85BD9}"/>
    <cellStyle name="Comma 3 4 6 2 4" xfId="765" xr:uid="{00000000-0005-0000-0000-0000643C0000}"/>
    <cellStyle name="Comma 3 4 6 2 4 2" xfId="1566" xr:uid="{00000000-0005-0000-0000-0000653C0000}"/>
    <cellStyle name="Comma 3 4 6 2 4 2 2" xfId="3971" xr:uid="{00000000-0005-0000-0000-0000663C0000}"/>
    <cellStyle name="Comma 3 4 6 2 4 2 2 2" xfId="8774" xr:uid="{00000000-0005-0000-0000-0000673C0000}"/>
    <cellStyle name="Comma 3 4 6 2 4 2 2 2 2" xfId="18381" xr:uid="{00000000-0005-0000-0000-0000683C0000}"/>
    <cellStyle name="Comma 3 4 6 2 4 2 2 2 2 2" xfId="37595" xr:uid="{807143B2-F81E-4437-8BD7-E14E44F72EB7}"/>
    <cellStyle name="Comma 3 4 6 2 4 2 2 2 3" xfId="27988" xr:uid="{C6127B5A-3E4D-4C17-9055-E332D0FA0768}"/>
    <cellStyle name="Comma 3 4 6 2 4 2 2 3" xfId="13578" xr:uid="{00000000-0005-0000-0000-0000693C0000}"/>
    <cellStyle name="Comma 3 4 6 2 4 2 2 3 2" xfId="32792" xr:uid="{93B4A394-A5B4-466A-B7FC-235D5D9E6710}"/>
    <cellStyle name="Comma 3 4 6 2 4 2 2 4" xfId="23185" xr:uid="{38D1EA45-23B8-49E3-AF2B-93983FDDA00D}"/>
    <cellStyle name="Comma 3 4 6 2 4 2 3" xfId="6373" xr:uid="{00000000-0005-0000-0000-00006A3C0000}"/>
    <cellStyle name="Comma 3 4 6 2 4 2 3 2" xfId="15980" xr:uid="{00000000-0005-0000-0000-00006B3C0000}"/>
    <cellStyle name="Comma 3 4 6 2 4 2 3 2 2" xfId="35194" xr:uid="{A5D07F6A-9073-4D4C-951E-40596A7A92FF}"/>
    <cellStyle name="Comma 3 4 6 2 4 2 3 3" xfId="25587" xr:uid="{8733E702-587B-44B3-B485-0BD643A95A78}"/>
    <cellStyle name="Comma 3 4 6 2 4 2 4" xfId="11176" xr:uid="{00000000-0005-0000-0000-00006C3C0000}"/>
    <cellStyle name="Comma 3 4 6 2 4 2 4 2" xfId="30390" xr:uid="{31AA9187-7C5D-4A7A-B5FA-11D9E827ADE0}"/>
    <cellStyle name="Comma 3 4 6 2 4 2 5" xfId="20783" xr:uid="{5C964451-9788-4BDF-99C5-D04010070180}"/>
    <cellStyle name="Comma 3 4 6 2 4 3" xfId="2366" xr:uid="{00000000-0005-0000-0000-00006D3C0000}"/>
    <cellStyle name="Comma 3 4 6 2 4 3 2" xfId="4771" xr:uid="{00000000-0005-0000-0000-00006E3C0000}"/>
    <cellStyle name="Comma 3 4 6 2 4 3 2 2" xfId="9574" xr:uid="{00000000-0005-0000-0000-00006F3C0000}"/>
    <cellStyle name="Comma 3 4 6 2 4 3 2 2 2" xfId="19181" xr:uid="{00000000-0005-0000-0000-0000703C0000}"/>
    <cellStyle name="Comma 3 4 6 2 4 3 2 2 2 2" xfId="38395" xr:uid="{9E5BA19E-08AB-4A56-BFFB-9995A5ADE3F9}"/>
    <cellStyle name="Comma 3 4 6 2 4 3 2 2 3" xfId="28788" xr:uid="{7EBAAF26-F349-49EE-AFAF-8006387FA1D9}"/>
    <cellStyle name="Comma 3 4 6 2 4 3 2 3" xfId="14378" xr:uid="{00000000-0005-0000-0000-0000713C0000}"/>
    <cellStyle name="Comma 3 4 6 2 4 3 2 3 2" xfId="33592" xr:uid="{A5BFD10B-B118-4A10-9020-894F475E3B45}"/>
    <cellStyle name="Comma 3 4 6 2 4 3 2 4" xfId="23985" xr:uid="{572E5E92-DEFA-4CC9-ABBA-DDE2ED4E9182}"/>
    <cellStyle name="Comma 3 4 6 2 4 3 3" xfId="7173" xr:uid="{00000000-0005-0000-0000-0000723C0000}"/>
    <cellStyle name="Comma 3 4 6 2 4 3 3 2" xfId="16780" xr:uid="{00000000-0005-0000-0000-0000733C0000}"/>
    <cellStyle name="Comma 3 4 6 2 4 3 3 2 2" xfId="35994" xr:uid="{2E143D9D-62CE-4CF9-B339-8B715FD1DF77}"/>
    <cellStyle name="Comma 3 4 6 2 4 3 3 3" xfId="26387" xr:uid="{BB02B1B5-4704-43CD-9907-7E1C521DA759}"/>
    <cellStyle name="Comma 3 4 6 2 4 3 4" xfId="11976" xr:uid="{00000000-0005-0000-0000-0000743C0000}"/>
    <cellStyle name="Comma 3 4 6 2 4 3 4 2" xfId="31190" xr:uid="{3A383849-7B96-4D74-B11D-D0F38F57A98C}"/>
    <cellStyle name="Comma 3 4 6 2 4 3 5" xfId="21583" xr:uid="{A49DBAF9-7DD1-4C2A-ADF3-385046E62658}"/>
    <cellStyle name="Comma 3 4 6 2 4 4" xfId="3171" xr:uid="{00000000-0005-0000-0000-0000753C0000}"/>
    <cellStyle name="Comma 3 4 6 2 4 4 2" xfId="7974" xr:uid="{00000000-0005-0000-0000-0000763C0000}"/>
    <cellStyle name="Comma 3 4 6 2 4 4 2 2" xfId="17581" xr:uid="{00000000-0005-0000-0000-0000773C0000}"/>
    <cellStyle name="Comma 3 4 6 2 4 4 2 2 2" xfId="36795" xr:uid="{E2E862D3-6574-4B70-84AA-03549A596B07}"/>
    <cellStyle name="Comma 3 4 6 2 4 4 2 3" xfId="27188" xr:uid="{E6C10640-50D6-4DE3-9DE4-133F721ADF2F}"/>
    <cellStyle name="Comma 3 4 6 2 4 4 3" xfId="12778" xr:uid="{00000000-0005-0000-0000-0000783C0000}"/>
    <cellStyle name="Comma 3 4 6 2 4 4 3 2" xfId="31992" xr:uid="{1B0702EA-95EA-44B7-92B0-26FF21C77DED}"/>
    <cellStyle name="Comma 3 4 6 2 4 4 4" xfId="22385" xr:uid="{AC386A56-31FA-47D3-9832-2CF37FCDCE2A}"/>
    <cellStyle name="Comma 3 4 6 2 4 5" xfId="5573" xr:uid="{00000000-0005-0000-0000-0000793C0000}"/>
    <cellStyle name="Comma 3 4 6 2 4 5 2" xfId="15180" xr:uid="{00000000-0005-0000-0000-00007A3C0000}"/>
    <cellStyle name="Comma 3 4 6 2 4 5 2 2" xfId="34394" xr:uid="{73EB32D6-73B4-46FA-8D67-B2FF2F74ABBE}"/>
    <cellStyle name="Comma 3 4 6 2 4 5 3" xfId="24787" xr:uid="{608FECC0-BC2A-4B12-B7CC-50159CC697E2}"/>
    <cellStyle name="Comma 3 4 6 2 4 6" xfId="10376" xr:uid="{00000000-0005-0000-0000-00007B3C0000}"/>
    <cellStyle name="Comma 3 4 6 2 4 6 2" xfId="29590" xr:uid="{DFC6251C-18DF-4BB0-90E5-1CE820C9FD54}"/>
    <cellStyle name="Comma 3 4 6 2 4 7" xfId="19983" xr:uid="{F0CB2CA0-FE93-4001-BF8C-BBEF4C5B7CBF}"/>
    <cellStyle name="Comma 3 4 6 2 5" xfId="966" xr:uid="{00000000-0005-0000-0000-00007C3C0000}"/>
    <cellStyle name="Comma 3 4 6 2 5 2" xfId="3371" xr:uid="{00000000-0005-0000-0000-00007D3C0000}"/>
    <cellStyle name="Comma 3 4 6 2 5 2 2" xfId="8174" xr:uid="{00000000-0005-0000-0000-00007E3C0000}"/>
    <cellStyle name="Comma 3 4 6 2 5 2 2 2" xfId="17781" xr:uid="{00000000-0005-0000-0000-00007F3C0000}"/>
    <cellStyle name="Comma 3 4 6 2 5 2 2 2 2" xfId="36995" xr:uid="{8A42BFBA-A092-4BB4-A39A-1153E4004A27}"/>
    <cellStyle name="Comma 3 4 6 2 5 2 2 3" xfId="27388" xr:uid="{7F6E1A7A-9A8A-4C40-81F9-1E3B4BACBF29}"/>
    <cellStyle name="Comma 3 4 6 2 5 2 3" xfId="12978" xr:uid="{00000000-0005-0000-0000-0000803C0000}"/>
    <cellStyle name="Comma 3 4 6 2 5 2 3 2" xfId="32192" xr:uid="{D2E0C189-5230-4568-9884-A1D211C79CA6}"/>
    <cellStyle name="Comma 3 4 6 2 5 2 4" xfId="22585" xr:uid="{CF31EF23-5102-4FA3-BF7D-3556A1473B3B}"/>
    <cellStyle name="Comma 3 4 6 2 5 3" xfId="5773" xr:uid="{00000000-0005-0000-0000-0000813C0000}"/>
    <cellStyle name="Comma 3 4 6 2 5 3 2" xfId="15380" xr:uid="{00000000-0005-0000-0000-0000823C0000}"/>
    <cellStyle name="Comma 3 4 6 2 5 3 2 2" xfId="34594" xr:uid="{3DE3A0A4-8509-4D9E-AA07-E7444EA6111F}"/>
    <cellStyle name="Comma 3 4 6 2 5 3 3" xfId="24987" xr:uid="{3FE627CD-62D5-4E2F-B16D-52AE421F2FA2}"/>
    <cellStyle name="Comma 3 4 6 2 5 4" xfId="10576" xr:uid="{00000000-0005-0000-0000-0000833C0000}"/>
    <cellStyle name="Comma 3 4 6 2 5 4 2" xfId="29790" xr:uid="{20032A14-E0B9-461A-92CA-F0966AF77BC1}"/>
    <cellStyle name="Comma 3 4 6 2 5 5" xfId="20183" xr:uid="{D655DB68-6276-4D5B-A63E-501156D08767}"/>
    <cellStyle name="Comma 3 4 6 2 6" xfId="1766" xr:uid="{00000000-0005-0000-0000-0000843C0000}"/>
    <cellStyle name="Comma 3 4 6 2 6 2" xfId="4171" xr:uid="{00000000-0005-0000-0000-0000853C0000}"/>
    <cellStyle name="Comma 3 4 6 2 6 2 2" xfId="8974" xr:uid="{00000000-0005-0000-0000-0000863C0000}"/>
    <cellStyle name="Comma 3 4 6 2 6 2 2 2" xfId="18581" xr:uid="{00000000-0005-0000-0000-0000873C0000}"/>
    <cellStyle name="Comma 3 4 6 2 6 2 2 2 2" xfId="37795" xr:uid="{8BD6C5D6-AE46-4A04-A53D-4130DF3173E9}"/>
    <cellStyle name="Comma 3 4 6 2 6 2 2 3" xfId="28188" xr:uid="{BBFA4C52-AF8A-492C-A208-F1D84CC91558}"/>
    <cellStyle name="Comma 3 4 6 2 6 2 3" xfId="13778" xr:uid="{00000000-0005-0000-0000-0000883C0000}"/>
    <cellStyle name="Comma 3 4 6 2 6 2 3 2" xfId="32992" xr:uid="{86A8D724-C4D5-4246-9249-229E12FEBF30}"/>
    <cellStyle name="Comma 3 4 6 2 6 2 4" xfId="23385" xr:uid="{FEDD2E8C-3122-484F-850C-A76961ADF797}"/>
    <cellStyle name="Comma 3 4 6 2 6 3" xfId="6573" xr:uid="{00000000-0005-0000-0000-0000893C0000}"/>
    <cellStyle name="Comma 3 4 6 2 6 3 2" xfId="16180" xr:uid="{00000000-0005-0000-0000-00008A3C0000}"/>
    <cellStyle name="Comma 3 4 6 2 6 3 2 2" xfId="35394" xr:uid="{63B4C764-84CE-4DF6-8E12-129B865C0E13}"/>
    <cellStyle name="Comma 3 4 6 2 6 3 3" xfId="25787" xr:uid="{C526E9CA-CF24-4AB0-8F75-9EBE022164A1}"/>
    <cellStyle name="Comma 3 4 6 2 6 4" xfId="11376" xr:uid="{00000000-0005-0000-0000-00008B3C0000}"/>
    <cellStyle name="Comma 3 4 6 2 6 4 2" xfId="30590" xr:uid="{EB2E07AF-68C7-4018-87F6-0D90809F22BC}"/>
    <cellStyle name="Comma 3 4 6 2 6 5" xfId="20983" xr:uid="{1A565F8E-95D6-4BE0-9018-531D18F2AD32}"/>
    <cellStyle name="Comma 3 4 6 2 7" xfId="2571" xr:uid="{00000000-0005-0000-0000-00008C3C0000}"/>
    <cellStyle name="Comma 3 4 6 2 7 2" xfId="7374" xr:uid="{00000000-0005-0000-0000-00008D3C0000}"/>
    <cellStyle name="Comma 3 4 6 2 7 2 2" xfId="16981" xr:uid="{00000000-0005-0000-0000-00008E3C0000}"/>
    <cellStyle name="Comma 3 4 6 2 7 2 2 2" xfId="36195" xr:uid="{FCFEB54F-6824-4ED6-8C3F-1011444BDE90}"/>
    <cellStyle name="Comma 3 4 6 2 7 2 3" xfId="26588" xr:uid="{94FFB11F-7740-46DF-BA3C-F38FCCE0EA5E}"/>
    <cellStyle name="Comma 3 4 6 2 7 3" xfId="12178" xr:uid="{00000000-0005-0000-0000-00008F3C0000}"/>
    <cellStyle name="Comma 3 4 6 2 7 3 2" xfId="31392" xr:uid="{49C6EE17-D5E1-4368-B571-435FF0C15791}"/>
    <cellStyle name="Comma 3 4 6 2 7 4" xfId="21785" xr:uid="{EE44057D-21CA-424D-A1F7-3B49245432B5}"/>
    <cellStyle name="Comma 3 4 6 2 8" xfId="4973" xr:uid="{00000000-0005-0000-0000-0000903C0000}"/>
    <cellStyle name="Comma 3 4 6 2 8 2" xfId="14580" xr:uid="{00000000-0005-0000-0000-0000913C0000}"/>
    <cellStyle name="Comma 3 4 6 2 8 2 2" xfId="33794" xr:uid="{E8E5E436-B874-4CE6-A572-ABEAF5BD64F2}"/>
    <cellStyle name="Comma 3 4 6 2 8 3" xfId="24187" xr:uid="{60263505-CF57-45B9-93BC-09146C1EDD74}"/>
    <cellStyle name="Comma 3 4 6 2 9" xfId="9776" xr:uid="{00000000-0005-0000-0000-0000923C0000}"/>
    <cellStyle name="Comma 3 4 6 2 9 2" xfId="28990" xr:uid="{57257E71-7BB4-4C39-B8EB-E6BA121A2413}"/>
    <cellStyle name="Comma 3 4 6 3" xfId="265" xr:uid="{00000000-0005-0000-0000-0000933C0000}"/>
    <cellStyle name="Comma 3 4 6 3 2" xfId="1066" xr:uid="{00000000-0005-0000-0000-0000943C0000}"/>
    <cellStyle name="Comma 3 4 6 3 2 2" xfId="3471" xr:uid="{00000000-0005-0000-0000-0000953C0000}"/>
    <cellStyle name="Comma 3 4 6 3 2 2 2" xfId="8274" xr:uid="{00000000-0005-0000-0000-0000963C0000}"/>
    <cellStyle name="Comma 3 4 6 3 2 2 2 2" xfId="17881" xr:uid="{00000000-0005-0000-0000-0000973C0000}"/>
    <cellStyle name="Comma 3 4 6 3 2 2 2 2 2" xfId="37095" xr:uid="{D77A5CB6-8DB0-43E2-BCA4-27A3309DBA52}"/>
    <cellStyle name="Comma 3 4 6 3 2 2 2 3" xfId="27488" xr:uid="{6AD482E0-C39D-42AC-9D10-73889E7602A3}"/>
    <cellStyle name="Comma 3 4 6 3 2 2 3" xfId="13078" xr:uid="{00000000-0005-0000-0000-0000983C0000}"/>
    <cellStyle name="Comma 3 4 6 3 2 2 3 2" xfId="32292" xr:uid="{29DD4DCA-3A4E-4CDD-ADE3-94B80C1990E8}"/>
    <cellStyle name="Comma 3 4 6 3 2 2 4" xfId="22685" xr:uid="{47017336-B34C-4B26-9CF9-D2B60618E3B7}"/>
    <cellStyle name="Comma 3 4 6 3 2 3" xfId="5873" xr:uid="{00000000-0005-0000-0000-0000993C0000}"/>
    <cellStyle name="Comma 3 4 6 3 2 3 2" xfId="15480" xr:uid="{00000000-0005-0000-0000-00009A3C0000}"/>
    <cellStyle name="Comma 3 4 6 3 2 3 2 2" xfId="34694" xr:uid="{0A9BBC10-F96C-4ED5-AE94-9FD45CFCBD9C}"/>
    <cellStyle name="Comma 3 4 6 3 2 3 3" xfId="25087" xr:uid="{B6D629A9-2F17-4692-87D1-C20E74624B00}"/>
    <cellStyle name="Comma 3 4 6 3 2 4" xfId="10676" xr:uid="{00000000-0005-0000-0000-00009B3C0000}"/>
    <cellStyle name="Comma 3 4 6 3 2 4 2" xfId="29890" xr:uid="{6A2AB689-8DCF-4C8B-9D29-30C068E1BCA7}"/>
    <cellStyle name="Comma 3 4 6 3 2 5" xfId="20283" xr:uid="{B5E60DDA-D534-4A2E-AD01-373BC9D03170}"/>
    <cellStyle name="Comma 3 4 6 3 3" xfId="1866" xr:uid="{00000000-0005-0000-0000-00009C3C0000}"/>
    <cellStyle name="Comma 3 4 6 3 3 2" xfId="4271" xr:uid="{00000000-0005-0000-0000-00009D3C0000}"/>
    <cellStyle name="Comma 3 4 6 3 3 2 2" xfId="9074" xr:uid="{00000000-0005-0000-0000-00009E3C0000}"/>
    <cellStyle name="Comma 3 4 6 3 3 2 2 2" xfId="18681" xr:uid="{00000000-0005-0000-0000-00009F3C0000}"/>
    <cellStyle name="Comma 3 4 6 3 3 2 2 2 2" xfId="37895" xr:uid="{3B168B27-9BDA-4CB5-9188-3A1AA88A1DC3}"/>
    <cellStyle name="Comma 3 4 6 3 3 2 2 3" xfId="28288" xr:uid="{798C07E0-CA2D-40C3-9588-66F3CEB67765}"/>
    <cellStyle name="Comma 3 4 6 3 3 2 3" xfId="13878" xr:uid="{00000000-0005-0000-0000-0000A03C0000}"/>
    <cellStyle name="Comma 3 4 6 3 3 2 3 2" xfId="33092" xr:uid="{55B187F4-5BE8-4AD8-AD54-399358DF272D}"/>
    <cellStyle name="Comma 3 4 6 3 3 2 4" xfId="23485" xr:uid="{67C357EE-6213-4B2D-93A3-92B17284EA88}"/>
    <cellStyle name="Comma 3 4 6 3 3 3" xfId="6673" xr:uid="{00000000-0005-0000-0000-0000A13C0000}"/>
    <cellStyle name="Comma 3 4 6 3 3 3 2" xfId="16280" xr:uid="{00000000-0005-0000-0000-0000A23C0000}"/>
    <cellStyle name="Comma 3 4 6 3 3 3 2 2" xfId="35494" xr:uid="{3F772511-361B-40BA-B36F-93B62F04C8D9}"/>
    <cellStyle name="Comma 3 4 6 3 3 3 3" xfId="25887" xr:uid="{0AEEC5F4-A205-4E4F-815D-85D818BC65AC}"/>
    <cellStyle name="Comma 3 4 6 3 3 4" xfId="11476" xr:uid="{00000000-0005-0000-0000-0000A33C0000}"/>
    <cellStyle name="Comma 3 4 6 3 3 4 2" xfId="30690" xr:uid="{B7A7C2DE-9E6B-43D1-BEA2-171D9087C3DA}"/>
    <cellStyle name="Comma 3 4 6 3 3 5" xfId="21083" xr:uid="{6F912FD2-6121-4052-9940-18CD3D54D9D5}"/>
    <cellStyle name="Comma 3 4 6 3 4" xfId="2671" xr:uid="{00000000-0005-0000-0000-0000A43C0000}"/>
    <cellStyle name="Comma 3 4 6 3 4 2" xfId="7474" xr:uid="{00000000-0005-0000-0000-0000A53C0000}"/>
    <cellStyle name="Comma 3 4 6 3 4 2 2" xfId="17081" xr:uid="{00000000-0005-0000-0000-0000A63C0000}"/>
    <cellStyle name="Comma 3 4 6 3 4 2 2 2" xfId="36295" xr:uid="{531C7CB5-264E-49E9-AC24-EEA97D039D39}"/>
    <cellStyle name="Comma 3 4 6 3 4 2 3" xfId="26688" xr:uid="{5DD53840-F9B3-4A9A-94B4-BC171EDD6AEC}"/>
    <cellStyle name="Comma 3 4 6 3 4 3" xfId="12278" xr:uid="{00000000-0005-0000-0000-0000A73C0000}"/>
    <cellStyle name="Comma 3 4 6 3 4 3 2" xfId="31492" xr:uid="{216078E9-730C-45DD-AEBB-73C5342F3D07}"/>
    <cellStyle name="Comma 3 4 6 3 4 4" xfId="21885" xr:uid="{611831E5-6B60-4225-B5B1-4A497E88BE6D}"/>
    <cellStyle name="Comma 3 4 6 3 5" xfId="5073" xr:uid="{00000000-0005-0000-0000-0000A83C0000}"/>
    <cellStyle name="Comma 3 4 6 3 5 2" xfId="14680" xr:uid="{00000000-0005-0000-0000-0000A93C0000}"/>
    <cellStyle name="Comma 3 4 6 3 5 2 2" xfId="33894" xr:uid="{3E835DDF-4A16-4D92-8BDB-0069BF2D3689}"/>
    <cellStyle name="Comma 3 4 6 3 5 3" xfId="24287" xr:uid="{C895D9CA-EB33-474B-BD3D-2020C052AC1A}"/>
    <cellStyle name="Comma 3 4 6 3 6" xfId="9876" xr:uid="{00000000-0005-0000-0000-0000AA3C0000}"/>
    <cellStyle name="Comma 3 4 6 3 6 2" xfId="29090" xr:uid="{EB0ED1E9-7092-4BF9-9C15-87A173AF08C2}"/>
    <cellStyle name="Comma 3 4 6 3 7" xfId="19483" xr:uid="{EE22B279-07DD-4996-B629-BAA3555A932F}"/>
    <cellStyle name="Comma 3 4 6 4" xfId="465" xr:uid="{00000000-0005-0000-0000-0000AB3C0000}"/>
    <cellStyle name="Comma 3 4 6 4 2" xfId="1266" xr:uid="{00000000-0005-0000-0000-0000AC3C0000}"/>
    <cellStyle name="Comma 3 4 6 4 2 2" xfId="3671" xr:uid="{00000000-0005-0000-0000-0000AD3C0000}"/>
    <cellStyle name="Comma 3 4 6 4 2 2 2" xfId="8474" xr:uid="{00000000-0005-0000-0000-0000AE3C0000}"/>
    <cellStyle name="Comma 3 4 6 4 2 2 2 2" xfId="18081" xr:uid="{00000000-0005-0000-0000-0000AF3C0000}"/>
    <cellStyle name="Comma 3 4 6 4 2 2 2 2 2" xfId="37295" xr:uid="{C859CDB2-2A42-48BD-ABF1-397461B04CA6}"/>
    <cellStyle name="Comma 3 4 6 4 2 2 2 3" xfId="27688" xr:uid="{B45D5FC9-1FC1-4EC3-B02E-15F93011B4C3}"/>
    <cellStyle name="Comma 3 4 6 4 2 2 3" xfId="13278" xr:uid="{00000000-0005-0000-0000-0000B03C0000}"/>
    <cellStyle name="Comma 3 4 6 4 2 2 3 2" xfId="32492" xr:uid="{BFC68AC8-1AEB-43CA-8367-A686B7B26CAF}"/>
    <cellStyle name="Comma 3 4 6 4 2 2 4" xfId="22885" xr:uid="{E98C62B3-9CE7-4DFF-AD88-2A0073368F8D}"/>
    <cellStyle name="Comma 3 4 6 4 2 3" xfId="6073" xr:uid="{00000000-0005-0000-0000-0000B13C0000}"/>
    <cellStyle name="Comma 3 4 6 4 2 3 2" xfId="15680" xr:uid="{00000000-0005-0000-0000-0000B23C0000}"/>
    <cellStyle name="Comma 3 4 6 4 2 3 2 2" xfId="34894" xr:uid="{40473C56-0526-4E8A-90FD-4DCEF4BA7947}"/>
    <cellStyle name="Comma 3 4 6 4 2 3 3" xfId="25287" xr:uid="{9CB00323-6EC8-459D-B8FA-ADD9A834C371}"/>
    <cellStyle name="Comma 3 4 6 4 2 4" xfId="10876" xr:uid="{00000000-0005-0000-0000-0000B33C0000}"/>
    <cellStyle name="Comma 3 4 6 4 2 4 2" xfId="30090" xr:uid="{88BCAF7F-76CB-43C7-A0CD-852EEA72C578}"/>
    <cellStyle name="Comma 3 4 6 4 2 5" xfId="20483" xr:uid="{4FD358B0-58CE-4FC2-A9A8-5C1B78E8F51A}"/>
    <cellStyle name="Comma 3 4 6 4 3" xfId="2066" xr:uid="{00000000-0005-0000-0000-0000B43C0000}"/>
    <cellStyle name="Comma 3 4 6 4 3 2" xfId="4471" xr:uid="{00000000-0005-0000-0000-0000B53C0000}"/>
    <cellStyle name="Comma 3 4 6 4 3 2 2" xfId="9274" xr:uid="{00000000-0005-0000-0000-0000B63C0000}"/>
    <cellStyle name="Comma 3 4 6 4 3 2 2 2" xfId="18881" xr:uid="{00000000-0005-0000-0000-0000B73C0000}"/>
    <cellStyle name="Comma 3 4 6 4 3 2 2 2 2" xfId="38095" xr:uid="{4E13ED57-972C-47BC-B18A-C46410729560}"/>
    <cellStyle name="Comma 3 4 6 4 3 2 2 3" xfId="28488" xr:uid="{4E3D2D7B-BC47-4953-B757-C4B075C88FA5}"/>
    <cellStyle name="Comma 3 4 6 4 3 2 3" xfId="14078" xr:uid="{00000000-0005-0000-0000-0000B83C0000}"/>
    <cellStyle name="Comma 3 4 6 4 3 2 3 2" xfId="33292" xr:uid="{612F0855-D471-42F3-9618-6D2917DBF776}"/>
    <cellStyle name="Comma 3 4 6 4 3 2 4" xfId="23685" xr:uid="{6BDF6049-37B4-4607-B9BF-676D4B354BEE}"/>
    <cellStyle name="Comma 3 4 6 4 3 3" xfId="6873" xr:uid="{00000000-0005-0000-0000-0000B93C0000}"/>
    <cellStyle name="Comma 3 4 6 4 3 3 2" xfId="16480" xr:uid="{00000000-0005-0000-0000-0000BA3C0000}"/>
    <cellStyle name="Comma 3 4 6 4 3 3 2 2" xfId="35694" xr:uid="{0089B51A-201B-402C-A02D-25FA3B76D321}"/>
    <cellStyle name="Comma 3 4 6 4 3 3 3" xfId="26087" xr:uid="{82DC6CBE-652F-4C72-B7A1-49C998E31B8E}"/>
    <cellStyle name="Comma 3 4 6 4 3 4" xfId="11676" xr:uid="{00000000-0005-0000-0000-0000BB3C0000}"/>
    <cellStyle name="Comma 3 4 6 4 3 4 2" xfId="30890" xr:uid="{57AC592A-DDEE-4913-B9ED-04EA9852E5EC}"/>
    <cellStyle name="Comma 3 4 6 4 3 5" xfId="21283" xr:uid="{B4F36F6A-9FF3-4126-BBB9-59D217033656}"/>
    <cellStyle name="Comma 3 4 6 4 4" xfId="2871" xr:uid="{00000000-0005-0000-0000-0000BC3C0000}"/>
    <cellStyle name="Comma 3 4 6 4 4 2" xfId="7674" xr:uid="{00000000-0005-0000-0000-0000BD3C0000}"/>
    <cellStyle name="Comma 3 4 6 4 4 2 2" xfId="17281" xr:uid="{00000000-0005-0000-0000-0000BE3C0000}"/>
    <cellStyle name="Comma 3 4 6 4 4 2 2 2" xfId="36495" xr:uid="{1B5BA1DE-61A0-4F81-B755-3891B1B90854}"/>
    <cellStyle name="Comma 3 4 6 4 4 2 3" xfId="26888" xr:uid="{7F9F9738-17E7-4E0C-8C26-766CC6CBDDBC}"/>
    <cellStyle name="Comma 3 4 6 4 4 3" xfId="12478" xr:uid="{00000000-0005-0000-0000-0000BF3C0000}"/>
    <cellStyle name="Comma 3 4 6 4 4 3 2" xfId="31692" xr:uid="{EB9D9362-DEBF-4468-ABFB-A3CE3E4215CB}"/>
    <cellStyle name="Comma 3 4 6 4 4 4" xfId="22085" xr:uid="{E5DFC2AD-FC91-4D96-90ED-6223D50FC0EA}"/>
    <cellStyle name="Comma 3 4 6 4 5" xfId="5273" xr:uid="{00000000-0005-0000-0000-0000C03C0000}"/>
    <cellStyle name="Comma 3 4 6 4 5 2" xfId="14880" xr:uid="{00000000-0005-0000-0000-0000C13C0000}"/>
    <cellStyle name="Comma 3 4 6 4 5 2 2" xfId="34094" xr:uid="{0ABA98B6-B813-4FF8-B29F-879EA7BD67A1}"/>
    <cellStyle name="Comma 3 4 6 4 5 3" xfId="24487" xr:uid="{78A2A39A-7988-42F0-B9FD-907FBDA4C851}"/>
    <cellStyle name="Comma 3 4 6 4 6" xfId="10076" xr:uid="{00000000-0005-0000-0000-0000C23C0000}"/>
    <cellStyle name="Comma 3 4 6 4 6 2" xfId="29290" xr:uid="{48873765-EC12-4A8D-B00B-DE608E7022FD}"/>
    <cellStyle name="Comma 3 4 6 4 7" xfId="19683" xr:uid="{88DE84B0-DFE0-446F-8C57-2E3E2C74DA1A}"/>
    <cellStyle name="Comma 3 4 6 5" xfId="665" xr:uid="{00000000-0005-0000-0000-0000C33C0000}"/>
    <cellStyle name="Comma 3 4 6 5 2" xfId="1466" xr:uid="{00000000-0005-0000-0000-0000C43C0000}"/>
    <cellStyle name="Comma 3 4 6 5 2 2" xfId="3871" xr:uid="{00000000-0005-0000-0000-0000C53C0000}"/>
    <cellStyle name="Comma 3 4 6 5 2 2 2" xfId="8674" xr:uid="{00000000-0005-0000-0000-0000C63C0000}"/>
    <cellStyle name="Comma 3 4 6 5 2 2 2 2" xfId="18281" xr:uid="{00000000-0005-0000-0000-0000C73C0000}"/>
    <cellStyle name="Comma 3 4 6 5 2 2 2 2 2" xfId="37495" xr:uid="{06DA89F6-F6D0-4551-A3A7-8C87F0314A08}"/>
    <cellStyle name="Comma 3 4 6 5 2 2 2 3" xfId="27888" xr:uid="{8BE83F88-30FA-4BE6-8AB2-5FAD74DB4710}"/>
    <cellStyle name="Comma 3 4 6 5 2 2 3" xfId="13478" xr:uid="{00000000-0005-0000-0000-0000C83C0000}"/>
    <cellStyle name="Comma 3 4 6 5 2 2 3 2" xfId="32692" xr:uid="{39FF3225-4F17-458B-8B34-842F9CA7FD98}"/>
    <cellStyle name="Comma 3 4 6 5 2 2 4" xfId="23085" xr:uid="{143A2D61-36A0-4A9C-BD66-1B6B88429628}"/>
    <cellStyle name="Comma 3 4 6 5 2 3" xfId="6273" xr:uid="{00000000-0005-0000-0000-0000C93C0000}"/>
    <cellStyle name="Comma 3 4 6 5 2 3 2" xfId="15880" xr:uid="{00000000-0005-0000-0000-0000CA3C0000}"/>
    <cellStyle name="Comma 3 4 6 5 2 3 2 2" xfId="35094" xr:uid="{A6C63A79-188F-4574-967B-DB05D121900C}"/>
    <cellStyle name="Comma 3 4 6 5 2 3 3" xfId="25487" xr:uid="{013F602A-FE9A-4A32-8FCC-7B03648CBE34}"/>
    <cellStyle name="Comma 3 4 6 5 2 4" xfId="11076" xr:uid="{00000000-0005-0000-0000-0000CB3C0000}"/>
    <cellStyle name="Comma 3 4 6 5 2 4 2" xfId="30290" xr:uid="{A4FD1211-A5B2-4676-B7B9-4B5CA4C5ED8A}"/>
    <cellStyle name="Comma 3 4 6 5 2 5" xfId="20683" xr:uid="{32B3FBE8-E649-418D-991C-842D7536DDC8}"/>
    <cellStyle name="Comma 3 4 6 5 3" xfId="2266" xr:uid="{00000000-0005-0000-0000-0000CC3C0000}"/>
    <cellStyle name="Comma 3 4 6 5 3 2" xfId="4671" xr:uid="{00000000-0005-0000-0000-0000CD3C0000}"/>
    <cellStyle name="Comma 3 4 6 5 3 2 2" xfId="9474" xr:uid="{00000000-0005-0000-0000-0000CE3C0000}"/>
    <cellStyle name="Comma 3 4 6 5 3 2 2 2" xfId="19081" xr:uid="{00000000-0005-0000-0000-0000CF3C0000}"/>
    <cellStyle name="Comma 3 4 6 5 3 2 2 2 2" xfId="38295" xr:uid="{3A4C2FFE-691C-417D-B9A3-7090DE41BA0A}"/>
    <cellStyle name="Comma 3 4 6 5 3 2 2 3" xfId="28688" xr:uid="{3EF2E88C-AD46-4D74-A087-0BC0B7ADD7D4}"/>
    <cellStyle name="Comma 3 4 6 5 3 2 3" xfId="14278" xr:uid="{00000000-0005-0000-0000-0000D03C0000}"/>
    <cellStyle name="Comma 3 4 6 5 3 2 3 2" xfId="33492" xr:uid="{1079C94F-675B-4A93-97D2-260EEFA5D4B0}"/>
    <cellStyle name="Comma 3 4 6 5 3 2 4" xfId="23885" xr:uid="{F0B7EE85-80C7-40CD-9A92-C46618A5192A}"/>
    <cellStyle name="Comma 3 4 6 5 3 3" xfId="7073" xr:uid="{00000000-0005-0000-0000-0000D13C0000}"/>
    <cellStyle name="Comma 3 4 6 5 3 3 2" xfId="16680" xr:uid="{00000000-0005-0000-0000-0000D23C0000}"/>
    <cellStyle name="Comma 3 4 6 5 3 3 2 2" xfId="35894" xr:uid="{2597F1EC-A9DC-477F-A6E4-B2F924B0EE93}"/>
    <cellStyle name="Comma 3 4 6 5 3 3 3" xfId="26287" xr:uid="{24BD4243-48E7-4A13-A289-E5F0D910067F}"/>
    <cellStyle name="Comma 3 4 6 5 3 4" xfId="11876" xr:uid="{00000000-0005-0000-0000-0000D33C0000}"/>
    <cellStyle name="Comma 3 4 6 5 3 4 2" xfId="31090" xr:uid="{7294D2C3-E438-4BB0-97B3-5D8C268DCE6A}"/>
    <cellStyle name="Comma 3 4 6 5 3 5" xfId="21483" xr:uid="{9E7A770F-CAA2-4E87-B7E9-8C66B7D94A6D}"/>
    <cellStyle name="Comma 3 4 6 5 4" xfId="3071" xr:uid="{00000000-0005-0000-0000-0000D43C0000}"/>
    <cellStyle name="Comma 3 4 6 5 4 2" xfId="7874" xr:uid="{00000000-0005-0000-0000-0000D53C0000}"/>
    <cellStyle name="Comma 3 4 6 5 4 2 2" xfId="17481" xr:uid="{00000000-0005-0000-0000-0000D63C0000}"/>
    <cellStyle name="Comma 3 4 6 5 4 2 2 2" xfId="36695" xr:uid="{79E3EBD3-4118-43AF-91B3-FC6B650F3B18}"/>
    <cellStyle name="Comma 3 4 6 5 4 2 3" xfId="27088" xr:uid="{929EA525-DFF4-4B0A-AE45-49E55CA7D045}"/>
    <cellStyle name="Comma 3 4 6 5 4 3" xfId="12678" xr:uid="{00000000-0005-0000-0000-0000D73C0000}"/>
    <cellStyle name="Comma 3 4 6 5 4 3 2" xfId="31892" xr:uid="{5665F6B1-7C45-471B-939A-DA331283B0FF}"/>
    <cellStyle name="Comma 3 4 6 5 4 4" xfId="22285" xr:uid="{1376B142-59E5-4DFB-901F-C6342CDD4140}"/>
    <cellStyle name="Comma 3 4 6 5 5" xfId="5473" xr:uid="{00000000-0005-0000-0000-0000D83C0000}"/>
    <cellStyle name="Comma 3 4 6 5 5 2" xfId="15080" xr:uid="{00000000-0005-0000-0000-0000D93C0000}"/>
    <cellStyle name="Comma 3 4 6 5 5 2 2" xfId="34294" xr:uid="{A8AE7738-8EDC-443B-85B8-DFE60BDF203F}"/>
    <cellStyle name="Comma 3 4 6 5 5 3" xfId="24687" xr:uid="{E1C1CA81-3E1B-4610-A2F4-4606A7ED2394}"/>
    <cellStyle name="Comma 3 4 6 5 6" xfId="10276" xr:uid="{00000000-0005-0000-0000-0000DA3C0000}"/>
    <cellStyle name="Comma 3 4 6 5 6 2" xfId="29490" xr:uid="{62D283B1-B086-40E5-8BC2-A962D26BC0B2}"/>
    <cellStyle name="Comma 3 4 6 5 7" xfId="19883" xr:uid="{E8625DDC-D773-4D8B-BAAE-E500D6F5D8F5}"/>
    <cellStyle name="Comma 3 4 6 6" xfId="866" xr:uid="{00000000-0005-0000-0000-0000DB3C0000}"/>
    <cellStyle name="Comma 3 4 6 6 2" xfId="3271" xr:uid="{00000000-0005-0000-0000-0000DC3C0000}"/>
    <cellStyle name="Comma 3 4 6 6 2 2" xfId="8074" xr:uid="{00000000-0005-0000-0000-0000DD3C0000}"/>
    <cellStyle name="Comma 3 4 6 6 2 2 2" xfId="17681" xr:uid="{00000000-0005-0000-0000-0000DE3C0000}"/>
    <cellStyle name="Comma 3 4 6 6 2 2 2 2" xfId="36895" xr:uid="{D9171586-A03A-4252-943C-66DE7B46FFBB}"/>
    <cellStyle name="Comma 3 4 6 6 2 2 3" xfId="27288" xr:uid="{EDF98F78-F54E-4CD4-B644-82E39A933F3C}"/>
    <cellStyle name="Comma 3 4 6 6 2 3" xfId="12878" xr:uid="{00000000-0005-0000-0000-0000DF3C0000}"/>
    <cellStyle name="Comma 3 4 6 6 2 3 2" xfId="32092" xr:uid="{9B71AEEE-D449-4442-B3A1-F5669BD4FD9D}"/>
    <cellStyle name="Comma 3 4 6 6 2 4" xfId="22485" xr:uid="{B6C66D69-3734-4344-AE64-F10A22069919}"/>
    <cellStyle name="Comma 3 4 6 6 3" xfId="5673" xr:uid="{00000000-0005-0000-0000-0000E03C0000}"/>
    <cellStyle name="Comma 3 4 6 6 3 2" xfId="15280" xr:uid="{00000000-0005-0000-0000-0000E13C0000}"/>
    <cellStyle name="Comma 3 4 6 6 3 2 2" xfId="34494" xr:uid="{B44BB9D6-F513-4916-AF3D-BD9DA8A68F2C}"/>
    <cellStyle name="Comma 3 4 6 6 3 3" xfId="24887" xr:uid="{8197B11D-FF58-4116-8664-E2A0362464E7}"/>
    <cellStyle name="Comma 3 4 6 6 4" xfId="10476" xr:uid="{00000000-0005-0000-0000-0000E23C0000}"/>
    <cellStyle name="Comma 3 4 6 6 4 2" xfId="29690" xr:uid="{5807FE91-0232-4001-8C18-08280FA117E3}"/>
    <cellStyle name="Comma 3 4 6 6 5" xfId="20083" xr:uid="{8EF09FB2-4A72-430C-B52D-FB7C5AFA6AFD}"/>
    <cellStyle name="Comma 3 4 6 7" xfId="1666" xr:uid="{00000000-0005-0000-0000-0000E33C0000}"/>
    <cellStyle name="Comma 3 4 6 7 2" xfId="4071" xr:uid="{00000000-0005-0000-0000-0000E43C0000}"/>
    <cellStyle name="Comma 3 4 6 7 2 2" xfId="8874" xr:uid="{00000000-0005-0000-0000-0000E53C0000}"/>
    <cellStyle name="Comma 3 4 6 7 2 2 2" xfId="18481" xr:uid="{00000000-0005-0000-0000-0000E63C0000}"/>
    <cellStyle name="Comma 3 4 6 7 2 2 2 2" xfId="37695" xr:uid="{685CD43D-2EF1-4FFF-BC2A-E723D4A32A00}"/>
    <cellStyle name="Comma 3 4 6 7 2 2 3" xfId="28088" xr:uid="{D2950016-DA24-46E4-851C-34B18B38B498}"/>
    <cellStyle name="Comma 3 4 6 7 2 3" xfId="13678" xr:uid="{00000000-0005-0000-0000-0000E73C0000}"/>
    <cellStyle name="Comma 3 4 6 7 2 3 2" xfId="32892" xr:uid="{B8D8351E-9577-4CB1-8C78-F289DF4CC916}"/>
    <cellStyle name="Comma 3 4 6 7 2 4" xfId="23285" xr:uid="{84A3C0D7-5AEF-43D1-BCB0-E067031A9FCE}"/>
    <cellStyle name="Comma 3 4 6 7 3" xfId="6473" xr:uid="{00000000-0005-0000-0000-0000E83C0000}"/>
    <cellStyle name="Comma 3 4 6 7 3 2" xfId="16080" xr:uid="{00000000-0005-0000-0000-0000E93C0000}"/>
    <cellStyle name="Comma 3 4 6 7 3 2 2" xfId="35294" xr:uid="{7644AE56-35A1-4228-9765-485E0CDD7ED8}"/>
    <cellStyle name="Comma 3 4 6 7 3 3" xfId="25687" xr:uid="{18E330AA-3BA2-4696-81AD-EEE3530A4515}"/>
    <cellStyle name="Comma 3 4 6 7 4" xfId="11276" xr:uid="{00000000-0005-0000-0000-0000EA3C0000}"/>
    <cellStyle name="Comma 3 4 6 7 4 2" xfId="30490" xr:uid="{FF6348C0-AE11-4DB7-8D56-B94AC5C5DB55}"/>
    <cellStyle name="Comma 3 4 6 7 5" xfId="20883" xr:uid="{871533AB-C967-41BF-B27C-DC53A0DF7FF3}"/>
    <cellStyle name="Comma 3 4 6 8" xfId="2471" xr:uid="{00000000-0005-0000-0000-0000EB3C0000}"/>
    <cellStyle name="Comma 3 4 6 8 2" xfId="7274" xr:uid="{00000000-0005-0000-0000-0000EC3C0000}"/>
    <cellStyle name="Comma 3 4 6 8 2 2" xfId="16881" xr:uid="{00000000-0005-0000-0000-0000ED3C0000}"/>
    <cellStyle name="Comma 3 4 6 8 2 2 2" xfId="36095" xr:uid="{6D5234D1-411B-4168-97E4-F24C597899D2}"/>
    <cellStyle name="Comma 3 4 6 8 2 3" xfId="26488" xr:uid="{D9E33273-ACB7-4100-8307-40A1C3CA4022}"/>
    <cellStyle name="Comma 3 4 6 8 3" xfId="12078" xr:uid="{00000000-0005-0000-0000-0000EE3C0000}"/>
    <cellStyle name="Comma 3 4 6 8 3 2" xfId="31292" xr:uid="{762782AE-6982-4AAC-80EE-0049EAB64CD2}"/>
    <cellStyle name="Comma 3 4 6 8 4" xfId="21685" xr:uid="{91F2882A-5B55-49BF-BE35-4B8AE00AC762}"/>
    <cellStyle name="Comma 3 4 6 9" xfId="4873" xr:uid="{00000000-0005-0000-0000-0000EF3C0000}"/>
    <cellStyle name="Comma 3 4 6 9 2" xfId="14480" xr:uid="{00000000-0005-0000-0000-0000F03C0000}"/>
    <cellStyle name="Comma 3 4 6 9 2 2" xfId="33694" xr:uid="{836D32DD-F5AF-40D7-BDD3-E9A05778BC88}"/>
    <cellStyle name="Comma 3 4 6 9 3" xfId="24087" xr:uid="{16DC8F07-985C-4468-B517-1C2EE5E3CC62}"/>
    <cellStyle name="Comma 3 4 7" xfId="115" xr:uid="{00000000-0005-0000-0000-0000F13C0000}"/>
    <cellStyle name="Comma 3 4 7 10" xfId="19333" xr:uid="{C37F2A5C-E3D0-4B09-8BD2-74307701EE33}"/>
    <cellStyle name="Comma 3 4 7 2" xfId="315" xr:uid="{00000000-0005-0000-0000-0000F23C0000}"/>
    <cellStyle name="Comma 3 4 7 2 2" xfId="1116" xr:uid="{00000000-0005-0000-0000-0000F33C0000}"/>
    <cellStyle name="Comma 3 4 7 2 2 2" xfId="3521" xr:uid="{00000000-0005-0000-0000-0000F43C0000}"/>
    <cellStyle name="Comma 3 4 7 2 2 2 2" xfId="8324" xr:uid="{00000000-0005-0000-0000-0000F53C0000}"/>
    <cellStyle name="Comma 3 4 7 2 2 2 2 2" xfId="17931" xr:uid="{00000000-0005-0000-0000-0000F63C0000}"/>
    <cellStyle name="Comma 3 4 7 2 2 2 2 2 2" xfId="37145" xr:uid="{98F2EA01-C7E2-40DE-A12D-65D3D2369F62}"/>
    <cellStyle name="Comma 3 4 7 2 2 2 2 3" xfId="27538" xr:uid="{220D3060-574E-4754-959D-7AB7CBAD6CA9}"/>
    <cellStyle name="Comma 3 4 7 2 2 2 3" xfId="13128" xr:uid="{00000000-0005-0000-0000-0000F73C0000}"/>
    <cellStyle name="Comma 3 4 7 2 2 2 3 2" xfId="32342" xr:uid="{EF944419-D851-474E-A9F8-47F90C20962E}"/>
    <cellStyle name="Comma 3 4 7 2 2 2 4" xfId="22735" xr:uid="{17ED2CDE-6721-4BD2-82FB-AD040013A080}"/>
    <cellStyle name="Comma 3 4 7 2 2 3" xfId="5923" xr:uid="{00000000-0005-0000-0000-0000F83C0000}"/>
    <cellStyle name="Comma 3 4 7 2 2 3 2" xfId="15530" xr:uid="{00000000-0005-0000-0000-0000F93C0000}"/>
    <cellStyle name="Comma 3 4 7 2 2 3 2 2" xfId="34744" xr:uid="{89C4860C-15F0-4EA4-925B-8DE1F4CAD66B}"/>
    <cellStyle name="Comma 3 4 7 2 2 3 3" xfId="25137" xr:uid="{EA77DA35-F85A-4DB3-8F4B-7CFCCBDCACAA}"/>
    <cellStyle name="Comma 3 4 7 2 2 4" xfId="10726" xr:uid="{00000000-0005-0000-0000-0000FA3C0000}"/>
    <cellStyle name="Comma 3 4 7 2 2 4 2" xfId="29940" xr:uid="{EB230A91-CD90-4754-8284-6D7955B81CDF}"/>
    <cellStyle name="Comma 3 4 7 2 2 5" xfId="20333" xr:uid="{F3AE5747-67AC-47C7-94DE-EA1E63E68CFA}"/>
    <cellStyle name="Comma 3 4 7 2 3" xfId="1916" xr:uid="{00000000-0005-0000-0000-0000FB3C0000}"/>
    <cellStyle name="Comma 3 4 7 2 3 2" xfId="4321" xr:uid="{00000000-0005-0000-0000-0000FC3C0000}"/>
    <cellStyle name="Comma 3 4 7 2 3 2 2" xfId="9124" xr:uid="{00000000-0005-0000-0000-0000FD3C0000}"/>
    <cellStyle name="Comma 3 4 7 2 3 2 2 2" xfId="18731" xr:uid="{00000000-0005-0000-0000-0000FE3C0000}"/>
    <cellStyle name="Comma 3 4 7 2 3 2 2 2 2" xfId="37945" xr:uid="{C67A5BB8-4E3F-438F-AC09-5433FC770064}"/>
    <cellStyle name="Comma 3 4 7 2 3 2 2 3" xfId="28338" xr:uid="{F150ACDE-FFEA-43FB-915B-42050D4429AA}"/>
    <cellStyle name="Comma 3 4 7 2 3 2 3" xfId="13928" xr:uid="{00000000-0005-0000-0000-0000FF3C0000}"/>
    <cellStyle name="Comma 3 4 7 2 3 2 3 2" xfId="33142" xr:uid="{3F094B79-EAE3-49E3-BFE2-AD2848845F2A}"/>
    <cellStyle name="Comma 3 4 7 2 3 2 4" xfId="23535" xr:uid="{805BD4B5-77DC-4EF4-8717-7F8A57EA20A5}"/>
    <cellStyle name="Comma 3 4 7 2 3 3" xfId="6723" xr:uid="{00000000-0005-0000-0000-0000003D0000}"/>
    <cellStyle name="Comma 3 4 7 2 3 3 2" xfId="16330" xr:uid="{00000000-0005-0000-0000-0000013D0000}"/>
    <cellStyle name="Comma 3 4 7 2 3 3 2 2" xfId="35544" xr:uid="{F312F42D-40FA-434C-A845-8E069B1604B0}"/>
    <cellStyle name="Comma 3 4 7 2 3 3 3" xfId="25937" xr:uid="{BF5BB10C-069D-4D6B-8540-FF67983A5820}"/>
    <cellStyle name="Comma 3 4 7 2 3 4" xfId="11526" xr:uid="{00000000-0005-0000-0000-0000023D0000}"/>
    <cellStyle name="Comma 3 4 7 2 3 4 2" xfId="30740" xr:uid="{98A7865F-0477-4FB5-9502-D4FC56FE9FFE}"/>
    <cellStyle name="Comma 3 4 7 2 3 5" xfId="21133" xr:uid="{AF2DC745-3799-4B2D-8CEF-5F0F747B3619}"/>
    <cellStyle name="Comma 3 4 7 2 4" xfId="2721" xr:uid="{00000000-0005-0000-0000-0000033D0000}"/>
    <cellStyle name="Comma 3 4 7 2 4 2" xfId="7524" xr:uid="{00000000-0005-0000-0000-0000043D0000}"/>
    <cellStyle name="Comma 3 4 7 2 4 2 2" xfId="17131" xr:uid="{00000000-0005-0000-0000-0000053D0000}"/>
    <cellStyle name="Comma 3 4 7 2 4 2 2 2" xfId="36345" xr:uid="{F58D1014-E89B-4D6A-ABD0-04A33A23959E}"/>
    <cellStyle name="Comma 3 4 7 2 4 2 3" xfId="26738" xr:uid="{247DF383-81E7-471A-94B0-25749AB6EA0E}"/>
    <cellStyle name="Comma 3 4 7 2 4 3" xfId="12328" xr:uid="{00000000-0005-0000-0000-0000063D0000}"/>
    <cellStyle name="Comma 3 4 7 2 4 3 2" xfId="31542" xr:uid="{1B749B7F-9D38-4384-AD2A-8EC3A555B895}"/>
    <cellStyle name="Comma 3 4 7 2 4 4" xfId="21935" xr:uid="{B778723F-98A8-4655-880D-FB1971F0BB9C}"/>
    <cellStyle name="Comma 3 4 7 2 5" xfId="5123" xr:uid="{00000000-0005-0000-0000-0000073D0000}"/>
    <cellStyle name="Comma 3 4 7 2 5 2" xfId="14730" xr:uid="{00000000-0005-0000-0000-0000083D0000}"/>
    <cellStyle name="Comma 3 4 7 2 5 2 2" xfId="33944" xr:uid="{4081EA32-1D84-46F1-8CAA-CCE4DDC69996}"/>
    <cellStyle name="Comma 3 4 7 2 5 3" xfId="24337" xr:uid="{3C2A2428-1E04-4830-B514-9B054F93009B}"/>
    <cellStyle name="Comma 3 4 7 2 6" xfId="9926" xr:uid="{00000000-0005-0000-0000-0000093D0000}"/>
    <cellStyle name="Comma 3 4 7 2 6 2" xfId="29140" xr:uid="{E0FC5141-4BB7-4662-A3A9-9CC36C589646}"/>
    <cellStyle name="Comma 3 4 7 2 7" xfId="19533" xr:uid="{E1D01DD9-EB6C-4B17-BD51-68D80108E6B8}"/>
    <cellStyle name="Comma 3 4 7 3" xfId="515" xr:uid="{00000000-0005-0000-0000-00000A3D0000}"/>
    <cellStyle name="Comma 3 4 7 3 2" xfId="1316" xr:uid="{00000000-0005-0000-0000-00000B3D0000}"/>
    <cellStyle name="Comma 3 4 7 3 2 2" xfId="3721" xr:uid="{00000000-0005-0000-0000-00000C3D0000}"/>
    <cellStyle name="Comma 3 4 7 3 2 2 2" xfId="8524" xr:uid="{00000000-0005-0000-0000-00000D3D0000}"/>
    <cellStyle name="Comma 3 4 7 3 2 2 2 2" xfId="18131" xr:uid="{00000000-0005-0000-0000-00000E3D0000}"/>
    <cellStyle name="Comma 3 4 7 3 2 2 2 2 2" xfId="37345" xr:uid="{EFA5C5D1-8E87-4EFA-9E42-ADF4F3327ECA}"/>
    <cellStyle name="Comma 3 4 7 3 2 2 2 3" xfId="27738" xr:uid="{85040295-98A4-4A39-8510-464C141704F3}"/>
    <cellStyle name="Comma 3 4 7 3 2 2 3" xfId="13328" xr:uid="{00000000-0005-0000-0000-00000F3D0000}"/>
    <cellStyle name="Comma 3 4 7 3 2 2 3 2" xfId="32542" xr:uid="{616953FA-3B4D-4451-B2DE-B914B6838242}"/>
    <cellStyle name="Comma 3 4 7 3 2 2 4" xfId="22935" xr:uid="{DABB8C40-409C-419D-B96A-BD731A06EA41}"/>
    <cellStyle name="Comma 3 4 7 3 2 3" xfId="6123" xr:uid="{00000000-0005-0000-0000-0000103D0000}"/>
    <cellStyle name="Comma 3 4 7 3 2 3 2" xfId="15730" xr:uid="{00000000-0005-0000-0000-0000113D0000}"/>
    <cellStyle name="Comma 3 4 7 3 2 3 2 2" xfId="34944" xr:uid="{12C413C0-610B-4A5E-BD08-BFBB3C5AF3D3}"/>
    <cellStyle name="Comma 3 4 7 3 2 3 3" xfId="25337" xr:uid="{55D7F7C2-6F7D-489B-BF9C-BF7A608CEF9F}"/>
    <cellStyle name="Comma 3 4 7 3 2 4" xfId="10926" xr:uid="{00000000-0005-0000-0000-0000123D0000}"/>
    <cellStyle name="Comma 3 4 7 3 2 4 2" xfId="30140" xr:uid="{4220EE00-5287-4646-808B-90F2C194977F}"/>
    <cellStyle name="Comma 3 4 7 3 2 5" xfId="20533" xr:uid="{2BC208D7-BF7A-4DAF-B59D-38DC5F857F45}"/>
    <cellStyle name="Comma 3 4 7 3 3" xfId="2116" xr:uid="{00000000-0005-0000-0000-0000133D0000}"/>
    <cellStyle name="Comma 3 4 7 3 3 2" xfId="4521" xr:uid="{00000000-0005-0000-0000-0000143D0000}"/>
    <cellStyle name="Comma 3 4 7 3 3 2 2" xfId="9324" xr:uid="{00000000-0005-0000-0000-0000153D0000}"/>
    <cellStyle name="Comma 3 4 7 3 3 2 2 2" xfId="18931" xr:uid="{00000000-0005-0000-0000-0000163D0000}"/>
    <cellStyle name="Comma 3 4 7 3 3 2 2 2 2" xfId="38145" xr:uid="{94713987-2F31-4C34-A9D6-8BEE3136F682}"/>
    <cellStyle name="Comma 3 4 7 3 3 2 2 3" xfId="28538" xr:uid="{D3C7F430-656D-473C-8A9D-5437673FF5F1}"/>
    <cellStyle name="Comma 3 4 7 3 3 2 3" xfId="14128" xr:uid="{00000000-0005-0000-0000-0000173D0000}"/>
    <cellStyle name="Comma 3 4 7 3 3 2 3 2" xfId="33342" xr:uid="{561634A9-0631-4623-AEF8-D7B32BFA4AD7}"/>
    <cellStyle name="Comma 3 4 7 3 3 2 4" xfId="23735" xr:uid="{0B98DD0A-C47D-4463-BC05-9D94B074B063}"/>
    <cellStyle name="Comma 3 4 7 3 3 3" xfId="6923" xr:uid="{00000000-0005-0000-0000-0000183D0000}"/>
    <cellStyle name="Comma 3 4 7 3 3 3 2" xfId="16530" xr:uid="{00000000-0005-0000-0000-0000193D0000}"/>
    <cellStyle name="Comma 3 4 7 3 3 3 2 2" xfId="35744" xr:uid="{4695C0AE-AFAD-4051-9AF1-87D83EA37315}"/>
    <cellStyle name="Comma 3 4 7 3 3 3 3" xfId="26137" xr:uid="{404B74A5-2484-44C0-8D86-0F1CFD5611D3}"/>
    <cellStyle name="Comma 3 4 7 3 3 4" xfId="11726" xr:uid="{00000000-0005-0000-0000-00001A3D0000}"/>
    <cellStyle name="Comma 3 4 7 3 3 4 2" xfId="30940" xr:uid="{B64C0BFD-C544-415F-A71A-7B8539F0D2E9}"/>
    <cellStyle name="Comma 3 4 7 3 3 5" xfId="21333" xr:uid="{BEB75CD0-8FAB-4E02-8941-86BFB063CDAC}"/>
    <cellStyle name="Comma 3 4 7 3 4" xfId="2921" xr:uid="{00000000-0005-0000-0000-00001B3D0000}"/>
    <cellStyle name="Comma 3 4 7 3 4 2" xfId="7724" xr:uid="{00000000-0005-0000-0000-00001C3D0000}"/>
    <cellStyle name="Comma 3 4 7 3 4 2 2" xfId="17331" xr:uid="{00000000-0005-0000-0000-00001D3D0000}"/>
    <cellStyle name="Comma 3 4 7 3 4 2 2 2" xfId="36545" xr:uid="{576BC082-6D79-45C0-8408-C63D43DDE315}"/>
    <cellStyle name="Comma 3 4 7 3 4 2 3" xfId="26938" xr:uid="{91C28698-515A-47C0-9F6D-46E35B18068A}"/>
    <cellStyle name="Comma 3 4 7 3 4 3" xfId="12528" xr:uid="{00000000-0005-0000-0000-00001E3D0000}"/>
    <cellStyle name="Comma 3 4 7 3 4 3 2" xfId="31742" xr:uid="{7B492A9B-1E05-4807-B1EA-B3A6C0660D5A}"/>
    <cellStyle name="Comma 3 4 7 3 4 4" xfId="22135" xr:uid="{8BC4AD83-0FDD-4182-957F-A6DC959C2802}"/>
    <cellStyle name="Comma 3 4 7 3 5" xfId="5323" xr:uid="{00000000-0005-0000-0000-00001F3D0000}"/>
    <cellStyle name="Comma 3 4 7 3 5 2" xfId="14930" xr:uid="{00000000-0005-0000-0000-0000203D0000}"/>
    <cellStyle name="Comma 3 4 7 3 5 2 2" xfId="34144" xr:uid="{1CB6974A-3A85-447F-8805-C739BFFCD50A}"/>
    <cellStyle name="Comma 3 4 7 3 5 3" xfId="24537" xr:uid="{09F15390-B9F0-47C7-96FD-1022455F0940}"/>
    <cellStyle name="Comma 3 4 7 3 6" xfId="10126" xr:uid="{00000000-0005-0000-0000-0000213D0000}"/>
    <cellStyle name="Comma 3 4 7 3 6 2" xfId="29340" xr:uid="{1538CA2B-1C27-45EB-A0E9-1D68A7029EE2}"/>
    <cellStyle name="Comma 3 4 7 3 7" xfId="19733" xr:uid="{D652DEC4-9D6A-40DC-83E6-18F8EE744822}"/>
    <cellStyle name="Comma 3 4 7 4" xfId="715" xr:uid="{00000000-0005-0000-0000-0000223D0000}"/>
    <cellStyle name="Comma 3 4 7 4 2" xfId="1516" xr:uid="{00000000-0005-0000-0000-0000233D0000}"/>
    <cellStyle name="Comma 3 4 7 4 2 2" xfId="3921" xr:uid="{00000000-0005-0000-0000-0000243D0000}"/>
    <cellStyle name="Comma 3 4 7 4 2 2 2" xfId="8724" xr:uid="{00000000-0005-0000-0000-0000253D0000}"/>
    <cellStyle name="Comma 3 4 7 4 2 2 2 2" xfId="18331" xr:uid="{00000000-0005-0000-0000-0000263D0000}"/>
    <cellStyle name="Comma 3 4 7 4 2 2 2 2 2" xfId="37545" xr:uid="{1638A060-2514-4507-B847-C526136C60D7}"/>
    <cellStyle name="Comma 3 4 7 4 2 2 2 3" xfId="27938" xr:uid="{9AC8CE3A-715C-4593-B7E0-D42F7FC973D6}"/>
    <cellStyle name="Comma 3 4 7 4 2 2 3" xfId="13528" xr:uid="{00000000-0005-0000-0000-0000273D0000}"/>
    <cellStyle name="Comma 3 4 7 4 2 2 3 2" xfId="32742" xr:uid="{66339E39-1B75-4D6E-8393-A6FA7981B3F7}"/>
    <cellStyle name="Comma 3 4 7 4 2 2 4" xfId="23135" xr:uid="{990EC116-B078-4E19-A95B-9A8C288A573A}"/>
    <cellStyle name="Comma 3 4 7 4 2 3" xfId="6323" xr:uid="{00000000-0005-0000-0000-0000283D0000}"/>
    <cellStyle name="Comma 3 4 7 4 2 3 2" xfId="15930" xr:uid="{00000000-0005-0000-0000-0000293D0000}"/>
    <cellStyle name="Comma 3 4 7 4 2 3 2 2" xfId="35144" xr:uid="{C2248722-52B3-470E-B796-28CAABDEFDD4}"/>
    <cellStyle name="Comma 3 4 7 4 2 3 3" xfId="25537" xr:uid="{68D36D3B-2FAA-46FB-A040-BD87F5989474}"/>
    <cellStyle name="Comma 3 4 7 4 2 4" xfId="11126" xr:uid="{00000000-0005-0000-0000-00002A3D0000}"/>
    <cellStyle name="Comma 3 4 7 4 2 4 2" xfId="30340" xr:uid="{2721B3EB-295F-41C6-A42A-E789376DC92B}"/>
    <cellStyle name="Comma 3 4 7 4 2 5" xfId="20733" xr:uid="{72CD5DFC-6B61-4C2A-9BB0-E45EC5986EB3}"/>
    <cellStyle name="Comma 3 4 7 4 3" xfId="2316" xr:uid="{00000000-0005-0000-0000-00002B3D0000}"/>
    <cellStyle name="Comma 3 4 7 4 3 2" xfId="4721" xr:uid="{00000000-0005-0000-0000-00002C3D0000}"/>
    <cellStyle name="Comma 3 4 7 4 3 2 2" xfId="9524" xr:uid="{00000000-0005-0000-0000-00002D3D0000}"/>
    <cellStyle name="Comma 3 4 7 4 3 2 2 2" xfId="19131" xr:uid="{00000000-0005-0000-0000-00002E3D0000}"/>
    <cellStyle name="Comma 3 4 7 4 3 2 2 2 2" xfId="38345" xr:uid="{B209B39C-0967-48E5-888B-D80D3788AD8E}"/>
    <cellStyle name="Comma 3 4 7 4 3 2 2 3" xfId="28738" xr:uid="{E14F875C-EB1D-4590-A09A-D967CFB1F1FA}"/>
    <cellStyle name="Comma 3 4 7 4 3 2 3" xfId="14328" xr:uid="{00000000-0005-0000-0000-00002F3D0000}"/>
    <cellStyle name="Comma 3 4 7 4 3 2 3 2" xfId="33542" xr:uid="{D51C094F-FB97-4D0F-B9DC-BEFD186D312F}"/>
    <cellStyle name="Comma 3 4 7 4 3 2 4" xfId="23935" xr:uid="{96A12E4F-6225-4464-923A-288DA584AA98}"/>
    <cellStyle name="Comma 3 4 7 4 3 3" xfId="7123" xr:uid="{00000000-0005-0000-0000-0000303D0000}"/>
    <cellStyle name="Comma 3 4 7 4 3 3 2" xfId="16730" xr:uid="{00000000-0005-0000-0000-0000313D0000}"/>
    <cellStyle name="Comma 3 4 7 4 3 3 2 2" xfId="35944" xr:uid="{F6FB00E8-A947-4806-AB45-4375A78368BB}"/>
    <cellStyle name="Comma 3 4 7 4 3 3 3" xfId="26337" xr:uid="{923057B5-706F-4BF6-A6E5-405299B94E35}"/>
    <cellStyle name="Comma 3 4 7 4 3 4" xfId="11926" xr:uid="{00000000-0005-0000-0000-0000323D0000}"/>
    <cellStyle name="Comma 3 4 7 4 3 4 2" xfId="31140" xr:uid="{7BA9B48F-E216-48B9-9243-6363DE75E3E9}"/>
    <cellStyle name="Comma 3 4 7 4 3 5" xfId="21533" xr:uid="{46C5630C-2D3D-4AE7-9D85-A6C6179805FC}"/>
    <cellStyle name="Comma 3 4 7 4 4" xfId="3121" xr:uid="{00000000-0005-0000-0000-0000333D0000}"/>
    <cellStyle name="Comma 3 4 7 4 4 2" xfId="7924" xr:uid="{00000000-0005-0000-0000-0000343D0000}"/>
    <cellStyle name="Comma 3 4 7 4 4 2 2" xfId="17531" xr:uid="{00000000-0005-0000-0000-0000353D0000}"/>
    <cellStyle name="Comma 3 4 7 4 4 2 2 2" xfId="36745" xr:uid="{0312AE87-994F-4E7E-8573-FD010EE19BEF}"/>
    <cellStyle name="Comma 3 4 7 4 4 2 3" xfId="27138" xr:uid="{5A9B4698-15D1-4C86-BDF1-F1FE064BB488}"/>
    <cellStyle name="Comma 3 4 7 4 4 3" xfId="12728" xr:uid="{00000000-0005-0000-0000-0000363D0000}"/>
    <cellStyle name="Comma 3 4 7 4 4 3 2" xfId="31942" xr:uid="{65275EF9-1E11-4EA8-8611-C012F912E665}"/>
    <cellStyle name="Comma 3 4 7 4 4 4" xfId="22335" xr:uid="{5FBE5CF0-BF41-4833-8784-F007D348B5ED}"/>
    <cellStyle name="Comma 3 4 7 4 5" xfId="5523" xr:uid="{00000000-0005-0000-0000-0000373D0000}"/>
    <cellStyle name="Comma 3 4 7 4 5 2" xfId="15130" xr:uid="{00000000-0005-0000-0000-0000383D0000}"/>
    <cellStyle name="Comma 3 4 7 4 5 2 2" xfId="34344" xr:uid="{5DAC6FA0-F30C-4156-9B03-82F01EFFAD8A}"/>
    <cellStyle name="Comma 3 4 7 4 5 3" xfId="24737" xr:uid="{371F15AB-8390-48B2-9592-4222E37F13F1}"/>
    <cellStyle name="Comma 3 4 7 4 6" xfId="10326" xr:uid="{00000000-0005-0000-0000-0000393D0000}"/>
    <cellStyle name="Comma 3 4 7 4 6 2" xfId="29540" xr:uid="{E645FDA4-C486-415F-9727-0DBBB3A71551}"/>
    <cellStyle name="Comma 3 4 7 4 7" xfId="19933" xr:uid="{C47802EE-EDC9-409C-A7C4-E994D2821566}"/>
    <cellStyle name="Comma 3 4 7 5" xfId="916" xr:uid="{00000000-0005-0000-0000-00003A3D0000}"/>
    <cellStyle name="Comma 3 4 7 5 2" xfId="3321" xr:uid="{00000000-0005-0000-0000-00003B3D0000}"/>
    <cellStyle name="Comma 3 4 7 5 2 2" xfId="8124" xr:uid="{00000000-0005-0000-0000-00003C3D0000}"/>
    <cellStyle name="Comma 3 4 7 5 2 2 2" xfId="17731" xr:uid="{00000000-0005-0000-0000-00003D3D0000}"/>
    <cellStyle name="Comma 3 4 7 5 2 2 2 2" xfId="36945" xr:uid="{84F2C3D6-F7A9-4A3C-9522-97842F5FC71B}"/>
    <cellStyle name="Comma 3 4 7 5 2 2 3" xfId="27338" xr:uid="{9DC2DF95-841B-4690-86ED-622C6D2AC7A9}"/>
    <cellStyle name="Comma 3 4 7 5 2 3" xfId="12928" xr:uid="{00000000-0005-0000-0000-00003E3D0000}"/>
    <cellStyle name="Comma 3 4 7 5 2 3 2" xfId="32142" xr:uid="{B8557042-C512-452E-B079-E16A0B49A78E}"/>
    <cellStyle name="Comma 3 4 7 5 2 4" xfId="22535" xr:uid="{FD1E47F7-A9F9-4E9D-A799-1411E3DB700A}"/>
    <cellStyle name="Comma 3 4 7 5 3" xfId="5723" xr:uid="{00000000-0005-0000-0000-00003F3D0000}"/>
    <cellStyle name="Comma 3 4 7 5 3 2" xfId="15330" xr:uid="{00000000-0005-0000-0000-0000403D0000}"/>
    <cellStyle name="Comma 3 4 7 5 3 2 2" xfId="34544" xr:uid="{CBA055E5-4EF6-4151-AC9E-5FFCD8CAA50C}"/>
    <cellStyle name="Comma 3 4 7 5 3 3" xfId="24937" xr:uid="{2AB92C62-0017-4D34-8B36-49E8C4626C91}"/>
    <cellStyle name="Comma 3 4 7 5 4" xfId="10526" xr:uid="{00000000-0005-0000-0000-0000413D0000}"/>
    <cellStyle name="Comma 3 4 7 5 4 2" xfId="29740" xr:uid="{A6A3DF3F-67CB-439B-B57F-E532AD314711}"/>
    <cellStyle name="Comma 3 4 7 5 5" xfId="20133" xr:uid="{95446582-B7FA-41C3-9881-2F7B6EEAEEDA}"/>
    <cellStyle name="Comma 3 4 7 6" xfId="1716" xr:uid="{00000000-0005-0000-0000-0000423D0000}"/>
    <cellStyle name="Comma 3 4 7 6 2" xfId="4121" xr:uid="{00000000-0005-0000-0000-0000433D0000}"/>
    <cellStyle name="Comma 3 4 7 6 2 2" xfId="8924" xr:uid="{00000000-0005-0000-0000-0000443D0000}"/>
    <cellStyle name="Comma 3 4 7 6 2 2 2" xfId="18531" xr:uid="{00000000-0005-0000-0000-0000453D0000}"/>
    <cellStyle name="Comma 3 4 7 6 2 2 2 2" xfId="37745" xr:uid="{2FB407A5-2FFE-40E4-8136-5971530D5501}"/>
    <cellStyle name="Comma 3 4 7 6 2 2 3" xfId="28138" xr:uid="{1F15AD50-47E0-4435-B56D-754D0D1278CD}"/>
    <cellStyle name="Comma 3 4 7 6 2 3" xfId="13728" xr:uid="{00000000-0005-0000-0000-0000463D0000}"/>
    <cellStyle name="Comma 3 4 7 6 2 3 2" xfId="32942" xr:uid="{8342D2D3-39A1-4A1A-AD57-475D6046A413}"/>
    <cellStyle name="Comma 3 4 7 6 2 4" xfId="23335" xr:uid="{6414CD8B-EB99-48D7-AE08-B0E7BDDDE3D4}"/>
    <cellStyle name="Comma 3 4 7 6 3" xfId="6523" xr:uid="{00000000-0005-0000-0000-0000473D0000}"/>
    <cellStyle name="Comma 3 4 7 6 3 2" xfId="16130" xr:uid="{00000000-0005-0000-0000-0000483D0000}"/>
    <cellStyle name="Comma 3 4 7 6 3 2 2" xfId="35344" xr:uid="{2F2DB9F3-13B0-488C-B287-17C870036D86}"/>
    <cellStyle name="Comma 3 4 7 6 3 3" xfId="25737" xr:uid="{8E57746A-0D44-4D37-8E08-C7FD9330EEB5}"/>
    <cellStyle name="Comma 3 4 7 6 4" xfId="11326" xr:uid="{00000000-0005-0000-0000-0000493D0000}"/>
    <cellStyle name="Comma 3 4 7 6 4 2" xfId="30540" xr:uid="{18CF2A1E-F328-4609-BDB7-E88DC85F4934}"/>
    <cellStyle name="Comma 3 4 7 6 5" xfId="20933" xr:uid="{FE61E774-1EF1-4E54-A837-ECE333783F11}"/>
    <cellStyle name="Comma 3 4 7 7" xfId="2521" xr:uid="{00000000-0005-0000-0000-00004A3D0000}"/>
    <cellStyle name="Comma 3 4 7 7 2" xfId="7324" xr:uid="{00000000-0005-0000-0000-00004B3D0000}"/>
    <cellStyle name="Comma 3 4 7 7 2 2" xfId="16931" xr:uid="{00000000-0005-0000-0000-00004C3D0000}"/>
    <cellStyle name="Comma 3 4 7 7 2 2 2" xfId="36145" xr:uid="{09776913-E423-49A1-888A-FA07BF70163C}"/>
    <cellStyle name="Comma 3 4 7 7 2 3" xfId="26538" xr:uid="{CF94CD59-9B5B-4B7E-A1A4-EF3B470EBB88}"/>
    <cellStyle name="Comma 3 4 7 7 3" xfId="12128" xr:uid="{00000000-0005-0000-0000-00004D3D0000}"/>
    <cellStyle name="Comma 3 4 7 7 3 2" xfId="31342" xr:uid="{5F3398CD-1F04-4A43-828E-93390217D7FE}"/>
    <cellStyle name="Comma 3 4 7 7 4" xfId="21735" xr:uid="{CCD3ED24-D63A-4FD2-BDF0-78D79AAF355D}"/>
    <cellStyle name="Comma 3 4 7 8" xfId="4923" xr:uid="{00000000-0005-0000-0000-00004E3D0000}"/>
    <cellStyle name="Comma 3 4 7 8 2" xfId="14530" xr:uid="{00000000-0005-0000-0000-00004F3D0000}"/>
    <cellStyle name="Comma 3 4 7 8 2 2" xfId="33744" xr:uid="{45ADA2FA-1097-40C6-A9FA-7C284252C4E4}"/>
    <cellStyle name="Comma 3 4 7 8 3" xfId="24137" xr:uid="{CF233F2B-73C3-4E9C-8DBE-8035D5C541FE}"/>
    <cellStyle name="Comma 3 4 7 9" xfId="9726" xr:uid="{00000000-0005-0000-0000-0000503D0000}"/>
    <cellStyle name="Comma 3 4 7 9 2" xfId="28940" xr:uid="{8B946473-C81E-414C-B802-507A9B55A091}"/>
    <cellStyle name="Comma 3 4 8" xfId="215" xr:uid="{00000000-0005-0000-0000-0000513D0000}"/>
    <cellStyle name="Comma 3 4 8 2" xfId="1016" xr:uid="{00000000-0005-0000-0000-0000523D0000}"/>
    <cellStyle name="Comma 3 4 8 2 2" xfId="3421" xr:uid="{00000000-0005-0000-0000-0000533D0000}"/>
    <cellStyle name="Comma 3 4 8 2 2 2" xfId="8224" xr:uid="{00000000-0005-0000-0000-0000543D0000}"/>
    <cellStyle name="Comma 3 4 8 2 2 2 2" xfId="17831" xr:uid="{00000000-0005-0000-0000-0000553D0000}"/>
    <cellStyle name="Comma 3 4 8 2 2 2 2 2" xfId="37045" xr:uid="{E51B7279-8C69-45D9-9866-543815C5D0EA}"/>
    <cellStyle name="Comma 3 4 8 2 2 2 3" xfId="27438" xr:uid="{2916184C-351C-466E-94E9-1046760739B7}"/>
    <cellStyle name="Comma 3 4 8 2 2 3" xfId="13028" xr:uid="{00000000-0005-0000-0000-0000563D0000}"/>
    <cellStyle name="Comma 3 4 8 2 2 3 2" xfId="32242" xr:uid="{FB8E810B-52DA-4DE7-9725-745C044CE45A}"/>
    <cellStyle name="Comma 3 4 8 2 2 4" xfId="22635" xr:uid="{7A2EC556-A2ED-4E4F-A6FA-116B3BF2AD42}"/>
    <cellStyle name="Comma 3 4 8 2 3" xfId="5823" xr:uid="{00000000-0005-0000-0000-0000573D0000}"/>
    <cellStyle name="Comma 3 4 8 2 3 2" xfId="15430" xr:uid="{00000000-0005-0000-0000-0000583D0000}"/>
    <cellStyle name="Comma 3 4 8 2 3 2 2" xfId="34644" xr:uid="{C184D557-2726-4176-B2CB-09BD59B2658D}"/>
    <cellStyle name="Comma 3 4 8 2 3 3" xfId="25037" xr:uid="{EF52FB2A-28C4-4929-92BE-B4240A01FAF1}"/>
    <cellStyle name="Comma 3 4 8 2 4" xfId="10626" xr:uid="{00000000-0005-0000-0000-0000593D0000}"/>
    <cellStyle name="Comma 3 4 8 2 4 2" xfId="29840" xr:uid="{6F031BB0-9271-4B86-8FEF-83C51363D14C}"/>
    <cellStyle name="Comma 3 4 8 2 5" xfId="20233" xr:uid="{201EC34E-004E-4BFC-B7F6-82865D71C37D}"/>
    <cellStyle name="Comma 3 4 8 3" xfId="1816" xr:uid="{00000000-0005-0000-0000-00005A3D0000}"/>
    <cellStyle name="Comma 3 4 8 3 2" xfId="4221" xr:uid="{00000000-0005-0000-0000-00005B3D0000}"/>
    <cellStyle name="Comma 3 4 8 3 2 2" xfId="9024" xr:uid="{00000000-0005-0000-0000-00005C3D0000}"/>
    <cellStyle name="Comma 3 4 8 3 2 2 2" xfId="18631" xr:uid="{00000000-0005-0000-0000-00005D3D0000}"/>
    <cellStyle name="Comma 3 4 8 3 2 2 2 2" xfId="37845" xr:uid="{11931031-109D-4745-A65F-30BE5FB32C85}"/>
    <cellStyle name="Comma 3 4 8 3 2 2 3" xfId="28238" xr:uid="{588D12A2-DA99-4E5B-B93F-2CB1901FD1CB}"/>
    <cellStyle name="Comma 3 4 8 3 2 3" xfId="13828" xr:uid="{00000000-0005-0000-0000-00005E3D0000}"/>
    <cellStyle name="Comma 3 4 8 3 2 3 2" xfId="33042" xr:uid="{0B405450-9A67-4FF8-99AA-DDFA0A2E5DE2}"/>
    <cellStyle name="Comma 3 4 8 3 2 4" xfId="23435" xr:uid="{87C321E7-65DE-4607-93AB-CAAB78234BE2}"/>
    <cellStyle name="Comma 3 4 8 3 3" xfId="6623" xr:uid="{00000000-0005-0000-0000-00005F3D0000}"/>
    <cellStyle name="Comma 3 4 8 3 3 2" xfId="16230" xr:uid="{00000000-0005-0000-0000-0000603D0000}"/>
    <cellStyle name="Comma 3 4 8 3 3 2 2" xfId="35444" xr:uid="{B9B491A2-D90F-4F0E-AD49-336D301D68ED}"/>
    <cellStyle name="Comma 3 4 8 3 3 3" xfId="25837" xr:uid="{C4089EEC-1814-45B2-ABC9-7FE60DD25B22}"/>
    <cellStyle name="Comma 3 4 8 3 4" xfId="11426" xr:uid="{00000000-0005-0000-0000-0000613D0000}"/>
    <cellStyle name="Comma 3 4 8 3 4 2" xfId="30640" xr:uid="{08848152-4A11-435B-A270-D8C96164986C}"/>
    <cellStyle name="Comma 3 4 8 3 5" xfId="21033" xr:uid="{C8905B1D-273E-46CD-88BE-273516EB21FA}"/>
    <cellStyle name="Comma 3 4 8 4" xfId="2621" xr:uid="{00000000-0005-0000-0000-0000623D0000}"/>
    <cellStyle name="Comma 3 4 8 4 2" xfId="7424" xr:uid="{00000000-0005-0000-0000-0000633D0000}"/>
    <cellStyle name="Comma 3 4 8 4 2 2" xfId="17031" xr:uid="{00000000-0005-0000-0000-0000643D0000}"/>
    <cellStyle name="Comma 3 4 8 4 2 2 2" xfId="36245" xr:uid="{2D3506CF-D09E-4911-969C-CDB105E2F438}"/>
    <cellStyle name="Comma 3 4 8 4 2 3" xfId="26638" xr:uid="{033B9BED-5C8C-46A7-988F-657A7851D122}"/>
    <cellStyle name="Comma 3 4 8 4 3" xfId="12228" xr:uid="{00000000-0005-0000-0000-0000653D0000}"/>
    <cellStyle name="Comma 3 4 8 4 3 2" xfId="31442" xr:uid="{6202D507-4416-4B03-BFFB-DDEB17B28089}"/>
    <cellStyle name="Comma 3 4 8 4 4" xfId="21835" xr:uid="{548791C6-7D78-4B97-850F-797D779BF976}"/>
    <cellStyle name="Comma 3 4 8 5" xfId="5023" xr:uid="{00000000-0005-0000-0000-0000663D0000}"/>
    <cellStyle name="Comma 3 4 8 5 2" xfId="14630" xr:uid="{00000000-0005-0000-0000-0000673D0000}"/>
    <cellStyle name="Comma 3 4 8 5 2 2" xfId="33844" xr:uid="{7F11D6CC-D986-415F-AE12-E5B057F55227}"/>
    <cellStyle name="Comma 3 4 8 5 3" xfId="24237" xr:uid="{739F97BA-DCAA-4BB7-B419-8CE80E70EE73}"/>
    <cellStyle name="Comma 3 4 8 6" xfId="9826" xr:uid="{00000000-0005-0000-0000-0000683D0000}"/>
    <cellStyle name="Comma 3 4 8 6 2" xfId="29040" xr:uid="{6BCC3AA2-EFA6-4BF6-9608-A3DB4E8D0005}"/>
    <cellStyle name="Comma 3 4 8 7" xfId="19433" xr:uid="{864EFB10-AE0E-41CC-97AE-B086CD2D080C}"/>
    <cellStyle name="Comma 3 4 9" xfId="415" xr:uid="{00000000-0005-0000-0000-0000693D0000}"/>
    <cellStyle name="Comma 3 4 9 2" xfId="1216" xr:uid="{00000000-0005-0000-0000-00006A3D0000}"/>
    <cellStyle name="Comma 3 4 9 2 2" xfId="3621" xr:uid="{00000000-0005-0000-0000-00006B3D0000}"/>
    <cellStyle name="Comma 3 4 9 2 2 2" xfId="8424" xr:uid="{00000000-0005-0000-0000-00006C3D0000}"/>
    <cellStyle name="Comma 3 4 9 2 2 2 2" xfId="18031" xr:uid="{00000000-0005-0000-0000-00006D3D0000}"/>
    <cellStyle name="Comma 3 4 9 2 2 2 2 2" xfId="37245" xr:uid="{96A99D66-2D88-4F3A-B1B6-04C20DDF37AF}"/>
    <cellStyle name="Comma 3 4 9 2 2 2 3" xfId="27638" xr:uid="{345CFB24-FD18-4759-AD0E-014EBB28E7FB}"/>
    <cellStyle name="Comma 3 4 9 2 2 3" xfId="13228" xr:uid="{00000000-0005-0000-0000-00006E3D0000}"/>
    <cellStyle name="Comma 3 4 9 2 2 3 2" xfId="32442" xr:uid="{CA3D2306-3896-46F7-9FF2-66118382D6E8}"/>
    <cellStyle name="Comma 3 4 9 2 2 4" xfId="22835" xr:uid="{A96E99E2-71DC-4C89-8727-83CEC29CAFBB}"/>
    <cellStyle name="Comma 3 4 9 2 3" xfId="6023" xr:uid="{00000000-0005-0000-0000-00006F3D0000}"/>
    <cellStyle name="Comma 3 4 9 2 3 2" xfId="15630" xr:uid="{00000000-0005-0000-0000-0000703D0000}"/>
    <cellStyle name="Comma 3 4 9 2 3 2 2" xfId="34844" xr:uid="{DAF57EB0-3CBE-4DCD-ACAE-4E3EEDA6B55C}"/>
    <cellStyle name="Comma 3 4 9 2 3 3" xfId="25237" xr:uid="{27740E67-4CDC-49DF-8724-32C9495B3A9C}"/>
    <cellStyle name="Comma 3 4 9 2 4" xfId="10826" xr:uid="{00000000-0005-0000-0000-0000713D0000}"/>
    <cellStyle name="Comma 3 4 9 2 4 2" xfId="30040" xr:uid="{898BFBCF-707A-4969-A4A8-EBF211DBA458}"/>
    <cellStyle name="Comma 3 4 9 2 5" xfId="20433" xr:uid="{CBE9EF5E-4F43-4C24-B766-94AA6F9CDEE8}"/>
    <cellStyle name="Comma 3 4 9 3" xfId="2016" xr:uid="{00000000-0005-0000-0000-0000723D0000}"/>
    <cellStyle name="Comma 3 4 9 3 2" xfId="4421" xr:uid="{00000000-0005-0000-0000-0000733D0000}"/>
    <cellStyle name="Comma 3 4 9 3 2 2" xfId="9224" xr:uid="{00000000-0005-0000-0000-0000743D0000}"/>
    <cellStyle name="Comma 3 4 9 3 2 2 2" xfId="18831" xr:uid="{00000000-0005-0000-0000-0000753D0000}"/>
    <cellStyle name="Comma 3 4 9 3 2 2 2 2" xfId="38045" xr:uid="{0906045B-7160-42C2-9B0C-CBB816643625}"/>
    <cellStyle name="Comma 3 4 9 3 2 2 3" xfId="28438" xr:uid="{AB697B88-0424-44A5-97A6-0E69BEE59135}"/>
    <cellStyle name="Comma 3 4 9 3 2 3" xfId="14028" xr:uid="{00000000-0005-0000-0000-0000763D0000}"/>
    <cellStyle name="Comma 3 4 9 3 2 3 2" xfId="33242" xr:uid="{4D1BD981-0D8C-43B7-9934-15F9D462E7F5}"/>
    <cellStyle name="Comma 3 4 9 3 2 4" xfId="23635" xr:uid="{50FB34FC-9367-4D3D-8C15-3CD69E2E2E7D}"/>
    <cellStyle name="Comma 3 4 9 3 3" xfId="6823" xr:uid="{00000000-0005-0000-0000-0000773D0000}"/>
    <cellStyle name="Comma 3 4 9 3 3 2" xfId="16430" xr:uid="{00000000-0005-0000-0000-0000783D0000}"/>
    <cellStyle name="Comma 3 4 9 3 3 2 2" xfId="35644" xr:uid="{FF5A2792-84D7-460E-A9C4-1E7C3DB70778}"/>
    <cellStyle name="Comma 3 4 9 3 3 3" xfId="26037" xr:uid="{4734CA5D-6D93-4490-A782-8387F2BC9F70}"/>
    <cellStyle name="Comma 3 4 9 3 4" xfId="11626" xr:uid="{00000000-0005-0000-0000-0000793D0000}"/>
    <cellStyle name="Comma 3 4 9 3 4 2" xfId="30840" xr:uid="{92D63561-5319-40E7-95FD-C078F8DC2B68}"/>
    <cellStyle name="Comma 3 4 9 3 5" xfId="21233" xr:uid="{49D119EB-5476-4F8F-889C-7AD7F1B55C6C}"/>
    <cellStyle name="Comma 3 4 9 4" xfId="2821" xr:uid="{00000000-0005-0000-0000-00007A3D0000}"/>
    <cellStyle name="Comma 3 4 9 4 2" xfId="7624" xr:uid="{00000000-0005-0000-0000-00007B3D0000}"/>
    <cellStyle name="Comma 3 4 9 4 2 2" xfId="17231" xr:uid="{00000000-0005-0000-0000-00007C3D0000}"/>
    <cellStyle name="Comma 3 4 9 4 2 2 2" xfId="36445" xr:uid="{5EDC7A6B-0C09-48BB-9222-C41085DA1F56}"/>
    <cellStyle name="Comma 3 4 9 4 2 3" xfId="26838" xr:uid="{1844C397-8738-4B62-A71C-7E2822D7453B}"/>
    <cellStyle name="Comma 3 4 9 4 3" xfId="12428" xr:uid="{00000000-0005-0000-0000-00007D3D0000}"/>
    <cellStyle name="Comma 3 4 9 4 3 2" xfId="31642" xr:uid="{3149AD06-D4C2-4D40-9822-BC3BD83DA744}"/>
    <cellStyle name="Comma 3 4 9 4 4" xfId="22035" xr:uid="{6DC2DE8D-D1A9-47D3-85D7-EBD8C933679A}"/>
    <cellStyle name="Comma 3 4 9 5" xfId="5223" xr:uid="{00000000-0005-0000-0000-00007E3D0000}"/>
    <cellStyle name="Comma 3 4 9 5 2" xfId="14830" xr:uid="{00000000-0005-0000-0000-00007F3D0000}"/>
    <cellStyle name="Comma 3 4 9 5 2 2" xfId="34044" xr:uid="{63B3CD3E-2F5B-4E99-8C76-ECB1D5B646A3}"/>
    <cellStyle name="Comma 3 4 9 5 3" xfId="24437" xr:uid="{75F8C9F3-57B1-4BDD-8CD0-FEFA4A44BFEB}"/>
    <cellStyle name="Comma 3 4 9 6" xfId="10026" xr:uid="{00000000-0005-0000-0000-0000803D0000}"/>
    <cellStyle name="Comma 3 4 9 6 2" xfId="29240" xr:uid="{9A360682-DF21-4AC9-B91B-39601861D9FF}"/>
    <cellStyle name="Comma 3 4 9 7" xfId="19633" xr:uid="{7F69B385-5CB9-4EED-AB33-8D2F899F1AF9}"/>
    <cellStyle name="Comma 3 5" xfId="16" xr:uid="{00000000-0005-0000-0000-0000813D0000}"/>
    <cellStyle name="Comma 3 5 10" xfId="617" xr:uid="{00000000-0005-0000-0000-0000823D0000}"/>
    <cellStyle name="Comma 3 5 10 2" xfId="1418" xr:uid="{00000000-0005-0000-0000-0000833D0000}"/>
    <cellStyle name="Comma 3 5 10 2 2" xfId="3823" xr:uid="{00000000-0005-0000-0000-0000843D0000}"/>
    <cellStyle name="Comma 3 5 10 2 2 2" xfId="8626" xr:uid="{00000000-0005-0000-0000-0000853D0000}"/>
    <cellStyle name="Comma 3 5 10 2 2 2 2" xfId="18233" xr:uid="{00000000-0005-0000-0000-0000863D0000}"/>
    <cellStyle name="Comma 3 5 10 2 2 2 2 2" xfId="37447" xr:uid="{C75F3E29-FA06-4104-84EA-438154E7B561}"/>
    <cellStyle name="Comma 3 5 10 2 2 2 3" xfId="27840" xr:uid="{0511256A-94FE-4047-B63D-222402C23B89}"/>
    <cellStyle name="Comma 3 5 10 2 2 3" xfId="13430" xr:uid="{00000000-0005-0000-0000-0000873D0000}"/>
    <cellStyle name="Comma 3 5 10 2 2 3 2" xfId="32644" xr:uid="{2E81EFED-83D3-4F15-86BA-7B35FF23A4E6}"/>
    <cellStyle name="Comma 3 5 10 2 2 4" xfId="23037" xr:uid="{F59FA9C9-929A-4495-B17B-52325E842EFB}"/>
    <cellStyle name="Comma 3 5 10 2 3" xfId="6225" xr:uid="{00000000-0005-0000-0000-0000883D0000}"/>
    <cellStyle name="Comma 3 5 10 2 3 2" xfId="15832" xr:uid="{00000000-0005-0000-0000-0000893D0000}"/>
    <cellStyle name="Comma 3 5 10 2 3 2 2" xfId="35046" xr:uid="{CC00F78B-7FF8-4B2E-A818-778094AE0308}"/>
    <cellStyle name="Comma 3 5 10 2 3 3" xfId="25439" xr:uid="{3B41733F-5321-4DE9-B715-D5F9F1137098}"/>
    <cellStyle name="Comma 3 5 10 2 4" xfId="11028" xr:uid="{00000000-0005-0000-0000-00008A3D0000}"/>
    <cellStyle name="Comma 3 5 10 2 4 2" xfId="30242" xr:uid="{78B8B3B4-3724-4439-8FA0-2CFD5F31A51A}"/>
    <cellStyle name="Comma 3 5 10 2 5" xfId="20635" xr:uid="{C2721B77-8124-46DB-9717-E6ACCD18E3C0}"/>
    <cellStyle name="Comma 3 5 10 3" xfId="2218" xr:uid="{00000000-0005-0000-0000-00008B3D0000}"/>
    <cellStyle name="Comma 3 5 10 3 2" xfId="4623" xr:uid="{00000000-0005-0000-0000-00008C3D0000}"/>
    <cellStyle name="Comma 3 5 10 3 2 2" xfId="9426" xr:uid="{00000000-0005-0000-0000-00008D3D0000}"/>
    <cellStyle name="Comma 3 5 10 3 2 2 2" xfId="19033" xr:uid="{00000000-0005-0000-0000-00008E3D0000}"/>
    <cellStyle name="Comma 3 5 10 3 2 2 2 2" xfId="38247" xr:uid="{0F0BA4A8-B115-4C14-B053-88C0135B36FF}"/>
    <cellStyle name="Comma 3 5 10 3 2 2 3" xfId="28640" xr:uid="{D06BCB67-D6B5-4425-A3CE-04736867B76C}"/>
    <cellStyle name="Comma 3 5 10 3 2 3" xfId="14230" xr:uid="{00000000-0005-0000-0000-00008F3D0000}"/>
    <cellStyle name="Comma 3 5 10 3 2 3 2" xfId="33444" xr:uid="{C221D514-D16F-4CB7-BB94-561D001A9B76}"/>
    <cellStyle name="Comma 3 5 10 3 2 4" xfId="23837" xr:uid="{616810D7-3182-4DE9-A190-28CE7CA1B7A0}"/>
    <cellStyle name="Comma 3 5 10 3 3" xfId="7025" xr:uid="{00000000-0005-0000-0000-0000903D0000}"/>
    <cellStyle name="Comma 3 5 10 3 3 2" xfId="16632" xr:uid="{00000000-0005-0000-0000-0000913D0000}"/>
    <cellStyle name="Comma 3 5 10 3 3 2 2" xfId="35846" xr:uid="{F5A03F17-F7D9-4474-A903-49505DFF99BD}"/>
    <cellStyle name="Comma 3 5 10 3 3 3" xfId="26239" xr:uid="{A96639EF-F2B1-4699-8CE7-958F228EC232}"/>
    <cellStyle name="Comma 3 5 10 3 4" xfId="11828" xr:uid="{00000000-0005-0000-0000-0000923D0000}"/>
    <cellStyle name="Comma 3 5 10 3 4 2" xfId="31042" xr:uid="{933E8886-B5AA-43FB-8D28-738A51009C2F}"/>
    <cellStyle name="Comma 3 5 10 3 5" xfId="21435" xr:uid="{651A20DB-F08B-4578-86B1-CC3BB906E806}"/>
    <cellStyle name="Comma 3 5 10 4" xfId="3023" xr:uid="{00000000-0005-0000-0000-0000933D0000}"/>
    <cellStyle name="Comma 3 5 10 4 2" xfId="7826" xr:uid="{00000000-0005-0000-0000-0000943D0000}"/>
    <cellStyle name="Comma 3 5 10 4 2 2" xfId="17433" xr:uid="{00000000-0005-0000-0000-0000953D0000}"/>
    <cellStyle name="Comma 3 5 10 4 2 2 2" xfId="36647" xr:uid="{C2E25799-1819-46DF-8E6B-3DACD9E1E002}"/>
    <cellStyle name="Comma 3 5 10 4 2 3" xfId="27040" xr:uid="{6A4138DF-5A9A-4BFC-9FA2-9FBD5F4E99ED}"/>
    <cellStyle name="Comma 3 5 10 4 3" xfId="12630" xr:uid="{00000000-0005-0000-0000-0000963D0000}"/>
    <cellStyle name="Comma 3 5 10 4 3 2" xfId="31844" xr:uid="{824A3BF8-F899-4D8B-A32C-286A883E08A4}"/>
    <cellStyle name="Comma 3 5 10 4 4" xfId="22237" xr:uid="{E735BC7B-5489-4E69-8776-40C2991892C6}"/>
    <cellStyle name="Comma 3 5 10 5" xfId="5425" xr:uid="{00000000-0005-0000-0000-0000973D0000}"/>
    <cellStyle name="Comma 3 5 10 5 2" xfId="15032" xr:uid="{00000000-0005-0000-0000-0000983D0000}"/>
    <cellStyle name="Comma 3 5 10 5 2 2" xfId="34246" xr:uid="{C7F09D71-73B4-41C6-9D29-5310A788352F}"/>
    <cellStyle name="Comma 3 5 10 5 3" xfId="24639" xr:uid="{9A569A91-718D-48A3-BB34-8B040449F78C}"/>
    <cellStyle name="Comma 3 5 10 6" xfId="10228" xr:uid="{00000000-0005-0000-0000-0000993D0000}"/>
    <cellStyle name="Comma 3 5 10 6 2" xfId="29442" xr:uid="{5F0A80F2-BADD-4722-8108-EB72B82F60D7}"/>
    <cellStyle name="Comma 3 5 10 7" xfId="19835" xr:uid="{74C8AD9E-7DC2-4D47-B877-36484FFCBF5D}"/>
    <cellStyle name="Comma 3 5 11" xfId="818" xr:uid="{00000000-0005-0000-0000-00009A3D0000}"/>
    <cellStyle name="Comma 3 5 11 2" xfId="3223" xr:uid="{00000000-0005-0000-0000-00009B3D0000}"/>
    <cellStyle name="Comma 3 5 11 2 2" xfId="8026" xr:uid="{00000000-0005-0000-0000-00009C3D0000}"/>
    <cellStyle name="Comma 3 5 11 2 2 2" xfId="17633" xr:uid="{00000000-0005-0000-0000-00009D3D0000}"/>
    <cellStyle name="Comma 3 5 11 2 2 2 2" xfId="36847" xr:uid="{64913EEB-37C1-47EC-ABDC-CC5B30ABDFD0}"/>
    <cellStyle name="Comma 3 5 11 2 2 3" xfId="27240" xr:uid="{57CB709E-5748-4108-AF56-1FA2B3BE91B2}"/>
    <cellStyle name="Comma 3 5 11 2 3" xfId="12830" xr:uid="{00000000-0005-0000-0000-00009E3D0000}"/>
    <cellStyle name="Comma 3 5 11 2 3 2" xfId="32044" xr:uid="{BA76A283-CDB3-42BE-966C-18435D41A5DB}"/>
    <cellStyle name="Comma 3 5 11 2 4" xfId="22437" xr:uid="{DF297348-F1D4-4655-894E-AFB9FE2272DD}"/>
    <cellStyle name="Comma 3 5 11 3" xfId="5625" xr:uid="{00000000-0005-0000-0000-00009F3D0000}"/>
    <cellStyle name="Comma 3 5 11 3 2" xfId="15232" xr:uid="{00000000-0005-0000-0000-0000A03D0000}"/>
    <cellStyle name="Comma 3 5 11 3 2 2" xfId="34446" xr:uid="{6353D649-A602-4D60-AFFE-2F965250D5AE}"/>
    <cellStyle name="Comma 3 5 11 3 3" xfId="24839" xr:uid="{E7A0B68B-A311-4F43-83FC-8F94CC07F98D}"/>
    <cellStyle name="Comma 3 5 11 4" xfId="10428" xr:uid="{00000000-0005-0000-0000-0000A13D0000}"/>
    <cellStyle name="Comma 3 5 11 4 2" xfId="29642" xr:uid="{9629F14D-9202-4DFF-A628-CACB5AD1E9EA}"/>
    <cellStyle name="Comma 3 5 11 5" xfId="20035" xr:uid="{EFC1F642-2BD1-4EF3-A105-5C206AF09BD6}"/>
    <cellStyle name="Comma 3 5 12" xfId="1618" xr:uid="{00000000-0005-0000-0000-0000A23D0000}"/>
    <cellStyle name="Comma 3 5 12 2" xfId="4023" xr:uid="{00000000-0005-0000-0000-0000A33D0000}"/>
    <cellStyle name="Comma 3 5 12 2 2" xfId="8826" xr:uid="{00000000-0005-0000-0000-0000A43D0000}"/>
    <cellStyle name="Comma 3 5 12 2 2 2" xfId="18433" xr:uid="{00000000-0005-0000-0000-0000A53D0000}"/>
    <cellStyle name="Comma 3 5 12 2 2 2 2" xfId="37647" xr:uid="{85860AB8-B98E-4A4C-BDB8-E5D00299E33C}"/>
    <cellStyle name="Comma 3 5 12 2 2 3" xfId="28040" xr:uid="{766FBE27-F2E2-4E72-BEF0-05B0A11FFA2D}"/>
    <cellStyle name="Comma 3 5 12 2 3" xfId="13630" xr:uid="{00000000-0005-0000-0000-0000A63D0000}"/>
    <cellStyle name="Comma 3 5 12 2 3 2" xfId="32844" xr:uid="{8C253BD1-6CE1-467D-82DD-BAB519F36BE9}"/>
    <cellStyle name="Comma 3 5 12 2 4" xfId="23237" xr:uid="{357383BA-6D2D-46A0-8768-C36DF22D0FC3}"/>
    <cellStyle name="Comma 3 5 12 3" xfId="6425" xr:uid="{00000000-0005-0000-0000-0000A73D0000}"/>
    <cellStyle name="Comma 3 5 12 3 2" xfId="16032" xr:uid="{00000000-0005-0000-0000-0000A83D0000}"/>
    <cellStyle name="Comma 3 5 12 3 2 2" xfId="35246" xr:uid="{09D89D20-E3EA-4619-9121-929ED2D43816}"/>
    <cellStyle name="Comma 3 5 12 3 3" xfId="25639" xr:uid="{9CF63A06-5F66-4F8F-BA22-5BC4655BF823}"/>
    <cellStyle name="Comma 3 5 12 4" xfId="11228" xr:uid="{00000000-0005-0000-0000-0000A93D0000}"/>
    <cellStyle name="Comma 3 5 12 4 2" xfId="30442" xr:uid="{F201C8B8-5308-4B72-BDBE-EA10BDDB75CE}"/>
    <cellStyle name="Comma 3 5 12 5" xfId="20835" xr:uid="{F3B43219-3A37-46D1-8F24-6FE487AA5B0C}"/>
    <cellStyle name="Comma 3 5 13" xfId="2423" xr:uid="{00000000-0005-0000-0000-0000AA3D0000}"/>
    <cellStyle name="Comma 3 5 13 2" xfId="7226" xr:uid="{00000000-0005-0000-0000-0000AB3D0000}"/>
    <cellStyle name="Comma 3 5 13 2 2" xfId="16833" xr:uid="{00000000-0005-0000-0000-0000AC3D0000}"/>
    <cellStyle name="Comma 3 5 13 2 2 2" xfId="36047" xr:uid="{C7C3544B-4B04-4E80-AA66-479056FA1528}"/>
    <cellStyle name="Comma 3 5 13 2 3" xfId="26440" xr:uid="{BF4A70A0-2633-40DE-BFB5-8CE06C8A9AE7}"/>
    <cellStyle name="Comma 3 5 13 3" xfId="12030" xr:uid="{00000000-0005-0000-0000-0000AD3D0000}"/>
    <cellStyle name="Comma 3 5 13 3 2" xfId="31244" xr:uid="{4F6301A8-77CB-4B1E-B8E8-F150E54BB418}"/>
    <cellStyle name="Comma 3 5 13 4" xfId="21637" xr:uid="{98BD6728-0A16-4716-AABB-420E5BEDF19F}"/>
    <cellStyle name="Comma 3 5 14" xfId="4825" xr:uid="{00000000-0005-0000-0000-0000AE3D0000}"/>
    <cellStyle name="Comma 3 5 14 2" xfId="14432" xr:uid="{00000000-0005-0000-0000-0000AF3D0000}"/>
    <cellStyle name="Comma 3 5 14 2 2" xfId="33646" xr:uid="{50576E33-7FF3-4ADB-98EE-754EDF43D7E0}"/>
    <cellStyle name="Comma 3 5 14 3" xfId="24039" xr:uid="{66281961-80C3-4E6B-BBC0-2A0723E14D12}"/>
    <cellStyle name="Comma 3 5 15" xfId="9628" xr:uid="{00000000-0005-0000-0000-0000B03D0000}"/>
    <cellStyle name="Comma 3 5 15 2" xfId="28842" xr:uid="{BF93242B-559A-48A2-A9A8-BF82A320C9F7}"/>
    <cellStyle name="Comma 3 5 16" xfId="19235" xr:uid="{75FE078C-E2C6-4C67-9D70-F590CF102B7A}"/>
    <cellStyle name="Comma 3 5 2" xfId="26" xr:uid="{00000000-0005-0000-0000-0000B13D0000}"/>
    <cellStyle name="Comma 3 5 2 10" xfId="4835" xr:uid="{00000000-0005-0000-0000-0000B23D0000}"/>
    <cellStyle name="Comma 3 5 2 10 2" xfId="14442" xr:uid="{00000000-0005-0000-0000-0000B33D0000}"/>
    <cellStyle name="Comma 3 5 2 10 2 2" xfId="33656" xr:uid="{E1257765-C99A-4083-8F23-8C2F06A62835}"/>
    <cellStyle name="Comma 3 5 2 10 3" xfId="24049" xr:uid="{83CF58E9-33F1-4D7B-86D1-2B3708CA7B56}"/>
    <cellStyle name="Comma 3 5 2 11" xfId="9638" xr:uid="{00000000-0005-0000-0000-0000B43D0000}"/>
    <cellStyle name="Comma 3 5 2 11 2" xfId="28852" xr:uid="{8BBEE3FB-90D1-4D27-B53C-79D807CBF7E9}"/>
    <cellStyle name="Comma 3 5 2 12" xfId="19245" xr:uid="{511B28F9-D718-45A1-BB8E-E38B4370DABA}"/>
    <cellStyle name="Comma 3 5 2 2" xfId="77" xr:uid="{00000000-0005-0000-0000-0000B53D0000}"/>
    <cellStyle name="Comma 3 5 2 2 10" xfId="9688" xr:uid="{00000000-0005-0000-0000-0000B63D0000}"/>
    <cellStyle name="Comma 3 5 2 2 10 2" xfId="28902" xr:uid="{C52CDF7A-B515-4F34-88F2-0E9E093D538E}"/>
    <cellStyle name="Comma 3 5 2 2 11" xfId="19295" xr:uid="{105952AD-5388-4E48-933B-D2B6D63BB009}"/>
    <cellStyle name="Comma 3 5 2 2 2" xfId="177" xr:uid="{00000000-0005-0000-0000-0000B73D0000}"/>
    <cellStyle name="Comma 3 5 2 2 2 10" xfId="19395" xr:uid="{FC31F38F-0D22-4960-A2A4-58AB7B29D3DC}"/>
    <cellStyle name="Comma 3 5 2 2 2 2" xfId="377" xr:uid="{00000000-0005-0000-0000-0000B83D0000}"/>
    <cellStyle name="Comma 3 5 2 2 2 2 2" xfId="1178" xr:uid="{00000000-0005-0000-0000-0000B93D0000}"/>
    <cellStyle name="Comma 3 5 2 2 2 2 2 2" xfId="3583" xr:uid="{00000000-0005-0000-0000-0000BA3D0000}"/>
    <cellStyle name="Comma 3 5 2 2 2 2 2 2 2" xfId="8386" xr:uid="{00000000-0005-0000-0000-0000BB3D0000}"/>
    <cellStyle name="Comma 3 5 2 2 2 2 2 2 2 2" xfId="17993" xr:uid="{00000000-0005-0000-0000-0000BC3D0000}"/>
    <cellStyle name="Comma 3 5 2 2 2 2 2 2 2 2 2" xfId="37207" xr:uid="{E4F1B20C-4FA5-40A3-A8C5-0A69DD827C3C}"/>
    <cellStyle name="Comma 3 5 2 2 2 2 2 2 2 3" xfId="27600" xr:uid="{BB237C43-DDEA-4358-AFA8-2A0BFF756B54}"/>
    <cellStyle name="Comma 3 5 2 2 2 2 2 2 3" xfId="13190" xr:uid="{00000000-0005-0000-0000-0000BD3D0000}"/>
    <cellStyle name="Comma 3 5 2 2 2 2 2 2 3 2" xfId="32404" xr:uid="{D6CF013E-445C-4002-AD73-DF69EB8CF8C9}"/>
    <cellStyle name="Comma 3 5 2 2 2 2 2 2 4" xfId="22797" xr:uid="{EE8F7ED5-C8CC-4424-9563-FC2716140D1E}"/>
    <cellStyle name="Comma 3 5 2 2 2 2 2 3" xfId="5985" xr:uid="{00000000-0005-0000-0000-0000BE3D0000}"/>
    <cellStyle name="Comma 3 5 2 2 2 2 2 3 2" xfId="15592" xr:uid="{00000000-0005-0000-0000-0000BF3D0000}"/>
    <cellStyle name="Comma 3 5 2 2 2 2 2 3 2 2" xfId="34806" xr:uid="{49BCCED3-174E-4773-80DF-1512209FA540}"/>
    <cellStyle name="Comma 3 5 2 2 2 2 2 3 3" xfId="25199" xr:uid="{FBDB160C-4082-4CD3-8F85-F4C640DAF61A}"/>
    <cellStyle name="Comma 3 5 2 2 2 2 2 4" xfId="10788" xr:uid="{00000000-0005-0000-0000-0000C03D0000}"/>
    <cellStyle name="Comma 3 5 2 2 2 2 2 4 2" xfId="30002" xr:uid="{E155CDAA-98D5-41FF-8594-108D5E441FAD}"/>
    <cellStyle name="Comma 3 5 2 2 2 2 2 5" xfId="20395" xr:uid="{F536F7F3-3CB2-40A8-9791-F12DE8E8EFDB}"/>
    <cellStyle name="Comma 3 5 2 2 2 2 3" xfId="1978" xr:uid="{00000000-0005-0000-0000-0000C13D0000}"/>
    <cellStyle name="Comma 3 5 2 2 2 2 3 2" xfId="4383" xr:uid="{00000000-0005-0000-0000-0000C23D0000}"/>
    <cellStyle name="Comma 3 5 2 2 2 2 3 2 2" xfId="9186" xr:uid="{00000000-0005-0000-0000-0000C33D0000}"/>
    <cellStyle name="Comma 3 5 2 2 2 2 3 2 2 2" xfId="18793" xr:uid="{00000000-0005-0000-0000-0000C43D0000}"/>
    <cellStyle name="Comma 3 5 2 2 2 2 3 2 2 2 2" xfId="38007" xr:uid="{5BBDDA56-A1BA-4DB9-9775-BE7B7C1FF10D}"/>
    <cellStyle name="Comma 3 5 2 2 2 2 3 2 2 3" xfId="28400" xr:uid="{F7DED04C-1DA2-42EA-B637-D1432A2B22CA}"/>
    <cellStyle name="Comma 3 5 2 2 2 2 3 2 3" xfId="13990" xr:uid="{00000000-0005-0000-0000-0000C53D0000}"/>
    <cellStyle name="Comma 3 5 2 2 2 2 3 2 3 2" xfId="33204" xr:uid="{7D052FDC-FE2F-416D-AAC0-03D2AA1EEB68}"/>
    <cellStyle name="Comma 3 5 2 2 2 2 3 2 4" xfId="23597" xr:uid="{345252AC-6F89-44E2-9062-5E11F11497B1}"/>
    <cellStyle name="Comma 3 5 2 2 2 2 3 3" xfId="6785" xr:uid="{00000000-0005-0000-0000-0000C63D0000}"/>
    <cellStyle name="Comma 3 5 2 2 2 2 3 3 2" xfId="16392" xr:uid="{00000000-0005-0000-0000-0000C73D0000}"/>
    <cellStyle name="Comma 3 5 2 2 2 2 3 3 2 2" xfId="35606" xr:uid="{9AF7756C-C593-4EA3-96D4-33A1BCA0BB24}"/>
    <cellStyle name="Comma 3 5 2 2 2 2 3 3 3" xfId="25999" xr:uid="{CAD8B4BA-C910-4ECA-B48A-7BA202D2508D}"/>
    <cellStyle name="Comma 3 5 2 2 2 2 3 4" xfId="11588" xr:uid="{00000000-0005-0000-0000-0000C83D0000}"/>
    <cellStyle name="Comma 3 5 2 2 2 2 3 4 2" xfId="30802" xr:uid="{79D88FF6-FA84-44AF-A154-DF5C6AB7EB76}"/>
    <cellStyle name="Comma 3 5 2 2 2 2 3 5" xfId="21195" xr:uid="{5B991A0F-BD4F-4018-B602-AC376940CA3B}"/>
    <cellStyle name="Comma 3 5 2 2 2 2 4" xfId="2783" xr:uid="{00000000-0005-0000-0000-0000C93D0000}"/>
    <cellStyle name="Comma 3 5 2 2 2 2 4 2" xfId="7586" xr:uid="{00000000-0005-0000-0000-0000CA3D0000}"/>
    <cellStyle name="Comma 3 5 2 2 2 2 4 2 2" xfId="17193" xr:uid="{00000000-0005-0000-0000-0000CB3D0000}"/>
    <cellStyle name="Comma 3 5 2 2 2 2 4 2 2 2" xfId="36407" xr:uid="{08CED5A9-2F90-4C82-870A-A054AFD90064}"/>
    <cellStyle name="Comma 3 5 2 2 2 2 4 2 3" xfId="26800" xr:uid="{101E1055-EE20-4FFF-B092-4F9FDD9A8A1A}"/>
    <cellStyle name="Comma 3 5 2 2 2 2 4 3" xfId="12390" xr:uid="{00000000-0005-0000-0000-0000CC3D0000}"/>
    <cellStyle name="Comma 3 5 2 2 2 2 4 3 2" xfId="31604" xr:uid="{F9CC3CD9-16CE-479F-BA5A-D7BCADF6FD34}"/>
    <cellStyle name="Comma 3 5 2 2 2 2 4 4" xfId="21997" xr:uid="{819D16E6-82C5-4524-9C18-17B8D4F6683D}"/>
    <cellStyle name="Comma 3 5 2 2 2 2 5" xfId="5185" xr:uid="{00000000-0005-0000-0000-0000CD3D0000}"/>
    <cellStyle name="Comma 3 5 2 2 2 2 5 2" xfId="14792" xr:uid="{00000000-0005-0000-0000-0000CE3D0000}"/>
    <cellStyle name="Comma 3 5 2 2 2 2 5 2 2" xfId="34006" xr:uid="{22FA9A90-678F-4A90-8A14-4B1C7D3B68F6}"/>
    <cellStyle name="Comma 3 5 2 2 2 2 5 3" xfId="24399" xr:uid="{5EC2DC03-BC4C-4DE6-B986-C8F35D2A940B}"/>
    <cellStyle name="Comma 3 5 2 2 2 2 6" xfId="9988" xr:uid="{00000000-0005-0000-0000-0000CF3D0000}"/>
    <cellStyle name="Comma 3 5 2 2 2 2 6 2" xfId="29202" xr:uid="{28C26299-E1F3-4BDA-9073-1BDD3897E40F}"/>
    <cellStyle name="Comma 3 5 2 2 2 2 7" xfId="19595" xr:uid="{D80E06B1-59F9-4212-A72A-B31F98B6A162}"/>
    <cellStyle name="Comma 3 5 2 2 2 3" xfId="577" xr:uid="{00000000-0005-0000-0000-0000D03D0000}"/>
    <cellStyle name="Comma 3 5 2 2 2 3 2" xfId="1378" xr:uid="{00000000-0005-0000-0000-0000D13D0000}"/>
    <cellStyle name="Comma 3 5 2 2 2 3 2 2" xfId="3783" xr:uid="{00000000-0005-0000-0000-0000D23D0000}"/>
    <cellStyle name="Comma 3 5 2 2 2 3 2 2 2" xfId="8586" xr:uid="{00000000-0005-0000-0000-0000D33D0000}"/>
    <cellStyle name="Comma 3 5 2 2 2 3 2 2 2 2" xfId="18193" xr:uid="{00000000-0005-0000-0000-0000D43D0000}"/>
    <cellStyle name="Comma 3 5 2 2 2 3 2 2 2 2 2" xfId="37407" xr:uid="{1C3CDCA7-6D4C-41AA-8471-EC9546F9F95A}"/>
    <cellStyle name="Comma 3 5 2 2 2 3 2 2 2 3" xfId="27800" xr:uid="{0C1DD763-F000-467B-9ED6-A38FE9E829FC}"/>
    <cellStyle name="Comma 3 5 2 2 2 3 2 2 3" xfId="13390" xr:uid="{00000000-0005-0000-0000-0000D53D0000}"/>
    <cellStyle name="Comma 3 5 2 2 2 3 2 2 3 2" xfId="32604" xr:uid="{E5D10663-2772-4865-A1A6-EA5ACB22FF9D}"/>
    <cellStyle name="Comma 3 5 2 2 2 3 2 2 4" xfId="22997" xr:uid="{753AE346-DF44-4576-96B3-F3A96CD7C8C0}"/>
    <cellStyle name="Comma 3 5 2 2 2 3 2 3" xfId="6185" xr:uid="{00000000-0005-0000-0000-0000D63D0000}"/>
    <cellStyle name="Comma 3 5 2 2 2 3 2 3 2" xfId="15792" xr:uid="{00000000-0005-0000-0000-0000D73D0000}"/>
    <cellStyle name="Comma 3 5 2 2 2 3 2 3 2 2" xfId="35006" xr:uid="{156369AD-91B9-41C0-8138-8A8DB2538FBC}"/>
    <cellStyle name="Comma 3 5 2 2 2 3 2 3 3" xfId="25399" xr:uid="{8782AFD9-F49D-453E-B10C-54C26D11F79E}"/>
    <cellStyle name="Comma 3 5 2 2 2 3 2 4" xfId="10988" xr:uid="{00000000-0005-0000-0000-0000D83D0000}"/>
    <cellStyle name="Comma 3 5 2 2 2 3 2 4 2" xfId="30202" xr:uid="{5316793F-7A04-40DC-82EF-AD0B103E4F9D}"/>
    <cellStyle name="Comma 3 5 2 2 2 3 2 5" xfId="20595" xr:uid="{C73A378E-176B-4F1E-B445-907EC578174C}"/>
    <cellStyle name="Comma 3 5 2 2 2 3 3" xfId="2178" xr:uid="{00000000-0005-0000-0000-0000D93D0000}"/>
    <cellStyle name="Comma 3 5 2 2 2 3 3 2" xfId="4583" xr:uid="{00000000-0005-0000-0000-0000DA3D0000}"/>
    <cellStyle name="Comma 3 5 2 2 2 3 3 2 2" xfId="9386" xr:uid="{00000000-0005-0000-0000-0000DB3D0000}"/>
    <cellStyle name="Comma 3 5 2 2 2 3 3 2 2 2" xfId="18993" xr:uid="{00000000-0005-0000-0000-0000DC3D0000}"/>
    <cellStyle name="Comma 3 5 2 2 2 3 3 2 2 2 2" xfId="38207" xr:uid="{7EA219FD-3679-47E7-99B4-BF9E3F788FD6}"/>
    <cellStyle name="Comma 3 5 2 2 2 3 3 2 2 3" xfId="28600" xr:uid="{64306BDE-04AF-43C2-A40D-92025FC69385}"/>
    <cellStyle name="Comma 3 5 2 2 2 3 3 2 3" xfId="14190" xr:uid="{00000000-0005-0000-0000-0000DD3D0000}"/>
    <cellStyle name="Comma 3 5 2 2 2 3 3 2 3 2" xfId="33404" xr:uid="{F73FB9E8-C5DE-4187-A326-D623BD3EE78A}"/>
    <cellStyle name="Comma 3 5 2 2 2 3 3 2 4" xfId="23797" xr:uid="{C28EA761-4A9E-4AF8-A857-BFC209238178}"/>
    <cellStyle name="Comma 3 5 2 2 2 3 3 3" xfId="6985" xr:uid="{00000000-0005-0000-0000-0000DE3D0000}"/>
    <cellStyle name="Comma 3 5 2 2 2 3 3 3 2" xfId="16592" xr:uid="{00000000-0005-0000-0000-0000DF3D0000}"/>
    <cellStyle name="Comma 3 5 2 2 2 3 3 3 2 2" xfId="35806" xr:uid="{45B24AEC-5473-4282-A78C-858596398D93}"/>
    <cellStyle name="Comma 3 5 2 2 2 3 3 3 3" xfId="26199" xr:uid="{7ABD5E95-8914-498A-879F-12648B20B671}"/>
    <cellStyle name="Comma 3 5 2 2 2 3 3 4" xfId="11788" xr:uid="{00000000-0005-0000-0000-0000E03D0000}"/>
    <cellStyle name="Comma 3 5 2 2 2 3 3 4 2" xfId="31002" xr:uid="{F140D0B4-6079-4678-8444-499D9E870FF8}"/>
    <cellStyle name="Comma 3 5 2 2 2 3 3 5" xfId="21395" xr:uid="{5D3390DB-1BD5-49D9-B6AC-8E2EE4DBF33D}"/>
    <cellStyle name="Comma 3 5 2 2 2 3 4" xfId="2983" xr:uid="{00000000-0005-0000-0000-0000E13D0000}"/>
    <cellStyle name="Comma 3 5 2 2 2 3 4 2" xfId="7786" xr:uid="{00000000-0005-0000-0000-0000E23D0000}"/>
    <cellStyle name="Comma 3 5 2 2 2 3 4 2 2" xfId="17393" xr:uid="{00000000-0005-0000-0000-0000E33D0000}"/>
    <cellStyle name="Comma 3 5 2 2 2 3 4 2 2 2" xfId="36607" xr:uid="{9EB7806A-1E39-4711-ABF3-7F32144FBB99}"/>
    <cellStyle name="Comma 3 5 2 2 2 3 4 2 3" xfId="27000" xr:uid="{61CA57EF-84A1-4FEC-A11C-40300FD19B94}"/>
    <cellStyle name="Comma 3 5 2 2 2 3 4 3" xfId="12590" xr:uid="{00000000-0005-0000-0000-0000E43D0000}"/>
    <cellStyle name="Comma 3 5 2 2 2 3 4 3 2" xfId="31804" xr:uid="{14969659-70AB-493C-984A-FB49C56465A1}"/>
    <cellStyle name="Comma 3 5 2 2 2 3 4 4" xfId="22197" xr:uid="{FC562F46-5BCB-48D3-8894-76F480A91FC1}"/>
    <cellStyle name="Comma 3 5 2 2 2 3 5" xfId="5385" xr:uid="{00000000-0005-0000-0000-0000E53D0000}"/>
    <cellStyle name="Comma 3 5 2 2 2 3 5 2" xfId="14992" xr:uid="{00000000-0005-0000-0000-0000E63D0000}"/>
    <cellStyle name="Comma 3 5 2 2 2 3 5 2 2" xfId="34206" xr:uid="{5F054F06-9816-47F6-9B71-6432C3CE8C19}"/>
    <cellStyle name="Comma 3 5 2 2 2 3 5 3" xfId="24599" xr:uid="{B37A6246-FA7B-4FFE-A3AE-2EC09C3D9281}"/>
    <cellStyle name="Comma 3 5 2 2 2 3 6" xfId="10188" xr:uid="{00000000-0005-0000-0000-0000E73D0000}"/>
    <cellStyle name="Comma 3 5 2 2 2 3 6 2" xfId="29402" xr:uid="{75CF6622-0340-45C2-9B15-EC9022D1F20D}"/>
    <cellStyle name="Comma 3 5 2 2 2 3 7" xfId="19795" xr:uid="{67E7934E-D662-4235-A394-AD29E4719AE4}"/>
    <cellStyle name="Comma 3 5 2 2 2 4" xfId="777" xr:uid="{00000000-0005-0000-0000-0000E83D0000}"/>
    <cellStyle name="Comma 3 5 2 2 2 4 2" xfId="1578" xr:uid="{00000000-0005-0000-0000-0000E93D0000}"/>
    <cellStyle name="Comma 3 5 2 2 2 4 2 2" xfId="3983" xr:uid="{00000000-0005-0000-0000-0000EA3D0000}"/>
    <cellStyle name="Comma 3 5 2 2 2 4 2 2 2" xfId="8786" xr:uid="{00000000-0005-0000-0000-0000EB3D0000}"/>
    <cellStyle name="Comma 3 5 2 2 2 4 2 2 2 2" xfId="18393" xr:uid="{00000000-0005-0000-0000-0000EC3D0000}"/>
    <cellStyle name="Comma 3 5 2 2 2 4 2 2 2 2 2" xfId="37607" xr:uid="{F346B2E5-4AB0-47E4-A19A-1591D3A3985D}"/>
    <cellStyle name="Comma 3 5 2 2 2 4 2 2 2 3" xfId="28000" xr:uid="{FD7F9E0E-94E2-45C2-A010-9B4FBE718771}"/>
    <cellStyle name="Comma 3 5 2 2 2 4 2 2 3" xfId="13590" xr:uid="{00000000-0005-0000-0000-0000ED3D0000}"/>
    <cellStyle name="Comma 3 5 2 2 2 4 2 2 3 2" xfId="32804" xr:uid="{D93473A1-28E2-4EBC-B5DB-25377708D9B0}"/>
    <cellStyle name="Comma 3 5 2 2 2 4 2 2 4" xfId="23197" xr:uid="{899B2DA1-9A0F-4ECF-AD43-02A419CDBF7C}"/>
    <cellStyle name="Comma 3 5 2 2 2 4 2 3" xfId="6385" xr:uid="{00000000-0005-0000-0000-0000EE3D0000}"/>
    <cellStyle name="Comma 3 5 2 2 2 4 2 3 2" xfId="15992" xr:uid="{00000000-0005-0000-0000-0000EF3D0000}"/>
    <cellStyle name="Comma 3 5 2 2 2 4 2 3 2 2" xfId="35206" xr:uid="{E2805BDF-F388-4FBD-8F1E-78DB3336903A}"/>
    <cellStyle name="Comma 3 5 2 2 2 4 2 3 3" xfId="25599" xr:uid="{9F2B13C2-DB33-4CAC-BF42-6C20788FC58F}"/>
    <cellStyle name="Comma 3 5 2 2 2 4 2 4" xfId="11188" xr:uid="{00000000-0005-0000-0000-0000F03D0000}"/>
    <cellStyle name="Comma 3 5 2 2 2 4 2 4 2" xfId="30402" xr:uid="{1343C57E-94BB-40CA-8205-B85FA266A14B}"/>
    <cellStyle name="Comma 3 5 2 2 2 4 2 5" xfId="20795" xr:uid="{E9749A44-19CA-4BBF-91A8-CA2C039D9AAE}"/>
    <cellStyle name="Comma 3 5 2 2 2 4 3" xfId="2378" xr:uid="{00000000-0005-0000-0000-0000F13D0000}"/>
    <cellStyle name="Comma 3 5 2 2 2 4 3 2" xfId="4783" xr:uid="{00000000-0005-0000-0000-0000F23D0000}"/>
    <cellStyle name="Comma 3 5 2 2 2 4 3 2 2" xfId="9586" xr:uid="{00000000-0005-0000-0000-0000F33D0000}"/>
    <cellStyle name="Comma 3 5 2 2 2 4 3 2 2 2" xfId="19193" xr:uid="{00000000-0005-0000-0000-0000F43D0000}"/>
    <cellStyle name="Comma 3 5 2 2 2 4 3 2 2 2 2" xfId="38407" xr:uid="{121DAD68-5E4D-4336-9E9E-1658B706EFD3}"/>
    <cellStyle name="Comma 3 5 2 2 2 4 3 2 2 3" xfId="28800" xr:uid="{636E8948-FE73-4576-8132-EC0234D9985F}"/>
    <cellStyle name="Comma 3 5 2 2 2 4 3 2 3" xfId="14390" xr:uid="{00000000-0005-0000-0000-0000F53D0000}"/>
    <cellStyle name="Comma 3 5 2 2 2 4 3 2 3 2" xfId="33604" xr:uid="{00F740C7-6CB0-45D5-9AAD-FFEF0AA4C866}"/>
    <cellStyle name="Comma 3 5 2 2 2 4 3 2 4" xfId="23997" xr:uid="{A6307B3D-C547-4973-87D5-CEEC702FA21C}"/>
    <cellStyle name="Comma 3 5 2 2 2 4 3 3" xfId="7185" xr:uid="{00000000-0005-0000-0000-0000F63D0000}"/>
    <cellStyle name="Comma 3 5 2 2 2 4 3 3 2" xfId="16792" xr:uid="{00000000-0005-0000-0000-0000F73D0000}"/>
    <cellStyle name="Comma 3 5 2 2 2 4 3 3 2 2" xfId="36006" xr:uid="{DC009B71-2CA7-492F-82FD-F8E603C2898C}"/>
    <cellStyle name="Comma 3 5 2 2 2 4 3 3 3" xfId="26399" xr:uid="{237F12BE-2500-4DBD-BB94-D275A14DDCE6}"/>
    <cellStyle name="Comma 3 5 2 2 2 4 3 4" xfId="11988" xr:uid="{00000000-0005-0000-0000-0000F83D0000}"/>
    <cellStyle name="Comma 3 5 2 2 2 4 3 4 2" xfId="31202" xr:uid="{BEB4EF4F-A78E-4BE6-9972-ACE5577DB734}"/>
    <cellStyle name="Comma 3 5 2 2 2 4 3 5" xfId="21595" xr:uid="{6E224C9B-8505-4998-A04E-9245DB94DEC4}"/>
    <cellStyle name="Comma 3 5 2 2 2 4 4" xfId="3183" xr:uid="{00000000-0005-0000-0000-0000F93D0000}"/>
    <cellStyle name="Comma 3 5 2 2 2 4 4 2" xfId="7986" xr:uid="{00000000-0005-0000-0000-0000FA3D0000}"/>
    <cellStyle name="Comma 3 5 2 2 2 4 4 2 2" xfId="17593" xr:uid="{00000000-0005-0000-0000-0000FB3D0000}"/>
    <cellStyle name="Comma 3 5 2 2 2 4 4 2 2 2" xfId="36807" xr:uid="{9678965B-0374-47A5-964C-6955C442FA24}"/>
    <cellStyle name="Comma 3 5 2 2 2 4 4 2 3" xfId="27200" xr:uid="{7FE15C10-D90B-4D2C-83AF-4C7176F3A6B3}"/>
    <cellStyle name="Comma 3 5 2 2 2 4 4 3" xfId="12790" xr:uid="{00000000-0005-0000-0000-0000FC3D0000}"/>
    <cellStyle name="Comma 3 5 2 2 2 4 4 3 2" xfId="32004" xr:uid="{C9C58C36-95CC-4B75-BAE7-5DD789648731}"/>
    <cellStyle name="Comma 3 5 2 2 2 4 4 4" xfId="22397" xr:uid="{54901FF7-4029-4197-B4DB-3F917252DCDA}"/>
    <cellStyle name="Comma 3 5 2 2 2 4 5" xfId="5585" xr:uid="{00000000-0005-0000-0000-0000FD3D0000}"/>
    <cellStyle name="Comma 3 5 2 2 2 4 5 2" xfId="15192" xr:uid="{00000000-0005-0000-0000-0000FE3D0000}"/>
    <cellStyle name="Comma 3 5 2 2 2 4 5 2 2" xfId="34406" xr:uid="{5238C4C9-0465-4B4E-9F3C-D95FAED4751B}"/>
    <cellStyle name="Comma 3 5 2 2 2 4 5 3" xfId="24799" xr:uid="{E4DEFB5B-2BDD-4C45-B55A-AB30E15A56FC}"/>
    <cellStyle name="Comma 3 5 2 2 2 4 6" xfId="10388" xr:uid="{00000000-0005-0000-0000-0000FF3D0000}"/>
    <cellStyle name="Comma 3 5 2 2 2 4 6 2" xfId="29602" xr:uid="{A450E839-DF34-412A-B5F5-6486F125D4F7}"/>
    <cellStyle name="Comma 3 5 2 2 2 4 7" xfId="19995" xr:uid="{F8EB2855-5FD3-490E-ABA8-7E03D6599D2A}"/>
    <cellStyle name="Comma 3 5 2 2 2 5" xfId="978" xr:uid="{00000000-0005-0000-0000-0000003E0000}"/>
    <cellStyle name="Comma 3 5 2 2 2 5 2" xfId="3383" xr:uid="{00000000-0005-0000-0000-0000013E0000}"/>
    <cellStyle name="Comma 3 5 2 2 2 5 2 2" xfId="8186" xr:uid="{00000000-0005-0000-0000-0000023E0000}"/>
    <cellStyle name="Comma 3 5 2 2 2 5 2 2 2" xfId="17793" xr:uid="{00000000-0005-0000-0000-0000033E0000}"/>
    <cellStyle name="Comma 3 5 2 2 2 5 2 2 2 2" xfId="37007" xr:uid="{2BCCE881-AC66-4FC6-8544-7FD42A27A009}"/>
    <cellStyle name="Comma 3 5 2 2 2 5 2 2 3" xfId="27400" xr:uid="{7609D0FA-4468-496C-90AF-8B1ED82B8D3E}"/>
    <cellStyle name="Comma 3 5 2 2 2 5 2 3" xfId="12990" xr:uid="{00000000-0005-0000-0000-0000043E0000}"/>
    <cellStyle name="Comma 3 5 2 2 2 5 2 3 2" xfId="32204" xr:uid="{BAE45E4A-C95C-4C96-A6E5-9B00571C1CBF}"/>
    <cellStyle name="Comma 3 5 2 2 2 5 2 4" xfId="22597" xr:uid="{940FA62B-E2D5-4139-B9AB-3FB23E4925F2}"/>
    <cellStyle name="Comma 3 5 2 2 2 5 3" xfId="5785" xr:uid="{00000000-0005-0000-0000-0000053E0000}"/>
    <cellStyle name="Comma 3 5 2 2 2 5 3 2" xfId="15392" xr:uid="{00000000-0005-0000-0000-0000063E0000}"/>
    <cellStyle name="Comma 3 5 2 2 2 5 3 2 2" xfId="34606" xr:uid="{5DBB0F72-F45F-4A5E-B62A-1AB9A1436079}"/>
    <cellStyle name="Comma 3 5 2 2 2 5 3 3" xfId="24999" xr:uid="{744A663D-C9E2-4A23-9BC5-80BED259E457}"/>
    <cellStyle name="Comma 3 5 2 2 2 5 4" xfId="10588" xr:uid="{00000000-0005-0000-0000-0000073E0000}"/>
    <cellStyle name="Comma 3 5 2 2 2 5 4 2" xfId="29802" xr:uid="{5F3A753A-1753-476E-A8F8-98D1F15598AA}"/>
    <cellStyle name="Comma 3 5 2 2 2 5 5" xfId="20195" xr:uid="{CF2D12FA-7239-4AE4-8B3A-8C37CE3FEECD}"/>
    <cellStyle name="Comma 3 5 2 2 2 6" xfId="1778" xr:uid="{00000000-0005-0000-0000-0000083E0000}"/>
    <cellStyle name="Comma 3 5 2 2 2 6 2" xfId="4183" xr:uid="{00000000-0005-0000-0000-0000093E0000}"/>
    <cellStyle name="Comma 3 5 2 2 2 6 2 2" xfId="8986" xr:uid="{00000000-0005-0000-0000-00000A3E0000}"/>
    <cellStyle name="Comma 3 5 2 2 2 6 2 2 2" xfId="18593" xr:uid="{00000000-0005-0000-0000-00000B3E0000}"/>
    <cellStyle name="Comma 3 5 2 2 2 6 2 2 2 2" xfId="37807" xr:uid="{4C65C4F9-C301-45C2-A539-AF2AC4BD4327}"/>
    <cellStyle name="Comma 3 5 2 2 2 6 2 2 3" xfId="28200" xr:uid="{A5C89FF3-187B-45A5-A56C-E21E8B8E07F3}"/>
    <cellStyle name="Comma 3 5 2 2 2 6 2 3" xfId="13790" xr:uid="{00000000-0005-0000-0000-00000C3E0000}"/>
    <cellStyle name="Comma 3 5 2 2 2 6 2 3 2" xfId="33004" xr:uid="{662DD0A8-3A62-4EBA-80E6-33C61556A8EE}"/>
    <cellStyle name="Comma 3 5 2 2 2 6 2 4" xfId="23397" xr:uid="{0673D7E3-AB5D-4658-BDCA-D4903062600E}"/>
    <cellStyle name="Comma 3 5 2 2 2 6 3" xfId="6585" xr:uid="{00000000-0005-0000-0000-00000D3E0000}"/>
    <cellStyle name="Comma 3 5 2 2 2 6 3 2" xfId="16192" xr:uid="{00000000-0005-0000-0000-00000E3E0000}"/>
    <cellStyle name="Comma 3 5 2 2 2 6 3 2 2" xfId="35406" xr:uid="{D5E084F2-CB34-42A9-B16E-EB11107BFE13}"/>
    <cellStyle name="Comma 3 5 2 2 2 6 3 3" xfId="25799" xr:uid="{13C44314-B336-48E5-A22E-DDF21626C3FF}"/>
    <cellStyle name="Comma 3 5 2 2 2 6 4" xfId="11388" xr:uid="{00000000-0005-0000-0000-00000F3E0000}"/>
    <cellStyle name="Comma 3 5 2 2 2 6 4 2" xfId="30602" xr:uid="{5B039415-E26A-4C6C-9D26-D16E6D55C4E2}"/>
    <cellStyle name="Comma 3 5 2 2 2 6 5" xfId="20995" xr:uid="{74434C19-CA9F-4D04-AABE-A83B1AF206BA}"/>
    <cellStyle name="Comma 3 5 2 2 2 7" xfId="2583" xr:uid="{00000000-0005-0000-0000-0000103E0000}"/>
    <cellStyle name="Comma 3 5 2 2 2 7 2" xfId="7386" xr:uid="{00000000-0005-0000-0000-0000113E0000}"/>
    <cellStyle name="Comma 3 5 2 2 2 7 2 2" xfId="16993" xr:uid="{00000000-0005-0000-0000-0000123E0000}"/>
    <cellStyle name="Comma 3 5 2 2 2 7 2 2 2" xfId="36207" xr:uid="{2B254E2F-F9F6-4CBD-89F0-93B934B37162}"/>
    <cellStyle name="Comma 3 5 2 2 2 7 2 3" xfId="26600" xr:uid="{AE4D7CAA-B78E-44AE-9350-DF7F3634A58E}"/>
    <cellStyle name="Comma 3 5 2 2 2 7 3" xfId="12190" xr:uid="{00000000-0005-0000-0000-0000133E0000}"/>
    <cellStyle name="Comma 3 5 2 2 2 7 3 2" xfId="31404" xr:uid="{771CCF82-B839-4767-9FB0-17C9D853C0CE}"/>
    <cellStyle name="Comma 3 5 2 2 2 7 4" xfId="21797" xr:uid="{37BF1857-BDCF-4091-914C-738DD9D58CEA}"/>
    <cellStyle name="Comma 3 5 2 2 2 8" xfId="4985" xr:uid="{00000000-0005-0000-0000-0000143E0000}"/>
    <cellStyle name="Comma 3 5 2 2 2 8 2" xfId="14592" xr:uid="{00000000-0005-0000-0000-0000153E0000}"/>
    <cellStyle name="Comma 3 5 2 2 2 8 2 2" xfId="33806" xr:uid="{B7B8459F-37C3-4C08-B014-61B1602F29FD}"/>
    <cellStyle name="Comma 3 5 2 2 2 8 3" xfId="24199" xr:uid="{3AF139BD-6AC2-4C5B-845E-8ED22A63231D}"/>
    <cellStyle name="Comma 3 5 2 2 2 9" xfId="9788" xr:uid="{00000000-0005-0000-0000-0000163E0000}"/>
    <cellStyle name="Comma 3 5 2 2 2 9 2" xfId="29002" xr:uid="{34E2F2C1-1F95-405D-8FF7-F421EBC10A1B}"/>
    <cellStyle name="Comma 3 5 2 2 3" xfId="277" xr:uid="{00000000-0005-0000-0000-0000173E0000}"/>
    <cellStyle name="Comma 3 5 2 2 3 2" xfId="1078" xr:uid="{00000000-0005-0000-0000-0000183E0000}"/>
    <cellStyle name="Comma 3 5 2 2 3 2 2" xfId="3483" xr:uid="{00000000-0005-0000-0000-0000193E0000}"/>
    <cellStyle name="Comma 3 5 2 2 3 2 2 2" xfId="8286" xr:uid="{00000000-0005-0000-0000-00001A3E0000}"/>
    <cellStyle name="Comma 3 5 2 2 3 2 2 2 2" xfId="17893" xr:uid="{00000000-0005-0000-0000-00001B3E0000}"/>
    <cellStyle name="Comma 3 5 2 2 3 2 2 2 2 2" xfId="37107" xr:uid="{62637C4D-A259-4159-8049-E013B63B6D68}"/>
    <cellStyle name="Comma 3 5 2 2 3 2 2 2 3" xfId="27500" xr:uid="{4B3D94D7-14C4-4D00-B2BC-EB9497B765BD}"/>
    <cellStyle name="Comma 3 5 2 2 3 2 2 3" xfId="13090" xr:uid="{00000000-0005-0000-0000-00001C3E0000}"/>
    <cellStyle name="Comma 3 5 2 2 3 2 2 3 2" xfId="32304" xr:uid="{2401CC16-4901-4E4B-A46E-DB742E8192A7}"/>
    <cellStyle name="Comma 3 5 2 2 3 2 2 4" xfId="22697" xr:uid="{BE6376DC-F0C5-4B08-8565-E4DFB6556EBD}"/>
    <cellStyle name="Comma 3 5 2 2 3 2 3" xfId="5885" xr:uid="{00000000-0005-0000-0000-00001D3E0000}"/>
    <cellStyle name="Comma 3 5 2 2 3 2 3 2" xfId="15492" xr:uid="{00000000-0005-0000-0000-00001E3E0000}"/>
    <cellStyle name="Comma 3 5 2 2 3 2 3 2 2" xfId="34706" xr:uid="{503F95A3-1934-483D-9C36-AE8E7A8F427F}"/>
    <cellStyle name="Comma 3 5 2 2 3 2 3 3" xfId="25099" xr:uid="{79731BA7-78E3-4A24-BCA4-D08FEEAF9C65}"/>
    <cellStyle name="Comma 3 5 2 2 3 2 4" xfId="10688" xr:uid="{00000000-0005-0000-0000-00001F3E0000}"/>
    <cellStyle name="Comma 3 5 2 2 3 2 4 2" xfId="29902" xr:uid="{465005F1-5D17-476F-8926-D28C79E3673B}"/>
    <cellStyle name="Comma 3 5 2 2 3 2 5" xfId="20295" xr:uid="{466C2F9B-85A8-4EDD-8DA6-9AB444AC33BC}"/>
    <cellStyle name="Comma 3 5 2 2 3 3" xfId="1878" xr:uid="{00000000-0005-0000-0000-0000203E0000}"/>
    <cellStyle name="Comma 3 5 2 2 3 3 2" xfId="4283" xr:uid="{00000000-0005-0000-0000-0000213E0000}"/>
    <cellStyle name="Comma 3 5 2 2 3 3 2 2" xfId="9086" xr:uid="{00000000-0005-0000-0000-0000223E0000}"/>
    <cellStyle name="Comma 3 5 2 2 3 3 2 2 2" xfId="18693" xr:uid="{00000000-0005-0000-0000-0000233E0000}"/>
    <cellStyle name="Comma 3 5 2 2 3 3 2 2 2 2" xfId="37907" xr:uid="{A52E43F6-B6B1-41BC-AE98-B75775DFA97E}"/>
    <cellStyle name="Comma 3 5 2 2 3 3 2 2 3" xfId="28300" xr:uid="{8B08970F-BADE-4D01-AB13-5BBEC42087D9}"/>
    <cellStyle name="Comma 3 5 2 2 3 3 2 3" xfId="13890" xr:uid="{00000000-0005-0000-0000-0000243E0000}"/>
    <cellStyle name="Comma 3 5 2 2 3 3 2 3 2" xfId="33104" xr:uid="{F1B75F80-EAEC-4A2C-972F-24DB82326DCE}"/>
    <cellStyle name="Comma 3 5 2 2 3 3 2 4" xfId="23497" xr:uid="{D9CFF88B-9E10-4806-9C52-647D9A2C2100}"/>
    <cellStyle name="Comma 3 5 2 2 3 3 3" xfId="6685" xr:uid="{00000000-0005-0000-0000-0000253E0000}"/>
    <cellStyle name="Comma 3 5 2 2 3 3 3 2" xfId="16292" xr:uid="{00000000-0005-0000-0000-0000263E0000}"/>
    <cellStyle name="Comma 3 5 2 2 3 3 3 2 2" xfId="35506" xr:uid="{BD13D18A-8C33-49BE-96B8-8C7BECD270CA}"/>
    <cellStyle name="Comma 3 5 2 2 3 3 3 3" xfId="25899" xr:uid="{44CAB770-BBA7-4C77-8006-5DF5FCF97F12}"/>
    <cellStyle name="Comma 3 5 2 2 3 3 4" xfId="11488" xr:uid="{00000000-0005-0000-0000-0000273E0000}"/>
    <cellStyle name="Comma 3 5 2 2 3 3 4 2" xfId="30702" xr:uid="{115789E3-70C5-4664-8EFB-533ABE22A937}"/>
    <cellStyle name="Comma 3 5 2 2 3 3 5" xfId="21095" xr:uid="{58F258E4-D425-4B80-B28C-2754739A833A}"/>
    <cellStyle name="Comma 3 5 2 2 3 4" xfId="2683" xr:uid="{00000000-0005-0000-0000-0000283E0000}"/>
    <cellStyle name="Comma 3 5 2 2 3 4 2" xfId="7486" xr:uid="{00000000-0005-0000-0000-0000293E0000}"/>
    <cellStyle name="Comma 3 5 2 2 3 4 2 2" xfId="17093" xr:uid="{00000000-0005-0000-0000-00002A3E0000}"/>
    <cellStyle name="Comma 3 5 2 2 3 4 2 2 2" xfId="36307" xr:uid="{740FAD37-6F3F-42B3-9D11-EF36F9821DF0}"/>
    <cellStyle name="Comma 3 5 2 2 3 4 2 3" xfId="26700" xr:uid="{CFCE2C1E-6DE6-4A41-A558-7F05E872448B}"/>
    <cellStyle name="Comma 3 5 2 2 3 4 3" xfId="12290" xr:uid="{00000000-0005-0000-0000-00002B3E0000}"/>
    <cellStyle name="Comma 3 5 2 2 3 4 3 2" xfId="31504" xr:uid="{50E734D8-64B2-457E-9E5E-8081058E6CBF}"/>
    <cellStyle name="Comma 3 5 2 2 3 4 4" xfId="21897" xr:uid="{DF597C97-94EC-4E17-82BA-FC068F45E09C}"/>
    <cellStyle name="Comma 3 5 2 2 3 5" xfId="5085" xr:uid="{00000000-0005-0000-0000-00002C3E0000}"/>
    <cellStyle name="Comma 3 5 2 2 3 5 2" xfId="14692" xr:uid="{00000000-0005-0000-0000-00002D3E0000}"/>
    <cellStyle name="Comma 3 5 2 2 3 5 2 2" xfId="33906" xr:uid="{9DE2CFE5-DE0C-4FF9-A6D0-6B99BA5A7E9C}"/>
    <cellStyle name="Comma 3 5 2 2 3 5 3" xfId="24299" xr:uid="{7DCEF26E-6DC1-426B-A251-5F00B493C17F}"/>
    <cellStyle name="Comma 3 5 2 2 3 6" xfId="9888" xr:uid="{00000000-0005-0000-0000-00002E3E0000}"/>
    <cellStyle name="Comma 3 5 2 2 3 6 2" xfId="29102" xr:uid="{9E9EB6ED-B37E-4290-84B6-2BA7479A5C24}"/>
    <cellStyle name="Comma 3 5 2 2 3 7" xfId="19495" xr:uid="{E9CCB74B-326D-4507-8873-AA1F82C3B787}"/>
    <cellStyle name="Comma 3 5 2 2 4" xfId="477" xr:uid="{00000000-0005-0000-0000-00002F3E0000}"/>
    <cellStyle name="Comma 3 5 2 2 4 2" xfId="1278" xr:uid="{00000000-0005-0000-0000-0000303E0000}"/>
    <cellStyle name="Comma 3 5 2 2 4 2 2" xfId="3683" xr:uid="{00000000-0005-0000-0000-0000313E0000}"/>
    <cellStyle name="Comma 3 5 2 2 4 2 2 2" xfId="8486" xr:uid="{00000000-0005-0000-0000-0000323E0000}"/>
    <cellStyle name="Comma 3 5 2 2 4 2 2 2 2" xfId="18093" xr:uid="{00000000-0005-0000-0000-0000333E0000}"/>
    <cellStyle name="Comma 3 5 2 2 4 2 2 2 2 2" xfId="37307" xr:uid="{42F05355-CFF4-4A52-AE26-AD5A69CCF4A8}"/>
    <cellStyle name="Comma 3 5 2 2 4 2 2 2 3" xfId="27700" xr:uid="{705E9620-9D7C-44B5-9B8A-8E85199AD9C6}"/>
    <cellStyle name="Comma 3 5 2 2 4 2 2 3" xfId="13290" xr:uid="{00000000-0005-0000-0000-0000343E0000}"/>
    <cellStyle name="Comma 3 5 2 2 4 2 2 3 2" xfId="32504" xr:uid="{3F2AD6B5-A022-4E8E-8E6B-350838547BFB}"/>
    <cellStyle name="Comma 3 5 2 2 4 2 2 4" xfId="22897" xr:uid="{700F239F-1683-43FD-A86C-1931DD91519A}"/>
    <cellStyle name="Comma 3 5 2 2 4 2 3" xfId="6085" xr:uid="{00000000-0005-0000-0000-0000353E0000}"/>
    <cellStyle name="Comma 3 5 2 2 4 2 3 2" xfId="15692" xr:uid="{00000000-0005-0000-0000-0000363E0000}"/>
    <cellStyle name="Comma 3 5 2 2 4 2 3 2 2" xfId="34906" xr:uid="{E8E10EDF-AF9A-458C-BAC3-2BE504027AA0}"/>
    <cellStyle name="Comma 3 5 2 2 4 2 3 3" xfId="25299" xr:uid="{136EEE33-7CFA-46CC-BD8E-9992EA7BBEF6}"/>
    <cellStyle name="Comma 3 5 2 2 4 2 4" xfId="10888" xr:uid="{00000000-0005-0000-0000-0000373E0000}"/>
    <cellStyle name="Comma 3 5 2 2 4 2 4 2" xfId="30102" xr:uid="{12B5A2EE-CA9E-4D5D-B1E5-716005A84169}"/>
    <cellStyle name="Comma 3 5 2 2 4 2 5" xfId="20495" xr:uid="{34B254BA-EAB5-4C26-8508-5CA0A90479F9}"/>
    <cellStyle name="Comma 3 5 2 2 4 3" xfId="2078" xr:uid="{00000000-0005-0000-0000-0000383E0000}"/>
    <cellStyle name="Comma 3 5 2 2 4 3 2" xfId="4483" xr:uid="{00000000-0005-0000-0000-0000393E0000}"/>
    <cellStyle name="Comma 3 5 2 2 4 3 2 2" xfId="9286" xr:uid="{00000000-0005-0000-0000-00003A3E0000}"/>
    <cellStyle name="Comma 3 5 2 2 4 3 2 2 2" xfId="18893" xr:uid="{00000000-0005-0000-0000-00003B3E0000}"/>
    <cellStyle name="Comma 3 5 2 2 4 3 2 2 2 2" xfId="38107" xr:uid="{DF21F67E-7E18-421B-A025-D24032E1D778}"/>
    <cellStyle name="Comma 3 5 2 2 4 3 2 2 3" xfId="28500" xr:uid="{2A0E53A6-5AA6-4347-AC10-230CD311FCC0}"/>
    <cellStyle name="Comma 3 5 2 2 4 3 2 3" xfId="14090" xr:uid="{00000000-0005-0000-0000-00003C3E0000}"/>
    <cellStyle name="Comma 3 5 2 2 4 3 2 3 2" xfId="33304" xr:uid="{0AD43C96-53A0-4DF8-8C41-EF5743BF0BEC}"/>
    <cellStyle name="Comma 3 5 2 2 4 3 2 4" xfId="23697" xr:uid="{E867D753-98E8-4485-B750-AECFEF5839E4}"/>
    <cellStyle name="Comma 3 5 2 2 4 3 3" xfId="6885" xr:uid="{00000000-0005-0000-0000-00003D3E0000}"/>
    <cellStyle name="Comma 3 5 2 2 4 3 3 2" xfId="16492" xr:uid="{00000000-0005-0000-0000-00003E3E0000}"/>
    <cellStyle name="Comma 3 5 2 2 4 3 3 2 2" xfId="35706" xr:uid="{943E3C72-7035-4D75-8C2C-CD9CB124914D}"/>
    <cellStyle name="Comma 3 5 2 2 4 3 3 3" xfId="26099" xr:uid="{C07BAB33-2A4E-4CA0-9B6E-D9CF5C5C653F}"/>
    <cellStyle name="Comma 3 5 2 2 4 3 4" xfId="11688" xr:uid="{00000000-0005-0000-0000-00003F3E0000}"/>
    <cellStyle name="Comma 3 5 2 2 4 3 4 2" xfId="30902" xr:uid="{7C533677-B428-45D6-ADBE-D492408E3E00}"/>
    <cellStyle name="Comma 3 5 2 2 4 3 5" xfId="21295" xr:uid="{F80E1588-D492-43CE-BB6E-7CD1FE6971D1}"/>
    <cellStyle name="Comma 3 5 2 2 4 4" xfId="2883" xr:uid="{00000000-0005-0000-0000-0000403E0000}"/>
    <cellStyle name="Comma 3 5 2 2 4 4 2" xfId="7686" xr:uid="{00000000-0005-0000-0000-0000413E0000}"/>
    <cellStyle name="Comma 3 5 2 2 4 4 2 2" xfId="17293" xr:uid="{00000000-0005-0000-0000-0000423E0000}"/>
    <cellStyle name="Comma 3 5 2 2 4 4 2 2 2" xfId="36507" xr:uid="{D5A48ADE-6EE2-4B8D-9189-8FCA9E9A52AE}"/>
    <cellStyle name="Comma 3 5 2 2 4 4 2 3" xfId="26900" xr:uid="{AC788BA2-CCB3-41FA-AE53-BB9554E5C445}"/>
    <cellStyle name="Comma 3 5 2 2 4 4 3" xfId="12490" xr:uid="{00000000-0005-0000-0000-0000433E0000}"/>
    <cellStyle name="Comma 3 5 2 2 4 4 3 2" xfId="31704" xr:uid="{7907BF33-66CA-4FF3-AB73-12BC8F799AFA}"/>
    <cellStyle name="Comma 3 5 2 2 4 4 4" xfId="22097" xr:uid="{65BA87DD-3C7A-41DF-B3EB-079B5C532B89}"/>
    <cellStyle name="Comma 3 5 2 2 4 5" xfId="5285" xr:uid="{00000000-0005-0000-0000-0000443E0000}"/>
    <cellStyle name="Comma 3 5 2 2 4 5 2" xfId="14892" xr:uid="{00000000-0005-0000-0000-0000453E0000}"/>
    <cellStyle name="Comma 3 5 2 2 4 5 2 2" xfId="34106" xr:uid="{A97792D2-0171-4371-96A8-ABDD1D613EF1}"/>
    <cellStyle name="Comma 3 5 2 2 4 5 3" xfId="24499" xr:uid="{1D33D366-C7B7-4633-BE1F-1A49C89797C4}"/>
    <cellStyle name="Comma 3 5 2 2 4 6" xfId="10088" xr:uid="{00000000-0005-0000-0000-0000463E0000}"/>
    <cellStyle name="Comma 3 5 2 2 4 6 2" xfId="29302" xr:uid="{7495873D-6695-4CCE-9A62-A24F7FB722B0}"/>
    <cellStyle name="Comma 3 5 2 2 4 7" xfId="19695" xr:uid="{30B295B7-7318-4B15-86B1-449A89293425}"/>
    <cellStyle name="Comma 3 5 2 2 5" xfId="677" xr:uid="{00000000-0005-0000-0000-0000473E0000}"/>
    <cellStyle name="Comma 3 5 2 2 5 2" xfId="1478" xr:uid="{00000000-0005-0000-0000-0000483E0000}"/>
    <cellStyle name="Comma 3 5 2 2 5 2 2" xfId="3883" xr:uid="{00000000-0005-0000-0000-0000493E0000}"/>
    <cellStyle name="Comma 3 5 2 2 5 2 2 2" xfId="8686" xr:uid="{00000000-0005-0000-0000-00004A3E0000}"/>
    <cellStyle name="Comma 3 5 2 2 5 2 2 2 2" xfId="18293" xr:uid="{00000000-0005-0000-0000-00004B3E0000}"/>
    <cellStyle name="Comma 3 5 2 2 5 2 2 2 2 2" xfId="37507" xr:uid="{43B2A926-1485-499A-A6F1-DC1907A2318B}"/>
    <cellStyle name="Comma 3 5 2 2 5 2 2 2 3" xfId="27900" xr:uid="{5A10E9D8-33F3-4697-B8A2-2E58C0D1C82D}"/>
    <cellStyle name="Comma 3 5 2 2 5 2 2 3" xfId="13490" xr:uid="{00000000-0005-0000-0000-00004C3E0000}"/>
    <cellStyle name="Comma 3 5 2 2 5 2 2 3 2" xfId="32704" xr:uid="{AD468B79-0CD4-46AE-9BC9-5823403774EC}"/>
    <cellStyle name="Comma 3 5 2 2 5 2 2 4" xfId="23097" xr:uid="{42255B28-5359-4677-8E59-BB5C8A513C48}"/>
    <cellStyle name="Comma 3 5 2 2 5 2 3" xfId="6285" xr:uid="{00000000-0005-0000-0000-00004D3E0000}"/>
    <cellStyle name="Comma 3 5 2 2 5 2 3 2" xfId="15892" xr:uid="{00000000-0005-0000-0000-00004E3E0000}"/>
    <cellStyle name="Comma 3 5 2 2 5 2 3 2 2" xfId="35106" xr:uid="{10208A6F-2E84-458D-BA12-D403854878DA}"/>
    <cellStyle name="Comma 3 5 2 2 5 2 3 3" xfId="25499" xr:uid="{D4E1307E-3501-4C82-9C57-C4660068FF6D}"/>
    <cellStyle name="Comma 3 5 2 2 5 2 4" xfId="11088" xr:uid="{00000000-0005-0000-0000-00004F3E0000}"/>
    <cellStyle name="Comma 3 5 2 2 5 2 4 2" xfId="30302" xr:uid="{40DF5C08-1336-46DF-82C8-52AB5B4202FE}"/>
    <cellStyle name="Comma 3 5 2 2 5 2 5" xfId="20695" xr:uid="{C0184495-365E-49E2-9BF9-B6075F48C800}"/>
    <cellStyle name="Comma 3 5 2 2 5 3" xfId="2278" xr:uid="{00000000-0005-0000-0000-0000503E0000}"/>
    <cellStyle name="Comma 3 5 2 2 5 3 2" xfId="4683" xr:uid="{00000000-0005-0000-0000-0000513E0000}"/>
    <cellStyle name="Comma 3 5 2 2 5 3 2 2" xfId="9486" xr:uid="{00000000-0005-0000-0000-0000523E0000}"/>
    <cellStyle name="Comma 3 5 2 2 5 3 2 2 2" xfId="19093" xr:uid="{00000000-0005-0000-0000-0000533E0000}"/>
    <cellStyle name="Comma 3 5 2 2 5 3 2 2 2 2" xfId="38307" xr:uid="{7109E74A-717B-47D1-96B4-364156327BB5}"/>
    <cellStyle name="Comma 3 5 2 2 5 3 2 2 3" xfId="28700" xr:uid="{9710CAEF-B795-4783-9119-541C5A4B5B7D}"/>
    <cellStyle name="Comma 3 5 2 2 5 3 2 3" xfId="14290" xr:uid="{00000000-0005-0000-0000-0000543E0000}"/>
    <cellStyle name="Comma 3 5 2 2 5 3 2 3 2" xfId="33504" xr:uid="{3137B5DE-E2FA-48A0-A940-7BFD56BBF3C1}"/>
    <cellStyle name="Comma 3 5 2 2 5 3 2 4" xfId="23897" xr:uid="{C2F6DEB7-C4F6-4F2B-93B0-5136C6F3E67B}"/>
    <cellStyle name="Comma 3 5 2 2 5 3 3" xfId="7085" xr:uid="{00000000-0005-0000-0000-0000553E0000}"/>
    <cellStyle name="Comma 3 5 2 2 5 3 3 2" xfId="16692" xr:uid="{00000000-0005-0000-0000-0000563E0000}"/>
    <cellStyle name="Comma 3 5 2 2 5 3 3 2 2" xfId="35906" xr:uid="{5CA98FFC-6954-4257-8BBB-2FFFEAA440F3}"/>
    <cellStyle name="Comma 3 5 2 2 5 3 3 3" xfId="26299" xr:uid="{A0A74573-25EF-4E29-A8A7-0FE1BC8ECB1E}"/>
    <cellStyle name="Comma 3 5 2 2 5 3 4" xfId="11888" xr:uid="{00000000-0005-0000-0000-0000573E0000}"/>
    <cellStyle name="Comma 3 5 2 2 5 3 4 2" xfId="31102" xr:uid="{CEF2C59F-C8FF-4E63-9FE2-CBAA7B5301FA}"/>
    <cellStyle name="Comma 3 5 2 2 5 3 5" xfId="21495" xr:uid="{BAA3472D-698A-413F-96D1-5E95D975F5E4}"/>
    <cellStyle name="Comma 3 5 2 2 5 4" xfId="3083" xr:uid="{00000000-0005-0000-0000-0000583E0000}"/>
    <cellStyle name="Comma 3 5 2 2 5 4 2" xfId="7886" xr:uid="{00000000-0005-0000-0000-0000593E0000}"/>
    <cellStyle name="Comma 3 5 2 2 5 4 2 2" xfId="17493" xr:uid="{00000000-0005-0000-0000-00005A3E0000}"/>
    <cellStyle name="Comma 3 5 2 2 5 4 2 2 2" xfId="36707" xr:uid="{4FAFD395-7416-4F19-8FAB-88C0934DEDB3}"/>
    <cellStyle name="Comma 3 5 2 2 5 4 2 3" xfId="27100" xr:uid="{CC30FD74-22C3-4FB3-A3E5-B2B8F8C25396}"/>
    <cellStyle name="Comma 3 5 2 2 5 4 3" xfId="12690" xr:uid="{00000000-0005-0000-0000-00005B3E0000}"/>
    <cellStyle name="Comma 3 5 2 2 5 4 3 2" xfId="31904" xr:uid="{2CA4AD3D-5744-446A-9D72-277088E66628}"/>
    <cellStyle name="Comma 3 5 2 2 5 4 4" xfId="22297" xr:uid="{0EA52AE5-4208-4151-96C6-96A9F542A319}"/>
    <cellStyle name="Comma 3 5 2 2 5 5" xfId="5485" xr:uid="{00000000-0005-0000-0000-00005C3E0000}"/>
    <cellStyle name="Comma 3 5 2 2 5 5 2" xfId="15092" xr:uid="{00000000-0005-0000-0000-00005D3E0000}"/>
    <cellStyle name="Comma 3 5 2 2 5 5 2 2" xfId="34306" xr:uid="{24302A70-7692-474F-A42B-89D721172101}"/>
    <cellStyle name="Comma 3 5 2 2 5 5 3" xfId="24699" xr:uid="{4353EE4F-E2D0-4B69-893F-728EE1117AFA}"/>
    <cellStyle name="Comma 3 5 2 2 5 6" xfId="10288" xr:uid="{00000000-0005-0000-0000-00005E3E0000}"/>
    <cellStyle name="Comma 3 5 2 2 5 6 2" xfId="29502" xr:uid="{35C29B7D-8C80-493F-AF8E-AEC962EAAA7A}"/>
    <cellStyle name="Comma 3 5 2 2 5 7" xfId="19895" xr:uid="{3F045FF4-8336-4A23-B27F-360B6DFEBB4C}"/>
    <cellStyle name="Comma 3 5 2 2 6" xfId="878" xr:uid="{00000000-0005-0000-0000-00005F3E0000}"/>
    <cellStyle name="Comma 3 5 2 2 6 2" xfId="3283" xr:uid="{00000000-0005-0000-0000-0000603E0000}"/>
    <cellStyle name="Comma 3 5 2 2 6 2 2" xfId="8086" xr:uid="{00000000-0005-0000-0000-0000613E0000}"/>
    <cellStyle name="Comma 3 5 2 2 6 2 2 2" xfId="17693" xr:uid="{00000000-0005-0000-0000-0000623E0000}"/>
    <cellStyle name="Comma 3 5 2 2 6 2 2 2 2" xfId="36907" xr:uid="{8CF5E8B4-C39E-43F6-8B8B-E0AC0A623A91}"/>
    <cellStyle name="Comma 3 5 2 2 6 2 2 3" xfId="27300" xr:uid="{44B46D4A-F79F-4463-A8FD-E1999302C96D}"/>
    <cellStyle name="Comma 3 5 2 2 6 2 3" xfId="12890" xr:uid="{00000000-0005-0000-0000-0000633E0000}"/>
    <cellStyle name="Comma 3 5 2 2 6 2 3 2" xfId="32104" xr:uid="{251FB922-92A5-4656-A1ED-04F8F974F0EB}"/>
    <cellStyle name="Comma 3 5 2 2 6 2 4" xfId="22497" xr:uid="{13F7F11F-D7A4-4C01-ADC1-E7653E57056C}"/>
    <cellStyle name="Comma 3 5 2 2 6 3" xfId="5685" xr:uid="{00000000-0005-0000-0000-0000643E0000}"/>
    <cellStyle name="Comma 3 5 2 2 6 3 2" xfId="15292" xr:uid="{00000000-0005-0000-0000-0000653E0000}"/>
    <cellStyle name="Comma 3 5 2 2 6 3 2 2" xfId="34506" xr:uid="{525A59A0-8386-438F-BF8E-4E5F8517C657}"/>
    <cellStyle name="Comma 3 5 2 2 6 3 3" xfId="24899" xr:uid="{74006E57-419C-4B8A-80BE-59EB65FEFC4C}"/>
    <cellStyle name="Comma 3 5 2 2 6 4" xfId="10488" xr:uid="{00000000-0005-0000-0000-0000663E0000}"/>
    <cellStyle name="Comma 3 5 2 2 6 4 2" xfId="29702" xr:uid="{17700B9A-DF91-4E5F-B9AF-D2F22F0BB85A}"/>
    <cellStyle name="Comma 3 5 2 2 6 5" xfId="20095" xr:uid="{5A154268-634A-4649-B795-2B9D0CC24379}"/>
    <cellStyle name="Comma 3 5 2 2 7" xfId="1678" xr:uid="{00000000-0005-0000-0000-0000673E0000}"/>
    <cellStyle name="Comma 3 5 2 2 7 2" xfId="4083" xr:uid="{00000000-0005-0000-0000-0000683E0000}"/>
    <cellStyle name="Comma 3 5 2 2 7 2 2" xfId="8886" xr:uid="{00000000-0005-0000-0000-0000693E0000}"/>
    <cellStyle name="Comma 3 5 2 2 7 2 2 2" xfId="18493" xr:uid="{00000000-0005-0000-0000-00006A3E0000}"/>
    <cellStyle name="Comma 3 5 2 2 7 2 2 2 2" xfId="37707" xr:uid="{C22EFA0A-1164-4971-B503-8084EA07D4B1}"/>
    <cellStyle name="Comma 3 5 2 2 7 2 2 3" xfId="28100" xr:uid="{004D3D2E-CCFB-46E9-8D73-3B64C1A80BA2}"/>
    <cellStyle name="Comma 3 5 2 2 7 2 3" xfId="13690" xr:uid="{00000000-0005-0000-0000-00006B3E0000}"/>
    <cellStyle name="Comma 3 5 2 2 7 2 3 2" xfId="32904" xr:uid="{905352D8-EFB1-4898-BDCC-06637A371B18}"/>
    <cellStyle name="Comma 3 5 2 2 7 2 4" xfId="23297" xr:uid="{CE30547D-0471-441D-BCA6-B0DBEEB48CE3}"/>
    <cellStyle name="Comma 3 5 2 2 7 3" xfId="6485" xr:uid="{00000000-0005-0000-0000-00006C3E0000}"/>
    <cellStyle name="Comma 3 5 2 2 7 3 2" xfId="16092" xr:uid="{00000000-0005-0000-0000-00006D3E0000}"/>
    <cellStyle name="Comma 3 5 2 2 7 3 2 2" xfId="35306" xr:uid="{6E9EF931-2449-4692-93B9-E715EAC21749}"/>
    <cellStyle name="Comma 3 5 2 2 7 3 3" xfId="25699" xr:uid="{01EC7E3F-96E6-4866-BCBA-26A74D365DE0}"/>
    <cellStyle name="Comma 3 5 2 2 7 4" xfId="11288" xr:uid="{00000000-0005-0000-0000-00006E3E0000}"/>
    <cellStyle name="Comma 3 5 2 2 7 4 2" xfId="30502" xr:uid="{D35DD331-6B47-48EE-B936-17A317267EA3}"/>
    <cellStyle name="Comma 3 5 2 2 7 5" xfId="20895" xr:uid="{7D7F440A-4206-4AC7-A414-5DDDD1D1959C}"/>
    <cellStyle name="Comma 3 5 2 2 8" xfId="2483" xr:uid="{00000000-0005-0000-0000-00006F3E0000}"/>
    <cellStyle name="Comma 3 5 2 2 8 2" xfId="7286" xr:uid="{00000000-0005-0000-0000-0000703E0000}"/>
    <cellStyle name="Comma 3 5 2 2 8 2 2" xfId="16893" xr:uid="{00000000-0005-0000-0000-0000713E0000}"/>
    <cellStyle name="Comma 3 5 2 2 8 2 2 2" xfId="36107" xr:uid="{96FBAB9B-F13E-4D89-B130-D08CC6655F1B}"/>
    <cellStyle name="Comma 3 5 2 2 8 2 3" xfId="26500" xr:uid="{A2559C7C-DFD4-4CA4-9623-EE01DAAF4B8C}"/>
    <cellStyle name="Comma 3 5 2 2 8 3" xfId="12090" xr:uid="{00000000-0005-0000-0000-0000723E0000}"/>
    <cellStyle name="Comma 3 5 2 2 8 3 2" xfId="31304" xr:uid="{F9F291A6-7A26-4593-ABA3-4630EA3EDE7C}"/>
    <cellStyle name="Comma 3 5 2 2 8 4" xfId="21697" xr:uid="{0185872B-EC8F-488B-AD38-DE87935E62E4}"/>
    <cellStyle name="Comma 3 5 2 2 9" xfId="4885" xr:uid="{00000000-0005-0000-0000-0000733E0000}"/>
    <cellStyle name="Comma 3 5 2 2 9 2" xfId="14492" xr:uid="{00000000-0005-0000-0000-0000743E0000}"/>
    <cellStyle name="Comma 3 5 2 2 9 2 2" xfId="33706" xr:uid="{7F48E1CF-0B03-41EC-821C-B20F070CB504}"/>
    <cellStyle name="Comma 3 5 2 2 9 3" xfId="24099" xr:uid="{C4BEC287-56FB-44C5-A5E5-F39FABD64F16}"/>
    <cellStyle name="Comma 3 5 2 3" xfId="127" xr:uid="{00000000-0005-0000-0000-0000753E0000}"/>
    <cellStyle name="Comma 3 5 2 3 10" xfId="19345" xr:uid="{61D2F60D-1D87-4A4D-9036-C185A2562B48}"/>
    <cellStyle name="Comma 3 5 2 3 2" xfId="327" xr:uid="{00000000-0005-0000-0000-0000763E0000}"/>
    <cellStyle name="Comma 3 5 2 3 2 2" xfId="1128" xr:uid="{00000000-0005-0000-0000-0000773E0000}"/>
    <cellStyle name="Comma 3 5 2 3 2 2 2" xfId="3533" xr:uid="{00000000-0005-0000-0000-0000783E0000}"/>
    <cellStyle name="Comma 3 5 2 3 2 2 2 2" xfId="8336" xr:uid="{00000000-0005-0000-0000-0000793E0000}"/>
    <cellStyle name="Comma 3 5 2 3 2 2 2 2 2" xfId="17943" xr:uid="{00000000-0005-0000-0000-00007A3E0000}"/>
    <cellStyle name="Comma 3 5 2 3 2 2 2 2 2 2" xfId="37157" xr:uid="{2C2B114E-C07F-4E62-AFF5-69C3C9516EA6}"/>
    <cellStyle name="Comma 3 5 2 3 2 2 2 2 3" xfId="27550" xr:uid="{C4540A26-31A4-4000-95A8-B9AF5E4EF4C5}"/>
    <cellStyle name="Comma 3 5 2 3 2 2 2 3" xfId="13140" xr:uid="{00000000-0005-0000-0000-00007B3E0000}"/>
    <cellStyle name="Comma 3 5 2 3 2 2 2 3 2" xfId="32354" xr:uid="{B5B50010-0F93-4A0C-BF8F-92A7D04175FC}"/>
    <cellStyle name="Comma 3 5 2 3 2 2 2 4" xfId="22747" xr:uid="{21637F33-15B9-4FE3-943D-3E3AF2C85E4C}"/>
    <cellStyle name="Comma 3 5 2 3 2 2 3" xfId="5935" xr:uid="{00000000-0005-0000-0000-00007C3E0000}"/>
    <cellStyle name="Comma 3 5 2 3 2 2 3 2" xfId="15542" xr:uid="{00000000-0005-0000-0000-00007D3E0000}"/>
    <cellStyle name="Comma 3 5 2 3 2 2 3 2 2" xfId="34756" xr:uid="{E3E60BAC-D9AD-4E75-AD36-65D2CB5D1884}"/>
    <cellStyle name="Comma 3 5 2 3 2 2 3 3" xfId="25149" xr:uid="{15671B45-F048-4CF8-81E8-2530B1533115}"/>
    <cellStyle name="Comma 3 5 2 3 2 2 4" xfId="10738" xr:uid="{00000000-0005-0000-0000-00007E3E0000}"/>
    <cellStyle name="Comma 3 5 2 3 2 2 4 2" xfId="29952" xr:uid="{C399B289-49D3-48E2-B80D-3EBC3137961F}"/>
    <cellStyle name="Comma 3 5 2 3 2 2 5" xfId="20345" xr:uid="{A8E8CD79-D0D3-412C-B548-0C9BFAC97127}"/>
    <cellStyle name="Comma 3 5 2 3 2 3" xfId="1928" xr:uid="{00000000-0005-0000-0000-00007F3E0000}"/>
    <cellStyle name="Comma 3 5 2 3 2 3 2" xfId="4333" xr:uid="{00000000-0005-0000-0000-0000803E0000}"/>
    <cellStyle name="Comma 3 5 2 3 2 3 2 2" xfId="9136" xr:uid="{00000000-0005-0000-0000-0000813E0000}"/>
    <cellStyle name="Comma 3 5 2 3 2 3 2 2 2" xfId="18743" xr:uid="{00000000-0005-0000-0000-0000823E0000}"/>
    <cellStyle name="Comma 3 5 2 3 2 3 2 2 2 2" xfId="37957" xr:uid="{1B6453CA-0E6A-4656-A54A-A6D032703B44}"/>
    <cellStyle name="Comma 3 5 2 3 2 3 2 2 3" xfId="28350" xr:uid="{1BEF0F8B-B32B-443B-BD8D-C6C573787078}"/>
    <cellStyle name="Comma 3 5 2 3 2 3 2 3" xfId="13940" xr:uid="{00000000-0005-0000-0000-0000833E0000}"/>
    <cellStyle name="Comma 3 5 2 3 2 3 2 3 2" xfId="33154" xr:uid="{7F92916B-E9B7-4810-975B-1DD7719AA08F}"/>
    <cellStyle name="Comma 3 5 2 3 2 3 2 4" xfId="23547" xr:uid="{8F90ADDA-3580-4316-97AF-63EE32FB6447}"/>
    <cellStyle name="Comma 3 5 2 3 2 3 3" xfId="6735" xr:uid="{00000000-0005-0000-0000-0000843E0000}"/>
    <cellStyle name="Comma 3 5 2 3 2 3 3 2" xfId="16342" xr:uid="{00000000-0005-0000-0000-0000853E0000}"/>
    <cellStyle name="Comma 3 5 2 3 2 3 3 2 2" xfId="35556" xr:uid="{4131A68A-FAD8-48C3-BA44-5EB6DEF1D2D4}"/>
    <cellStyle name="Comma 3 5 2 3 2 3 3 3" xfId="25949" xr:uid="{75350585-0C94-4EE3-B011-BD8EBB3CE00D}"/>
    <cellStyle name="Comma 3 5 2 3 2 3 4" xfId="11538" xr:uid="{00000000-0005-0000-0000-0000863E0000}"/>
    <cellStyle name="Comma 3 5 2 3 2 3 4 2" xfId="30752" xr:uid="{9443B47A-168E-4DCE-8924-070CF2698A87}"/>
    <cellStyle name="Comma 3 5 2 3 2 3 5" xfId="21145" xr:uid="{5CCFBEB3-C386-48DD-BF22-BDF27859D7A8}"/>
    <cellStyle name="Comma 3 5 2 3 2 4" xfId="2733" xr:uid="{00000000-0005-0000-0000-0000873E0000}"/>
    <cellStyle name="Comma 3 5 2 3 2 4 2" xfId="7536" xr:uid="{00000000-0005-0000-0000-0000883E0000}"/>
    <cellStyle name="Comma 3 5 2 3 2 4 2 2" xfId="17143" xr:uid="{00000000-0005-0000-0000-0000893E0000}"/>
    <cellStyle name="Comma 3 5 2 3 2 4 2 2 2" xfId="36357" xr:uid="{C0629A26-55A5-4D65-8A18-E16F131B265A}"/>
    <cellStyle name="Comma 3 5 2 3 2 4 2 3" xfId="26750" xr:uid="{2476927C-E4FD-4203-B116-E9D77230ECC1}"/>
    <cellStyle name="Comma 3 5 2 3 2 4 3" xfId="12340" xr:uid="{00000000-0005-0000-0000-00008A3E0000}"/>
    <cellStyle name="Comma 3 5 2 3 2 4 3 2" xfId="31554" xr:uid="{93013C02-D6E8-404B-BF45-5C2345EF3307}"/>
    <cellStyle name="Comma 3 5 2 3 2 4 4" xfId="21947" xr:uid="{3FEF1E88-0899-48C9-AFD0-CB2AA8C0B530}"/>
    <cellStyle name="Comma 3 5 2 3 2 5" xfId="5135" xr:uid="{00000000-0005-0000-0000-00008B3E0000}"/>
    <cellStyle name="Comma 3 5 2 3 2 5 2" xfId="14742" xr:uid="{00000000-0005-0000-0000-00008C3E0000}"/>
    <cellStyle name="Comma 3 5 2 3 2 5 2 2" xfId="33956" xr:uid="{1A433E7E-5737-4F10-940C-9A3A9D165B9B}"/>
    <cellStyle name="Comma 3 5 2 3 2 5 3" xfId="24349" xr:uid="{D5953C89-1C30-421E-BBAE-259CF53EC49E}"/>
    <cellStyle name="Comma 3 5 2 3 2 6" xfId="9938" xr:uid="{00000000-0005-0000-0000-00008D3E0000}"/>
    <cellStyle name="Comma 3 5 2 3 2 6 2" xfId="29152" xr:uid="{22506DC6-5D3E-4CB2-9DB3-A05EBA1FA2E7}"/>
    <cellStyle name="Comma 3 5 2 3 2 7" xfId="19545" xr:uid="{539015F9-0169-4F30-B479-747AA1DA503F}"/>
    <cellStyle name="Comma 3 5 2 3 3" xfId="527" xr:uid="{00000000-0005-0000-0000-00008E3E0000}"/>
    <cellStyle name="Comma 3 5 2 3 3 2" xfId="1328" xr:uid="{00000000-0005-0000-0000-00008F3E0000}"/>
    <cellStyle name="Comma 3 5 2 3 3 2 2" xfId="3733" xr:uid="{00000000-0005-0000-0000-0000903E0000}"/>
    <cellStyle name="Comma 3 5 2 3 3 2 2 2" xfId="8536" xr:uid="{00000000-0005-0000-0000-0000913E0000}"/>
    <cellStyle name="Comma 3 5 2 3 3 2 2 2 2" xfId="18143" xr:uid="{00000000-0005-0000-0000-0000923E0000}"/>
    <cellStyle name="Comma 3 5 2 3 3 2 2 2 2 2" xfId="37357" xr:uid="{4225A2E0-5AEA-416A-B732-F22705FC2B60}"/>
    <cellStyle name="Comma 3 5 2 3 3 2 2 2 3" xfId="27750" xr:uid="{9C54FE15-4875-4B6E-A22D-4145C961DBB0}"/>
    <cellStyle name="Comma 3 5 2 3 3 2 2 3" xfId="13340" xr:uid="{00000000-0005-0000-0000-0000933E0000}"/>
    <cellStyle name="Comma 3 5 2 3 3 2 2 3 2" xfId="32554" xr:uid="{7687D9C1-3217-4FF8-8746-6ECF3534430E}"/>
    <cellStyle name="Comma 3 5 2 3 3 2 2 4" xfId="22947" xr:uid="{3FAC5681-8614-4BB6-9D06-44C8AE277886}"/>
    <cellStyle name="Comma 3 5 2 3 3 2 3" xfId="6135" xr:uid="{00000000-0005-0000-0000-0000943E0000}"/>
    <cellStyle name="Comma 3 5 2 3 3 2 3 2" xfId="15742" xr:uid="{00000000-0005-0000-0000-0000953E0000}"/>
    <cellStyle name="Comma 3 5 2 3 3 2 3 2 2" xfId="34956" xr:uid="{51052225-E4FF-4340-A4F7-803229ACF524}"/>
    <cellStyle name="Comma 3 5 2 3 3 2 3 3" xfId="25349" xr:uid="{06733B27-4B6F-4866-8905-8666E0431AA9}"/>
    <cellStyle name="Comma 3 5 2 3 3 2 4" xfId="10938" xr:uid="{00000000-0005-0000-0000-0000963E0000}"/>
    <cellStyle name="Comma 3 5 2 3 3 2 4 2" xfId="30152" xr:uid="{F7A93498-A93E-442E-A135-6CAF7BC870A2}"/>
    <cellStyle name="Comma 3 5 2 3 3 2 5" xfId="20545" xr:uid="{389FC767-9F72-4100-BB56-F05512F08553}"/>
    <cellStyle name="Comma 3 5 2 3 3 3" xfId="2128" xr:uid="{00000000-0005-0000-0000-0000973E0000}"/>
    <cellStyle name="Comma 3 5 2 3 3 3 2" xfId="4533" xr:uid="{00000000-0005-0000-0000-0000983E0000}"/>
    <cellStyle name="Comma 3 5 2 3 3 3 2 2" xfId="9336" xr:uid="{00000000-0005-0000-0000-0000993E0000}"/>
    <cellStyle name="Comma 3 5 2 3 3 3 2 2 2" xfId="18943" xr:uid="{00000000-0005-0000-0000-00009A3E0000}"/>
    <cellStyle name="Comma 3 5 2 3 3 3 2 2 2 2" xfId="38157" xr:uid="{3E97B66E-DF1D-4CCD-9DC4-FA40E93BE9CD}"/>
    <cellStyle name="Comma 3 5 2 3 3 3 2 2 3" xfId="28550" xr:uid="{DB52C10F-CE3E-4216-932E-57CC9A07AE79}"/>
    <cellStyle name="Comma 3 5 2 3 3 3 2 3" xfId="14140" xr:uid="{00000000-0005-0000-0000-00009B3E0000}"/>
    <cellStyle name="Comma 3 5 2 3 3 3 2 3 2" xfId="33354" xr:uid="{CC290F57-8CB7-4E1F-BF02-B62ACC983BAA}"/>
    <cellStyle name="Comma 3 5 2 3 3 3 2 4" xfId="23747" xr:uid="{42933DC2-9E78-4E7B-8A9F-F4C2388668DE}"/>
    <cellStyle name="Comma 3 5 2 3 3 3 3" xfId="6935" xr:uid="{00000000-0005-0000-0000-00009C3E0000}"/>
    <cellStyle name="Comma 3 5 2 3 3 3 3 2" xfId="16542" xr:uid="{00000000-0005-0000-0000-00009D3E0000}"/>
    <cellStyle name="Comma 3 5 2 3 3 3 3 2 2" xfId="35756" xr:uid="{6A470239-077C-42A8-B431-F0E7838F5C5A}"/>
    <cellStyle name="Comma 3 5 2 3 3 3 3 3" xfId="26149" xr:uid="{9FE0603D-F107-49E3-9AAA-F644D526B972}"/>
    <cellStyle name="Comma 3 5 2 3 3 3 4" xfId="11738" xr:uid="{00000000-0005-0000-0000-00009E3E0000}"/>
    <cellStyle name="Comma 3 5 2 3 3 3 4 2" xfId="30952" xr:uid="{D7B33B88-9757-43C0-9184-A7A715781B0B}"/>
    <cellStyle name="Comma 3 5 2 3 3 3 5" xfId="21345" xr:uid="{70103BCA-FE50-49D1-A0A1-3BD0016D80D8}"/>
    <cellStyle name="Comma 3 5 2 3 3 4" xfId="2933" xr:uid="{00000000-0005-0000-0000-00009F3E0000}"/>
    <cellStyle name="Comma 3 5 2 3 3 4 2" xfId="7736" xr:uid="{00000000-0005-0000-0000-0000A03E0000}"/>
    <cellStyle name="Comma 3 5 2 3 3 4 2 2" xfId="17343" xr:uid="{00000000-0005-0000-0000-0000A13E0000}"/>
    <cellStyle name="Comma 3 5 2 3 3 4 2 2 2" xfId="36557" xr:uid="{36F900B2-4F71-488E-869F-B1826348D351}"/>
    <cellStyle name="Comma 3 5 2 3 3 4 2 3" xfId="26950" xr:uid="{FBF6F424-BA52-4809-9967-3D7DCE5A0484}"/>
    <cellStyle name="Comma 3 5 2 3 3 4 3" xfId="12540" xr:uid="{00000000-0005-0000-0000-0000A23E0000}"/>
    <cellStyle name="Comma 3 5 2 3 3 4 3 2" xfId="31754" xr:uid="{2B15B538-1D8E-4C8A-A894-E154461284FA}"/>
    <cellStyle name="Comma 3 5 2 3 3 4 4" xfId="22147" xr:uid="{69942FC7-4163-4B02-85C7-7CA0EB8D7482}"/>
    <cellStyle name="Comma 3 5 2 3 3 5" xfId="5335" xr:uid="{00000000-0005-0000-0000-0000A33E0000}"/>
    <cellStyle name="Comma 3 5 2 3 3 5 2" xfId="14942" xr:uid="{00000000-0005-0000-0000-0000A43E0000}"/>
    <cellStyle name="Comma 3 5 2 3 3 5 2 2" xfId="34156" xr:uid="{945CE751-A4BE-4541-925C-F73DBAC7F083}"/>
    <cellStyle name="Comma 3 5 2 3 3 5 3" xfId="24549" xr:uid="{0BD1A261-AF5E-43DE-8946-BC8A56211DAE}"/>
    <cellStyle name="Comma 3 5 2 3 3 6" xfId="10138" xr:uid="{00000000-0005-0000-0000-0000A53E0000}"/>
    <cellStyle name="Comma 3 5 2 3 3 6 2" xfId="29352" xr:uid="{0F39E7AC-C58E-491B-9C17-EA77ACFF2BCE}"/>
    <cellStyle name="Comma 3 5 2 3 3 7" xfId="19745" xr:uid="{161C1977-7D85-4666-9C6D-09DF018BA7C5}"/>
    <cellStyle name="Comma 3 5 2 3 4" xfId="727" xr:uid="{00000000-0005-0000-0000-0000A63E0000}"/>
    <cellStyle name="Comma 3 5 2 3 4 2" xfId="1528" xr:uid="{00000000-0005-0000-0000-0000A73E0000}"/>
    <cellStyle name="Comma 3 5 2 3 4 2 2" xfId="3933" xr:uid="{00000000-0005-0000-0000-0000A83E0000}"/>
    <cellStyle name="Comma 3 5 2 3 4 2 2 2" xfId="8736" xr:uid="{00000000-0005-0000-0000-0000A93E0000}"/>
    <cellStyle name="Comma 3 5 2 3 4 2 2 2 2" xfId="18343" xr:uid="{00000000-0005-0000-0000-0000AA3E0000}"/>
    <cellStyle name="Comma 3 5 2 3 4 2 2 2 2 2" xfId="37557" xr:uid="{53024E73-4BD0-4552-BAEC-42A5956DDBDE}"/>
    <cellStyle name="Comma 3 5 2 3 4 2 2 2 3" xfId="27950" xr:uid="{F8E1E535-D09B-4C97-AD97-FC33B9965A3F}"/>
    <cellStyle name="Comma 3 5 2 3 4 2 2 3" xfId="13540" xr:uid="{00000000-0005-0000-0000-0000AB3E0000}"/>
    <cellStyle name="Comma 3 5 2 3 4 2 2 3 2" xfId="32754" xr:uid="{2070D0FA-7962-4228-9918-167386CC065E}"/>
    <cellStyle name="Comma 3 5 2 3 4 2 2 4" xfId="23147" xr:uid="{3B997355-85DB-4D0F-A73D-2089570E0B90}"/>
    <cellStyle name="Comma 3 5 2 3 4 2 3" xfId="6335" xr:uid="{00000000-0005-0000-0000-0000AC3E0000}"/>
    <cellStyle name="Comma 3 5 2 3 4 2 3 2" xfId="15942" xr:uid="{00000000-0005-0000-0000-0000AD3E0000}"/>
    <cellStyle name="Comma 3 5 2 3 4 2 3 2 2" xfId="35156" xr:uid="{098B0BCC-F04D-4BFD-AC95-BC4BF325CB7F}"/>
    <cellStyle name="Comma 3 5 2 3 4 2 3 3" xfId="25549" xr:uid="{A08DC306-1CC1-4B96-B1FB-59A5F145655E}"/>
    <cellStyle name="Comma 3 5 2 3 4 2 4" xfId="11138" xr:uid="{00000000-0005-0000-0000-0000AE3E0000}"/>
    <cellStyle name="Comma 3 5 2 3 4 2 4 2" xfId="30352" xr:uid="{F2D7E160-ADF3-4810-85E2-33A5E1A13D4E}"/>
    <cellStyle name="Comma 3 5 2 3 4 2 5" xfId="20745" xr:uid="{C88CB57E-372A-47DC-8A40-1D24C05408DD}"/>
    <cellStyle name="Comma 3 5 2 3 4 3" xfId="2328" xr:uid="{00000000-0005-0000-0000-0000AF3E0000}"/>
    <cellStyle name="Comma 3 5 2 3 4 3 2" xfId="4733" xr:uid="{00000000-0005-0000-0000-0000B03E0000}"/>
    <cellStyle name="Comma 3 5 2 3 4 3 2 2" xfId="9536" xr:uid="{00000000-0005-0000-0000-0000B13E0000}"/>
    <cellStyle name="Comma 3 5 2 3 4 3 2 2 2" xfId="19143" xr:uid="{00000000-0005-0000-0000-0000B23E0000}"/>
    <cellStyle name="Comma 3 5 2 3 4 3 2 2 2 2" xfId="38357" xr:uid="{12BFDC40-087F-47DF-B9ED-5F6D72A614B2}"/>
    <cellStyle name="Comma 3 5 2 3 4 3 2 2 3" xfId="28750" xr:uid="{2727105F-6342-4FA0-B861-246A06D58CD5}"/>
    <cellStyle name="Comma 3 5 2 3 4 3 2 3" xfId="14340" xr:uid="{00000000-0005-0000-0000-0000B33E0000}"/>
    <cellStyle name="Comma 3 5 2 3 4 3 2 3 2" xfId="33554" xr:uid="{7B6E64BF-51E5-4B9F-8FE8-C83C1EDFD2F4}"/>
    <cellStyle name="Comma 3 5 2 3 4 3 2 4" xfId="23947" xr:uid="{A4FACAA1-144F-4AB9-B698-347037388352}"/>
    <cellStyle name="Comma 3 5 2 3 4 3 3" xfId="7135" xr:uid="{00000000-0005-0000-0000-0000B43E0000}"/>
    <cellStyle name="Comma 3 5 2 3 4 3 3 2" xfId="16742" xr:uid="{00000000-0005-0000-0000-0000B53E0000}"/>
    <cellStyle name="Comma 3 5 2 3 4 3 3 2 2" xfId="35956" xr:uid="{A8234596-64DA-4C45-BE15-22E17A0FE2F6}"/>
    <cellStyle name="Comma 3 5 2 3 4 3 3 3" xfId="26349" xr:uid="{C1E1B944-3B65-4B3B-A95E-C65BCD1E8C57}"/>
    <cellStyle name="Comma 3 5 2 3 4 3 4" xfId="11938" xr:uid="{00000000-0005-0000-0000-0000B63E0000}"/>
    <cellStyle name="Comma 3 5 2 3 4 3 4 2" xfId="31152" xr:uid="{1310C2CF-5B8C-43FC-A81B-214DA48B6344}"/>
    <cellStyle name="Comma 3 5 2 3 4 3 5" xfId="21545" xr:uid="{8A07065F-615B-4DF8-B44F-5868F938B6A0}"/>
    <cellStyle name="Comma 3 5 2 3 4 4" xfId="3133" xr:uid="{00000000-0005-0000-0000-0000B73E0000}"/>
    <cellStyle name="Comma 3 5 2 3 4 4 2" xfId="7936" xr:uid="{00000000-0005-0000-0000-0000B83E0000}"/>
    <cellStyle name="Comma 3 5 2 3 4 4 2 2" xfId="17543" xr:uid="{00000000-0005-0000-0000-0000B93E0000}"/>
    <cellStyle name="Comma 3 5 2 3 4 4 2 2 2" xfId="36757" xr:uid="{8CA237E1-1254-4A45-910D-A779F87A4659}"/>
    <cellStyle name="Comma 3 5 2 3 4 4 2 3" xfId="27150" xr:uid="{760AF910-EB10-4AD7-B22D-283DD43E0ADB}"/>
    <cellStyle name="Comma 3 5 2 3 4 4 3" xfId="12740" xr:uid="{00000000-0005-0000-0000-0000BA3E0000}"/>
    <cellStyle name="Comma 3 5 2 3 4 4 3 2" xfId="31954" xr:uid="{78B2CFD3-243D-48DB-9CEF-9E50F0D71088}"/>
    <cellStyle name="Comma 3 5 2 3 4 4 4" xfId="22347" xr:uid="{6141D3C0-E283-4C19-8F8B-011117807D06}"/>
    <cellStyle name="Comma 3 5 2 3 4 5" xfId="5535" xr:uid="{00000000-0005-0000-0000-0000BB3E0000}"/>
    <cellStyle name="Comma 3 5 2 3 4 5 2" xfId="15142" xr:uid="{00000000-0005-0000-0000-0000BC3E0000}"/>
    <cellStyle name="Comma 3 5 2 3 4 5 2 2" xfId="34356" xr:uid="{C10B9E07-4F77-4F84-936C-3D2DF1EAA1FC}"/>
    <cellStyle name="Comma 3 5 2 3 4 5 3" xfId="24749" xr:uid="{174E6D74-DD6B-47E8-8E3D-1FD9BE43F977}"/>
    <cellStyle name="Comma 3 5 2 3 4 6" xfId="10338" xr:uid="{00000000-0005-0000-0000-0000BD3E0000}"/>
    <cellStyle name="Comma 3 5 2 3 4 6 2" xfId="29552" xr:uid="{EE2490F4-A82B-44CC-A177-4A954D3F0F6D}"/>
    <cellStyle name="Comma 3 5 2 3 4 7" xfId="19945" xr:uid="{4498FBE0-D104-415A-B6A6-40BEB56CF735}"/>
    <cellStyle name="Comma 3 5 2 3 5" xfId="928" xr:uid="{00000000-0005-0000-0000-0000BE3E0000}"/>
    <cellStyle name="Comma 3 5 2 3 5 2" xfId="3333" xr:uid="{00000000-0005-0000-0000-0000BF3E0000}"/>
    <cellStyle name="Comma 3 5 2 3 5 2 2" xfId="8136" xr:uid="{00000000-0005-0000-0000-0000C03E0000}"/>
    <cellStyle name="Comma 3 5 2 3 5 2 2 2" xfId="17743" xr:uid="{00000000-0005-0000-0000-0000C13E0000}"/>
    <cellStyle name="Comma 3 5 2 3 5 2 2 2 2" xfId="36957" xr:uid="{53F36843-F8AA-496A-AA4F-64CA4F04C112}"/>
    <cellStyle name="Comma 3 5 2 3 5 2 2 3" xfId="27350" xr:uid="{467C5B19-E42B-4C18-95DF-17BD4917A95C}"/>
    <cellStyle name="Comma 3 5 2 3 5 2 3" xfId="12940" xr:uid="{00000000-0005-0000-0000-0000C23E0000}"/>
    <cellStyle name="Comma 3 5 2 3 5 2 3 2" xfId="32154" xr:uid="{D5ED7BA0-7380-405C-9BA6-1F3740CB8DF2}"/>
    <cellStyle name="Comma 3 5 2 3 5 2 4" xfId="22547" xr:uid="{5679AA78-ADEE-46E0-B305-01EF7F92A870}"/>
    <cellStyle name="Comma 3 5 2 3 5 3" xfId="5735" xr:uid="{00000000-0005-0000-0000-0000C33E0000}"/>
    <cellStyle name="Comma 3 5 2 3 5 3 2" xfId="15342" xr:uid="{00000000-0005-0000-0000-0000C43E0000}"/>
    <cellStyle name="Comma 3 5 2 3 5 3 2 2" xfId="34556" xr:uid="{60812DBF-2667-4C12-B947-A595E0E4539E}"/>
    <cellStyle name="Comma 3 5 2 3 5 3 3" xfId="24949" xr:uid="{1A67F74C-1421-4CEB-BD01-44853C7DD317}"/>
    <cellStyle name="Comma 3 5 2 3 5 4" xfId="10538" xr:uid="{00000000-0005-0000-0000-0000C53E0000}"/>
    <cellStyle name="Comma 3 5 2 3 5 4 2" xfId="29752" xr:uid="{7E82D826-A272-4479-AFC5-80BBA6F3FC56}"/>
    <cellStyle name="Comma 3 5 2 3 5 5" xfId="20145" xr:uid="{3C617590-C7A7-4D63-8255-6B3EAE63AA78}"/>
    <cellStyle name="Comma 3 5 2 3 6" xfId="1728" xr:uid="{00000000-0005-0000-0000-0000C63E0000}"/>
    <cellStyle name="Comma 3 5 2 3 6 2" xfId="4133" xr:uid="{00000000-0005-0000-0000-0000C73E0000}"/>
    <cellStyle name="Comma 3 5 2 3 6 2 2" xfId="8936" xr:uid="{00000000-0005-0000-0000-0000C83E0000}"/>
    <cellStyle name="Comma 3 5 2 3 6 2 2 2" xfId="18543" xr:uid="{00000000-0005-0000-0000-0000C93E0000}"/>
    <cellStyle name="Comma 3 5 2 3 6 2 2 2 2" xfId="37757" xr:uid="{CB83AC2B-8C24-4D1E-AC8D-1629596DB150}"/>
    <cellStyle name="Comma 3 5 2 3 6 2 2 3" xfId="28150" xr:uid="{B01D07CC-AF3E-4AA0-A530-7DDECF829340}"/>
    <cellStyle name="Comma 3 5 2 3 6 2 3" xfId="13740" xr:uid="{00000000-0005-0000-0000-0000CA3E0000}"/>
    <cellStyle name="Comma 3 5 2 3 6 2 3 2" xfId="32954" xr:uid="{3E459B36-1CA0-41B6-8839-A85571D4966C}"/>
    <cellStyle name="Comma 3 5 2 3 6 2 4" xfId="23347" xr:uid="{A1529FCA-C12E-4774-97A0-BA6731B9663F}"/>
    <cellStyle name="Comma 3 5 2 3 6 3" xfId="6535" xr:uid="{00000000-0005-0000-0000-0000CB3E0000}"/>
    <cellStyle name="Comma 3 5 2 3 6 3 2" xfId="16142" xr:uid="{00000000-0005-0000-0000-0000CC3E0000}"/>
    <cellStyle name="Comma 3 5 2 3 6 3 2 2" xfId="35356" xr:uid="{CA24F580-A8C1-491F-91A5-D931DA8BE81E}"/>
    <cellStyle name="Comma 3 5 2 3 6 3 3" xfId="25749" xr:uid="{24F8753F-0E87-4E3B-B0B3-87BB496C39A7}"/>
    <cellStyle name="Comma 3 5 2 3 6 4" xfId="11338" xr:uid="{00000000-0005-0000-0000-0000CD3E0000}"/>
    <cellStyle name="Comma 3 5 2 3 6 4 2" xfId="30552" xr:uid="{EF02F8C2-FC3F-4E98-A278-11D91290DC20}"/>
    <cellStyle name="Comma 3 5 2 3 6 5" xfId="20945" xr:uid="{69CBABBA-0581-4106-ADAD-56E2D614E87E}"/>
    <cellStyle name="Comma 3 5 2 3 7" xfId="2533" xr:uid="{00000000-0005-0000-0000-0000CE3E0000}"/>
    <cellStyle name="Comma 3 5 2 3 7 2" xfId="7336" xr:uid="{00000000-0005-0000-0000-0000CF3E0000}"/>
    <cellStyle name="Comma 3 5 2 3 7 2 2" xfId="16943" xr:uid="{00000000-0005-0000-0000-0000D03E0000}"/>
    <cellStyle name="Comma 3 5 2 3 7 2 2 2" xfId="36157" xr:uid="{FC1A4D75-66B2-4D8D-A9C2-BD11C34137B0}"/>
    <cellStyle name="Comma 3 5 2 3 7 2 3" xfId="26550" xr:uid="{AE01F305-80F6-4FD9-BC7B-AA8E06D11984}"/>
    <cellStyle name="Comma 3 5 2 3 7 3" xfId="12140" xr:uid="{00000000-0005-0000-0000-0000D13E0000}"/>
    <cellStyle name="Comma 3 5 2 3 7 3 2" xfId="31354" xr:uid="{EC678CA1-E8AF-4811-9EC4-632CE7F3E74E}"/>
    <cellStyle name="Comma 3 5 2 3 7 4" xfId="21747" xr:uid="{57E017FB-22CE-45F4-AF64-285ED5A109A9}"/>
    <cellStyle name="Comma 3 5 2 3 8" xfId="4935" xr:uid="{00000000-0005-0000-0000-0000D23E0000}"/>
    <cellStyle name="Comma 3 5 2 3 8 2" xfId="14542" xr:uid="{00000000-0005-0000-0000-0000D33E0000}"/>
    <cellStyle name="Comma 3 5 2 3 8 2 2" xfId="33756" xr:uid="{A20CF6BB-5836-46D1-9DEE-F249558E2AA8}"/>
    <cellStyle name="Comma 3 5 2 3 8 3" xfId="24149" xr:uid="{E0D5DA37-EE4A-4413-9A7A-898658508525}"/>
    <cellStyle name="Comma 3 5 2 3 9" xfId="9738" xr:uid="{00000000-0005-0000-0000-0000D43E0000}"/>
    <cellStyle name="Comma 3 5 2 3 9 2" xfId="28952" xr:uid="{68D11789-67C8-4101-B432-A522B32ED9A5}"/>
    <cellStyle name="Comma 3 5 2 4" xfId="227" xr:uid="{00000000-0005-0000-0000-0000D53E0000}"/>
    <cellStyle name="Comma 3 5 2 4 2" xfId="1028" xr:uid="{00000000-0005-0000-0000-0000D63E0000}"/>
    <cellStyle name="Comma 3 5 2 4 2 2" xfId="3433" xr:uid="{00000000-0005-0000-0000-0000D73E0000}"/>
    <cellStyle name="Comma 3 5 2 4 2 2 2" xfId="8236" xr:uid="{00000000-0005-0000-0000-0000D83E0000}"/>
    <cellStyle name="Comma 3 5 2 4 2 2 2 2" xfId="17843" xr:uid="{00000000-0005-0000-0000-0000D93E0000}"/>
    <cellStyle name="Comma 3 5 2 4 2 2 2 2 2" xfId="37057" xr:uid="{FD1740AC-A407-4E6C-90F4-2723F6E46301}"/>
    <cellStyle name="Comma 3 5 2 4 2 2 2 3" xfId="27450" xr:uid="{8B329230-791A-4B79-9222-E787A9578077}"/>
    <cellStyle name="Comma 3 5 2 4 2 2 3" xfId="13040" xr:uid="{00000000-0005-0000-0000-0000DA3E0000}"/>
    <cellStyle name="Comma 3 5 2 4 2 2 3 2" xfId="32254" xr:uid="{1967C495-EFE4-4C51-81D1-B3FBA6814106}"/>
    <cellStyle name="Comma 3 5 2 4 2 2 4" xfId="22647" xr:uid="{899B34A9-1651-4F13-A4DB-931236F34143}"/>
    <cellStyle name="Comma 3 5 2 4 2 3" xfId="5835" xr:uid="{00000000-0005-0000-0000-0000DB3E0000}"/>
    <cellStyle name="Comma 3 5 2 4 2 3 2" xfId="15442" xr:uid="{00000000-0005-0000-0000-0000DC3E0000}"/>
    <cellStyle name="Comma 3 5 2 4 2 3 2 2" xfId="34656" xr:uid="{3D7FFE7D-FF38-4DB4-9FDD-1C0031F3C0E8}"/>
    <cellStyle name="Comma 3 5 2 4 2 3 3" xfId="25049" xr:uid="{FD30D2C5-3AA2-437E-9BB7-347C4C6579B9}"/>
    <cellStyle name="Comma 3 5 2 4 2 4" xfId="10638" xr:uid="{00000000-0005-0000-0000-0000DD3E0000}"/>
    <cellStyle name="Comma 3 5 2 4 2 4 2" xfId="29852" xr:uid="{8CFFB091-7962-42FA-8F41-7A035417E5DC}"/>
    <cellStyle name="Comma 3 5 2 4 2 5" xfId="20245" xr:uid="{4199D5AE-89B9-42A0-A71D-A8B4F7E32827}"/>
    <cellStyle name="Comma 3 5 2 4 3" xfId="1828" xr:uid="{00000000-0005-0000-0000-0000DE3E0000}"/>
    <cellStyle name="Comma 3 5 2 4 3 2" xfId="4233" xr:uid="{00000000-0005-0000-0000-0000DF3E0000}"/>
    <cellStyle name="Comma 3 5 2 4 3 2 2" xfId="9036" xr:uid="{00000000-0005-0000-0000-0000E03E0000}"/>
    <cellStyle name="Comma 3 5 2 4 3 2 2 2" xfId="18643" xr:uid="{00000000-0005-0000-0000-0000E13E0000}"/>
    <cellStyle name="Comma 3 5 2 4 3 2 2 2 2" xfId="37857" xr:uid="{6B7D987B-B5C8-4375-9144-C7EBE2A091F4}"/>
    <cellStyle name="Comma 3 5 2 4 3 2 2 3" xfId="28250" xr:uid="{0BC0303C-A542-4C41-A4C3-61D383387D57}"/>
    <cellStyle name="Comma 3 5 2 4 3 2 3" xfId="13840" xr:uid="{00000000-0005-0000-0000-0000E23E0000}"/>
    <cellStyle name="Comma 3 5 2 4 3 2 3 2" xfId="33054" xr:uid="{57D73D2E-53B3-41C1-9CAE-71C8DEBB0F5E}"/>
    <cellStyle name="Comma 3 5 2 4 3 2 4" xfId="23447" xr:uid="{80D20226-EF5F-4292-89A9-DCE2D3128241}"/>
    <cellStyle name="Comma 3 5 2 4 3 3" xfId="6635" xr:uid="{00000000-0005-0000-0000-0000E33E0000}"/>
    <cellStyle name="Comma 3 5 2 4 3 3 2" xfId="16242" xr:uid="{00000000-0005-0000-0000-0000E43E0000}"/>
    <cellStyle name="Comma 3 5 2 4 3 3 2 2" xfId="35456" xr:uid="{44FDF0DA-B53C-4A20-8C73-25A889CC4C2F}"/>
    <cellStyle name="Comma 3 5 2 4 3 3 3" xfId="25849" xr:uid="{7A79D5AC-D34B-4AF8-B628-B9A4999FCE30}"/>
    <cellStyle name="Comma 3 5 2 4 3 4" xfId="11438" xr:uid="{00000000-0005-0000-0000-0000E53E0000}"/>
    <cellStyle name="Comma 3 5 2 4 3 4 2" xfId="30652" xr:uid="{19E5535E-692F-4C69-80C3-0CB32B936DDF}"/>
    <cellStyle name="Comma 3 5 2 4 3 5" xfId="21045" xr:uid="{53B72F91-D3EA-4F1D-9A62-9AAC5B400FD9}"/>
    <cellStyle name="Comma 3 5 2 4 4" xfId="2633" xr:uid="{00000000-0005-0000-0000-0000E63E0000}"/>
    <cellStyle name="Comma 3 5 2 4 4 2" xfId="7436" xr:uid="{00000000-0005-0000-0000-0000E73E0000}"/>
    <cellStyle name="Comma 3 5 2 4 4 2 2" xfId="17043" xr:uid="{00000000-0005-0000-0000-0000E83E0000}"/>
    <cellStyle name="Comma 3 5 2 4 4 2 2 2" xfId="36257" xr:uid="{8B17D689-994D-4504-A5C7-3489844F9F42}"/>
    <cellStyle name="Comma 3 5 2 4 4 2 3" xfId="26650" xr:uid="{7817C163-6FFD-4639-94C2-5F26D79C35C2}"/>
    <cellStyle name="Comma 3 5 2 4 4 3" xfId="12240" xr:uid="{00000000-0005-0000-0000-0000E93E0000}"/>
    <cellStyle name="Comma 3 5 2 4 4 3 2" xfId="31454" xr:uid="{8BD6CC1F-B678-40FE-8A6E-CC6BB8E826E5}"/>
    <cellStyle name="Comma 3 5 2 4 4 4" xfId="21847" xr:uid="{B06174C8-8B6A-4238-B656-AE833CB2AD24}"/>
    <cellStyle name="Comma 3 5 2 4 5" xfId="5035" xr:uid="{00000000-0005-0000-0000-0000EA3E0000}"/>
    <cellStyle name="Comma 3 5 2 4 5 2" xfId="14642" xr:uid="{00000000-0005-0000-0000-0000EB3E0000}"/>
    <cellStyle name="Comma 3 5 2 4 5 2 2" xfId="33856" xr:uid="{3386546B-7E24-4197-8212-273F37A101DD}"/>
    <cellStyle name="Comma 3 5 2 4 5 3" xfId="24249" xr:uid="{AF37885B-7E14-4DEF-B67C-EA46678778A7}"/>
    <cellStyle name="Comma 3 5 2 4 6" xfId="9838" xr:uid="{00000000-0005-0000-0000-0000EC3E0000}"/>
    <cellStyle name="Comma 3 5 2 4 6 2" xfId="29052" xr:uid="{EC8D6BFD-180A-4F97-B354-97A3D8A274D9}"/>
    <cellStyle name="Comma 3 5 2 4 7" xfId="19445" xr:uid="{DFCA6581-7EF3-4765-8992-61575E006F5B}"/>
    <cellStyle name="Comma 3 5 2 5" xfId="427" xr:uid="{00000000-0005-0000-0000-0000ED3E0000}"/>
    <cellStyle name="Comma 3 5 2 5 2" xfId="1228" xr:uid="{00000000-0005-0000-0000-0000EE3E0000}"/>
    <cellStyle name="Comma 3 5 2 5 2 2" xfId="3633" xr:uid="{00000000-0005-0000-0000-0000EF3E0000}"/>
    <cellStyle name="Comma 3 5 2 5 2 2 2" xfId="8436" xr:uid="{00000000-0005-0000-0000-0000F03E0000}"/>
    <cellStyle name="Comma 3 5 2 5 2 2 2 2" xfId="18043" xr:uid="{00000000-0005-0000-0000-0000F13E0000}"/>
    <cellStyle name="Comma 3 5 2 5 2 2 2 2 2" xfId="37257" xr:uid="{3E8DBBBE-CC60-49AD-8108-DE92039EDCBB}"/>
    <cellStyle name="Comma 3 5 2 5 2 2 2 3" xfId="27650" xr:uid="{AB882EC8-3C05-4B80-882A-2E512C1AC4EE}"/>
    <cellStyle name="Comma 3 5 2 5 2 2 3" xfId="13240" xr:uid="{00000000-0005-0000-0000-0000F23E0000}"/>
    <cellStyle name="Comma 3 5 2 5 2 2 3 2" xfId="32454" xr:uid="{1DD96A18-F233-4DBC-8A97-43B21FF3E44E}"/>
    <cellStyle name="Comma 3 5 2 5 2 2 4" xfId="22847" xr:uid="{46CE14AD-DE12-4895-A888-93EAF112F4CF}"/>
    <cellStyle name="Comma 3 5 2 5 2 3" xfId="6035" xr:uid="{00000000-0005-0000-0000-0000F33E0000}"/>
    <cellStyle name="Comma 3 5 2 5 2 3 2" xfId="15642" xr:uid="{00000000-0005-0000-0000-0000F43E0000}"/>
    <cellStyle name="Comma 3 5 2 5 2 3 2 2" xfId="34856" xr:uid="{4E4F3A14-142F-4762-9F26-9DE8851C70D0}"/>
    <cellStyle name="Comma 3 5 2 5 2 3 3" xfId="25249" xr:uid="{E47F9A10-82A4-4642-A433-E420FEF8306B}"/>
    <cellStyle name="Comma 3 5 2 5 2 4" xfId="10838" xr:uid="{00000000-0005-0000-0000-0000F53E0000}"/>
    <cellStyle name="Comma 3 5 2 5 2 4 2" xfId="30052" xr:uid="{5177694C-99A9-4670-8C05-F2DE1EC832FA}"/>
    <cellStyle name="Comma 3 5 2 5 2 5" xfId="20445" xr:uid="{F72C28A8-4F98-4C34-A3F9-1DAF8980F690}"/>
    <cellStyle name="Comma 3 5 2 5 3" xfId="2028" xr:uid="{00000000-0005-0000-0000-0000F63E0000}"/>
    <cellStyle name="Comma 3 5 2 5 3 2" xfId="4433" xr:uid="{00000000-0005-0000-0000-0000F73E0000}"/>
    <cellStyle name="Comma 3 5 2 5 3 2 2" xfId="9236" xr:uid="{00000000-0005-0000-0000-0000F83E0000}"/>
    <cellStyle name="Comma 3 5 2 5 3 2 2 2" xfId="18843" xr:uid="{00000000-0005-0000-0000-0000F93E0000}"/>
    <cellStyle name="Comma 3 5 2 5 3 2 2 2 2" xfId="38057" xr:uid="{AF387FDE-07FB-4CC0-9515-E653B7E4B91E}"/>
    <cellStyle name="Comma 3 5 2 5 3 2 2 3" xfId="28450" xr:uid="{1DF1FCD5-6688-4CDA-B07D-DD7AFB16595D}"/>
    <cellStyle name="Comma 3 5 2 5 3 2 3" xfId="14040" xr:uid="{00000000-0005-0000-0000-0000FA3E0000}"/>
    <cellStyle name="Comma 3 5 2 5 3 2 3 2" xfId="33254" xr:uid="{6B44A52A-4258-402E-9F09-0D24F547FB0A}"/>
    <cellStyle name="Comma 3 5 2 5 3 2 4" xfId="23647" xr:uid="{4F8934D0-F119-48B1-A987-1BA06CB4D1F0}"/>
    <cellStyle name="Comma 3 5 2 5 3 3" xfId="6835" xr:uid="{00000000-0005-0000-0000-0000FB3E0000}"/>
    <cellStyle name="Comma 3 5 2 5 3 3 2" xfId="16442" xr:uid="{00000000-0005-0000-0000-0000FC3E0000}"/>
    <cellStyle name="Comma 3 5 2 5 3 3 2 2" xfId="35656" xr:uid="{02909BEA-A072-43EB-8E6D-5E05147CA00E}"/>
    <cellStyle name="Comma 3 5 2 5 3 3 3" xfId="26049" xr:uid="{FE62E962-998C-44DC-99F6-990A9C87AB63}"/>
    <cellStyle name="Comma 3 5 2 5 3 4" xfId="11638" xr:uid="{00000000-0005-0000-0000-0000FD3E0000}"/>
    <cellStyle name="Comma 3 5 2 5 3 4 2" xfId="30852" xr:uid="{69AADD21-3D24-4AC9-A3F6-6BE12847AC10}"/>
    <cellStyle name="Comma 3 5 2 5 3 5" xfId="21245" xr:uid="{BB3B43B4-7858-42F4-9105-25F93AE537E3}"/>
    <cellStyle name="Comma 3 5 2 5 4" xfId="2833" xr:uid="{00000000-0005-0000-0000-0000FE3E0000}"/>
    <cellStyle name="Comma 3 5 2 5 4 2" xfId="7636" xr:uid="{00000000-0005-0000-0000-0000FF3E0000}"/>
    <cellStyle name="Comma 3 5 2 5 4 2 2" xfId="17243" xr:uid="{00000000-0005-0000-0000-0000003F0000}"/>
    <cellStyle name="Comma 3 5 2 5 4 2 2 2" xfId="36457" xr:uid="{82B46D61-62B0-4476-983E-216591D7A42C}"/>
    <cellStyle name="Comma 3 5 2 5 4 2 3" xfId="26850" xr:uid="{5E424CDC-58B5-4DEA-8EAE-E94E07246BEE}"/>
    <cellStyle name="Comma 3 5 2 5 4 3" xfId="12440" xr:uid="{00000000-0005-0000-0000-0000013F0000}"/>
    <cellStyle name="Comma 3 5 2 5 4 3 2" xfId="31654" xr:uid="{6445D135-CB87-4ABE-AF04-67A5022268AA}"/>
    <cellStyle name="Comma 3 5 2 5 4 4" xfId="22047" xr:uid="{37F1CE5B-A6C5-45F2-AF9F-866AC900F505}"/>
    <cellStyle name="Comma 3 5 2 5 5" xfId="5235" xr:uid="{00000000-0005-0000-0000-0000023F0000}"/>
    <cellStyle name="Comma 3 5 2 5 5 2" xfId="14842" xr:uid="{00000000-0005-0000-0000-0000033F0000}"/>
    <cellStyle name="Comma 3 5 2 5 5 2 2" xfId="34056" xr:uid="{44EE7553-0683-42B1-9EA7-A0E145A7F384}"/>
    <cellStyle name="Comma 3 5 2 5 5 3" xfId="24449" xr:uid="{E9A766DF-A057-4258-B2F8-637477FBD609}"/>
    <cellStyle name="Comma 3 5 2 5 6" xfId="10038" xr:uid="{00000000-0005-0000-0000-0000043F0000}"/>
    <cellStyle name="Comma 3 5 2 5 6 2" xfId="29252" xr:uid="{998D8701-80F2-44EE-9271-E18832EBE10E}"/>
    <cellStyle name="Comma 3 5 2 5 7" xfId="19645" xr:uid="{8EA997DA-855E-48AF-BEF2-62673347A12C}"/>
    <cellStyle name="Comma 3 5 2 6" xfId="627" xr:uid="{00000000-0005-0000-0000-0000053F0000}"/>
    <cellStyle name="Comma 3 5 2 6 2" xfId="1428" xr:uid="{00000000-0005-0000-0000-0000063F0000}"/>
    <cellStyle name="Comma 3 5 2 6 2 2" xfId="3833" xr:uid="{00000000-0005-0000-0000-0000073F0000}"/>
    <cellStyle name="Comma 3 5 2 6 2 2 2" xfId="8636" xr:uid="{00000000-0005-0000-0000-0000083F0000}"/>
    <cellStyle name="Comma 3 5 2 6 2 2 2 2" xfId="18243" xr:uid="{00000000-0005-0000-0000-0000093F0000}"/>
    <cellStyle name="Comma 3 5 2 6 2 2 2 2 2" xfId="37457" xr:uid="{FE9E992C-3EF7-4516-829E-920485600A34}"/>
    <cellStyle name="Comma 3 5 2 6 2 2 2 3" xfId="27850" xr:uid="{2926A601-9AF2-4B77-85A2-D30C35306775}"/>
    <cellStyle name="Comma 3 5 2 6 2 2 3" xfId="13440" xr:uid="{00000000-0005-0000-0000-00000A3F0000}"/>
    <cellStyle name="Comma 3 5 2 6 2 2 3 2" xfId="32654" xr:uid="{38B97191-9D50-4F1C-B151-12E95239E72F}"/>
    <cellStyle name="Comma 3 5 2 6 2 2 4" xfId="23047" xr:uid="{209890AE-B98C-4858-998D-00A79BAD4202}"/>
    <cellStyle name="Comma 3 5 2 6 2 3" xfId="6235" xr:uid="{00000000-0005-0000-0000-00000B3F0000}"/>
    <cellStyle name="Comma 3 5 2 6 2 3 2" xfId="15842" xr:uid="{00000000-0005-0000-0000-00000C3F0000}"/>
    <cellStyle name="Comma 3 5 2 6 2 3 2 2" xfId="35056" xr:uid="{63CBA405-9287-4CBE-8956-09AD5F5E311B}"/>
    <cellStyle name="Comma 3 5 2 6 2 3 3" xfId="25449" xr:uid="{74AE7FA0-18DA-4FEA-9B08-5816424021C6}"/>
    <cellStyle name="Comma 3 5 2 6 2 4" xfId="11038" xr:uid="{00000000-0005-0000-0000-00000D3F0000}"/>
    <cellStyle name="Comma 3 5 2 6 2 4 2" xfId="30252" xr:uid="{59733928-D313-47D6-86B3-F23A81CEFED1}"/>
    <cellStyle name="Comma 3 5 2 6 2 5" xfId="20645" xr:uid="{95FB7AC9-CE8A-4A48-8309-FBAC6F7C4E63}"/>
    <cellStyle name="Comma 3 5 2 6 3" xfId="2228" xr:uid="{00000000-0005-0000-0000-00000E3F0000}"/>
    <cellStyle name="Comma 3 5 2 6 3 2" xfId="4633" xr:uid="{00000000-0005-0000-0000-00000F3F0000}"/>
    <cellStyle name="Comma 3 5 2 6 3 2 2" xfId="9436" xr:uid="{00000000-0005-0000-0000-0000103F0000}"/>
    <cellStyle name="Comma 3 5 2 6 3 2 2 2" xfId="19043" xr:uid="{00000000-0005-0000-0000-0000113F0000}"/>
    <cellStyle name="Comma 3 5 2 6 3 2 2 2 2" xfId="38257" xr:uid="{D8648F9F-A117-4F27-A582-DE1EC04DD3C3}"/>
    <cellStyle name="Comma 3 5 2 6 3 2 2 3" xfId="28650" xr:uid="{B5BCA7C1-1F56-4A0D-8E1C-7301249AF321}"/>
    <cellStyle name="Comma 3 5 2 6 3 2 3" xfId="14240" xr:uid="{00000000-0005-0000-0000-0000123F0000}"/>
    <cellStyle name="Comma 3 5 2 6 3 2 3 2" xfId="33454" xr:uid="{80D9582F-F5FE-47DF-B787-2DFC33348E31}"/>
    <cellStyle name="Comma 3 5 2 6 3 2 4" xfId="23847" xr:uid="{AE4ECA68-3515-4958-A7A2-BE26E1F488E4}"/>
    <cellStyle name="Comma 3 5 2 6 3 3" xfId="7035" xr:uid="{00000000-0005-0000-0000-0000133F0000}"/>
    <cellStyle name="Comma 3 5 2 6 3 3 2" xfId="16642" xr:uid="{00000000-0005-0000-0000-0000143F0000}"/>
    <cellStyle name="Comma 3 5 2 6 3 3 2 2" xfId="35856" xr:uid="{D35A2F84-7ED6-46CD-959B-14321ABBE649}"/>
    <cellStyle name="Comma 3 5 2 6 3 3 3" xfId="26249" xr:uid="{41D12E1B-CBE4-41BA-A891-9E81E9BCBC31}"/>
    <cellStyle name="Comma 3 5 2 6 3 4" xfId="11838" xr:uid="{00000000-0005-0000-0000-0000153F0000}"/>
    <cellStyle name="Comma 3 5 2 6 3 4 2" xfId="31052" xr:uid="{6BE7B13F-5FD4-4C7A-BF52-F6193D63B4FB}"/>
    <cellStyle name="Comma 3 5 2 6 3 5" xfId="21445" xr:uid="{2DD8E5DD-40EC-498D-AD72-83C431714686}"/>
    <cellStyle name="Comma 3 5 2 6 4" xfId="3033" xr:uid="{00000000-0005-0000-0000-0000163F0000}"/>
    <cellStyle name="Comma 3 5 2 6 4 2" xfId="7836" xr:uid="{00000000-0005-0000-0000-0000173F0000}"/>
    <cellStyle name="Comma 3 5 2 6 4 2 2" xfId="17443" xr:uid="{00000000-0005-0000-0000-0000183F0000}"/>
    <cellStyle name="Comma 3 5 2 6 4 2 2 2" xfId="36657" xr:uid="{04C9B350-1F5C-4F39-81C4-999DFDBF5F58}"/>
    <cellStyle name="Comma 3 5 2 6 4 2 3" xfId="27050" xr:uid="{D8B55928-C15C-4020-952D-3D06863ED31F}"/>
    <cellStyle name="Comma 3 5 2 6 4 3" xfId="12640" xr:uid="{00000000-0005-0000-0000-0000193F0000}"/>
    <cellStyle name="Comma 3 5 2 6 4 3 2" xfId="31854" xr:uid="{A6263119-FEF0-47AB-9B63-00E6693D0B97}"/>
    <cellStyle name="Comma 3 5 2 6 4 4" xfId="22247" xr:uid="{93C0C48C-7DBC-4B04-8652-8AD041B62F30}"/>
    <cellStyle name="Comma 3 5 2 6 5" xfId="5435" xr:uid="{00000000-0005-0000-0000-00001A3F0000}"/>
    <cellStyle name="Comma 3 5 2 6 5 2" xfId="15042" xr:uid="{00000000-0005-0000-0000-00001B3F0000}"/>
    <cellStyle name="Comma 3 5 2 6 5 2 2" xfId="34256" xr:uid="{6884376E-2ADE-43C4-B756-170A8FC3A570}"/>
    <cellStyle name="Comma 3 5 2 6 5 3" xfId="24649" xr:uid="{C4F8BE89-EBC7-46DA-8386-3DB769F4470D}"/>
    <cellStyle name="Comma 3 5 2 6 6" xfId="10238" xr:uid="{00000000-0005-0000-0000-00001C3F0000}"/>
    <cellStyle name="Comma 3 5 2 6 6 2" xfId="29452" xr:uid="{7BCA30AB-2532-4DBD-9A06-D1A615EC4FC9}"/>
    <cellStyle name="Comma 3 5 2 6 7" xfId="19845" xr:uid="{261E5202-FBFA-4BF5-A214-2D165A4E7190}"/>
    <cellStyle name="Comma 3 5 2 7" xfId="828" xr:uid="{00000000-0005-0000-0000-00001D3F0000}"/>
    <cellStyle name="Comma 3 5 2 7 2" xfId="3233" xr:uid="{00000000-0005-0000-0000-00001E3F0000}"/>
    <cellStyle name="Comma 3 5 2 7 2 2" xfId="8036" xr:uid="{00000000-0005-0000-0000-00001F3F0000}"/>
    <cellStyle name="Comma 3 5 2 7 2 2 2" xfId="17643" xr:uid="{00000000-0005-0000-0000-0000203F0000}"/>
    <cellStyle name="Comma 3 5 2 7 2 2 2 2" xfId="36857" xr:uid="{51C6FA30-1D8D-4788-882A-8627F044939F}"/>
    <cellStyle name="Comma 3 5 2 7 2 2 3" xfId="27250" xr:uid="{C525AA3D-EA76-41E0-90CA-24367A954D18}"/>
    <cellStyle name="Comma 3 5 2 7 2 3" xfId="12840" xr:uid="{00000000-0005-0000-0000-0000213F0000}"/>
    <cellStyle name="Comma 3 5 2 7 2 3 2" xfId="32054" xr:uid="{834002CE-4E02-4073-9B98-632D349A3376}"/>
    <cellStyle name="Comma 3 5 2 7 2 4" xfId="22447" xr:uid="{A3AA81E7-08D3-4DA2-9F4B-E054B279D1F2}"/>
    <cellStyle name="Comma 3 5 2 7 3" xfId="5635" xr:uid="{00000000-0005-0000-0000-0000223F0000}"/>
    <cellStyle name="Comma 3 5 2 7 3 2" xfId="15242" xr:uid="{00000000-0005-0000-0000-0000233F0000}"/>
    <cellStyle name="Comma 3 5 2 7 3 2 2" xfId="34456" xr:uid="{6918E720-0CB7-4205-A0B6-E910AC10A470}"/>
    <cellStyle name="Comma 3 5 2 7 3 3" xfId="24849" xr:uid="{77DF6F72-36C5-44DA-B5BF-6201153417C9}"/>
    <cellStyle name="Comma 3 5 2 7 4" xfId="10438" xr:uid="{00000000-0005-0000-0000-0000243F0000}"/>
    <cellStyle name="Comma 3 5 2 7 4 2" xfId="29652" xr:uid="{686C0E65-358E-4E6B-88F8-8FFBEB01ADCC}"/>
    <cellStyle name="Comma 3 5 2 7 5" xfId="20045" xr:uid="{DED51A2D-A910-435E-B7BA-4E2CC232B4C2}"/>
    <cellStyle name="Comma 3 5 2 8" xfId="1628" xr:uid="{00000000-0005-0000-0000-0000253F0000}"/>
    <cellStyle name="Comma 3 5 2 8 2" xfId="4033" xr:uid="{00000000-0005-0000-0000-0000263F0000}"/>
    <cellStyle name="Comma 3 5 2 8 2 2" xfId="8836" xr:uid="{00000000-0005-0000-0000-0000273F0000}"/>
    <cellStyle name="Comma 3 5 2 8 2 2 2" xfId="18443" xr:uid="{00000000-0005-0000-0000-0000283F0000}"/>
    <cellStyle name="Comma 3 5 2 8 2 2 2 2" xfId="37657" xr:uid="{67A6243C-31FB-4CE9-979C-7731BE644BBD}"/>
    <cellStyle name="Comma 3 5 2 8 2 2 3" xfId="28050" xr:uid="{ECEEA88E-D356-477C-8941-C6DAE29CC81A}"/>
    <cellStyle name="Comma 3 5 2 8 2 3" xfId="13640" xr:uid="{00000000-0005-0000-0000-0000293F0000}"/>
    <cellStyle name="Comma 3 5 2 8 2 3 2" xfId="32854" xr:uid="{BF780895-8FF3-4D91-8318-0DCF134FB6F7}"/>
    <cellStyle name="Comma 3 5 2 8 2 4" xfId="23247" xr:uid="{AD240D45-6031-49BF-BA7F-1CC317927727}"/>
    <cellStyle name="Comma 3 5 2 8 3" xfId="6435" xr:uid="{00000000-0005-0000-0000-00002A3F0000}"/>
    <cellStyle name="Comma 3 5 2 8 3 2" xfId="16042" xr:uid="{00000000-0005-0000-0000-00002B3F0000}"/>
    <cellStyle name="Comma 3 5 2 8 3 2 2" xfId="35256" xr:uid="{9619FE98-E086-4F26-99F9-F938117D0C0E}"/>
    <cellStyle name="Comma 3 5 2 8 3 3" xfId="25649" xr:uid="{73979CA2-3D5A-4530-89EA-2A948FEC12C4}"/>
    <cellStyle name="Comma 3 5 2 8 4" xfId="11238" xr:uid="{00000000-0005-0000-0000-00002C3F0000}"/>
    <cellStyle name="Comma 3 5 2 8 4 2" xfId="30452" xr:uid="{0F5DEB0C-62B9-4793-B986-65A322471708}"/>
    <cellStyle name="Comma 3 5 2 8 5" xfId="20845" xr:uid="{2FBC272A-1138-42C7-9927-7BBA3CF75588}"/>
    <cellStyle name="Comma 3 5 2 9" xfId="2433" xr:uid="{00000000-0005-0000-0000-00002D3F0000}"/>
    <cellStyle name="Comma 3 5 2 9 2" xfId="7236" xr:uid="{00000000-0005-0000-0000-00002E3F0000}"/>
    <cellStyle name="Comma 3 5 2 9 2 2" xfId="16843" xr:uid="{00000000-0005-0000-0000-00002F3F0000}"/>
    <cellStyle name="Comma 3 5 2 9 2 2 2" xfId="36057" xr:uid="{BE4D6236-D5A3-47D0-9D90-0FF7A9FF1CD9}"/>
    <cellStyle name="Comma 3 5 2 9 2 3" xfId="26450" xr:uid="{E37FBAC4-8D5E-4C38-98B4-4A82B812EFD1}"/>
    <cellStyle name="Comma 3 5 2 9 3" xfId="12040" xr:uid="{00000000-0005-0000-0000-0000303F0000}"/>
    <cellStyle name="Comma 3 5 2 9 3 2" xfId="31254" xr:uid="{99849B42-2F89-49CE-B819-0557DA9609CF}"/>
    <cellStyle name="Comma 3 5 2 9 4" xfId="21647" xr:uid="{A01E627F-2A76-4A76-9578-8CD57EC61FDB}"/>
    <cellStyle name="Comma 3 5 3" xfId="36" xr:uid="{00000000-0005-0000-0000-0000313F0000}"/>
    <cellStyle name="Comma 3 5 3 10" xfId="4845" xr:uid="{00000000-0005-0000-0000-0000323F0000}"/>
    <cellStyle name="Comma 3 5 3 10 2" xfId="14452" xr:uid="{00000000-0005-0000-0000-0000333F0000}"/>
    <cellStyle name="Comma 3 5 3 10 2 2" xfId="33666" xr:uid="{5E465933-48D6-4AB0-BFBB-7F22FD6ACF31}"/>
    <cellStyle name="Comma 3 5 3 10 3" xfId="24059" xr:uid="{6AC0C4BC-CE7E-444C-80E9-288015D08CD0}"/>
    <cellStyle name="Comma 3 5 3 11" xfId="9648" xr:uid="{00000000-0005-0000-0000-0000343F0000}"/>
    <cellStyle name="Comma 3 5 3 11 2" xfId="28862" xr:uid="{5BA5D6C2-7494-4AE8-8842-E3E947585E3A}"/>
    <cellStyle name="Comma 3 5 3 12" xfId="19255" xr:uid="{0009FB7F-0864-4275-8A38-D8AC3E5AD0E2}"/>
    <cellStyle name="Comma 3 5 3 2" xfId="87" xr:uid="{00000000-0005-0000-0000-0000353F0000}"/>
    <cellStyle name="Comma 3 5 3 2 10" xfId="9698" xr:uid="{00000000-0005-0000-0000-0000363F0000}"/>
    <cellStyle name="Comma 3 5 3 2 10 2" xfId="28912" xr:uid="{F605799C-54C5-4E9B-B12A-D60AFFAAA3E3}"/>
    <cellStyle name="Comma 3 5 3 2 11" xfId="19305" xr:uid="{1400617A-3EF3-45C6-8505-ADE06869F9DC}"/>
    <cellStyle name="Comma 3 5 3 2 2" xfId="187" xr:uid="{00000000-0005-0000-0000-0000373F0000}"/>
    <cellStyle name="Comma 3 5 3 2 2 10" xfId="19405" xr:uid="{B8AC71E6-0E8B-4F5A-B197-43A1C27167DB}"/>
    <cellStyle name="Comma 3 5 3 2 2 2" xfId="387" xr:uid="{00000000-0005-0000-0000-0000383F0000}"/>
    <cellStyle name="Comma 3 5 3 2 2 2 2" xfId="1188" xr:uid="{00000000-0005-0000-0000-0000393F0000}"/>
    <cellStyle name="Comma 3 5 3 2 2 2 2 2" xfId="3593" xr:uid="{00000000-0005-0000-0000-00003A3F0000}"/>
    <cellStyle name="Comma 3 5 3 2 2 2 2 2 2" xfId="8396" xr:uid="{00000000-0005-0000-0000-00003B3F0000}"/>
    <cellStyle name="Comma 3 5 3 2 2 2 2 2 2 2" xfId="18003" xr:uid="{00000000-0005-0000-0000-00003C3F0000}"/>
    <cellStyle name="Comma 3 5 3 2 2 2 2 2 2 2 2" xfId="37217" xr:uid="{A98BABE7-A7DC-432B-A5E7-B63B9713B975}"/>
    <cellStyle name="Comma 3 5 3 2 2 2 2 2 2 3" xfId="27610" xr:uid="{EF58938E-F8CF-462D-BBE9-49B4BFD394ED}"/>
    <cellStyle name="Comma 3 5 3 2 2 2 2 2 3" xfId="13200" xr:uid="{00000000-0005-0000-0000-00003D3F0000}"/>
    <cellStyle name="Comma 3 5 3 2 2 2 2 2 3 2" xfId="32414" xr:uid="{D4298942-C92A-4D58-B01D-BCADB217F20E}"/>
    <cellStyle name="Comma 3 5 3 2 2 2 2 2 4" xfId="22807" xr:uid="{8C5199F9-71A7-402E-A23D-9B9D12081E38}"/>
    <cellStyle name="Comma 3 5 3 2 2 2 2 3" xfId="5995" xr:uid="{00000000-0005-0000-0000-00003E3F0000}"/>
    <cellStyle name="Comma 3 5 3 2 2 2 2 3 2" xfId="15602" xr:uid="{00000000-0005-0000-0000-00003F3F0000}"/>
    <cellStyle name="Comma 3 5 3 2 2 2 2 3 2 2" xfId="34816" xr:uid="{5D8DA459-43F8-4557-8872-D156714756BB}"/>
    <cellStyle name="Comma 3 5 3 2 2 2 2 3 3" xfId="25209" xr:uid="{45627881-CCA4-42B7-BFF0-0A94C138BA7B}"/>
    <cellStyle name="Comma 3 5 3 2 2 2 2 4" xfId="10798" xr:uid="{00000000-0005-0000-0000-0000403F0000}"/>
    <cellStyle name="Comma 3 5 3 2 2 2 2 4 2" xfId="30012" xr:uid="{22FEFD66-BD8B-4BDC-BF21-CA6E5481EE8F}"/>
    <cellStyle name="Comma 3 5 3 2 2 2 2 5" xfId="20405" xr:uid="{1156009E-459F-4F08-A3C3-89EABE634423}"/>
    <cellStyle name="Comma 3 5 3 2 2 2 3" xfId="1988" xr:uid="{00000000-0005-0000-0000-0000413F0000}"/>
    <cellStyle name="Comma 3 5 3 2 2 2 3 2" xfId="4393" xr:uid="{00000000-0005-0000-0000-0000423F0000}"/>
    <cellStyle name="Comma 3 5 3 2 2 2 3 2 2" xfId="9196" xr:uid="{00000000-0005-0000-0000-0000433F0000}"/>
    <cellStyle name="Comma 3 5 3 2 2 2 3 2 2 2" xfId="18803" xr:uid="{00000000-0005-0000-0000-0000443F0000}"/>
    <cellStyle name="Comma 3 5 3 2 2 2 3 2 2 2 2" xfId="38017" xr:uid="{1CFED642-0996-48EE-98BA-FAD000BED0EE}"/>
    <cellStyle name="Comma 3 5 3 2 2 2 3 2 2 3" xfId="28410" xr:uid="{3F70AC14-9A97-4520-B1FC-6307174B623A}"/>
    <cellStyle name="Comma 3 5 3 2 2 2 3 2 3" xfId="14000" xr:uid="{00000000-0005-0000-0000-0000453F0000}"/>
    <cellStyle name="Comma 3 5 3 2 2 2 3 2 3 2" xfId="33214" xr:uid="{88E3ABCF-B424-4B65-871E-0BC2E761A4FE}"/>
    <cellStyle name="Comma 3 5 3 2 2 2 3 2 4" xfId="23607" xr:uid="{B6B82A7A-16A1-4148-98B4-3EAD1D8C4E6C}"/>
    <cellStyle name="Comma 3 5 3 2 2 2 3 3" xfId="6795" xr:uid="{00000000-0005-0000-0000-0000463F0000}"/>
    <cellStyle name="Comma 3 5 3 2 2 2 3 3 2" xfId="16402" xr:uid="{00000000-0005-0000-0000-0000473F0000}"/>
    <cellStyle name="Comma 3 5 3 2 2 2 3 3 2 2" xfId="35616" xr:uid="{3F392712-2183-4F53-8645-B2C718FF8E8F}"/>
    <cellStyle name="Comma 3 5 3 2 2 2 3 3 3" xfId="26009" xr:uid="{484AACA9-85FD-4781-8CC3-C2E2F0EC4038}"/>
    <cellStyle name="Comma 3 5 3 2 2 2 3 4" xfId="11598" xr:uid="{00000000-0005-0000-0000-0000483F0000}"/>
    <cellStyle name="Comma 3 5 3 2 2 2 3 4 2" xfId="30812" xr:uid="{51189893-91BE-442D-A2C4-B0D82207FB0C}"/>
    <cellStyle name="Comma 3 5 3 2 2 2 3 5" xfId="21205" xr:uid="{28FE9145-AB77-4C2D-9CA4-DC6232AD0B48}"/>
    <cellStyle name="Comma 3 5 3 2 2 2 4" xfId="2793" xr:uid="{00000000-0005-0000-0000-0000493F0000}"/>
    <cellStyle name="Comma 3 5 3 2 2 2 4 2" xfId="7596" xr:uid="{00000000-0005-0000-0000-00004A3F0000}"/>
    <cellStyle name="Comma 3 5 3 2 2 2 4 2 2" xfId="17203" xr:uid="{00000000-0005-0000-0000-00004B3F0000}"/>
    <cellStyle name="Comma 3 5 3 2 2 2 4 2 2 2" xfId="36417" xr:uid="{3C8EF252-51E2-41A2-83A4-78C198746AC2}"/>
    <cellStyle name="Comma 3 5 3 2 2 2 4 2 3" xfId="26810" xr:uid="{19A5A510-2AA3-415A-AE48-88FA9BD30AA2}"/>
    <cellStyle name="Comma 3 5 3 2 2 2 4 3" xfId="12400" xr:uid="{00000000-0005-0000-0000-00004C3F0000}"/>
    <cellStyle name="Comma 3 5 3 2 2 2 4 3 2" xfId="31614" xr:uid="{7F180069-FDB2-4615-BCAC-FA0049F52CB2}"/>
    <cellStyle name="Comma 3 5 3 2 2 2 4 4" xfId="22007" xr:uid="{32A69C32-1015-47C6-A74F-D378E38E423B}"/>
    <cellStyle name="Comma 3 5 3 2 2 2 5" xfId="5195" xr:uid="{00000000-0005-0000-0000-00004D3F0000}"/>
    <cellStyle name="Comma 3 5 3 2 2 2 5 2" xfId="14802" xr:uid="{00000000-0005-0000-0000-00004E3F0000}"/>
    <cellStyle name="Comma 3 5 3 2 2 2 5 2 2" xfId="34016" xr:uid="{87235845-1AEA-493D-B493-5BA0B4F078F8}"/>
    <cellStyle name="Comma 3 5 3 2 2 2 5 3" xfId="24409" xr:uid="{7651326F-AA87-4208-9699-67053B2A2E99}"/>
    <cellStyle name="Comma 3 5 3 2 2 2 6" xfId="9998" xr:uid="{00000000-0005-0000-0000-00004F3F0000}"/>
    <cellStyle name="Comma 3 5 3 2 2 2 6 2" xfId="29212" xr:uid="{4E3124FC-0D5E-4B12-B6B1-3EF411A4C69A}"/>
    <cellStyle name="Comma 3 5 3 2 2 2 7" xfId="19605" xr:uid="{7489370C-F6CF-4C59-B640-EDF7377301F2}"/>
    <cellStyle name="Comma 3 5 3 2 2 3" xfId="587" xr:uid="{00000000-0005-0000-0000-0000503F0000}"/>
    <cellStyle name="Comma 3 5 3 2 2 3 2" xfId="1388" xr:uid="{00000000-0005-0000-0000-0000513F0000}"/>
    <cellStyle name="Comma 3 5 3 2 2 3 2 2" xfId="3793" xr:uid="{00000000-0005-0000-0000-0000523F0000}"/>
    <cellStyle name="Comma 3 5 3 2 2 3 2 2 2" xfId="8596" xr:uid="{00000000-0005-0000-0000-0000533F0000}"/>
    <cellStyle name="Comma 3 5 3 2 2 3 2 2 2 2" xfId="18203" xr:uid="{00000000-0005-0000-0000-0000543F0000}"/>
    <cellStyle name="Comma 3 5 3 2 2 3 2 2 2 2 2" xfId="37417" xr:uid="{C7E9DB4F-EF32-4C7C-B500-5C3475392D94}"/>
    <cellStyle name="Comma 3 5 3 2 2 3 2 2 2 3" xfId="27810" xr:uid="{F9442E55-756F-4C97-8658-810685965E80}"/>
    <cellStyle name="Comma 3 5 3 2 2 3 2 2 3" xfId="13400" xr:uid="{00000000-0005-0000-0000-0000553F0000}"/>
    <cellStyle name="Comma 3 5 3 2 2 3 2 2 3 2" xfId="32614" xr:uid="{2A1FD4CA-7C7E-4C66-BE76-C663F26C9B90}"/>
    <cellStyle name="Comma 3 5 3 2 2 3 2 2 4" xfId="23007" xr:uid="{E94202BF-48EA-4BBA-946E-71351C7EB62F}"/>
    <cellStyle name="Comma 3 5 3 2 2 3 2 3" xfId="6195" xr:uid="{00000000-0005-0000-0000-0000563F0000}"/>
    <cellStyle name="Comma 3 5 3 2 2 3 2 3 2" xfId="15802" xr:uid="{00000000-0005-0000-0000-0000573F0000}"/>
    <cellStyle name="Comma 3 5 3 2 2 3 2 3 2 2" xfId="35016" xr:uid="{CEA38C0C-9DD5-42D5-99E0-364DF78A8809}"/>
    <cellStyle name="Comma 3 5 3 2 2 3 2 3 3" xfId="25409" xr:uid="{57D4D4DC-2943-4D03-8002-E81CE5770DD6}"/>
    <cellStyle name="Comma 3 5 3 2 2 3 2 4" xfId="10998" xr:uid="{00000000-0005-0000-0000-0000583F0000}"/>
    <cellStyle name="Comma 3 5 3 2 2 3 2 4 2" xfId="30212" xr:uid="{3BEAC402-C670-498C-91CA-5A5793F582F3}"/>
    <cellStyle name="Comma 3 5 3 2 2 3 2 5" xfId="20605" xr:uid="{6B4DB086-1A0E-450D-8C88-204AB0BC7B4B}"/>
    <cellStyle name="Comma 3 5 3 2 2 3 3" xfId="2188" xr:uid="{00000000-0005-0000-0000-0000593F0000}"/>
    <cellStyle name="Comma 3 5 3 2 2 3 3 2" xfId="4593" xr:uid="{00000000-0005-0000-0000-00005A3F0000}"/>
    <cellStyle name="Comma 3 5 3 2 2 3 3 2 2" xfId="9396" xr:uid="{00000000-0005-0000-0000-00005B3F0000}"/>
    <cellStyle name="Comma 3 5 3 2 2 3 3 2 2 2" xfId="19003" xr:uid="{00000000-0005-0000-0000-00005C3F0000}"/>
    <cellStyle name="Comma 3 5 3 2 2 3 3 2 2 2 2" xfId="38217" xr:uid="{D49A946D-8BBF-4227-B785-D7606A70D5CE}"/>
    <cellStyle name="Comma 3 5 3 2 2 3 3 2 2 3" xfId="28610" xr:uid="{96142825-AFCD-4456-BFBB-84D7E8B27B5B}"/>
    <cellStyle name="Comma 3 5 3 2 2 3 3 2 3" xfId="14200" xr:uid="{00000000-0005-0000-0000-00005D3F0000}"/>
    <cellStyle name="Comma 3 5 3 2 2 3 3 2 3 2" xfId="33414" xr:uid="{E47834EE-AD14-4807-B191-EB82716076C4}"/>
    <cellStyle name="Comma 3 5 3 2 2 3 3 2 4" xfId="23807" xr:uid="{EB0E20F9-54EA-4E37-88BC-25115B3B12D2}"/>
    <cellStyle name="Comma 3 5 3 2 2 3 3 3" xfId="6995" xr:uid="{00000000-0005-0000-0000-00005E3F0000}"/>
    <cellStyle name="Comma 3 5 3 2 2 3 3 3 2" xfId="16602" xr:uid="{00000000-0005-0000-0000-00005F3F0000}"/>
    <cellStyle name="Comma 3 5 3 2 2 3 3 3 2 2" xfId="35816" xr:uid="{90D10596-BA17-4295-9C81-B085FB533931}"/>
    <cellStyle name="Comma 3 5 3 2 2 3 3 3 3" xfId="26209" xr:uid="{4846F04F-C3EC-44C4-A952-6A081A370D4B}"/>
    <cellStyle name="Comma 3 5 3 2 2 3 3 4" xfId="11798" xr:uid="{00000000-0005-0000-0000-0000603F0000}"/>
    <cellStyle name="Comma 3 5 3 2 2 3 3 4 2" xfId="31012" xr:uid="{C7D3881E-1C4C-4582-88E7-F3060E00E5CB}"/>
    <cellStyle name="Comma 3 5 3 2 2 3 3 5" xfId="21405" xr:uid="{5C405E23-11EF-4221-9896-6912AEC084D1}"/>
    <cellStyle name="Comma 3 5 3 2 2 3 4" xfId="2993" xr:uid="{00000000-0005-0000-0000-0000613F0000}"/>
    <cellStyle name="Comma 3 5 3 2 2 3 4 2" xfId="7796" xr:uid="{00000000-0005-0000-0000-0000623F0000}"/>
    <cellStyle name="Comma 3 5 3 2 2 3 4 2 2" xfId="17403" xr:uid="{00000000-0005-0000-0000-0000633F0000}"/>
    <cellStyle name="Comma 3 5 3 2 2 3 4 2 2 2" xfId="36617" xr:uid="{D7482008-D074-46C3-BBEA-633DEA9FAEFA}"/>
    <cellStyle name="Comma 3 5 3 2 2 3 4 2 3" xfId="27010" xr:uid="{1AFCF54D-D8C8-41A9-B1AC-766B6DF96913}"/>
    <cellStyle name="Comma 3 5 3 2 2 3 4 3" xfId="12600" xr:uid="{00000000-0005-0000-0000-0000643F0000}"/>
    <cellStyle name="Comma 3 5 3 2 2 3 4 3 2" xfId="31814" xr:uid="{820045FE-DF3A-4CE5-A503-2DEF80926BE1}"/>
    <cellStyle name="Comma 3 5 3 2 2 3 4 4" xfId="22207" xr:uid="{FDF3EFEF-4BB8-4101-B30E-8976A5221986}"/>
    <cellStyle name="Comma 3 5 3 2 2 3 5" xfId="5395" xr:uid="{00000000-0005-0000-0000-0000653F0000}"/>
    <cellStyle name="Comma 3 5 3 2 2 3 5 2" xfId="15002" xr:uid="{00000000-0005-0000-0000-0000663F0000}"/>
    <cellStyle name="Comma 3 5 3 2 2 3 5 2 2" xfId="34216" xr:uid="{D502CE55-718E-46F0-89D3-EF543758E7CE}"/>
    <cellStyle name="Comma 3 5 3 2 2 3 5 3" xfId="24609" xr:uid="{CB9F4A02-6332-4EEB-9BCC-79AB5F26E190}"/>
    <cellStyle name="Comma 3 5 3 2 2 3 6" xfId="10198" xr:uid="{00000000-0005-0000-0000-0000673F0000}"/>
    <cellStyle name="Comma 3 5 3 2 2 3 6 2" xfId="29412" xr:uid="{0C917C28-81AB-4251-9460-8D947E9DA739}"/>
    <cellStyle name="Comma 3 5 3 2 2 3 7" xfId="19805" xr:uid="{6ADBD232-2938-4FB3-8ED8-880D10F28EFC}"/>
    <cellStyle name="Comma 3 5 3 2 2 4" xfId="787" xr:uid="{00000000-0005-0000-0000-0000683F0000}"/>
    <cellStyle name="Comma 3 5 3 2 2 4 2" xfId="1588" xr:uid="{00000000-0005-0000-0000-0000693F0000}"/>
    <cellStyle name="Comma 3 5 3 2 2 4 2 2" xfId="3993" xr:uid="{00000000-0005-0000-0000-00006A3F0000}"/>
    <cellStyle name="Comma 3 5 3 2 2 4 2 2 2" xfId="8796" xr:uid="{00000000-0005-0000-0000-00006B3F0000}"/>
    <cellStyle name="Comma 3 5 3 2 2 4 2 2 2 2" xfId="18403" xr:uid="{00000000-0005-0000-0000-00006C3F0000}"/>
    <cellStyle name="Comma 3 5 3 2 2 4 2 2 2 2 2" xfId="37617" xr:uid="{E5CA4CB7-4DA1-4E38-A931-D30B40045592}"/>
    <cellStyle name="Comma 3 5 3 2 2 4 2 2 2 3" xfId="28010" xr:uid="{DC988528-E584-457B-B16E-58A8F1B4EB0F}"/>
    <cellStyle name="Comma 3 5 3 2 2 4 2 2 3" xfId="13600" xr:uid="{00000000-0005-0000-0000-00006D3F0000}"/>
    <cellStyle name="Comma 3 5 3 2 2 4 2 2 3 2" xfId="32814" xr:uid="{0F14CBBE-3BCD-4150-8417-D472C2C4FEA9}"/>
    <cellStyle name="Comma 3 5 3 2 2 4 2 2 4" xfId="23207" xr:uid="{0E35E69C-FD91-4168-844B-FA790466585C}"/>
    <cellStyle name="Comma 3 5 3 2 2 4 2 3" xfId="6395" xr:uid="{00000000-0005-0000-0000-00006E3F0000}"/>
    <cellStyle name="Comma 3 5 3 2 2 4 2 3 2" xfId="16002" xr:uid="{00000000-0005-0000-0000-00006F3F0000}"/>
    <cellStyle name="Comma 3 5 3 2 2 4 2 3 2 2" xfId="35216" xr:uid="{1D3AAFC8-E90C-4F23-86CE-B5FDA4B42A3F}"/>
    <cellStyle name="Comma 3 5 3 2 2 4 2 3 3" xfId="25609" xr:uid="{73C6D2A2-0E46-4717-A54E-5C1CBD132669}"/>
    <cellStyle name="Comma 3 5 3 2 2 4 2 4" xfId="11198" xr:uid="{00000000-0005-0000-0000-0000703F0000}"/>
    <cellStyle name="Comma 3 5 3 2 2 4 2 4 2" xfId="30412" xr:uid="{6F956A98-1B44-456B-BBCC-4AC46CC50396}"/>
    <cellStyle name="Comma 3 5 3 2 2 4 2 5" xfId="20805" xr:uid="{3E0695E3-03FA-43D8-BE65-DC4C28746111}"/>
    <cellStyle name="Comma 3 5 3 2 2 4 3" xfId="2388" xr:uid="{00000000-0005-0000-0000-0000713F0000}"/>
    <cellStyle name="Comma 3 5 3 2 2 4 3 2" xfId="4793" xr:uid="{00000000-0005-0000-0000-0000723F0000}"/>
    <cellStyle name="Comma 3 5 3 2 2 4 3 2 2" xfId="9596" xr:uid="{00000000-0005-0000-0000-0000733F0000}"/>
    <cellStyle name="Comma 3 5 3 2 2 4 3 2 2 2" xfId="19203" xr:uid="{00000000-0005-0000-0000-0000743F0000}"/>
    <cellStyle name="Comma 3 5 3 2 2 4 3 2 2 2 2" xfId="38417" xr:uid="{10DA0CA3-3D57-483D-A4B0-25C0439A2D82}"/>
    <cellStyle name="Comma 3 5 3 2 2 4 3 2 2 3" xfId="28810" xr:uid="{E601EED9-E404-4705-A944-0F6C1F4E1C0C}"/>
    <cellStyle name="Comma 3 5 3 2 2 4 3 2 3" xfId="14400" xr:uid="{00000000-0005-0000-0000-0000753F0000}"/>
    <cellStyle name="Comma 3 5 3 2 2 4 3 2 3 2" xfId="33614" xr:uid="{1539C5F3-75FB-4955-812A-389223AD803A}"/>
    <cellStyle name="Comma 3 5 3 2 2 4 3 2 4" xfId="24007" xr:uid="{BB1889D8-9F57-4875-9670-EF67295283B2}"/>
    <cellStyle name="Comma 3 5 3 2 2 4 3 3" xfId="7195" xr:uid="{00000000-0005-0000-0000-0000763F0000}"/>
    <cellStyle name="Comma 3 5 3 2 2 4 3 3 2" xfId="16802" xr:uid="{00000000-0005-0000-0000-0000773F0000}"/>
    <cellStyle name="Comma 3 5 3 2 2 4 3 3 2 2" xfId="36016" xr:uid="{BE8794AB-49E4-40A5-AFD6-A072A820B96F}"/>
    <cellStyle name="Comma 3 5 3 2 2 4 3 3 3" xfId="26409" xr:uid="{3B651BFF-2C6D-44C1-B958-A3C6CEDEF235}"/>
    <cellStyle name="Comma 3 5 3 2 2 4 3 4" xfId="11998" xr:uid="{00000000-0005-0000-0000-0000783F0000}"/>
    <cellStyle name="Comma 3 5 3 2 2 4 3 4 2" xfId="31212" xr:uid="{A4DFE6E5-9131-4F42-B034-622475539AED}"/>
    <cellStyle name="Comma 3 5 3 2 2 4 3 5" xfId="21605" xr:uid="{E13E4330-5041-4431-9E85-B61BD44EED63}"/>
    <cellStyle name="Comma 3 5 3 2 2 4 4" xfId="3193" xr:uid="{00000000-0005-0000-0000-0000793F0000}"/>
    <cellStyle name="Comma 3 5 3 2 2 4 4 2" xfId="7996" xr:uid="{00000000-0005-0000-0000-00007A3F0000}"/>
    <cellStyle name="Comma 3 5 3 2 2 4 4 2 2" xfId="17603" xr:uid="{00000000-0005-0000-0000-00007B3F0000}"/>
    <cellStyle name="Comma 3 5 3 2 2 4 4 2 2 2" xfId="36817" xr:uid="{0A94D0C9-045A-4668-A63C-A76391DF97D0}"/>
    <cellStyle name="Comma 3 5 3 2 2 4 4 2 3" xfId="27210" xr:uid="{7637CDC2-7035-464F-9127-B6499017C862}"/>
    <cellStyle name="Comma 3 5 3 2 2 4 4 3" xfId="12800" xr:uid="{00000000-0005-0000-0000-00007C3F0000}"/>
    <cellStyle name="Comma 3 5 3 2 2 4 4 3 2" xfId="32014" xr:uid="{2630AB23-D897-4FDC-B6A5-6026181FCA55}"/>
    <cellStyle name="Comma 3 5 3 2 2 4 4 4" xfId="22407" xr:uid="{74716E2D-0482-4BE5-82F6-FDC2C0B1A94D}"/>
    <cellStyle name="Comma 3 5 3 2 2 4 5" xfId="5595" xr:uid="{00000000-0005-0000-0000-00007D3F0000}"/>
    <cellStyle name="Comma 3 5 3 2 2 4 5 2" xfId="15202" xr:uid="{00000000-0005-0000-0000-00007E3F0000}"/>
    <cellStyle name="Comma 3 5 3 2 2 4 5 2 2" xfId="34416" xr:uid="{F5D55965-61C6-408C-B32D-2DC1D7ABF03F}"/>
    <cellStyle name="Comma 3 5 3 2 2 4 5 3" xfId="24809" xr:uid="{5E071407-78BA-4C2B-BD51-56ECCA6C5474}"/>
    <cellStyle name="Comma 3 5 3 2 2 4 6" xfId="10398" xr:uid="{00000000-0005-0000-0000-00007F3F0000}"/>
    <cellStyle name="Comma 3 5 3 2 2 4 6 2" xfId="29612" xr:uid="{E7E8A16B-0A24-4D90-95D9-92933AAA452D}"/>
    <cellStyle name="Comma 3 5 3 2 2 4 7" xfId="20005" xr:uid="{3229A38D-66FC-4ECB-9A04-C1985365BFBC}"/>
    <cellStyle name="Comma 3 5 3 2 2 5" xfId="988" xr:uid="{00000000-0005-0000-0000-0000803F0000}"/>
    <cellStyle name="Comma 3 5 3 2 2 5 2" xfId="3393" xr:uid="{00000000-0005-0000-0000-0000813F0000}"/>
    <cellStyle name="Comma 3 5 3 2 2 5 2 2" xfId="8196" xr:uid="{00000000-0005-0000-0000-0000823F0000}"/>
    <cellStyle name="Comma 3 5 3 2 2 5 2 2 2" xfId="17803" xr:uid="{00000000-0005-0000-0000-0000833F0000}"/>
    <cellStyle name="Comma 3 5 3 2 2 5 2 2 2 2" xfId="37017" xr:uid="{24AA54AD-54F1-4861-957B-C134238013EF}"/>
    <cellStyle name="Comma 3 5 3 2 2 5 2 2 3" xfId="27410" xr:uid="{989769F2-6F63-40D7-BD10-832964470C9C}"/>
    <cellStyle name="Comma 3 5 3 2 2 5 2 3" xfId="13000" xr:uid="{00000000-0005-0000-0000-0000843F0000}"/>
    <cellStyle name="Comma 3 5 3 2 2 5 2 3 2" xfId="32214" xr:uid="{57113B9E-8AFA-4AE7-B5AC-70993CF1C335}"/>
    <cellStyle name="Comma 3 5 3 2 2 5 2 4" xfId="22607" xr:uid="{467462C9-D4B8-4E24-A65B-94058F9D989D}"/>
    <cellStyle name="Comma 3 5 3 2 2 5 3" xfId="5795" xr:uid="{00000000-0005-0000-0000-0000853F0000}"/>
    <cellStyle name="Comma 3 5 3 2 2 5 3 2" xfId="15402" xr:uid="{00000000-0005-0000-0000-0000863F0000}"/>
    <cellStyle name="Comma 3 5 3 2 2 5 3 2 2" xfId="34616" xr:uid="{C692B813-724C-4213-BA99-DBEB0E138F76}"/>
    <cellStyle name="Comma 3 5 3 2 2 5 3 3" xfId="25009" xr:uid="{E05C3C12-C318-433A-85CD-CAFAEFFBE432}"/>
    <cellStyle name="Comma 3 5 3 2 2 5 4" xfId="10598" xr:uid="{00000000-0005-0000-0000-0000873F0000}"/>
    <cellStyle name="Comma 3 5 3 2 2 5 4 2" xfId="29812" xr:uid="{9AAB81E8-07D1-4AB6-8C71-7F904C9E4DDF}"/>
    <cellStyle name="Comma 3 5 3 2 2 5 5" xfId="20205" xr:uid="{1F970577-FE65-4ACA-B333-8CD67CB1BC4B}"/>
    <cellStyle name="Comma 3 5 3 2 2 6" xfId="1788" xr:uid="{00000000-0005-0000-0000-0000883F0000}"/>
    <cellStyle name="Comma 3 5 3 2 2 6 2" xfId="4193" xr:uid="{00000000-0005-0000-0000-0000893F0000}"/>
    <cellStyle name="Comma 3 5 3 2 2 6 2 2" xfId="8996" xr:uid="{00000000-0005-0000-0000-00008A3F0000}"/>
    <cellStyle name="Comma 3 5 3 2 2 6 2 2 2" xfId="18603" xr:uid="{00000000-0005-0000-0000-00008B3F0000}"/>
    <cellStyle name="Comma 3 5 3 2 2 6 2 2 2 2" xfId="37817" xr:uid="{2791ABB7-35DE-4609-950A-69A515B0D035}"/>
    <cellStyle name="Comma 3 5 3 2 2 6 2 2 3" xfId="28210" xr:uid="{7F5CC6D3-D744-4CEB-9451-9C49AFA96371}"/>
    <cellStyle name="Comma 3 5 3 2 2 6 2 3" xfId="13800" xr:uid="{00000000-0005-0000-0000-00008C3F0000}"/>
    <cellStyle name="Comma 3 5 3 2 2 6 2 3 2" xfId="33014" xr:uid="{24D942E0-AF76-4786-A0EF-DFA085BF98A0}"/>
    <cellStyle name="Comma 3 5 3 2 2 6 2 4" xfId="23407" xr:uid="{9C1876AA-4A7F-4A8D-9560-A7D7FDB1B4A4}"/>
    <cellStyle name="Comma 3 5 3 2 2 6 3" xfId="6595" xr:uid="{00000000-0005-0000-0000-00008D3F0000}"/>
    <cellStyle name="Comma 3 5 3 2 2 6 3 2" xfId="16202" xr:uid="{00000000-0005-0000-0000-00008E3F0000}"/>
    <cellStyle name="Comma 3 5 3 2 2 6 3 2 2" xfId="35416" xr:uid="{466E691B-A0C1-4D01-B9CC-D6D8AA2C6737}"/>
    <cellStyle name="Comma 3 5 3 2 2 6 3 3" xfId="25809" xr:uid="{56815B99-DD34-448D-84CE-62EE4C5BD49D}"/>
    <cellStyle name="Comma 3 5 3 2 2 6 4" xfId="11398" xr:uid="{00000000-0005-0000-0000-00008F3F0000}"/>
    <cellStyle name="Comma 3 5 3 2 2 6 4 2" xfId="30612" xr:uid="{505A57C5-0275-4A3C-9D71-C02AE324B990}"/>
    <cellStyle name="Comma 3 5 3 2 2 6 5" xfId="21005" xr:uid="{34DC6C58-2506-4438-88A1-7DEBA8C4C71E}"/>
    <cellStyle name="Comma 3 5 3 2 2 7" xfId="2593" xr:uid="{00000000-0005-0000-0000-0000903F0000}"/>
    <cellStyle name="Comma 3 5 3 2 2 7 2" xfId="7396" xr:uid="{00000000-0005-0000-0000-0000913F0000}"/>
    <cellStyle name="Comma 3 5 3 2 2 7 2 2" xfId="17003" xr:uid="{00000000-0005-0000-0000-0000923F0000}"/>
    <cellStyle name="Comma 3 5 3 2 2 7 2 2 2" xfId="36217" xr:uid="{812FF55B-FE76-42D4-A63A-91338866CB48}"/>
    <cellStyle name="Comma 3 5 3 2 2 7 2 3" xfId="26610" xr:uid="{E20D83A6-B845-4462-BC2C-29144A9AC11B}"/>
    <cellStyle name="Comma 3 5 3 2 2 7 3" xfId="12200" xr:uid="{00000000-0005-0000-0000-0000933F0000}"/>
    <cellStyle name="Comma 3 5 3 2 2 7 3 2" xfId="31414" xr:uid="{418E0F8F-3489-4EB2-82B2-EE38E20186E9}"/>
    <cellStyle name="Comma 3 5 3 2 2 7 4" xfId="21807" xr:uid="{22A37A3E-EDE1-42CD-A562-6416967E802D}"/>
    <cellStyle name="Comma 3 5 3 2 2 8" xfId="4995" xr:uid="{00000000-0005-0000-0000-0000943F0000}"/>
    <cellStyle name="Comma 3 5 3 2 2 8 2" xfId="14602" xr:uid="{00000000-0005-0000-0000-0000953F0000}"/>
    <cellStyle name="Comma 3 5 3 2 2 8 2 2" xfId="33816" xr:uid="{0A17CF77-0997-4016-85CF-BFFBF527773C}"/>
    <cellStyle name="Comma 3 5 3 2 2 8 3" xfId="24209" xr:uid="{347D5DDB-24B6-455B-9375-3146133DB7C5}"/>
    <cellStyle name="Comma 3 5 3 2 2 9" xfId="9798" xr:uid="{00000000-0005-0000-0000-0000963F0000}"/>
    <cellStyle name="Comma 3 5 3 2 2 9 2" xfId="29012" xr:uid="{0B8B04B2-64C3-439D-8B38-B8DEDBE3CA18}"/>
    <cellStyle name="Comma 3 5 3 2 3" xfId="287" xr:uid="{00000000-0005-0000-0000-0000973F0000}"/>
    <cellStyle name="Comma 3 5 3 2 3 2" xfId="1088" xr:uid="{00000000-0005-0000-0000-0000983F0000}"/>
    <cellStyle name="Comma 3 5 3 2 3 2 2" xfId="3493" xr:uid="{00000000-0005-0000-0000-0000993F0000}"/>
    <cellStyle name="Comma 3 5 3 2 3 2 2 2" xfId="8296" xr:uid="{00000000-0005-0000-0000-00009A3F0000}"/>
    <cellStyle name="Comma 3 5 3 2 3 2 2 2 2" xfId="17903" xr:uid="{00000000-0005-0000-0000-00009B3F0000}"/>
    <cellStyle name="Comma 3 5 3 2 3 2 2 2 2 2" xfId="37117" xr:uid="{229760FC-BBE7-4A4F-BF11-7D4E5D892D84}"/>
    <cellStyle name="Comma 3 5 3 2 3 2 2 2 3" xfId="27510" xr:uid="{EE9D8958-E2C0-482D-A07B-CD895FA8AC0C}"/>
    <cellStyle name="Comma 3 5 3 2 3 2 2 3" xfId="13100" xr:uid="{00000000-0005-0000-0000-00009C3F0000}"/>
    <cellStyle name="Comma 3 5 3 2 3 2 2 3 2" xfId="32314" xr:uid="{61989E64-FD4C-4004-8EB5-D080D6F15AFE}"/>
    <cellStyle name="Comma 3 5 3 2 3 2 2 4" xfId="22707" xr:uid="{27DC2B2D-B393-44BD-A2A6-2D7D2B83144F}"/>
    <cellStyle name="Comma 3 5 3 2 3 2 3" xfId="5895" xr:uid="{00000000-0005-0000-0000-00009D3F0000}"/>
    <cellStyle name="Comma 3 5 3 2 3 2 3 2" xfId="15502" xr:uid="{00000000-0005-0000-0000-00009E3F0000}"/>
    <cellStyle name="Comma 3 5 3 2 3 2 3 2 2" xfId="34716" xr:uid="{43AB9994-8ED4-4D3E-ABE7-C135F8C43D2F}"/>
    <cellStyle name="Comma 3 5 3 2 3 2 3 3" xfId="25109" xr:uid="{D4FC394B-4E47-4CCE-A91B-A4B8515134B3}"/>
    <cellStyle name="Comma 3 5 3 2 3 2 4" xfId="10698" xr:uid="{00000000-0005-0000-0000-00009F3F0000}"/>
    <cellStyle name="Comma 3 5 3 2 3 2 4 2" xfId="29912" xr:uid="{C2A01332-CD8B-4199-8195-A5F0789375E4}"/>
    <cellStyle name="Comma 3 5 3 2 3 2 5" xfId="20305" xr:uid="{D2049A3B-6322-4578-811E-A1F82E357F62}"/>
    <cellStyle name="Comma 3 5 3 2 3 3" xfId="1888" xr:uid="{00000000-0005-0000-0000-0000A03F0000}"/>
    <cellStyle name="Comma 3 5 3 2 3 3 2" xfId="4293" xr:uid="{00000000-0005-0000-0000-0000A13F0000}"/>
    <cellStyle name="Comma 3 5 3 2 3 3 2 2" xfId="9096" xr:uid="{00000000-0005-0000-0000-0000A23F0000}"/>
    <cellStyle name="Comma 3 5 3 2 3 3 2 2 2" xfId="18703" xr:uid="{00000000-0005-0000-0000-0000A33F0000}"/>
    <cellStyle name="Comma 3 5 3 2 3 3 2 2 2 2" xfId="37917" xr:uid="{3851E807-B6FB-4C4B-B704-69B64B98F294}"/>
    <cellStyle name="Comma 3 5 3 2 3 3 2 2 3" xfId="28310" xr:uid="{A8AD3583-4FA3-46C6-9030-4FF4C7449111}"/>
    <cellStyle name="Comma 3 5 3 2 3 3 2 3" xfId="13900" xr:uid="{00000000-0005-0000-0000-0000A43F0000}"/>
    <cellStyle name="Comma 3 5 3 2 3 3 2 3 2" xfId="33114" xr:uid="{656451E0-2DF4-45E3-BB18-0CDCDC11F83F}"/>
    <cellStyle name="Comma 3 5 3 2 3 3 2 4" xfId="23507" xr:uid="{3789CCDD-F4CC-4AD0-82AE-A4B734F51F2E}"/>
    <cellStyle name="Comma 3 5 3 2 3 3 3" xfId="6695" xr:uid="{00000000-0005-0000-0000-0000A53F0000}"/>
    <cellStyle name="Comma 3 5 3 2 3 3 3 2" xfId="16302" xr:uid="{00000000-0005-0000-0000-0000A63F0000}"/>
    <cellStyle name="Comma 3 5 3 2 3 3 3 2 2" xfId="35516" xr:uid="{301A4BDE-FB3E-48F7-A035-FBB9D1AE7A44}"/>
    <cellStyle name="Comma 3 5 3 2 3 3 3 3" xfId="25909" xr:uid="{E51781C6-C5D5-4BAC-A35A-63F12AE849F6}"/>
    <cellStyle name="Comma 3 5 3 2 3 3 4" xfId="11498" xr:uid="{00000000-0005-0000-0000-0000A73F0000}"/>
    <cellStyle name="Comma 3 5 3 2 3 3 4 2" xfId="30712" xr:uid="{61AC7386-C596-4983-9629-F50B289CA412}"/>
    <cellStyle name="Comma 3 5 3 2 3 3 5" xfId="21105" xr:uid="{16E8ACD9-C2FA-401A-8FB2-F148B4806863}"/>
    <cellStyle name="Comma 3 5 3 2 3 4" xfId="2693" xr:uid="{00000000-0005-0000-0000-0000A83F0000}"/>
    <cellStyle name="Comma 3 5 3 2 3 4 2" xfId="7496" xr:uid="{00000000-0005-0000-0000-0000A93F0000}"/>
    <cellStyle name="Comma 3 5 3 2 3 4 2 2" xfId="17103" xr:uid="{00000000-0005-0000-0000-0000AA3F0000}"/>
    <cellStyle name="Comma 3 5 3 2 3 4 2 2 2" xfId="36317" xr:uid="{088620EF-E076-4B01-A45C-0D555E81DA18}"/>
    <cellStyle name="Comma 3 5 3 2 3 4 2 3" xfId="26710" xr:uid="{0D7C5EA4-7ECA-4339-8579-16F819997318}"/>
    <cellStyle name="Comma 3 5 3 2 3 4 3" xfId="12300" xr:uid="{00000000-0005-0000-0000-0000AB3F0000}"/>
    <cellStyle name="Comma 3 5 3 2 3 4 3 2" xfId="31514" xr:uid="{93AFADAF-1441-4C67-A246-0EFF8F386FE7}"/>
    <cellStyle name="Comma 3 5 3 2 3 4 4" xfId="21907" xr:uid="{95EE133E-D100-4157-AEBB-A283F424BC2B}"/>
    <cellStyle name="Comma 3 5 3 2 3 5" xfId="5095" xr:uid="{00000000-0005-0000-0000-0000AC3F0000}"/>
    <cellStyle name="Comma 3 5 3 2 3 5 2" xfId="14702" xr:uid="{00000000-0005-0000-0000-0000AD3F0000}"/>
    <cellStyle name="Comma 3 5 3 2 3 5 2 2" xfId="33916" xr:uid="{EB8BC68C-62E9-4FE1-A054-6C1815263208}"/>
    <cellStyle name="Comma 3 5 3 2 3 5 3" xfId="24309" xr:uid="{6CA71C4F-0B60-4B4E-9DB9-4F0FB97E55DC}"/>
    <cellStyle name="Comma 3 5 3 2 3 6" xfId="9898" xr:uid="{00000000-0005-0000-0000-0000AE3F0000}"/>
    <cellStyle name="Comma 3 5 3 2 3 6 2" xfId="29112" xr:uid="{7EE06F4D-CDC4-43E7-930A-1E1F1A693401}"/>
    <cellStyle name="Comma 3 5 3 2 3 7" xfId="19505" xr:uid="{0D375276-4D5F-4CDA-AC31-FFFFCB3F4425}"/>
    <cellStyle name="Comma 3 5 3 2 4" xfId="487" xr:uid="{00000000-0005-0000-0000-0000AF3F0000}"/>
    <cellStyle name="Comma 3 5 3 2 4 2" xfId="1288" xr:uid="{00000000-0005-0000-0000-0000B03F0000}"/>
    <cellStyle name="Comma 3 5 3 2 4 2 2" xfId="3693" xr:uid="{00000000-0005-0000-0000-0000B13F0000}"/>
    <cellStyle name="Comma 3 5 3 2 4 2 2 2" xfId="8496" xr:uid="{00000000-0005-0000-0000-0000B23F0000}"/>
    <cellStyle name="Comma 3 5 3 2 4 2 2 2 2" xfId="18103" xr:uid="{00000000-0005-0000-0000-0000B33F0000}"/>
    <cellStyle name="Comma 3 5 3 2 4 2 2 2 2 2" xfId="37317" xr:uid="{C19AF041-30D8-45BD-A091-8AD9E485CD6A}"/>
    <cellStyle name="Comma 3 5 3 2 4 2 2 2 3" xfId="27710" xr:uid="{096FA3D8-8510-46F7-9B5C-3C7FC11ECE32}"/>
    <cellStyle name="Comma 3 5 3 2 4 2 2 3" xfId="13300" xr:uid="{00000000-0005-0000-0000-0000B43F0000}"/>
    <cellStyle name="Comma 3 5 3 2 4 2 2 3 2" xfId="32514" xr:uid="{0E25EA09-3E22-4BDB-9D48-9D6635A80EE8}"/>
    <cellStyle name="Comma 3 5 3 2 4 2 2 4" xfId="22907" xr:uid="{7DD73DB2-A5E4-4565-A296-190F6AED20D5}"/>
    <cellStyle name="Comma 3 5 3 2 4 2 3" xfId="6095" xr:uid="{00000000-0005-0000-0000-0000B53F0000}"/>
    <cellStyle name="Comma 3 5 3 2 4 2 3 2" xfId="15702" xr:uid="{00000000-0005-0000-0000-0000B63F0000}"/>
    <cellStyle name="Comma 3 5 3 2 4 2 3 2 2" xfId="34916" xr:uid="{D696F08B-2C07-4D81-B347-3AA3F6CDF707}"/>
    <cellStyle name="Comma 3 5 3 2 4 2 3 3" xfId="25309" xr:uid="{CDC0CE88-90DE-43D6-A213-82C380D868E7}"/>
    <cellStyle name="Comma 3 5 3 2 4 2 4" xfId="10898" xr:uid="{00000000-0005-0000-0000-0000B73F0000}"/>
    <cellStyle name="Comma 3 5 3 2 4 2 4 2" xfId="30112" xr:uid="{5FFB3B33-0808-43E2-9746-724D9C2C5AF7}"/>
    <cellStyle name="Comma 3 5 3 2 4 2 5" xfId="20505" xr:uid="{63D5AAE4-6539-4B8F-AB60-08CA93CA108F}"/>
    <cellStyle name="Comma 3 5 3 2 4 3" xfId="2088" xr:uid="{00000000-0005-0000-0000-0000B83F0000}"/>
    <cellStyle name="Comma 3 5 3 2 4 3 2" xfId="4493" xr:uid="{00000000-0005-0000-0000-0000B93F0000}"/>
    <cellStyle name="Comma 3 5 3 2 4 3 2 2" xfId="9296" xr:uid="{00000000-0005-0000-0000-0000BA3F0000}"/>
    <cellStyle name="Comma 3 5 3 2 4 3 2 2 2" xfId="18903" xr:uid="{00000000-0005-0000-0000-0000BB3F0000}"/>
    <cellStyle name="Comma 3 5 3 2 4 3 2 2 2 2" xfId="38117" xr:uid="{F1164E91-6CC9-4A71-B751-079132D7D9DB}"/>
    <cellStyle name="Comma 3 5 3 2 4 3 2 2 3" xfId="28510" xr:uid="{43E9EDF7-FCDD-43E3-AF6E-7138C8D70C92}"/>
    <cellStyle name="Comma 3 5 3 2 4 3 2 3" xfId="14100" xr:uid="{00000000-0005-0000-0000-0000BC3F0000}"/>
    <cellStyle name="Comma 3 5 3 2 4 3 2 3 2" xfId="33314" xr:uid="{B16D0857-87E4-4B60-BE1B-E2D8094C76F9}"/>
    <cellStyle name="Comma 3 5 3 2 4 3 2 4" xfId="23707" xr:uid="{1AEC70E5-0923-44EA-ABBC-8D789E2EBFB8}"/>
    <cellStyle name="Comma 3 5 3 2 4 3 3" xfId="6895" xr:uid="{00000000-0005-0000-0000-0000BD3F0000}"/>
    <cellStyle name="Comma 3 5 3 2 4 3 3 2" xfId="16502" xr:uid="{00000000-0005-0000-0000-0000BE3F0000}"/>
    <cellStyle name="Comma 3 5 3 2 4 3 3 2 2" xfId="35716" xr:uid="{78B810C6-38DC-4133-ACD7-04EB6EF5FB8C}"/>
    <cellStyle name="Comma 3 5 3 2 4 3 3 3" xfId="26109" xr:uid="{04184AF1-2FE2-48B0-8358-8BAB19E8A1C7}"/>
    <cellStyle name="Comma 3 5 3 2 4 3 4" xfId="11698" xr:uid="{00000000-0005-0000-0000-0000BF3F0000}"/>
    <cellStyle name="Comma 3 5 3 2 4 3 4 2" xfId="30912" xr:uid="{46E12B60-06B4-45AC-97CC-6E9B8AB6AAB4}"/>
    <cellStyle name="Comma 3 5 3 2 4 3 5" xfId="21305" xr:uid="{7DA13A9F-04BD-48BE-A6B0-6DF686B329F4}"/>
    <cellStyle name="Comma 3 5 3 2 4 4" xfId="2893" xr:uid="{00000000-0005-0000-0000-0000C03F0000}"/>
    <cellStyle name="Comma 3 5 3 2 4 4 2" xfId="7696" xr:uid="{00000000-0005-0000-0000-0000C13F0000}"/>
    <cellStyle name="Comma 3 5 3 2 4 4 2 2" xfId="17303" xr:uid="{00000000-0005-0000-0000-0000C23F0000}"/>
    <cellStyle name="Comma 3 5 3 2 4 4 2 2 2" xfId="36517" xr:uid="{F279F2B4-986A-457C-B53F-AE2B2C00A346}"/>
    <cellStyle name="Comma 3 5 3 2 4 4 2 3" xfId="26910" xr:uid="{45CD2D43-924A-48FF-A4C4-843003018B64}"/>
    <cellStyle name="Comma 3 5 3 2 4 4 3" xfId="12500" xr:uid="{00000000-0005-0000-0000-0000C33F0000}"/>
    <cellStyle name="Comma 3 5 3 2 4 4 3 2" xfId="31714" xr:uid="{14E780D7-979E-4AA2-AD3A-FF7CA3C191A1}"/>
    <cellStyle name="Comma 3 5 3 2 4 4 4" xfId="22107" xr:uid="{7049EFE9-F26A-437F-BAEB-DE2511A2C100}"/>
    <cellStyle name="Comma 3 5 3 2 4 5" xfId="5295" xr:uid="{00000000-0005-0000-0000-0000C43F0000}"/>
    <cellStyle name="Comma 3 5 3 2 4 5 2" xfId="14902" xr:uid="{00000000-0005-0000-0000-0000C53F0000}"/>
    <cellStyle name="Comma 3 5 3 2 4 5 2 2" xfId="34116" xr:uid="{764932AB-F873-4B34-98C4-6C512CA22AAF}"/>
    <cellStyle name="Comma 3 5 3 2 4 5 3" xfId="24509" xr:uid="{0861E1FF-F9FC-4873-9A4F-477B982D51D3}"/>
    <cellStyle name="Comma 3 5 3 2 4 6" xfId="10098" xr:uid="{00000000-0005-0000-0000-0000C63F0000}"/>
    <cellStyle name="Comma 3 5 3 2 4 6 2" xfId="29312" xr:uid="{D1155B0A-0B39-4A5A-906D-92B7075CBEBC}"/>
    <cellStyle name="Comma 3 5 3 2 4 7" xfId="19705" xr:uid="{01011238-E717-40AC-8405-825334F0EB73}"/>
    <cellStyle name="Comma 3 5 3 2 5" xfId="687" xr:uid="{00000000-0005-0000-0000-0000C73F0000}"/>
    <cellStyle name="Comma 3 5 3 2 5 2" xfId="1488" xr:uid="{00000000-0005-0000-0000-0000C83F0000}"/>
    <cellStyle name="Comma 3 5 3 2 5 2 2" xfId="3893" xr:uid="{00000000-0005-0000-0000-0000C93F0000}"/>
    <cellStyle name="Comma 3 5 3 2 5 2 2 2" xfId="8696" xr:uid="{00000000-0005-0000-0000-0000CA3F0000}"/>
    <cellStyle name="Comma 3 5 3 2 5 2 2 2 2" xfId="18303" xr:uid="{00000000-0005-0000-0000-0000CB3F0000}"/>
    <cellStyle name="Comma 3 5 3 2 5 2 2 2 2 2" xfId="37517" xr:uid="{9B50FC0D-3FE1-4D6F-B01E-D5735E2027D7}"/>
    <cellStyle name="Comma 3 5 3 2 5 2 2 2 3" xfId="27910" xr:uid="{B0A80E39-CAB2-4F85-8937-4D53EEDB0767}"/>
    <cellStyle name="Comma 3 5 3 2 5 2 2 3" xfId="13500" xr:uid="{00000000-0005-0000-0000-0000CC3F0000}"/>
    <cellStyle name="Comma 3 5 3 2 5 2 2 3 2" xfId="32714" xr:uid="{F2118C4C-0148-4FC4-995C-5E64D2493281}"/>
    <cellStyle name="Comma 3 5 3 2 5 2 2 4" xfId="23107" xr:uid="{EDCFC12A-0403-4CBE-A349-A4E3E805DEF1}"/>
    <cellStyle name="Comma 3 5 3 2 5 2 3" xfId="6295" xr:uid="{00000000-0005-0000-0000-0000CD3F0000}"/>
    <cellStyle name="Comma 3 5 3 2 5 2 3 2" xfId="15902" xr:uid="{00000000-0005-0000-0000-0000CE3F0000}"/>
    <cellStyle name="Comma 3 5 3 2 5 2 3 2 2" xfId="35116" xr:uid="{61EFF453-3694-4435-94CD-CA1D578AA38C}"/>
    <cellStyle name="Comma 3 5 3 2 5 2 3 3" xfId="25509" xr:uid="{C132AA64-CB25-4614-A39F-3812572230BC}"/>
    <cellStyle name="Comma 3 5 3 2 5 2 4" xfId="11098" xr:uid="{00000000-0005-0000-0000-0000CF3F0000}"/>
    <cellStyle name="Comma 3 5 3 2 5 2 4 2" xfId="30312" xr:uid="{EBC05638-B3F6-4D30-B241-E8A9CCF325FB}"/>
    <cellStyle name="Comma 3 5 3 2 5 2 5" xfId="20705" xr:uid="{697ACBBD-79BF-43B6-8A05-6FC60A6C04C1}"/>
    <cellStyle name="Comma 3 5 3 2 5 3" xfId="2288" xr:uid="{00000000-0005-0000-0000-0000D03F0000}"/>
    <cellStyle name="Comma 3 5 3 2 5 3 2" xfId="4693" xr:uid="{00000000-0005-0000-0000-0000D13F0000}"/>
    <cellStyle name="Comma 3 5 3 2 5 3 2 2" xfId="9496" xr:uid="{00000000-0005-0000-0000-0000D23F0000}"/>
    <cellStyle name="Comma 3 5 3 2 5 3 2 2 2" xfId="19103" xr:uid="{00000000-0005-0000-0000-0000D33F0000}"/>
    <cellStyle name="Comma 3 5 3 2 5 3 2 2 2 2" xfId="38317" xr:uid="{B546467C-590D-4AF2-8E3F-A21D704ECD66}"/>
    <cellStyle name="Comma 3 5 3 2 5 3 2 2 3" xfId="28710" xr:uid="{1B9534A0-CED6-434E-A7FC-177A40BD6747}"/>
    <cellStyle name="Comma 3 5 3 2 5 3 2 3" xfId="14300" xr:uid="{00000000-0005-0000-0000-0000D43F0000}"/>
    <cellStyle name="Comma 3 5 3 2 5 3 2 3 2" xfId="33514" xr:uid="{37E79B94-5890-4A23-AF70-EFB9AC8B5A4C}"/>
    <cellStyle name="Comma 3 5 3 2 5 3 2 4" xfId="23907" xr:uid="{FA1DB1FA-6026-4B4F-98AD-0D60D3645F30}"/>
    <cellStyle name="Comma 3 5 3 2 5 3 3" xfId="7095" xr:uid="{00000000-0005-0000-0000-0000D53F0000}"/>
    <cellStyle name="Comma 3 5 3 2 5 3 3 2" xfId="16702" xr:uid="{00000000-0005-0000-0000-0000D63F0000}"/>
    <cellStyle name="Comma 3 5 3 2 5 3 3 2 2" xfId="35916" xr:uid="{54B8208E-71A2-4D34-80C1-C8863BC6CB93}"/>
    <cellStyle name="Comma 3 5 3 2 5 3 3 3" xfId="26309" xr:uid="{A2B9A031-679A-44DC-8739-3C2AEF0D2F30}"/>
    <cellStyle name="Comma 3 5 3 2 5 3 4" xfId="11898" xr:uid="{00000000-0005-0000-0000-0000D73F0000}"/>
    <cellStyle name="Comma 3 5 3 2 5 3 4 2" xfId="31112" xr:uid="{30417245-CCDD-430C-A1CB-71C66632D4ED}"/>
    <cellStyle name="Comma 3 5 3 2 5 3 5" xfId="21505" xr:uid="{DBF79CA5-59FF-4FAD-AF87-067CED2EFA27}"/>
    <cellStyle name="Comma 3 5 3 2 5 4" xfId="3093" xr:uid="{00000000-0005-0000-0000-0000D83F0000}"/>
    <cellStyle name="Comma 3 5 3 2 5 4 2" xfId="7896" xr:uid="{00000000-0005-0000-0000-0000D93F0000}"/>
    <cellStyle name="Comma 3 5 3 2 5 4 2 2" xfId="17503" xr:uid="{00000000-0005-0000-0000-0000DA3F0000}"/>
    <cellStyle name="Comma 3 5 3 2 5 4 2 2 2" xfId="36717" xr:uid="{7A59719D-2433-4235-839D-30C12E52E5C6}"/>
    <cellStyle name="Comma 3 5 3 2 5 4 2 3" xfId="27110" xr:uid="{5A0A5F90-26CC-483E-B141-EFBC5D9014B7}"/>
    <cellStyle name="Comma 3 5 3 2 5 4 3" xfId="12700" xr:uid="{00000000-0005-0000-0000-0000DB3F0000}"/>
    <cellStyle name="Comma 3 5 3 2 5 4 3 2" xfId="31914" xr:uid="{EDFCA824-3AE1-46DA-84E5-7E120CF85837}"/>
    <cellStyle name="Comma 3 5 3 2 5 4 4" xfId="22307" xr:uid="{75C0A573-67EC-4BC8-BEE8-F51F2F733946}"/>
    <cellStyle name="Comma 3 5 3 2 5 5" xfId="5495" xr:uid="{00000000-0005-0000-0000-0000DC3F0000}"/>
    <cellStyle name="Comma 3 5 3 2 5 5 2" xfId="15102" xr:uid="{00000000-0005-0000-0000-0000DD3F0000}"/>
    <cellStyle name="Comma 3 5 3 2 5 5 2 2" xfId="34316" xr:uid="{A3801A02-B8B1-404A-BE58-62C879726130}"/>
    <cellStyle name="Comma 3 5 3 2 5 5 3" xfId="24709" xr:uid="{28FD9B7F-91EF-42C6-82A5-A8D669E7E630}"/>
    <cellStyle name="Comma 3 5 3 2 5 6" xfId="10298" xr:uid="{00000000-0005-0000-0000-0000DE3F0000}"/>
    <cellStyle name="Comma 3 5 3 2 5 6 2" xfId="29512" xr:uid="{6DCB3F7C-3888-4901-9A2B-7E53D05FB66A}"/>
    <cellStyle name="Comma 3 5 3 2 5 7" xfId="19905" xr:uid="{3BAD2049-9EE4-4808-B05D-F44370D63F31}"/>
    <cellStyle name="Comma 3 5 3 2 6" xfId="888" xr:uid="{00000000-0005-0000-0000-0000DF3F0000}"/>
    <cellStyle name="Comma 3 5 3 2 6 2" xfId="3293" xr:uid="{00000000-0005-0000-0000-0000E03F0000}"/>
    <cellStyle name="Comma 3 5 3 2 6 2 2" xfId="8096" xr:uid="{00000000-0005-0000-0000-0000E13F0000}"/>
    <cellStyle name="Comma 3 5 3 2 6 2 2 2" xfId="17703" xr:uid="{00000000-0005-0000-0000-0000E23F0000}"/>
    <cellStyle name="Comma 3 5 3 2 6 2 2 2 2" xfId="36917" xr:uid="{DC77D3F2-E328-4B35-8DAB-6480B1E74D6F}"/>
    <cellStyle name="Comma 3 5 3 2 6 2 2 3" xfId="27310" xr:uid="{3820A291-FD69-4FD2-84FE-2E5960826EAD}"/>
    <cellStyle name="Comma 3 5 3 2 6 2 3" xfId="12900" xr:uid="{00000000-0005-0000-0000-0000E33F0000}"/>
    <cellStyle name="Comma 3 5 3 2 6 2 3 2" xfId="32114" xr:uid="{075F4809-2DE2-4574-A06D-8BA4629A16F6}"/>
    <cellStyle name="Comma 3 5 3 2 6 2 4" xfId="22507" xr:uid="{689961BB-B185-4EF5-B021-4A32442AEAF4}"/>
    <cellStyle name="Comma 3 5 3 2 6 3" xfId="5695" xr:uid="{00000000-0005-0000-0000-0000E43F0000}"/>
    <cellStyle name="Comma 3 5 3 2 6 3 2" xfId="15302" xr:uid="{00000000-0005-0000-0000-0000E53F0000}"/>
    <cellStyle name="Comma 3 5 3 2 6 3 2 2" xfId="34516" xr:uid="{47ACE4C9-D511-4E36-B527-0068E472485D}"/>
    <cellStyle name="Comma 3 5 3 2 6 3 3" xfId="24909" xr:uid="{7BD5E393-5AD0-4B64-9BC3-0F4EEB0367F7}"/>
    <cellStyle name="Comma 3 5 3 2 6 4" xfId="10498" xr:uid="{00000000-0005-0000-0000-0000E63F0000}"/>
    <cellStyle name="Comma 3 5 3 2 6 4 2" xfId="29712" xr:uid="{53990F23-2131-44D4-9563-8098B62B2845}"/>
    <cellStyle name="Comma 3 5 3 2 6 5" xfId="20105" xr:uid="{7C49FE34-3BC4-4742-ADB7-45A8C6771010}"/>
    <cellStyle name="Comma 3 5 3 2 7" xfId="1688" xr:uid="{00000000-0005-0000-0000-0000E73F0000}"/>
    <cellStyle name="Comma 3 5 3 2 7 2" xfId="4093" xr:uid="{00000000-0005-0000-0000-0000E83F0000}"/>
    <cellStyle name="Comma 3 5 3 2 7 2 2" xfId="8896" xr:uid="{00000000-0005-0000-0000-0000E93F0000}"/>
    <cellStyle name="Comma 3 5 3 2 7 2 2 2" xfId="18503" xr:uid="{00000000-0005-0000-0000-0000EA3F0000}"/>
    <cellStyle name="Comma 3 5 3 2 7 2 2 2 2" xfId="37717" xr:uid="{FA19603F-BF2D-4F23-A244-8DF0F75FBCAB}"/>
    <cellStyle name="Comma 3 5 3 2 7 2 2 3" xfId="28110" xr:uid="{A354E21C-30A7-49EB-84B1-912A9D4FA753}"/>
    <cellStyle name="Comma 3 5 3 2 7 2 3" xfId="13700" xr:uid="{00000000-0005-0000-0000-0000EB3F0000}"/>
    <cellStyle name="Comma 3 5 3 2 7 2 3 2" xfId="32914" xr:uid="{38029173-F5B6-4EE5-90A2-327D597DB000}"/>
    <cellStyle name="Comma 3 5 3 2 7 2 4" xfId="23307" xr:uid="{D72BBC6D-D915-4D4B-8587-EB77DADF9167}"/>
    <cellStyle name="Comma 3 5 3 2 7 3" xfId="6495" xr:uid="{00000000-0005-0000-0000-0000EC3F0000}"/>
    <cellStyle name="Comma 3 5 3 2 7 3 2" xfId="16102" xr:uid="{00000000-0005-0000-0000-0000ED3F0000}"/>
    <cellStyle name="Comma 3 5 3 2 7 3 2 2" xfId="35316" xr:uid="{B2DB2EDE-F544-4147-83A2-30AE6DC870B6}"/>
    <cellStyle name="Comma 3 5 3 2 7 3 3" xfId="25709" xr:uid="{3E6DC13D-9E1A-4E55-B209-A833BE40A6B5}"/>
    <cellStyle name="Comma 3 5 3 2 7 4" xfId="11298" xr:uid="{00000000-0005-0000-0000-0000EE3F0000}"/>
    <cellStyle name="Comma 3 5 3 2 7 4 2" xfId="30512" xr:uid="{DC246DDF-086E-4925-AB3D-89559EB7FFF5}"/>
    <cellStyle name="Comma 3 5 3 2 7 5" xfId="20905" xr:uid="{F33900DC-EF76-41F8-ACDF-8A6A0B443CC9}"/>
    <cellStyle name="Comma 3 5 3 2 8" xfId="2493" xr:uid="{00000000-0005-0000-0000-0000EF3F0000}"/>
    <cellStyle name="Comma 3 5 3 2 8 2" xfId="7296" xr:uid="{00000000-0005-0000-0000-0000F03F0000}"/>
    <cellStyle name="Comma 3 5 3 2 8 2 2" xfId="16903" xr:uid="{00000000-0005-0000-0000-0000F13F0000}"/>
    <cellStyle name="Comma 3 5 3 2 8 2 2 2" xfId="36117" xr:uid="{EBAD6A5B-5953-4DBF-BD13-3DA14067C83F}"/>
    <cellStyle name="Comma 3 5 3 2 8 2 3" xfId="26510" xr:uid="{C8671B7C-181C-44DB-808B-E2477F37B96A}"/>
    <cellStyle name="Comma 3 5 3 2 8 3" xfId="12100" xr:uid="{00000000-0005-0000-0000-0000F23F0000}"/>
    <cellStyle name="Comma 3 5 3 2 8 3 2" xfId="31314" xr:uid="{08D0D6AB-B7FD-49D1-A72C-9583E3F95649}"/>
    <cellStyle name="Comma 3 5 3 2 8 4" xfId="21707" xr:uid="{0258D0BE-6F56-4E08-B507-8929E3841385}"/>
    <cellStyle name="Comma 3 5 3 2 9" xfId="4895" xr:uid="{00000000-0005-0000-0000-0000F33F0000}"/>
    <cellStyle name="Comma 3 5 3 2 9 2" xfId="14502" xr:uid="{00000000-0005-0000-0000-0000F43F0000}"/>
    <cellStyle name="Comma 3 5 3 2 9 2 2" xfId="33716" xr:uid="{500F215F-85FB-4063-84C5-B962A595F6C5}"/>
    <cellStyle name="Comma 3 5 3 2 9 3" xfId="24109" xr:uid="{64386326-3F20-4C88-B8DD-9616815731F9}"/>
    <cellStyle name="Comma 3 5 3 3" xfId="137" xr:uid="{00000000-0005-0000-0000-0000F53F0000}"/>
    <cellStyle name="Comma 3 5 3 3 10" xfId="19355" xr:uid="{8ADA49EA-D4F5-4672-86A3-436F81C000B7}"/>
    <cellStyle name="Comma 3 5 3 3 2" xfId="337" xr:uid="{00000000-0005-0000-0000-0000F63F0000}"/>
    <cellStyle name="Comma 3 5 3 3 2 2" xfId="1138" xr:uid="{00000000-0005-0000-0000-0000F73F0000}"/>
    <cellStyle name="Comma 3 5 3 3 2 2 2" xfId="3543" xr:uid="{00000000-0005-0000-0000-0000F83F0000}"/>
    <cellStyle name="Comma 3 5 3 3 2 2 2 2" xfId="8346" xr:uid="{00000000-0005-0000-0000-0000F93F0000}"/>
    <cellStyle name="Comma 3 5 3 3 2 2 2 2 2" xfId="17953" xr:uid="{00000000-0005-0000-0000-0000FA3F0000}"/>
    <cellStyle name="Comma 3 5 3 3 2 2 2 2 2 2" xfId="37167" xr:uid="{EA35A20B-95BC-4B7A-9E43-FEAD300F045E}"/>
    <cellStyle name="Comma 3 5 3 3 2 2 2 2 3" xfId="27560" xr:uid="{9E491AA6-77AD-47C0-856A-D121964FFE7C}"/>
    <cellStyle name="Comma 3 5 3 3 2 2 2 3" xfId="13150" xr:uid="{00000000-0005-0000-0000-0000FB3F0000}"/>
    <cellStyle name="Comma 3 5 3 3 2 2 2 3 2" xfId="32364" xr:uid="{949491E1-129D-414E-9FD5-5B66050F78DB}"/>
    <cellStyle name="Comma 3 5 3 3 2 2 2 4" xfId="22757" xr:uid="{718C4B79-A964-49E1-8F72-493748F5ED37}"/>
    <cellStyle name="Comma 3 5 3 3 2 2 3" xfId="5945" xr:uid="{00000000-0005-0000-0000-0000FC3F0000}"/>
    <cellStyle name="Comma 3 5 3 3 2 2 3 2" xfId="15552" xr:uid="{00000000-0005-0000-0000-0000FD3F0000}"/>
    <cellStyle name="Comma 3 5 3 3 2 2 3 2 2" xfId="34766" xr:uid="{7CD8FD8D-3E52-4DFA-9994-729F0B48861B}"/>
    <cellStyle name="Comma 3 5 3 3 2 2 3 3" xfId="25159" xr:uid="{6F45EB01-E604-4980-A73C-5282EAE2BFDF}"/>
    <cellStyle name="Comma 3 5 3 3 2 2 4" xfId="10748" xr:uid="{00000000-0005-0000-0000-0000FE3F0000}"/>
    <cellStyle name="Comma 3 5 3 3 2 2 4 2" xfId="29962" xr:uid="{49B45EB3-9D10-4BD1-9AAD-2827E8543AE4}"/>
    <cellStyle name="Comma 3 5 3 3 2 2 5" xfId="20355" xr:uid="{66508F27-7BF7-4681-A1BC-8BF36935DDAD}"/>
    <cellStyle name="Comma 3 5 3 3 2 3" xfId="1938" xr:uid="{00000000-0005-0000-0000-0000FF3F0000}"/>
    <cellStyle name="Comma 3 5 3 3 2 3 2" xfId="4343" xr:uid="{00000000-0005-0000-0000-000000400000}"/>
    <cellStyle name="Comma 3 5 3 3 2 3 2 2" xfId="9146" xr:uid="{00000000-0005-0000-0000-000001400000}"/>
    <cellStyle name="Comma 3 5 3 3 2 3 2 2 2" xfId="18753" xr:uid="{00000000-0005-0000-0000-000002400000}"/>
    <cellStyle name="Comma 3 5 3 3 2 3 2 2 2 2" xfId="37967" xr:uid="{F252E71D-AD04-4A01-8024-B362AC70454F}"/>
    <cellStyle name="Comma 3 5 3 3 2 3 2 2 3" xfId="28360" xr:uid="{B2092801-83F3-4145-93DA-BFA4E4FF7FD9}"/>
    <cellStyle name="Comma 3 5 3 3 2 3 2 3" xfId="13950" xr:uid="{00000000-0005-0000-0000-000003400000}"/>
    <cellStyle name="Comma 3 5 3 3 2 3 2 3 2" xfId="33164" xr:uid="{50CDB834-BED8-43A3-9C7D-E9DBFEBA87F5}"/>
    <cellStyle name="Comma 3 5 3 3 2 3 2 4" xfId="23557" xr:uid="{40541F15-5026-4271-9443-0F626D4B9473}"/>
    <cellStyle name="Comma 3 5 3 3 2 3 3" xfId="6745" xr:uid="{00000000-0005-0000-0000-000004400000}"/>
    <cellStyle name="Comma 3 5 3 3 2 3 3 2" xfId="16352" xr:uid="{00000000-0005-0000-0000-000005400000}"/>
    <cellStyle name="Comma 3 5 3 3 2 3 3 2 2" xfId="35566" xr:uid="{8AF42FC9-6E06-4A83-95F4-708BC750BC36}"/>
    <cellStyle name="Comma 3 5 3 3 2 3 3 3" xfId="25959" xr:uid="{7AF69FB0-B4AF-4D5E-AC64-3BB33E8E8A3A}"/>
    <cellStyle name="Comma 3 5 3 3 2 3 4" xfId="11548" xr:uid="{00000000-0005-0000-0000-000006400000}"/>
    <cellStyle name="Comma 3 5 3 3 2 3 4 2" xfId="30762" xr:uid="{A43E48EA-25AE-4EE1-B979-778D2A837822}"/>
    <cellStyle name="Comma 3 5 3 3 2 3 5" xfId="21155" xr:uid="{D9C505B8-B7B9-495E-9D80-800AFB5515BA}"/>
    <cellStyle name="Comma 3 5 3 3 2 4" xfId="2743" xr:uid="{00000000-0005-0000-0000-000007400000}"/>
    <cellStyle name="Comma 3 5 3 3 2 4 2" xfId="7546" xr:uid="{00000000-0005-0000-0000-000008400000}"/>
    <cellStyle name="Comma 3 5 3 3 2 4 2 2" xfId="17153" xr:uid="{00000000-0005-0000-0000-000009400000}"/>
    <cellStyle name="Comma 3 5 3 3 2 4 2 2 2" xfId="36367" xr:uid="{9BD2FD70-DEC3-4CD0-A841-61E99A4D0FFC}"/>
    <cellStyle name="Comma 3 5 3 3 2 4 2 3" xfId="26760" xr:uid="{7D9ACA62-D0F4-4975-AA2F-874EAE8BC03E}"/>
    <cellStyle name="Comma 3 5 3 3 2 4 3" xfId="12350" xr:uid="{00000000-0005-0000-0000-00000A400000}"/>
    <cellStyle name="Comma 3 5 3 3 2 4 3 2" xfId="31564" xr:uid="{601DDB57-2654-492C-8070-F1FA6C91237D}"/>
    <cellStyle name="Comma 3 5 3 3 2 4 4" xfId="21957" xr:uid="{10C89AA0-0C8D-483D-A146-C03E0232B038}"/>
    <cellStyle name="Comma 3 5 3 3 2 5" xfId="5145" xr:uid="{00000000-0005-0000-0000-00000B400000}"/>
    <cellStyle name="Comma 3 5 3 3 2 5 2" xfId="14752" xr:uid="{00000000-0005-0000-0000-00000C400000}"/>
    <cellStyle name="Comma 3 5 3 3 2 5 2 2" xfId="33966" xr:uid="{C770CEC7-843C-4556-AE0B-3DD1D7FBCE85}"/>
    <cellStyle name="Comma 3 5 3 3 2 5 3" xfId="24359" xr:uid="{3AB64FAA-7436-43AD-AF3A-893F6BA5AC87}"/>
    <cellStyle name="Comma 3 5 3 3 2 6" xfId="9948" xr:uid="{00000000-0005-0000-0000-00000D400000}"/>
    <cellStyle name="Comma 3 5 3 3 2 6 2" xfId="29162" xr:uid="{3C6D7A04-E44D-4E6A-A6A6-6A78D0B8499E}"/>
    <cellStyle name="Comma 3 5 3 3 2 7" xfId="19555" xr:uid="{7A936F3D-4A36-4881-86D5-6495328CDDF1}"/>
    <cellStyle name="Comma 3 5 3 3 3" xfId="537" xr:uid="{00000000-0005-0000-0000-00000E400000}"/>
    <cellStyle name="Comma 3 5 3 3 3 2" xfId="1338" xr:uid="{00000000-0005-0000-0000-00000F400000}"/>
    <cellStyle name="Comma 3 5 3 3 3 2 2" xfId="3743" xr:uid="{00000000-0005-0000-0000-000010400000}"/>
    <cellStyle name="Comma 3 5 3 3 3 2 2 2" xfId="8546" xr:uid="{00000000-0005-0000-0000-000011400000}"/>
    <cellStyle name="Comma 3 5 3 3 3 2 2 2 2" xfId="18153" xr:uid="{00000000-0005-0000-0000-000012400000}"/>
    <cellStyle name="Comma 3 5 3 3 3 2 2 2 2 2" xfId="37367" xr:uid="{F3ED02C6-32FF-49A7-92FD-99C3BEBDE850}"/>
    <cellStyle name="Comma 3 5 3 3 3 2 2 2 3" xfId="27760" xr:uid="{4D46D245-1FF1-4D4A-B636-374576F6D53E}"/>
    <cellStyle name="Comma 3 5 3 3 3 2 2 3" xfId="13350" xr:uid="{00000000-0005-0000-0000-000013400000}"/>
    <cellStyle name="Comma 3 5 3 3 3 2 2 3 2" xfId="32564" xr:uid="{2FEFF573-A7EE-45C9-8A0F-75543730E02C}"/>
    <cellStyle name="Comma 3 5 3 3 3 2 2 4" xfId="22957" xr:uid="{E5621E6F-9760-4001-AA63-FFD9C52F799E}"/>
    <cellStyle name="Comma 3 5 3 3 3 2 3" xfId="6145" xr:uid="{00000000-0005-0000-0000-000014400000}"/>
    <cellStyle name="Comma 3 5 3 3 3 2 3 2" xfId="15752" xr:uid="{00000000-0005-0000-0000-000015400000}"/>
    <cellStyle name="Comma 3 5 3 3 3 2 3 2 2" xfId="34966" xr:uid="{F24F023C-EB5B-4FEF-AA63-F0798975505D}"/>
    <cellStyle name="Comma 3 5 3 3 3 2 3 3" xfId="25359" xr:uid="{62961C42-35F8-4706-AC2B-DF3D336869EB}"/>
    <cellStyle name="Comma 3 5 3 3 3 2 4" xfId="10948" xr:uid="{00000000-0005-0000-0000-000016400000}"/>
    <cellStyle name="Comma 3 5 3 3 3 2 4 2" xfId="30162" xr:uid="{402B1D8C-D595-4F75-B9CB-BA542EBB2D01}"/>
    <cellStyle name="Comma 3 5 3 3 3 2 5" xfId="20555" xr:uid="{753EDB24-93E0-4370-986D-2DA68B426744}"/>
    <cellStyle name="Comma 3 5 3 3 3 3" xfId="2138" xr:uid="{00000000-0005-0000-0000-000017400000}"/>
    <cellStyle name="Comma 3 5 3 3 3 3 2" xfId="4543" xr:uid="{00000000-0005-0000-0000-000018400000}"/>
    <cellStyle name="Comma 3 5 3 3 3 3 2 2" xfId="9346" xr:uid="{00000000-0005-0000-0000-000019400000}"/>
    <cellStyle name="Comma 3 5 3 3 3 3 2 2 2" xfId="18953" xr:uid="{00000000-0005-0000-0000-00001A400000}"/>
    <cellStyle name="Comma 3 5 3 3 3 3 2 2 2 2" xfId="38167" xr:uid="{DE4207E6-95FB-46C2-976A-72E05148D32C}"/>
    <cellStyle name="Comma 3 5 3 3 3 3 2 2 3" xfId="28560" xr:uid="{971B60F7-0E9C-452C-BE6D-5787C4DC266E}"/>
    <cellStyle name="Comma 3 5 3 3 3 3 2 3" xfId="14150" xr:uid="{00000000-0005-0000-0000-00001B400000}"/>
    <cellStyle name="Comma 3 5 3 3 3 3 2 3 2" xfId="33364" xr:uid="{F8123D13-F2B6-4D44-9D4A-7D650B31D615}"/>
    <cellStyle name="Comma 3 5 3 3 3 3 2 4" xfId="23757" xr:uid="{E52CC3CD-7589-481D-9D3A-E536C24A9EFE}"/>
    <cellStyle name="Comma 3 5 3 3 3 3 3" xfId="6945" xr:uid="{00000000-0005-0000-0000-00001C400000}"/>
    <cellStyle name="Comma 3 5 3 3 3 3 3 2" xfId="16552" xr:uid="{00000000-0005-0000-0000-00001D400000}"/>
    <cellStyle name="Comma 3 5 3 3 3 3 3 2 2" xfId="35766" xr:uid="{F2E5C64B-9285-4E07-AE8E-7710BE5464D1}"/>
    <cellStyle name="Comma 3 5 3 3 3 3 3 3" xfId="26159" xr:uid="{08F8519D-8922-437B-A0DC-5FF37F8D05A3}"/>
    <cellStyle name="Comma 3 5 3 3 3 3 4" xfId="11748" xr:uid="{00000000-0005-0000-0000-00001E400000}"/>
    <cellStyle name="Comma 3 5 3 3 3 3 4 2" xfId="30962" xr:uid="{1852A7D3-279E-46AD-8F54-7344B66A3F1D}"/>
    <cellStyle name="Comma 3 5 3 3 3 3 5" xfId="21355" xr:uid="{9599ADE1-7AF2-43A5-9651-DA4485A5842E}"/>
    <cellStyle name="Comma 3 5 3 3 3 4" xfId="2943" xr:uid="{00000000-0005-0000-0000-00001F400000}"/>
    <cellStyle name="Comma 3 5 3 3 3 4 2" xfId="7746" xr:uid="{00000000-0005-0000-0000-000020400000}"/>
    <cellStyle name="Comma 3 5 3 3 3 4 2 2" xfId="17353" xr:uid="{00000000-0005-0000-0000-000021400000}"/>
    <cellStyle name="Comma 3 5 3 3 3 4 2 2 2" xfId="36567" xr:uid="{F67F9500-E490-4347-AFA5-F1A7EB67F38A}"/>
    <cellStyle name="Comma 3 5 3 3 3 4 2 3" xfId="26960" xr:uid="{12B566F7-79F7-41A4-9909-1156A666C1F2}"/>
    <cellStyle name="Comma 3 5 3 3 3 4 3" xfId="12550" xr:uid="{00000000-0005-0000-0000-000022400000}"/>
    <cellStyle name="Comma 3 5 3 3 3 4 3 2" xfId="31764" xr:uid="{3B58055C-B6F0-4A8C-A3D3-87CF914F9083}"/>
    <cellStyle name="Comma 3 5 3 3 3 4 4" xfId="22157" xr:uid="{D9DF8D60-FCEE-464E-B306-9C1049F3F4A6}"/>
    <cellStyle name="Comma 3 5 3 3 3 5" xfId="5345" xr:uid="{00000000-0005-0000-0000-000023400000}"/>
    <cellStyle name="Comma 3 5 3 3 3 5 2" xfId="14952" xr:uid="{00000000-0005-0000-0000-000024400000}"/>
    <cellStyle name="Comma 3 5 3 3 3 5 2 2" xfId="34166" xr:uid="{43DC5B30-8FAD-4134-B7D8-1A1A349E497D}"/>
    <cellStyle name="Comma 3 5 3 3 3 5 3" xfId="24559" xr:uid="{02FE2868-20B5-4BD0-AD50-65E9F0F3ADE0}"/>
    <cellStyle name="Comma 3 5 3 3 3 6" xfId="10148" xr:uid="{00000000-0005-0000-0000-000025400000}"/>
    <cellStyle name="Comma 3 5 3 3 3 6 2" xfId="29362" xr:uid="{1E8FCD02-47AC-4D4F-8029-E7731EE29DE1}"/>
    <cellStyle name="Comma 3 5 3 3 3 7" xfId="19755" xr:uid="{3A7D9D25-07B0-4672-835B-BAE864FBC4AE}"/>
    <cellStyle name="Comma 3 5 3 3 4" xfId="737" xr:uid="{00000000-0005-0000-0000-000026400000}"/>
    <cellStyle name="Comma 3 5 3 3 4 2" xfId="1538" xr:uid="{00000000-0005-0000-0000-000027400000}"/>
    <cellStyle name="Comma 3 5 3 3 4 2 2" xfId="3943" xr:uid="{00000000-0005-0000-0000-000028400000}"/>
    <cellStyle name="Comma 3 5 3 3 4 2 2 2" xfId="8746" xr:uid="{00000000-0005-0000-0000-000029400000}"/>
    <cellStyle name="Comma 3 5 3 3 4 2 2 2 2" xfId="18353" xr:uid="{00000000-0005-0000-0000-00002A400000}"/>
    <cellStyle name="Comma 3 5 3 3 4 2 2 2 2 2" xfId="37567" xr:uid="{5560E4EF-ECBA-49BB-8CB8-EFA9284FA224}"/>
    <cellStyle name="Comma 3 5 3 3 4 2 2 2 3" xfId="27960" xr:uid="{AAFC52D0-97CC-4903-8001-BF88165397C1}"/>
    <cellStyle name="Comma 3 5 3 3 4 2 2 3" xfId="13550" xr:uid="{00000000-0005-0000-0000-00002B400000}"/>
    <cellStyle name="Comma 3 5 3 3 4 2 2 3 2" xfId="32764" xr:uid="{77866856-F6CF-40FB-9D3D-AC5C244C75A2}"/>
    <cellStyle name="Comma 3 5 3 3 4 2 2 4" xfId="23157" xr:uid="{BFDAD60E-FE9F-49ED-9D44-7DC0C9526AD4}"/>
    <cellStyle name="Comma 3 5 3 3 4 2 3" xfId="6345" xr:uid="{00000000-0005-0000-0000-00002C400000}"/>
    <cellStyle name="Comma 3 5 3 3 4 2 3 2" xfId="15952" xr:uid="{00000000-0005-0000-0000-00002D400000}"/>
    <cellStyle name="Comma 3 5 3 3 4 2 3 2 2" xfId="35166" xr:uid="{59A1E81C-72F4-490C-9601-C6D7EDBF7C8C}"/>
    <cellStyle name="Comma 3 5 3 3 4 2 3 3" xfId="25559" xr:uid="{976767D7-433D-40BD-8449-FF26165C92D1}"/>
    <cellStyle name="Comma 3 5 3 3 4 2 4" xfId="11148" xr:uid="{00000000-0005-0000-0000-00002E400000}"/>
    <cellStyle name="Comma 3 5 3 3 4 2 4 2" xfId="30362" xr:uid="{F58BAF97-1D69-46C3-8B88-E8752E1F226F}"/>
    <cellStyle name="Comma 3 5 3 3 4 2 5" xfId="20755" xr:uid="{C44C44B1-C07D-4984-95CB-D6C545C68C17}"/>
    <cellStyle name="Comma 3 5 3 3 4 3" xfId="2338" xr:uid="{00000000-0005-0000-0000-00002F400000}"/>
    <cellStyle name="Comma 3 5 3 3 4 3 2" xfId="4743" xr:uid="{00000000-0005-0000-0000-000030400000}"/>
    <cellStyle name="Comma 3 5 3 3 4 3 2 2" xfId="9546" xr:uid="{00000000-0005-0000-0000-000031400000}"/>
    <cellStyle name="Comma 3 5 3 3 4 3 2 2 2" xfId="19153" xr:uid="{00000000-0005-0000-0000-000032400000}"/>
    <cellStyle name="Comma 3 5 3 3 4 3 2 2 2 2" xfId="38367" xr:uid="{692B2DBD-CC23-45C1-9969-DF1619BB8999}"/>
    <cellStyle name="Comma 3 5 3 3 4 3 2 2 3" xfId="28760" xr:uid="{1AD3470E-AC49-49A8-BB0C-93B4B1988316}"/>
    <cellStyle name="Comma 3 5 3 3 4 3 2 3" xfId="14350" xr:uid="{00000000-0005-0000-0000-000033400000}"/>
    <cellStyle name="Comma 3 5 3 3 4 3 2 3 2" xfId="33564" xr:uid="{52CE7AD9-0A57-424C-A9BB-1C5D1EC2F45F}"/>
    <cellStyle name="Comma 3 5 3 3 4 3 2 4" xfId="23957" xr:uid="{515FCB70-DFCE-44FD-B979-A81D2838E970}"/>
    <cellStyle name="Comma 3 5 3 3 4 3 3" xfId="7145" xr:uid="{00000000-0005-0000-0000-000034400000}"/>
    <cellStyle name="Comma 3 5 3 3 4 3 3 2" xfId="16752" xr:uid="{00000000-0005-0000-0000-000035400000}"/>
    <cellStyle name="Comma 3 5 3 3 4 3 3 2 2" xfId="35966" xr:uid="{62C3D88C-72A7-4CF4-8CD5-8B910FBA36AB}"/>
    <cellStyle name="Comma 3 5 3 3 4 3 3 3" xfId="26359" xr:uid="{EC363C54-BC06-48A7-AAF6-0E655A4EC0E4}"/>
    <cellStyle name="Comma 3 5 3 3 4 3 4" xfId="11948" xr:uid="{00000000-0005-0000-0000-000036400000}"/>
    <cellStyle name="Comma 3 5 3 3 4 3 4 2" xfId="31162" xr:uid="{42D10C96-97AF-460E-9DB0-211CF20EEEB5}"/>
    <cellStyle name="Comma 3 5 3 3 4 3 5" xfId="21555" xr:uid="{E402CE2C-05A3-40EC-9CA9-BD3A847486C3}"/>
    <cellStyle name="Comma 3 5 3 3 4 4" xfId="3143" xr:uid="{00000000-0005-0000-0000-000037400000}"/>
    <cellStyle name="Comma 3 5 3 3 4 4 2" xfId="7946" xr:uid="{00000000-0005-0000-0000-000038400000}"/>
    <cellStyle name="Comma 3 5 3 3 4 4 2 2" xfId="17553" xr:uid="{00000000-0005-0000-0000-000039400000}"/>
    <cellStyle name="Comma 3 5 3 3 4 4 2 2 2" xfId="36767" xr:uid="{EECE7527-687A-46E3-B06D-6F23CCA44F6A}"/>
    <cellStyle name="Comma 3 5 3 3 4 4 2 3" xfId="27160" xr:uid="{18384647-0538-4F70-8276-E4CD46F83969}"/>
    <cellStyle name="Comma 3 5 3 3 4 4 3" xfId="12750" xr:uid="{00000000-0005-0000-0000-00003A400000}"/>
    <cellStyle name="Comma 3 5 3 3 4 4 3 2" xfId="31964" xr:uid="{331FD32F-D6B3-47A0-9012-E2482649864E}"/>
    <cellStyle name="Comma 3 5 3 3 4 4 4" xfId="22357" xr:uid="{A0D261A8-2FAC-42A8-BFF8-8E5FA46E6A13}"/>
    <cellStyle name="Comma 3 5 3 3 4 5" xfId="5545" xr:uid="{00000000-0005-0000-0000-00003B400000}"/>
    <cellStyle name="Comma 3 5 3 3 4 5 2" xfId="15152" xr:uid="{00000000-0005-0000-0000-00003C400000}"/>
    <cellStyle name="Comma 3 5 3 3 4 5 2 2" xfId="34366" xr:uid="{2800BE6A-1002-4075-9ED7-8343F3F5215C}"/>
    <cellStyle name="Comma 3 5 3 3 4 5 3" xfId="24759" xr:uid="{B454A171-791F-4E6F-8A42-68F8168147FC}"/>
    <cellStyle name="Comma 3 5 3 3 4 6" xfId="10348" xr:uid="{00000000-0005-0000-0000-00003D400000}"/>
    <cellStyle name="Comma 3 5 3 3 4 6 2" xfId="29562" xr:uid="{535AB155-37E6-4D72-8A42-FD496C136D9F}"/>
    <cellStyle name="Comma 3 5 3 3 4 7" xfId="19955" xr:uid="{F0F90D22-9C0D-45AF-B974-C09591C2A2FE}"/>
    <cellStyle name="Comma 3 5 3 3 5" xfId="938" xr:uid="{00000000-0005-0000-0000-00003E400000}"/>
    <cellStyle name="Comma 3 5 3 3 5 2" xfId="3343" xr:uid="{00000000-0005-0000-0000-00003F400000}"/>
    <cellStyle name="Comma 3 5 3 3 5 2 2" xfId="8146" xr:uid="{00000000-0005-0000-0000-000040400000}"/>
    <cellStyle name="Comma 3 5 3 3 5 2 2 2" xfId="17753" xr:uid="{00000000-0005-0000-0000-000041400000}"/>
    <cellStyle name="Comma 3 5 3 3 5 2 2 2 2" xfId="36967" xr:uid="{9865FE06-C6C5-4B67-A2A0-D26A2F0289C0}"/>
    <cellStyle name="Comma 3 5 3 3 5 2 2 3" xfId="27360" xr:uid="{6ADB83F3-A1A2-4BDA-936A-18BB275F9385}"/>
    <cellStyle name="Comma 3 5 3 3 5 2 3" xfId="12950" xr:uid="{00000000-0005-0000-0000-000042400000}"/>
    <cellStyle name="Comma 3 5 3 3 5 2 3 2" xfId="32164" xr:uid="{BC11F3F3-E042-4690-8EC0-91C12CA28F50}"/>
    <cellStyle name="Comma 3 5 3 3 5 2 4" xfId="22557" xr:uid="{0D9EC019-AF41-4D51-B74B-83810BE4289F}"/>
    <cellStyle name="Comma 3 5 3 3 5 3" xfId="5745" xr:uid="{00000000-0005-0000-0000-000043400000}"/>
    <cellStyle name="Comma 3 5 3 3 5 3 2" xfId="15352" xr:uid="{00000000-0005-0000-0000-000044400000}"/>
    <cellStyle name="Comma 3 5 3 3 5 3 2 2" xfId="34566" xr:uid="{371EA6F9-B53D-42E9-8305-861574A85CBB}"/>
    <cellStyle name="Comma 3 5 3 3 5 3 3" xfId="24959" xr:uid="{05AFBFC7-B5C6-476E-A7A1-58ABD84A6BEC}"/>
    <cellStyle name="Comma 3 5 3 3 5 4" xfId="10548" xr:uid="{00000000-0005-0000-0000-000045400000}"/>
    <cellStyle name="Comma 3 5 3 3 5 4 2" xfId="29762" xr:uid="{8B5BCD3B-CA43-4A16-9BDA-81D2163E9452}"/>
    <cellStyle name="Comma 3 5 3 3 5 5" xfId="20155" xr:uid="{0FF10159-246E-485A-ABCB-529A3CFD1247}"/>
    <cellStyle name="Comma 3 5 3 3 6" xfId="1738" xr:uid="{00000000-0005-0000-0000-000046400000}"/>
    <cellStyle name="Comma 3 5 3 3 6 2" xfId="4143" xr:uid="{00000000-0005-0000-0000-000047400000}"/>
    <cellStyle name="Comma 3 5 3 3 6 2 2" xfId="8946" xr:uid="{00000000-0005-0000-0000-000048400000}"/>
    <cellStyle name="Comma 3 5 3 3 6 2 2 2" xfId="18553" xr:uid="{00000000-0005-0000-0000-000049400000}"/>
    <cellStyle name="Comma 3 5 3 3 6 2 2 2 2" xfId="37767" xr:uid="{06550506-E047-4A4C-81A5-51F123EAFC2D}"/>
    <cellStyle name="Comma 3 5 3 3 6 2 2 3" xfId="28160" xr:uid="{2D657FA3-A586-4B0B-B982-49644D5067D5}"/>
    <cellStyle name="Comma 3 5 3 3 6 2 3" xfId="13750" xr:uid="{00000000-0005-0000-0000-00004A400000}"/>
    <cellStyle name="Comma 3 5 3 3 6 2 3 2" xfId="32964" xr:uid="{27B9671E-11D8-464C-819E-CB18D0F1B32A}"/>
    <cellStyle name="Comma 3 5 3 3 6 2 4" xfId="23357" xr:uid="{0A1D7C84-F026-4EDF-94E9-10AE018D3BC2}"/>
    <cellStyle name="Comma 3 5 3 3 6 3" xfId="6545" xr:uid="{00000000-0005-0000-0000-00004B400000}"/>
    <cellStyle name="Comma 3 5 3 3 6 3 2" xfId="16152" xr:uid="{00000000-0005-0000-0000-00004C400000}"/>
    <cellStyle name="Comma 3 5 3 3 6 3 2 2" xfId="35366" xr:uid="{82A74422-D91D-4EED-A4D1-312DE22A8722}"/>
    <cellStyle name="Comma 3 5 3 3 6 3 3" xfId="25759" xr:uid="{655C92AC-DCF6-4E6F-8545-840857A95E5A}"/>
    <cellStyle name="Comma 3 5 3 3 6 4" xfId="11348" xr:uid="{00000000-0005-0000-0000-00004D400000}"/>
    <cellStyle name="Comma 3 5 3 3 6 4 2" xfId="30562" xr:uid="{B90206AF-2305-4D93-A4C0-1C2DC0BDE2A7}"/>
    <cellStyle name="Comma 3 5 3 3 6 5" xfId="20955" xr:uid="{E2D6FEA1-BFE4-46A2-84F5-7E061818C04F}"/>
    <cellStyle name="Comma 3 5 3 3 7" xfId="2543" xr:uid="{00000000-0005-0000-0000-00004E400000}"/>
    <cellStyle name="Comma 3 5 3 3 7 2" xfId="7346" xr:uid="{00000000-0005-0000-0000-00004F400000}"/>
    <cellStyle name="Comma 3 5 3 3 7 2 2" xfId="16953" xr:uid="{00000000-0005-0000-0000-000050400000}"/>
    <cellStyle name="Comma 3 5 3 3 7 2 2 2" xfId="36167" xr:uid="{79A30F27-45B2-45CF-9450-C9173992F660}"/>
    <cellStyle name="Comma 3 5 3 3 7 2 3" xfId="26560" xr:uid="{4F43ADC9-CA98-4EA5-8796-23B4C040D19B}"/>
    <cellStyle name="Comma 3 5 3 3 7 3" xfId="12150" xr:uid="{00000000-0005-0000-0000-000051400000}"/>
    <cellStyle name="Comma 3 5 3 3 7 3 2" xfId="31364" xr:uid="{BB212BFB-5471-4A8D-A1F8-D0055E35ECC8}"/>
    <cellStyle name="Comma 3 5 3 3 7 4" xfId="21757" xr:uid="{133E9180-8243-4445-AE5A-72E8EAAA462A}"/>
    <cellStyle name="Comma 3 5 3 3 8" xfId="4945" xr:uid="{00000000-0005-0000-0000-000052400000}"/>
    <cellStyle name="Comma 3 5 3 3 8 2" xfId="14552" xr:uid="{00000000-0005-0000-0000-000053400000}"/>
    <cellStyle name="Comma 3 5 3 3 8 2 2" xfId="33766" xr:uid="{7C590D60-AB36-4EF5-98BA-48E05443F825}"/>
    <cellStyle name="Comma 3 5 3 3 8 3" xfId="24159" xr:uid="{4AFB4D26-EFD1-4F99-B89B-83EC9A021BB5}"/>
    <cellStyle name="Comma 3 5 3 3 9" xfId="9748" xr:uid="{00000000-0005-0000-0000-000054400000}"/>
    <cellStyle name="Comma 3 5 3 3 9 2" xfId="28962" xr:uid="{9387601F-692D-4052-9FD2-E065BE9AC146}"/>
    <cellStyle name="Comma 3 5 3 4" xfId="237" xr:uid="{00000000-0005-0000-0000-000055400000}"/>
    <cellStyle name="Comma 3 5 3 4 2" xfId="1038" xr:uid="{00000000-0005-0000-0000-000056400000}"/>
    <cellStyle name="Comma 3 5 3 4 2 2" xfId="3443" xr:uid="{00000000-0005-0000-0000-000057400000}"/>
    <cellStyle name="Comma 3 5 3 4 2 2 2" xfId="8246" xr:uid="{00000000-0005-0000-0000-000058400000}"/>
    <cellStyle name="Comma 3 5 3 4 2 2 2 2" xfId="17853" xr:uid="{00000000-0005-0000-0000-000059400000}"/>
    <cellStyle name="Comma 3 5 3 4 2 2 2 2 2" xfId="37067" xr:uid="{6DB5C649-18CF-44BA-98A7-5445F8E75508}"/>
    <cellStyle name="Comma 3 5 3 4 2 2 2 3" xfId="27460" xr:uid="{97D31DE8-3A7B-4CDA-98CE-38A183632F2C}"/>
    <cellStyle name="Comma 3 5 3 4 2 2 3" xfId="13050" xr:uid="{00000000-0005-0000-0000-00005A400000}"/>
    <cellStyle name="Comma 3 5 3 4 2 2 3 2" xfId="32264" xr:uid="{84261B6B-4695-4CC2-BD18-51DE9F3323AD}"/>
    <cellStyle name="Comma 3 5 3 4 2 2 4" xfId="22657" xr:uid="{FD03D8EC-46C7-4A7D-92F3-0C03177A83AA}"/>
    <cellStyle name="Comma 3 5 3 4 2 3" xfId="5845" xr:uid="{00000000-0005-0000-0000-00005B400000}"/>
    <cellStyle name="Comma 3 5 3 4 2 3 2" xfId="15452" xr:uid="{00000000-0005-0000-0000-00005C400000}"/>
    <cellStyle name="Comma 3 5 3 4 2 3 2 2" xfId="34666" xr:uid="{4B2F4F9E-5889-4C23-9A4A-DD4E150A3975}"/>
    <cellStyle name="Comma 3 5 3 4 2 3 3" xfId="25059" xr:uid="{CE01ECCD-F5AC-4AEF-A4DF-D4A77BDA8DDD}"/>
    <cellStyle name="Comma 3 5 3 4 2 4" xfId="10648" xr:uid="{00000000-0005-0000-0000-00005D400000}"/>
    <cellStyle name="Comma 3 5 3 4 2 4 2" xfId="29862" xr:uid="{19FB8468-AB8A-40E1-9E98-CCB9040A2D62}"/>
    <cellStyle name="Comma 3 5 3 4 2 5" xfId="20255" xr:uid="{14251008-E254-4E99-ADE4-08107BD6DC27}"/>
    <cellStyle name="Comma 3 5 3 4 3" xfId="1838" xr:uid="{00000000-0005-0000-0000-00005E400000}"/>
    <cellStyle name="Comma 3 5 3 4 3 2" xfId="4243" xr:uid="{00000000-0005-0000-0000-00005F400000}"/>
    <cellStyle name="Comma 3 5 3 4 3 2 2" xfId="9046" xr:uid="{00000000-0005-0000-0000-000060400000}"/>
    <cellStyle name="Comma 3 5 3 4 3 2 2 2" xfId="18653" xr:uid="{00000000-0005-0000-0000-000061400000}"/>
    <cellStyle name="Comma 3 5 3 4 3 2 2 2 2" xfId="37867" xr:uid="{6856F9D6-299F-467D-8B1E-9878775C3F2F}"/>
    <cellStyle name="Comma 3 5 3 4 3 2 2 3" xfId="28260" xr:uid="{C080EAB6-DF04-4E3B-AAFB-CD9C3CEE8BE6}"/>
    <cellStyle name="Comma 3 5 3 4 3 2 3" xfId="13850" xr:uid="{00000000-0005-0000-0000-000062400000}"/>
    <cellStyle name="Comma 3 5 3 4 3 2 3 2" xfId="33064" xr:uid="{B9561896-F51D-4970-A97D-7DAEE44E1141}"/>
    <cellStyle name="Comma 3 5 3 4 3 2 4" xfId="23457" xr:uid="{B07DBC88-7E5F-448A-B350-CE87F8B39DDB}"/>
    <cellStyle name="Comma 3 5 3 4 3 3" xfId="6645" xr:uid="{00000000-0005-0000-0000-000063400000}"/>
    <cellStyle name="Comma 3 5 3 4 3 3 2" xfId="16252" xr:uid="{00000000-0005-0000-0000-000064400000}"/>
    <cellStyle name="Comma 3 5 3 4 3 3 2 2" xfId="35466" xr:uid="{2CC7EE01-D053-4E07-A274-D09A302E6D63}"/>
    <cellStyle name="Comma 3 5 3 4 3 3 3" xfId="25859" xr:uid="{93209F11-DD9F-49DB-BFF5-DE2F2EB057B1}"/>
    <cellStyle name="Comma 3 5 3 4 3 4" xfId="11448" xr:uid="{00000000-0005-0000-0000-000065400000}"/>
    <cellStyle name="Comma 3 5 3 4 3 4 2" xfId="30662" xr:uid="{03B8A8CA-E555-4D17-9901-2A37D5EE835C}"/>
    <cellStyle name="Comma 3 5 3 4 3 5" xfId="21055" xr:uid="{25B4DA03-0DBE-4094-8E28-E35C08DDF69B}"/>
    <cellStyle name="Comma 3 5 3 4 4" xfId="2643" xr:uid="{00000000-0005-0000-0000-000066400000}"/>
    <cellStyle name="Comma 3 5 3 4 4 2" xfId="7446" xr:uid="{00000000-0005-0000-0000-000067400000}"/>
    <cellStyle name="Comma 3 5 3 4 4 2 2" xfId="17053" xr:uid="{00000000-0005-0000-0000-000068400000}"/>
    <cellStyle name="Comma 3 5 3 4 4 2 2 2" xfId="36267" xr:uid="{4BADD1FD-186C-412A-B506-5721269D2F74}"/>
    <cellStyle name="Comma 3 5 3 4 4 2 3" xfId="26660" xr:uid="{230D1E82-CAD8-4B81-9B45-420066867E45}"/>
    <cellStyle name="Comma 3 5 3 4 4 3" xfId="12250" xr:uid="{00000000-0005-0000-0000-000069400000}"/>
    <cellStyle name="Comma 3 5 3 4 4 3 2" xfId="31464" xr:uid="{2418773D-1EAB-4410-8FF2-680BCAED318C}"/>
    <cellStyle name="Comma 3 5 3 4 4 4" xfId="21857" xr:uid="{1C4D13BD-5A98-48E6-9F9B-8D3A30C18F75}"/>
    <cellStyle name="Comma 3 5 3 4 5" xfId="5045" xr:uid="{00000000-0005-0000-0000-00006A400000}"/>
    <cellStyle name="Comma 3 5 3 4 5 2" xfId="14652" xr:uid="{00000000-0005-0000-0000-00006B400000}"/>
    <cellStyle name="Comma 3 5 3 4 5 2 2" xfId="33866" xr:uid="{00671CC0-DCC5-46A7-8E1C-231483C19C78}"/>
    <cellStyle name="Comma 3 5 3 4 5 3" xfId="24259" xr:uid="{91A067D7-E0E1-434E-B411-597035D58F26}"/>
    <cellStyle name="Comma 3 5 3 4 6" xfId="9848" xr:uid="{00000000-0005-0000-0000-00006C400000}"/>
    <cellStyle name="Comma 3 5 3 4 6 2" xfId="29062" xr:uid="{2C0A4A87-5038-49B7-BB16-AF713C34BCE5}"/>
    <cellStyle name="Comma 3 5 3 4 7" xfId="19455" xr:uid="{8571FD1F-EAF7-483B-8172-B496CFE50E69}"/>
    <cellStyle name="Comma 3 5 3 5" xfId="437" xr:uid="{00000000-0005-0000-0000-00006D400000}"/>
    <cellStyle name="Comma 3 5 3 5 2" xfId="1238" xr:uid="{00000000-0005-0000-0000-00006E400000}"/>
    <cellStyle name="Comma 3 5 3 5 2 2" xfId="3643" xr:uid="{00000000-0005-0000-0000-00006F400000}"/>
    <cellStyle name="Comma 3 5 3 5 2 2 2" xfId="8446" xr:uid="{00000000-0005-0000-0000-000070400000}"/>
    <cellStyle name="Comma 3 5 3 5 2 2 2 2" xfId="18053" xr:uid="{00000000-0005-0000-0000-000071400000}"/>
    <cellStyle name="Comma 3 5 3 5 2 2 2 2 2" xfId="37267" xr:uid="{4FBE4824-7E11-4E38-857D-283149E158C6}"/>
    <cellStyle name="Comma 3 5 3 5 2 2 2 3" xfId="27660" xr:uid="{219B1E34-E3FC-4E42-9F65-BF95C4D0AED1}"/>
    <cellStyle name="Comma 3 5 3 5 2 2 3" xfId="13250" xr:uid="{00000000-0005-0000-0000-000072400000}"/>
    <cellStyle name="Comma 3 5 3 5 2 2 3 2" xfId="32464" xr:uid="{2CDC6ACB-0D6A-45B6-91AA-CDBA1C8A7FF7}"/>
    <cellStyle name="Comma 3 5 3 5 2 2 4" xfId="22857" xr:uid="{F0D688EB-5C99-4987-BFB0-59580EA6B5A2}"/>
    <cellStyle name="Comma 3 5 3 5 2 3" xfId="6045" xr:uid="{00000000-0005-0000-0000-000073400000}"/>
    <cellStyle name="Comma 3 5 3 5 2 3 2" xfId="15652" xr:uid="{00000000-0005-0000-0000-000074400000}"/>
    <cellStyle name="Comma 3 5 3 5 2 3 2 2" xfId="34866" xr:uid="{02763394-B5D3-4AA3-82BA-AD691399C161}"/>
    <cellStyle name="Comma 3 5 3 5 2 3 3" xfId="25259" xr:uid="{9A63F793-9399-4F09-BEBB-3E7FAB364517}"/>
    <cellStyle name="Comma 3 5 3 5 2 4" xfId="10848" xr:uid="{00000000-0005-0000-0000-000075400000}"/>
    <cellStyle name="Comma 3 5 3 5 2 4 2" xfId="30062" xr:uid="{30CF8BC7-AC22-4FAB-8F96-306086BE1283}"/>
    <cellStyle name="Comma 3 5 3 5 2 5" xfId="20455" xr:uid="{899FEA15-356A-40B7-BF58-B9991754221D}"/>
    <cellStyle name="Comma 3 5 3 5 3" xfId="2038" xr:uid="{00000000-0005-0000-0000-000076400000}"/>
    <cellStyle name="Comma 3 5 3 5 3 2" xfId="4443" xr:uid="{00000000-0005-0000-0000-000077400000}"/>
    <cellStyle name="Comma 3 5 3 5 3 2 2" xfId="9246" xr:uid="{00000000-0005-0000-0000-000078400000}"/>
    <cellStyle name="Comma 3 5 3 5 3 2 2 2" xfId="18853" xr:uid="{00000000-0005-0000-0000-000079400000}"/>
    <cellStyle name="Comma 3 5 3 5 3 2 2 2 2" xfId="38067" xr:uid="{533C2018-E252-4FBE-A96D-D2A3CB17C040}"/>
    <cellStyle name="Comma 3 5 3 5 3 2 2 3" xfId="28460" xr:uid="{A603C2D0-A2B7-4ADB-8517-050E959602EC}"/>
    <cellStyle name="Comma 3 5 3 5 3 2 3" xfId="14050" xr:uid="{00000000-0005-0000-0000-00007A400000}"/>
    <cellStyle name="Comma 3 5 3 5 3 2 3 2" xfId="33264" xr:uid="{A7244460-6AD5-4A21-BCA6-508CC019CBE6}"/>
    <cellStyle name="Comma 3 5 3 5 3 2 4" xfId="23657" xr:uid="{BB62F093-0F34-4B64-8546-DF59F8D24E60}"/>
    <cellStyle name="Comma 3 5 3 5 3 3" xfId="6845" xr:uid="{00000000-0005-0000-0000-00007B400000}"/>
    <cellStyle name="Comma 3 5 3 5 3 3 2" xfId="16452" xr:uid="{00000000-0005-0000-0000-00007C400000}"/>
    <cellStyle name="Comma 3 5 3 5 3 3 2 2" xfId="35666" xr:uid="{CD8DF832-5ACF-4C14-A3D4-A41719752236}"/>
    <cellStyle name="Comma 3 5 3 5 3 3 3" xfId="26059" xr:uid="{B042A870-C329-4244-A643-C21FA0B51A42}"/>
    <cellStyle name="Comma 3 5 3 5 3 4" xfId="11648" xr:uid="{00000000-0005-0000-0000-00007D400000}"/>
    <cellStyle name="Comma 3 5 3 5 3 4 2" xfId="30862" xr:uid="{5EA5ACB7-B783-40AD-9FAB-449C36B131B4}"/>
    <cellStyle name="Comma 3 5 3 5 3 5" xfId="21255" xr:uid="{416B11B1-C6AF-445A-A211-1A839705EAF3}"/>
    <cellStyle name="Comma 3 5 3 5 4" xfId="2843" xr:uid="{00000000-0005-0000-0000-00007E400000}"/>
    <cellStyle name="Comma 3 5 3 5 4 2" xfId="7646" xr:uid="{00000000-0005-0000-0000-00007F400000}"/>
    <cellStyle name="Comma 3 5 3 5 4 2 2" xfId="17253" xr:uid="{00000000-0005-0000-0000-000080400000}"/>
    <cellStyle name="Comma 3 5 3 5 4 2 2 2" xfId="36467" xr:uid="{9532EAC7-17F4-41EE-943E-235060D5302D}"/>
    <cellStyle name="Comma 3 5 3 5 4 2 3" xfId="26860" xr:uid="{0F8F0F9C-9E07-42CA-AF59-FDA12C94D33F}"/>
    <cellStyle name="Comma 3 5 3 5 4 3" xfId="12450" xr:uid="{00000000-0005-0000-0000-000081400000}"/>
    <cellStyle name="Comma 3 5 3 5 4 3 2" xfId="31664" xr:uid="{6CA35C23-D866-4A55-BC17-F6012EB004C5}"/>
    <cellStyle name="Comma 3 5 3 5 4 4" xfId="22057" xr:uid="{6E4A8655-1B7A-4623-8E70-D31D3CFAC305}"/>
    <cellStyle name="Comma 3 5 3 5 5" xfId="5245" xr:uid="{00000000-0005-0000-0000-000082400000}"/>
    <cellStyle name="Comma 3 5 3 5 5 2" xfId="14852" xr:uid="{00000000-0005-0000-0000-000083400000}"/>
    <cellStyle name="Comma 3 5 3 5 5 2 2" xfId="34066" xr:uid="{00A3EA9B-947A-4096-B64F-7CA2184EC085}"/>
    <cellStyle name="Comma 3 5 3 5 5 3" xfId="24459" xr:uid="{21272A0E-BCBA-43AA-A192-BD1BA3CBB39F}"/>
    <cellStyle name="Comma 3 5 3 5 6" xfId="10048" xr:uid="{00000000-0005-0000-0000-000084400000}"/>
    <cellStyle name="Comma 3 5 3 5 6 2" xfId="29262" xr:uid="{C57C5AEF-3546-42FC-A18C-D30EF22191E9}"/>
    <cellStyle name="Comma 3 5 3 5 7" xfId="19655" xr:uid="{7C1E0C3C-DD48-4CFA-A9C0-6AFFABEEA66B}"/>
    <cellStyle name="Comma 3 5 3 6" xfId="637" xr:uid="{00000000-0005-0000-0000-000085400000}"/>
    <cellStyle name="Comma 3 5 3 6 2" xfId="1438" xr:uid="{00000000-0005-0000-0000-000086400000}"/>
    <cellStyle name="Comma 3 5 3 6 2 2" xfId="3843" xr:uid="{00000000-0005-0000-0000-000087400000}"/>
    <cellStyle name="Comma 3 5 3 6 2 2 2" xfId="8646" xr:uid="{00000000-0005-0000-0000-000088400000}"/>
    <cellStyle name="Comma 3 5 3 6 2 2 2 2" xfId="18253" xr:uid="{00000000-0005-0000-0000-000089400000}"/>
    <cellStyle name="Comma 3 5 3 6 2 2 2 2 2" xfId="37467" xr:uid="{9F599CAA-1C8F-489C-BF47-0FEBE0D89D5E}"/>
    <cellStyle name="Comma 3 5 3 6 2 2 2 3" xfId="27860" xr:uid="{F4764381-62BF-426D-9C4E-F503650B5210}"/>
    <cellStyle name="Comma 3 5 3 6 2 2 3" xfId="13450" xr:uid="{00000000-0005-0000-0000-00008A400000}"/>
    <cellStyle name="Comma 3 5 3 6 2 2 3 2" xfId="32664" xr:uid="{0E14E10B-32EF-4282-AC7F-8606B9D663A8}"/>
    <cellStyle name="Comma 3 5 3 6 2 2 4" xfId="23057" xr:uid="{7D225C51-E5E7-4162-B836-0B693C1EC2F0}"/>
    <cellStyle name="Comma 3 5 3 6 2 3" xfId="6245" xr:uid="{00000000-0005-0000-0000-00008B400000}"/>
    <cellStyle name="Comma 3 5 3 6 2 3 2" xfId="15852" xr:uid="{00000000-0005-0000-0000-00008C400000}"/>
    <cellStyle name="Comma 3 5 3 6 2 3 2 2" xfId="35066" xr:uid="{DB541ECF-312A-4B2A-93F4-9480EBA82BFC}"/>
    <cellStyle name="Comma 3 5 3 6 2 3 3" xfId="25459" xr:uid="{15966943-55A5-42F6-9B21-57E7DB8532F2}"/>
    <cellStyle name="Comma 3 5 3 6 2 4" xfId="11048" xr:uid="{00000000-0005-0000-0000-00008D400000}"/>
    <cellStyle name="Comma 3 5 3 6 2 4 2" xfId="30262" xr:uid="{71681EB8-6985-4881-9B07-14B70F72551C}"/>
    <cellStyle name="Comma 3 5 3 6 2 5" xfId="20655" xr:uid="{CB0C8FB9-BEBE-4CFE-B177-94C78E0A6FE2}"/>
    <cellStyle name="Comma 3 5 3 6 3" xfId="2238" xr:uid="{00000000-0005-0000-0000-00008E400000}"/>
    <cellStyle name="Comma 3 5 3 6 3 2" xfId="4643" xr:uid="{00000000-0005-0000-0000-00008F400000}"/>
    <cellStyle name="Comma 3 5 3 6 3 2 2" xfId="9446" xr:uid="{00000000-0005-0000-0000-000090400000}"/>
    <cellStyle name="Comma 3 5 3 6 3 2 2 2" xfId="19053" xr:uid="{00000000-0005-0000-0000-000091400000}"/>
    <cellStyle name="Comma 3 5 3 6 3 2 2 2 2" xfId="38267" xr:uid="{CFA6C8ED-8945-4554-8960-97F400F07EB1}"/>
    <cellStyle name="Comma 3 5 3 6 3 2 2 3" xfId="28660" xr:uid="{468DA38E-0F11-495F-9B1E-8F41D31D193A}"/>
    <cellStyle name="Comma 3 5 3 6 3 2 3" xfId="14250" xr:uid="{00000000-0005-0000-0000-000092400000}"/>
    <cellStyle name="Comma 3 5 3 6 3 2 3 2" xfId="33464" xr:uid="{724EC60E-6D40-4D5B-91DD-742DC6DDB42F}"/>
    <cellStyle name="Comma 3 5 3 6 3 2 4" xfId="23857" xr:uid="{21822043-9578-498F-9A94-C2866A785266}"/>
    <cellStyle name="Comma 3 5 3 6 3 3" xfId="7045" xr:uid="{00000000-0005-0000-0000-000093400000}"/>
    <cellStyle name="Comma 3 5 3 6 3 3 2" xfId="16652" xr:uid="{00000000-0005-0000-0000-000094400000}"/>
    <cellStyle name="Comma 3 5 3 6 3 3 2 2" xfId="35866" xr:uid="{BB875E56-57B8-44CB-9A16-7364521C65B6}"/>
    <cellStyle name="Comma 3 5 3 6 3 3 3" xfId="26259" xr:uid="{6AF9CA11-49C0-4858-9778-C03B846BE8F9}"/>
    <cellStyle name="Comma 3 5 3 6 3 4" xfId="11848" xr:uid="{00000000-0005-0000-0000-000095400000}"/>
    <cellStyle name="Comma 3 5 3 6 3 4 2" xfId="31062" xr:uid="{D8C953BB-449E-4A90-BAFF-DD70D9F97321}"/>
    <cellStyle name="Comma 3 5 3 6 3 5" xfId="21455" xr:uid="{CDD20EDF-B4B3-4510-8728-F656ECFCFF2F}"/>
    <cellStyle name="Comma 3 5 3 6 4" xfId="3043" xr:uid="{00000000-0005-0000-0000-000096400000}"/>
    <cellStyle name="Comma 3 5 3 6 4 2" xfId="7846" xr:uid="{00000000-0005-0000-0000-000097400000}"/>
    <cellStyle name="Comma 3 5 3 6 4 2 2" xfId="17453" xr:uid="{00000000-0005-0000-0000-000098400000}"/>
    <cellStyle name="Comma 3 5 3 6 4 2 2 2" xfId="36667" xr:uid="{280CC566-4CD7-4350-97C4-30351A4E559D}"/>
    <cellStyle name="Comma 3 5 3 6 4 2 3" xfId="27060" xr:uid="{2321DC39-DDB1-4590-A1BF-B5856B83471D}"/>
    <cellStyle name="Comma 3 5 3 6 4 3" xfId="12650" xr:uid="{00000000-0005-0000-0000-000099400000}"/>
    <cellStyle name="Comma 3 5 3 6 4 3 2" xfId="31864" xr:uid="{43E84C81-66D1-4897-BC9F-50736E55C7CA}"/>
    <cellStyle name="Comma 3 5 3 6 4 4" xfId="22257" xr:uid="{04BBF64D-64F3-4346-B2F4-261F4B2A6D39}"/>
    <cellStyle name="Comma 3 5 3 6 5" xfId="5445" xr:uid="{00000000-0005-0000-0000-00009A400000}"/>
    <cellStyle name="Comma 3 5 3 6 5 2" xfId="15052" xr:uid="{00000000-0005-0000-0000-00009B400000}"/>
    <cellStyle name="Comma 3 5 3 6 5 2 2" xfId="34266" xr:uid="{25A46B09-168C-43E3-A964-3522570304B7}"/>
    <cellStyle name="Comma 3 5 3 6 5 3" xfId="24659" xr:uid="{D7819D36-D2BA-423D-B742-C6F6F14FA106}"/>
    <cellStyle name="Comma 3 5 3 6 6" xfId="10248" xr:uid="{00000000-0005-0000-0000-00009C400000}"/>
    <cellStyle name="Comma 3 5 3 6 6 2" xfId="29462" xr:uid="{84D6FFBA-07CB-495D-85DF-E73BAE19D6F4}"/>
    <cellStyle name="Comma 3 5 3 6 7" xfId="19855" xr:uid="{9319187B-E4B7-4E7F-88AD-F0FD50E8A417}"/>
    <cellStyle name="Comma 3 5 3 7" xfId="838" xr:uid="{00000000-0005-0000-0000-00009D400000}"/>
    <cellStyle name="Comma 3 5 3 7 2" xfId="3243" xr:uid="{00000000-0005-0000-0000-00009E400000}"/>
    <cellStyle name="Comma 3 5 3 7 2 2" xfId="8046" xr:uid="{00000000-0005-0000-0000-00009F400000}"/>
    <cellStyle name="Comma 3 5 3 7 2 2 2" xfId="17653" xr:uid="{00000000-0005-0000-0000-0000A0400000}"/>
    <cellStyle name="Comma 3 5 3 7 2 2 2 2" xfId="36867" xr:uid="{024E3C75-9786-4BBA-A6DF-D02243922CB3}"/>
    <cellStyle name="Comma 3 5 3 7 2 2 3" xfId="27260" xr:uid="{5CE1B229-7E93-44A6-BCAA-AC76A3C7FF2E}"/>
    <cellStyle name="Comma 3 5 3 7 2 3" xfId="12850" xr:uid="{00000000-0005-0000-0000-0000A1400000}"/>
    <cellStyle name="Comma 3 5 3 7 2 3 2" xfId="32064" xr:uid="{83110C13-A768-4EF9-82F0-242BF17DF703}"/>
    <cellStyle name="Comma 3 5 3 7 2 4" xfId="22457" xr:uid="{5A7857FF-AF97-4CC5-9887-54B7A5255A71}"/>
    <cellStyle name="Comma 3 5 3 7 3" xfId="5645" xr:uid="{00000000-0005-0000-0000-0000A2400000}"/>
    <cellStyle name="Comma 3 5 3 7 3 2" xfId="15252" xr:uid="{00000000-0005-0000-0000-0000A3400000}"/>
    <cellStyle name="Comma 3 5 3 7 3 2 2" xfId="34466" xr:uid="{5B6B7E83-7071-4B02-9762-E4F0E933CBDC}"/>
    <cellStyle name="Comma 3 5 3 7 3 3" xfId="24859" xr:uid="{3663493A-0E1D-4545-9EC0-3551CBCB2E72}"/>
    <cellStyle name="Comma 3 5 3 7 4" xfId="10448" xr:uid="{00000000-0005-0000-0000-0000A4400000}"/>
    <cellStyle name="Comma 3 5 3 7 4 2" xfId="29662" xr:uid="{40C8DDD9-11E6-47F1-9E42-1D5CB6138D39}"/>
    <cellStyle name="Comma 3 5 3 7 5" xfId="20055" xr:uid="{96C2DAA6-5443-474A-92DF-89D3CBB9B9E4}"/>
    <cellStyle name="Comma 3 5 3 8" xfId="1638" xr:uid="{00000000-0005-0000-0000-0000A5400000}"/>
    <cellStyle name="Comma 3 5 3 8 2" xfId="4043" xr:uid="{00000000-0005-0000-0000-0000A6400000}"/>
    <cellStyle name="Comma 3 5 3 8 2 2" xfId="8846" xr:uid="{00000000-0005-0000-0000-0000A7400000}"/>
    <cellStyle name="Comma 3 5 3 8 2 2 2" xfId="18453" xr:uid="{00000000-0005-0000-0000-0000A8400000}"/>
    <cellStyle name="Comma 3 5 3 8 2 2 2 2" xfId="37667" xr:uid="{BED8117C-58D3-41D8-AA6D-CE788DF70284}"/>
    <cellStyle name="Comma 3 5 3 8 2 2 3" xfId="28060" xr:uid="{D7A3984F-15F6-4A48-A5A2-1BA4A29ADCB2}"/>
    <cellStyle name="Comma 3 5 3 8 2 3" xfId="13650" xr:uid="{00000000-0005-0000-0000-0000A9400000}"/>
    <cellStyle name="Comma 3 5 3 8 2 3 2" xfId="32864" xr:uid="{9FC3EC76-B13A-4232-AA3E-49D4A1F1CAAC}"/>
    <cellStyle name="Comma 3 5 3 8 2 4" xfId="23257" xr:uid="{9203F081-407D-4724-9DE4-AD7F5D74084C}"/>
    <cellStyle name="Comma 3 5 3 8 3" xfId="6445" xr:uid="{00000000-0005-0000-0000-0000AA400000}"/>
    <cellStyle name="Comma 3 5 3 8 3 2" xfId="16052" xr:uid="{00000000-0005-0000-0000-0000AB400000}"/>
    <cellStyle name="Comma 3 5 3 8 3 2 2" xfId="35266" xr:uid="{AE2F1072-7133-433E-8FDF-7846824250F2}"/>
    <cellStyle name="Comma 3 5 3 8 3 3" xfId="25659" xr:uid="{9D778C1D-F411-4CF7-88D2-904B02ED0BBC}"/>
    <cellStyle name="Comma 3 5 3 8 4" xfId="11248" xr:uid="{00000000-0005-0000-0000-0000AC400000}"/>
    <cellStyle name="Comma 3 5 3 8 4 2" xfId="30462" xr:uid="{37DD68E4-8058-4E5E-8B49-60D05EE9A8B7}"/>
    <cellStyle name="Comma 3 5 3 8 5" xfId="20855" xr:uid="{4D522F39-887A-40BA-9677-601B5D5129F3}"/>
    <cellStyle name="Comma 3 5 3 9" xfId="2443" xr:uid="{00000000-0005-0000-0000-0000AD400000}"/>
    <cellStyle name="Comma 3 5 3 9 2" xfId="7246" xr:uid="{00000000-0005-0000-0000-0000AE400000}"/>
    <cellStyle name="Comma 3 5 3 9 2 2" xfId="16853" xr:uid="{00000000-0005-0000-0000-0000AF400000}"/>
    <cellStyle name="Comma 3 5 3 9 2 2 2" xfId="36067" xr:uid="{3DE60A6A-1A52-47A5-89DA-134B2BCC4A29}"/>
    <cellStyle name="Comma 3 5 3 9 2 3" xfId="26460" xr:uid="{73534EF6-2961-4653-8498-AB9ABB25A81F}"/>
    <cellStyle name="Comma 3 5 3 9 3" xfId="12050" xr:uid="{00000000-0005-0000-0000-0000B0400000}"/>
    <cellStyle name="Comma 3 5 3 9 3 2" xfId="31264" xr:uid="{DFFF63FC-A298-4700-AA8A-4E14F54E9DC9}"/>
    <cellStyle name="Comma 3 5 3 9 4" xfId="21657" xr:uid="{77D564AC-C375-4FB3-8D7A-8C565CCE37CD}"/>
    <cellStyle name="Comma 3 5 4" xfId="46" xr:uid="{00000000-0005-0000-0000-0000B1400000}"/>
    <cellStyle name="Comma 3 5 4 10" xfId="4855" xr:uid="{00000000-0005-0000-0000-0000B2400000}"/>
    <cellStyle name="Comma 3 5 4 10 2" xfId="14462" xr:uid="{00000000-0005-0000-0000-0000B3400000}"/>
    <cellStyle name="Comma 3 5 4 10 2 2" xfId="33676" xr:uid="{4EC3088B-3C78-4555-BC56-419BDF8D39AD}"/>
    <cellStyle name="Comma 3 5 4 10 3" xfId="24069" xr:uid="{34D5A77C-327C-4B93-BA7E-01A7EC3D0610}"/>
    <cellStyle name="Comma 3 5 4 11" xfId="9658" xr:uid="{00000000-0005-0000-0000-0000B4400000}"/>
    <cellStyle name="Comma 3 5 4 11 2" xfId="28872" xr:uid="{D3F7379D-84EF-47C9-AFF4-151D53C5E272}"/>
    <cellStyle name="Comma 3 5 4 12" xfId="19265" xr:uid="{F4B45B23-2E69-4E63-B7DB-FEA4CEB86813}"/>
    <cellStyle name="Comma 3 5 4 2" xfId="97" xr:uid="{00000000-0005-0000-0000-0000B5400000}"/>
    <cellStyle name="Comma 3 5 4 2 10" xfId="9708" xr:uid="{00000000-0005-0000-0000-0000B6400000}"/>
    <cellStyle name="Comma 3 5 4 2 10 2" xfId="28922" xr:uid="{E14C6027-6DC7-480E-AB2D-4CF50A9F2870}"/>
    <cellStyle name="Comma 3 5 4 2 11" xfId="19315" xr:uid="{DE287767-9219-4A71-9934-E175CE933ADC}"/>
    <cellStyle name="Comma 3 5 4 2 2" xfId="197" xr:uid="{00000000-0005-0000-0000-0000B7400000}"/>
    <cellStyle name="Comma 3 5 4 2 2 10" xfId="19415" xr:uid="{3E6ABC8C-E48E-4B95-909A-5530C9A8FBA6}"/>
    <cellStyle name="Comma 3 5 4 2 2 2" xfId="397" xr:uid="{00000000-0005-0000-0000-0000B8400000}"/>
    <cellStyle name="Comma 3 5 4 2 2 2 2" xfId="1198" xr:uid="{00000000-0005-0000-0000-0000B9400000}"/>
    <cellStyle name="Comma 3 5 4 2 2 2 2 2" xfId="3603" xr:uid="{00000000-0005-0000-0000-0000BA400000}"/>
    <cellStyle name="Comma 3 5 4 2 2 2 2 2 2" xfId="8406" xr:uid="{00000000-0005-0000-0000-0000BB400000}"/>
    <cellStyle name="Comma 3 5 4 2 2 2 2 2 2 2" xfId="18013" xr:uid="{00000000-0005-0000-0000-0000BC400000}"/>
    <cellStyle name="Comma 3 5 4 2 2 2 2 2 2 2 2" xfId="37227" xr:uid="{F98EFDA4-31C0-421F-A81A-650CE7C4AE2F}"/>
    <cellStyle name="Comma 3 5 4 2 2 2 2 2 2 3" xfId="27620" xr:uid="{836231BA-62EA-4610-9CED-4DD4E6C296CF}"/>
    <cellStyle name="Comma 3 5 4 2 2 2 2 2 3" xfId="13210" xr:uid="{00000000-0005-0000-0000-0000BD400000}"/>
    <cellStyle name="Comma 3 5 4 2 2 2 2 2 3 2" xfId="32424" xr:uid="{064A1127-D99F-41C5-9F4B-6CB084F9518B}"/>
    <cellStyle name="Comma 3 5 4 2 2 2 2 2 4" xfId="22817" xr:uid="{B01F39B7-CBD1-4651-AD54-96D9C982EDE2}"/>
    <cellStyle name="Comma 3 5 4 2 2 2 2 3" xfId="6005" xr:uid="{00000000-0005-0000-0000-0000BE400000}"/>
    <cellStyle name="Comma 3 5 4 2 2 2 2 3 2" xfId="15612" xr:uid="{00000000-0005-0000-0000-0000BF400000}"/>
    <cellStyle name="Comma 3 5 4 2 2 2 2 3 2 2" xfId="34826" xr:uid="{44257F2F-765A-40CC-9B35-162BEA5F0BDA}"/>
    <cellStyle name="Comma 3 5 4 2 2 2 2 3 3" xfId="25219" xr:uid="{1FEF18E6-E471-4A91-B71C-E8BF411F2105}"/>
    <cellStyle name="Comma 3 5 4 2 2 2 2 4" xfId="10808" xr:uid="{00000000-0005-0000-0000-0000C0400000}"/>
    <cellStyle name="Comma 3 5 4 2 2 2 2 4 2" xfId="30022" xr:uid="{B5CF7CC1-90CA-4608-A48C-737B75280385}"/>
    <cellStyle name="Comma 3 5 4 2 2 2 2 5" xfId="20415" xr:uid="{E842D0C3-90C6-4C22-9539-6B12526BF073}"/>
    <cellStyle name="Comma 3 5 4 2 2 2 3" xfId="1998" xr:uid="{00000000-0005-0000-0000-0000C1400000}"/>
    <cellStyle name="Comma 3 5 4 2 2 2 3 2" xfId="4403" xr:uid="{00000000-0005-0000-0000-0000C2400000}"/>
    <cellStyle name="Comma 3 5 4 2 2 2 3 2 2" xfId="9206" xr:uid="{00000000-0005-0000-0000-0000C3400000}"/>
    <cellStyle name="Comma 3 5 4 2 2 2 3 2 2 2" xfId="18813" xr:uid="{00000000-0005-0000-0000-0000C4400000}"/>
    <cellStyle name="Comma 3 5 4 2 2 2 3 2 2 2 2" xfId="38027" xr:uid="{BAAE5CE7-E7EB-4EA4-A8C7-74B41CD253A0}"/>
    <cellStyle name="Comma 3 5 4 2 2 2 3 2 2 3" xfId="28420" xr:uid="{91B83B7C-A22E-4024-BD62-96BB4FD0B60E}"/>
    <cellStyle name="Comma 3 5 4 2 2 2 3 2 3" xfId="14010" xr:uid="{00000000-0005-0000-0000-0000C5400000}"/>
    <cellStyle name="Comma 3 5 4 2 2 2 3 2 3 2" xfId="33224" xr:uid="{9F64C023-36A8-4BF5-8E1E-61C1880CF20C}"/>
    <cellStyle name="Comma 3 5 4 2 2 2 3 2 4" xfId="23617" xr:uid="{C8F73E0A-94BD-4D07-A0A2-3FAA700B57CE}"/>
    <cellStyle name="Comma 3 5 4 2 2 2 3 3" xfId="6805" xr:uid="{00000000-0005-0000-0000-0000C6400000}"/>
    <cellStyle name="Comma 3 5 4 2 2 2 3 3 2" xfId="16412" xr:uid="{00000000-0005-0000-0000-0000C7400000}"/>
    <cellStyle name="Comma 3 5 4 2 2 2 3 3 2 2" xfId="35626" xr:uid="{308AFC61-622A-46E7-B8B5-3A4161979CAE}"/>
    <cellStyle name="Comma 3 5 4 2 2 2 3 3 3" xfId="26019" xr:uid="{5F48D6C1-D874-43C8-85E7-67F19DF1E772}"/>
    <cellStyle name="Comma 3 5 4 2 2 2 3 4" xfId="11608" xr:uid="{00000000-0005-0000-0000-0000C8400000}"/>
    <cellStyle name="Comma 3 5 4 2 2 2 3 4 2" xfId="30822" xr:uid="{2813B3F8-CF16-4D5C-B8B5-77D29E7E38BD}"/>
    <cellStyle name="Comma 3 5 4 2 2 2 3 5" xfId="21215" xr:uid="{4B10EFE6-DB5D-47DA-B098-1B40D9B733D3}"/>
    <cellStyle name="Comma 3 5 4 2 2 2 4" xfId="2803" xr:uid="{00000000-0005-0000-0000-0000C9400000}"/>
    <cellStyle name="Comma 3 5 4 2 2 2 4 2" xfId="7606" xr:uid="{00000000-0005-0000-0000-0000CA400000}"/>
    <cellStyle name="Comma 3 5 4 2 2 2 4 2 2" xfId="17213" xr:uid="{00000000-0005-0000-0000-0000CB400000}"/>
    <cellStyle name="Comma 3 5 4 2 2 2 4 2 2 2" xfId="36427" xr:uid="{0F90816F-E8E0-4225-A107-5ADDC9FFB965}"/>
    <cellStyle name="Comma 3 5 4 2 2 2 4 2 3" xfId="26820" xr:uid="{8138E4F0-CEF8-4219-8BB1-849600691033}"/>
    <cellStyle name="Comma 3 5 4 2 2 2 4 3" xfId="12410" xr:uid="{00000000-0005-0000-0000-0000CC400000}"/>
    <cellStyle name="Comma 3 5 4 2 2 2 4 3 2" xfId="31624" xr:uid="{77783865-97A7-484B-BDAA-5059D304E922}"/>
    <cellStyle name="Comma 3 5 4 2 2 2 4 4" xfId="22017" xr:uid="{68FEACA9-A73C-4A74-A642-1D9CD298A6B0}"/>
    <cellStyle name="Comma 3 5 4 2 2 2 5" xfId="5205" xr:uid="{00000000-0005-0000-0000-0000CD400000}"/>
    <cellStyle name="Comma 3 5 4 2 2 2 5 2" xfId="14812" xr:uid="{00000000-0005-0000-0000-0000CE400000}"/>
    <cellStyle name="Comma 3 5 4 2 2 2 5 2 2" xfId="34026" xr:uid="{83222200-94EE-4875-BF10-A1EF92F3D99C}"/>
    <cellStyle name="Comma 3 5 4 2 2 2 5 3" xfId="24419" xr:uid="{3BDBA993-BDA3-4CFD-8475-EF79553C7ABE}"/>
    <cellStyle name="Comma 3 5 4 2 2 2 6" xfId="10008" xr:uid="{00000000-0005-0000-0000-0000CF400000}"/>
    <cellStyle name="Comma 3 5 4 2 2 2 6 2" xfId="29222" xr:uid="{60B8CEFF-8BC3-45C0-BD6D-6E94CE5111AC}"/>
    <cellStyle name="Comma 3 5 4 2 2 2 7" xfId="19615" xr:uid="{0D2AD0B8-8D3E-4FF1-8639-255FA9E77263}"/>
    <cellStyle name="Comma 3 5 4 2 2 3" xfId="597" xr:uid="{00000000-0005-0000-0000-0000D0400000}"/>
    <cellStyle name="Comma 3 5 4 2 2 3 2" xfId="1398" xr:uid="{00000000-0005-0000-0000-0000D1400000}"/>
    <cellStyle name="Comma 3 5 4 2 2 3 2 2" xfId="3803" xr:uid="{00000000-0005-0000-0000-0000D2400000}"/>
    <cellStyle name="Comma 3 5 4 2 2 3 2 2 2" xfId="8606" xr:uid="{00000000-0005-0000-0000-0000D3400000}"/>
    <cellStyle name="Comma 3 5 4 2 2 3 2 2 2 2" xfId="18213" xr:uid="{00000000-0005-0000-0000-0000D4400000}"/>
    <cellStyle name="Comma 3 5 4 2 2 3 2 2 2 2 2" xfId="37427" xr:uid="{2E187249-74D6-41D2-BF88-E5882CE90184}"/>
    <cellStyle name="Comma 3 5 4 2 2 3 2 2 2 3" xfId="27820" xr:uid="{AE2FDFEE-F7CA-4B3E-A6F5-81A09546243F}"/>
    <cellStyle name="Comma 3 5 4 2 2 3 2 2 3" xfId="13410" xr:uid="{00000000-0005-0000-0000-0000D5400000}"/>
    <cellStyle name="Comma 3 5 4 2 2 3 2 2 3 2" xfId="32624" xr:uid="{009AC720-25B1-4B41-B621-DEBB62A9ED2E}"/>
    <cellStyle name="Comma 3 5 4 2 2 3 2 2 4" xfId="23017" xr:uid="{98BE5239-6AC2-481C-921B-5C99BD83C783}"/>
    <cellStyle name="Comma 3 5 4 2 2 3 2 3" xfId="6205" xr:uid="{00000000-0005-0000-0000-0000D6400000}"/>
    <cellStyle name="Comma 3 5 4 2 2 3 2 3 2" xfId="15812" xr:uid="{00000000-0005-0000-0000-0000D7400000}"/>
    <cellStyle name="Comma 3 5 4 2 2 3 2 3 2 2" xfId="35026" xr:uid="{85867AF8-2943-4578-BFB7-0B9DA205BBC9}"/>
    <cellStyle name="Comma 3 5 4 2 2 3 2 3 3" xfId="25419" xr:uid="{AE38E566-A492-4884-940F-7E3780C64902}"/>
    <cellStyle name="Comma 3 5 4 2 2 3 2 4" xfId="11008" xr:uid="{00000000-0005-0000-0000-0000D8400000}"/>
    <cellStyle name="Comma 3 5 4 2 2 3 2 4 2" xfId="30222" xr:uid="{1598D873-1A39-4E41-80C1-5A9DC43DB70E}"/>
    <cellStyle name="Comma 3 5 4 2 2 3 2 5" xfId="20615" xr:uid="{7B3A49C8-BFE1-4211-B81A-E0BA6629635B}"/>
    <cellStyle name="Comma 3 5 4 2 2 3 3" xfId="2198" xr:uid="{00000000-0005-0000-0000-0000D9400000}"/>
    <cellStyle name="Comma 3 5 4 2 2 3 3 2" xfId="4603" xr:uid="{00000000-0005-0000-0000-0000DA400000}"/>
    <cellStyle name="Comma 3 5 4 2 2 3 3 2 2" xfId="9406" xr:uid="{00000000-0005-0000-0000-0000DB400000}"/>
    <cellStyle name="Comma 3 5 4 2 2 3 3 2 2 2" xfId="19013" xr:uid="{00000000-0005-0000-0000-0000DC400000}"/>
    <cellStyle name="Comma 3 5 4 2 2 3 3 2 2 2 2" xfId="38227" xr:uid="{8DF43D6C-7696-488C-A56A-9D7BF0071E3C}"/>
    <cellStyle name="Comma 3 5 4 2 2 3 3 2 2 3" xfId="28620" xr:uid="{6D58481E-09D3-49DA-B8DB-801EF90AE780}"/>
    <cellStyle name="Comma 3 5 4 2 2 3 3 2 3" xfId="14210" xr:uid="{00000000-0005-0000-0000-0000DD400000}"/>
    <cellStyle name="Comma 3 5 4 2 2 3 3 2 3 2" xfId="33424" xr:uid="{D98FEB0C-BD8C-4A83-8C4D-5CFF4B00ADD5}"/>
    <cellStyle name="Comma 3 5 4 2 2 3 3 2 4" xfId="23817" xr:uid="{44BF17AC-2885-4B42-ACE1-6767AF2F3F6E}"/>
    <cellStyle name="Comma 3 5 4 2 2 3 3 3" xfId="7005" xr:uid="{00000000-0005-0000-0000-0000DE400000}"/>
    <cellStyle name="Comma 3 5 4 2 2 3 3 3 2" xfId="16612" xr:uid="{00000000-0005-0000-0000-0000DF400000}"/>
    <cellStyle name="Comma 3 5 4 2 2 3 3 3 2 2" xfId="35826" xr:uid="{0CF254A9-FC63-4ADF-A4CF-E9D085D9DB80}"/>
    <cellStyle name="Comma 3 5 4 2 2 3 3 3 3" xfId="26219" xr:uid="{2D75EC6D-F1D9-4B1A-85F3-34787E9233D9}"/>
    <cellStyle name="Comma 3 5 4 2 2 3 3 4" xfId="11808" xr:uid="{00000000-0005-0000-0000-0000E0400000}"/>
    <cellStyle name="Comma 3 5 4 2 2 3 3 4 2" xfId="31022" xr:uid="{657C2E73-E372-43D1-AC01-96A688CD3577}"/>
    <cellStyle name="Comma 3 5 4 2 2 3 3 5" xfId="21415" xr:uid="{07E53C58-BE13-45C5-A220-F9BBE94C0AA6}"/>
    <cellStyle name="Comma 3 5 4 2 2 3 4" xfId="3003" xr:uid="{00000000-0005-0000-0000-0000E1400000}"/>
    <cellStyle name="Comma 3 5 4 2 2 3 4 2" xfId="7806" xr:uid="{00000000-0005-0000-0000-0000E2400000}"/>
    <cellStyle name="Comma 3 5 4 2 2 3 4 2 2" xfId="17413" xr:uid="{00000000-0005-0000-0000-0000E3400000}"/>
    <cellStyle name="Comma 3 5 4 2 2 3 4 2 2 2" xfId="36627" xr:uid="{36D5A2B0-1C2C-4337-8C29-59A93568331F}"/>
    <cellStyle name="Comma 3 5 4 2 2 3 4 2 3" xfId="27020" xr:uid="{4284FA65-2F62-42F3-A7C4-F3A062E7F7BD}"/>
    <cellStyle name="Comma 3 5 4 2 2 3 4 3" xfId="12610" xr:uid="{00000000-0005-0000-0000-0000E4400000}"/>
    <cellStyle name="Comma 3 5 4 2 2 3 4 3 2" xfId="31824" xr:uid="{33F428C9-3533-410C-BE6A-AA79724E2876}"/>
    <cellStyle name="Comma 3 5 4 2 2 3 4 4" xfId="22217" xr:uid="{99A6EDB4-54FC-484E-98C1-4F0D86137596}"/>
    <cellStyle name="Comma 3 5 4 2 2 3 5" xfId="5405" xr:uid="{00000000-0005-0000-0000-0000E5400000}"/>
    <cellStyle name="Comma 3 5 4 2 2 3 5 2" xfId="15012" xr:uid="{00000000-0005-0000-0000-0000E6400000}"/>
    <cellStyle name="Comma 3 5 4 2 2 3 5 2 2" xfId="34226" xr:uid="{D92E0054-212E-4D57-A7D0-0FE8AACB91EF}"/>
    <cellStyle name="Comma 3 5 4 2 2 3 5 3" xfId="24619" xr:uid="{99156EFB-D167-4E30-91A6-E7D0987A8D11}"/>
    <cellStyle name="Comma 3 5 4 2 2 3 6" xfId="10208" xr:uid="{00000000-0005-0000-0000-0000E7400000}"/>
    <cellStyle name="Comma 3 5 4 2 2 3 6 2" xfId="29422" xr:uid="{1CEDB686-1F62-4FD2-9F82-FADAE103DCE0}"/>
    <cellStyle name="Comma 3 5 4 2 2 3 7" xfId="19815" xr:uid="{3393C5A1-65C0-4CDC-8711-61426414F514}"/>
    <cellStyle name="Comma 3 5 4 2 2 4" xfId="797" xr:uid="{00000000-0005-0000-0000-0000E8400000}"/>
    <cellStyle name="Comma 3 5 4 2 2 4 2" xfId="1598" xr:uid="{00000000-0005-0000-0000-0000E9400000}"/>
    <cellStyle name="Comma 3 5 4 2 2 4 2 2" xfId="4003" xr:uid="{00000000-0005-0000-0000-0000EA400000}"/>
    <cellStyle name="Comma 3 5 4 2 2 4 2 2 2" xfId="8806" xr:uid="{00000000-0005-0000-0000-0000EB400000}"/>
    <cellStyle name="Comma 3 5 4 2 2 4 2 2 2 2" xfId="18413" xr:uid="{00000000-0005-0000-0000-0000EC400000}"/>
    <cellStyle name="Comma 3 5 4 2 2 4 2 2 2 2 2" xfId="37627" xr:uid="{43D8E1E3-132D-4F1E-8A84-261C1557C9C4}"/>
    <cellStyle name="Comma 3 5 4 2 2 4 2 2 2 3" xfId="28020" xr:uid="{4A60BD0D-E8E5-4F65-B907-AF37568F4999}"/>
    <cellStyle name="Comma 3 5 4 2 2 4 2 2 3" xfId="13610" xr:uid="{00000000-0005-0000-0000-0000ED400000}"/>
    <cellStyle name="Comma 3 5 4 2 2 4 2 2 3 2" xfId="32824" xr:uid="{22D74B7A-85BF-4256-9D56-E664E2B04529}"/>
    <cellStyle name="Comma 3 5 4 2 2 4 2 2 4" xfId="23217" xr:uid="{D18E9C0F-7589-4FB1-8317-6B7C1F021BEB}"/>
    <cellStyle name="Comma 3 5 4 2 2 4 2 3" xfId="6405" xr:uid="{00000000-0005-0000-0000-0000EE400000}"/>
    <cellStyle name="Comma 3 5 4 2 2 4 2 3 2" xfId="16012" xr:uid="{00000000-0005-0000-0000-0000EF400000}"/>
    <cellStyle name="Comma 3 5 4 2 2 4 2 3 2 2" xfId="35226" xr:uid="{1391A98D-16DB-4E16-8618-A5534651547B}"/>
    <cellStyle name="Comma 3 5 4 2 2 4 2 3 3" xfId="25619" xr:uid="{F9C46F53-187A-4EC0-B7EB-58632E7F2F30}"/>
    <cellStyle name="Comma 3 5 4 2 2 4 2 4" xfId="11208" xr:uid="{00000000-0005-0000-0000-0000F0400000}"/>
    <cellStyle name="Comma 3 5 4 2 2 4 2 4 2" xfId="30422" xr:uid="{DC8486FA-2818-4B37-B259-ADD66869C408}"/>
    <cellStyle name="Comma 3 5 4 2 2 4 2 5" xfId="20815" xr:uid="{20083D5C-AEE6-4A3D-AC2D-A4CA071644F0}"/>
    <cellStyle name="Comma 3 5 4 2 2 4 3" xfId="2398" xr:uid="{00000000-0005-0000-0000-0000F1400000}"/>
    <cellStyle name="Comma 3 5 4 2 2 4 3 2" xfId="4803" xr:uid="{00000000-0005-0000-0000-0000F2400000}"/>
    <cellStyle name="Comma 3 5 4 2 2 4 3 2 2" xfId="9606" xr:uid="{00000000-0005-0000-0000-0000F3400000}"/>
    <cellStyle name="Comma 3 5 4 2 2 4 3 2 2 2" xfId="19213" xr:uid="{00000000-0005-0000-0000-0000F4400000}"/>
    <cellStyle name="Comma 3 5 4 2 2 4 3 2 2 2 2" xfId="38427" xr:uid="{3EF2362B-4C97-4CA9-8C58-8099F99F8894}"/>
    <cellStyle name="Comma 3 5 4 2 2 4 3 2 2 3" xfId="28820" xr:uid="{FA30C99D-3E8F-4A3E-9BC4-EA12A22E845C}"/>
    <cellStyle name="Comma 3 5 4 2 2 4 3 2 3" xfId="14410" xr:uid="{00000000-0005-0000-0000-0000F5400000}"/>
    <cellStyle name="Comma 3 5 4 2 2 4 3 2 3 2" xfId="33624" xr:uid="{073A79C3-2BC3-4BF1-99AD-24E560FDEBBE}"/>
    <cellStyle name="Comma 3 5 4 2 2 4 3 2 4" xfId="24017" xr:uid="{CA4BE300-2F3C-452C-92DD-20CDE8317E6D}"/>
    <cellStyle name="Comma 3 5 4 2 2 4 3 3" xfId="7205" xr:uid="{00000000-0005-0000-0000-0000F6400000}"/>
    <cellStyle name="Comma 3 5 4 2 2 4 3 3 2" xfId="16812" xr:uid="{00000000-0005-0000-0000-0000F7400000}"/>
    <cellStyle name="Comma 3 5 4 2 2 4 3 3 2 2" xfId="36026" xr:uid="{5D306BBC-7568-422A-89E2-E894C7ACEF53}"/>
    <cellStyle name="Comma 3 5 4 2 2 4 3 3 3" xfId="26419" xr:uid="{AE3CAEC3-DF54-4F10-A0A2-71318D971B34}"/>
    <cellStyle name="Comma 3 5 4 2 2 4 3 4" xfId="12008" xr:uid="{00000000-0005-0000-0000-0000F8400000}"/>
    <cellStyle name="Comma 3 5 4 2 2 4 3 4 2" xfId="31222" xr:uid="{D2A2AFCF-4C03-4978-9F21-A1D05737ADB9}"/>
    <cellStyle name="Comma 3 5 4 2 2 4 3 5" xfId="21615" xr:uid="{212F6AAC-FBC5-4ED5-8C45-A6D7A62729F0}"/>
    <cellStyle name="Comma 3 5 4 2 2 4 4" xfId="3203" xr:uid="{00000000-0005-0000-0000-0000F9400000}"/>
    <cellStyle name="Comma 3 5 4 2 2 4 4 2" xfId="8006" xr:uid="{00000000-0005-0000-0000-0000FA400000}"/>
    <cellStyle name="Comma 3 5 4 2 2 4 4 2 2" xfId="17613" xr:uid="{00000000-0005-0000-0000-0000FB400000}"/>
    <cellStyle name="Comma 3 5 4 2 2 4 4 2 2 2" xfId="36827" xr:uid="{67417C98-FFDE-44F9-8851-F2ECC23F55A8}"/>
    <cellStyle name="Comma 3 5 4 2 2 4 4 2 3" xfId="27220" xr:uid="{7E1DCF98-9C1A-40E7-9325-0A10F1F8AC47}"/>
    <cellStyle name="Comma 3 5 4 2 2 4 4 3" xfId="12810" xr:uid="{00000000-0005-0000-0000-0000FC400000}"/>
    <cellStyle name="Comma 3 5 4 2 2 4 4 3 2" xfId="32024" xr:uid="{FF72023A-A2C6-459F-A74A-B52458830A0E}"/>
    <cellStyle name="Comma 3 5 4 2 2 4 4 4" xfId="22417" xr:uid="{0776D280-7DF1-4C39-9023-61FAF328EE2E}"/>
    <cellStyle name="Comma 3 5 4 2 2 4 5" xfId="5605" xr:uid="{00000000-0005-0000-0000-0000FD400000}"/>
    <cellStyle name="Comma 3 5 4 2 2 4 5 2" xfId="15212" xr:uid="{00000000-0005-0000-0000-0000FE400000}"/>
    <cellStyle name="Comma 3 5 4 2 2 4 5 2 2" xfId="34426" xr:uid="{00997BCD-0F72-4A78-98DC-FBD00E2BD740}"/>
    <cellStyle name="Comma 3 5 4 2 2 4 5 3" xfId="24819" xr:uid="{F9A7A91C-F3D0-422E-B1E4-DDBD0C389560}"/>
    <cellStyle name="Comma 3 5 4 2 2 4 6" xfId="10408" xr:uid="{00000000-0005-0000-0000-0000FF400000}"/>
    <cellStyle name="Comma 3 5 4 2 2 4 6 2" xfId="29622" xr:uid="{F96B27FF-CD77-455D-A059-8FA5495D73A6}"/>
    <cellStyle name="Comma 3 5 4 2 2 4 7" xfId="20015" xr:uid="{03AB090B-2E4A-4186-B3F1-4E9F50BB6002}"/>
    <cellStyle name="Comma 3 5 4 2 2 5" xfId="998" xr:uid="{00000000-0005-0000-0000-000000410000}"/>
    <cellStyle name="Comma 3 5 4 2 2 5 2" xfId="3403" xr:uid="{00000000-0005-0000-0000-000001410000}"/>
    <cellStyle name="Comma 3 5 4 2 2 5 2 2" xfId="8206" xr:uid="{00000000-0005-0000-0000-000002410000}"/>
    <cellStyle name="Comma 3 5 4 2 2 5 2 2 2" xfId="17813" xr:uid="{00000000-0005-0000-0000-000003410000}"/>
    <cellStyle name="Comma 3 5 4 2 2 5 2 2 2 2" xfId="37027" xr:uid="{4E7AD8D5-73EB-480A-87C5-A40A3A2DA711}"/>
    <cellStyle name="Comma 3 5 4 2 2 5 2 2 3" xfId="27420" xr:uid="{809B2F32-BFA6-4D4A-A3DF-341BF6413C36}"/>
    <cellStyle name="Comma 3 5 4 2 2 5 2 3" xfId="13010" xr:uid="{00000000-0005-0000-0000-000004410000}"/>
    <cellStyle name="Comma 3 5 4 2 2 5 2 3 2" xfId="32224" xr:uid="{C11EDB6B-3751-4ECE-AE13-10965BE3D6EA}"/>
    <cellStyle name="Comma 3 5 4 2 2 5 2 4" xfId="22617" xr:uid="{579BBFD1-C514-4A20-A435-775707D31EAE}"/>
    <cellStyle name="Comma 3 5 4 2 2 5 3" xfId="5805" xr:uid="{00000000-0005-0000-0000-000005410000}"/>
    <cellStyle name="Comma 3 5 4 2 2 5 3 2" xfId="15412" xr:uid="{00000000-0005-0000-0000-000006410000}"/>
    <cellStyle name="Comma 3 5 4 2 2 5 3 2 2" xfId="34626" xr:uid="{1B00F84C-60BC-41EF-8DFD-D7EC7F85583B}"/>
    <cellStyle name="Comma 3 5 4 2 2 5 3 3" xfId="25019" xr:uid="{2AAEF903-CBE2-4DC9-823E-AD2B93624931}"/>
    <cellStyle name="Comma 3 5 4 2 2 5 4" xfId="10608" xr:uid="{00000000-0005-0000-0000-000007410000}"/>
    <cellStyle name="Comma 3 5 4 2 2 5 4 2" xfId="29822" xr:uid="{E45E6DBE-8281-400D-9CDD-D08B9CFFCC9A}"/>
    <cellStyle name="Comma 3 5 4 2 2 5 5" xfId="20215" xr:uid="{EA733422-48C2-4D91-A9DF-57A1DEF6E754}"/>
    <cellStyle name="Comma 3 5 4 2 2 6" xfId="1798" xr:uid="{00000000-0005-0000-0000-000008410000}"/>
    <cellStyle name="Comma 3 5 4 2 2 6 2" xfId="4203" xr:uid="{00000000-0005-0000-0000-000009410000}"/>
    <cellStyle name="Comma 3 5 4 2 2 6 2 2" xfId="9006" xr:uid="{00000000-0005-0000-0000-00000A410000}"/>
    <cellStyle name="Comma 3 5 4 2 2 6 2 2 2" xfId="18613" xr:uid="{00000000-0005-0000-0000-00000B410000}"/>
    <cellStyle name="Comma 3 5 4 2 2 6 2 2 2 2" xfId="37827" xr:uid="{E3559230-7404-4421-A597-DC89C83C812A}"/>
    <cellStyle name="Comma 3 5 4 2 2 6 2 2 3" xfId="28220" xr:uid="{16610E51-BADD-493B-B733-F7EE256B8305}"/>
    <cellStyle name="Comma 3 5 4 2 2 6 2 3" xfId="13810" xr:uid="{00000000-0005-0000-0000-00000C410000}"/>
    <cellStyle name="Comma 3 5 4 2 2 6 2 3 2" xfId="33024" xr:uid="{DA4E3326-38EA-4747-BF39-C7682E3037DB}"/>
    <cellStyle name="Comma 3 5 4 2 2 6 2 4" xfId="23417" xr:uid="{6BCD5C3C-201C-4394-93CD-2CFD2EB5D66F}"/>
    <cellStyle name="Comma 3 5 4 2 2 6 3" xfId="6605" xr:uid="{00000000-0005-0000-0000-00000D410000}"/>
    <cellStyle name="Comma 3 5 4 2 2 6 3 2" xfId="16212" xr:uid="{00000000-0005-0000-0000-00000E410000}"/>
    <cellStyle name="Comma 3 5 4 2 2 6 3 2 2" xfId="35426" xr:uid="{47B5CC63-F2D3-49FF-82BF-CE8978E3B311}"/>
    <cellStyle name="Comma 3 5 4 2 2 6 3 3" xfId="25819" xr:uid="{9C31740F-755F-40E2-AEFC-8CCF8B08F246}"/>
    <cellStyle name="Comma 3 5 4 2 2 6 4" xfId="11408" xr:uid="{00000000-0005-0000-0000-00000F410000}"/>
    <cellStyle name="Comma 3 5 4 2 2 6 4 2" xfId="30622" xr:uid="{9AB45455-4DBB-487E-A9DD-FF0E399A7096}"/>
    <cellStyle name="Comma 3 5 4 2 2 6 5" xfId="21015" xr:uid="{0E9464CC-DC29-4C6E-AD60-C6C747585041}"/>
    <cellStyle name="Comma 3 5 4 2 2 7" xfId="2603" xr:uid="{00000000-0005-0000-0000-000010410000}"/>
    <cellStyle name="Comma 3 5 4 2 2 7 2" xfId="7406" xr:uid="{00000000-0005-0000-0000-000011410000}"/>
    <cellStyle name="Comma 3 5 4 2 2 7 2 2" xfId="17013" xr:uid="{00000000-0005-0000-0000-000012410000}"/>
    <cellStyle name="Comma 3 5 4 2 2 7 2 2 2" xfId="36227" xr:uid="{CA3D5026-41C2-476C-954E-6F0D75A02734}"/>
    <cellStyle name="Comma 3 5 4 2 2 7 2 3" xfId="26620" xr:uid="{C2A3C934-C9FF-442F-9BF9-66801C72B554}"/>
    <cellStyle name="Comma 3 5 4 2 2 7 3" xfId="12210" xr:uid="{00000000-0005-0000-0000-000013410000}"/>
    <cellStyle name="Comma 3 5 4 2 2 7 3 2" xfId="31424" xr:uid="{2C6024AE-34CC-467B-B588-732330B852E7}"/>
    <cellStyle name="Comma 3 5 4 2 2 7 4" xfId="21817" xr:uid="{2CA658B0-E4D2-45B2-9275-3B7155616FAF}"/>
    <cellStyle name="Comma 3 5 4 2 2 8" xfId="5005" xr:uid="{00000000-0005-0000-0000-000014410000}"/>
    <cellStyle name="Comma 3 5 4 2 2 8 2" xfId="14612" xr:uid="{00000000-0005-0000-0000-000015410000}"/>
    <cellStyle name="Comma 3 5 4 2 2 8 2 2" xfId="33826" xr:uid="{3CBC96A2-60FA-4046-AFB7-DB074A87F23B}"/>
    <cellStyle name="Comma 3 5 4 2 2 8 3" xfId="24219" xr:uid="{E5A03B1F-950B-4E95-84C4-A93A10602F8E}"/>
    <cellStyle name="Comma 3 5 4 2 2 9" xfId="9808" xr:uid="{00000000-0005-0000-0000-000016410000}"/>
    <cellStyle name="Comma 3 5 4 2 2 9 2" xfId="29022" xr:uid="{D95A4D77-8A65-44F2-8399-375E99E6D3A6}"/>
    <cellStyle name="Comma 3 5 4 2 3" xfId="297" xr:uid="{00000000-0005-0000-0000-000017410000}"/>
    <cellStyle name="Comma 3 5 4 2 3 2" xfId="1098" xr:uid="{00000000-0005-0000-0000-000018410000}"/>
    <cellStyle name="Comma 3 5 4 2 3 2 2" xfId="3503" xr:uid="{00000000-0005-0000-0000-000019410000}"/>
    <cellStyle name="Comma 3 5 4 2 3 2 2 2" xfId="8306" xr:uid="{00000000-0005-0000-0000-00001A410000}"/>
    <cellStyle name="Comma 3 5 4 2 3 2 2 2 2" xfId="17913" xr:uid="{00000000-0005-0000-0000-00001B410000}"/>
    <cellStyle name="Comma 3 5 4 2 3 2 2 2 2 2" xfId="37127" xr:uid="{481EF624-56BD-458B-997C-85166DC7AF84}"/>
    <cellStyle name="Comma 3 5 4 2 3 2 2 2 3" xfId="27520" xr:uid="{3AB26055-3DDF-4682-9860-DEDC85BAB09A}"/>
    <cellStyle name="Comma 3 5 4 2 3 2 2 3" xfId="13110" xr:uid="{00000000-0005-0000-0000-00001C410000}"/>
    <cellStyle name="Comma 3 5 4 2 3 2 2 3 2" xfId="32324" xr:uid="{71FF4DF0-A9E2-42D5-8CAE-71467D8B4512}"/>
    <cellStyle name="Comma 3 5 4 2 3 2 2 4" xfId="22717" xr:uid="{9B81EF17-02B1-48B3-B870-3A0A31BD4636}"/>
    <cellStyle name="Comma 3 5 4 2 3 2 3" xfId="5905" xr:uid="{00000000-0005-0000-0000-00001D410000}"/>
    <cellStyle name="Comma 3 5 4 2 3 2 3 2" xfId="15512" xr:uid="{00000000-0005-0000-0000-00001E410000}"/>
    <cellStyle name="Comma 3 5 4 2 3 2 3 2 2" xfId="34726" xr:uid="{B7E45886-DB7E-4330-9531-047B83EF6D9C}"/>
    <cellStyle name="Comma 3 5 4 2 3 2 3 3" xfId="25119" xr:uid="{C826F556-98ED-4084-811C-37E7BC66C17D}"/>
    <cellStyle name="Comma 3 5 4 2 3 2 4" xfId="10708" xr:uid="{00000000-0005-0000-0000-00001F410000}"/>
    <cellStyle name="Comma 3 5 4 2 3 2 4 2" xfId="29922" xr:uid="{533F3146-17AD-426F-9133-2CC4919A4866}"/>
    <cellStyle name="Comma 3 5 4 2 3 2 5" xfId="20315" xr:uid="{211EAE0A-970A-4F47-B607-F0109CA65D93}"/>
    <cellStyle name="Comma 3 5 4 2 3 3" xfId="1898" xr:uid="{00000000-0005-0000-0000-000020410000}"/>
    <cellStyle name="Comma 3 5 4 2 3 3 2" xfId="4303" xr:uid="{00000000-0005-0000-0000-000021410000}"/>
    <cellStyle name="Comma 3 5 4 2 3 3 2 2" xfId="9106" xr:uid="{00000000-0005-0000-0000-000022410000}"/>
    <cellStyle name="Comma 3 5 4 2 3 3 2 2 2" xfId="18713" xr:uid="{00000000-0005-0000-0000-000023410000}"/>
    <cellStyle name="Comma 3 5 4 2 3 3 2 2 2 2" xfId="37927" xr:uid="{DB3C66EC-7175-4E7B-B206-89C4E78DD8C4}"/>
    <cellStyle name="Comma 3 5 4 2 3 3 2 2 3" xfId="28320" xr:uid="{0E2A492E-F6FE-4C22-8CF0-1884F56E3F23}"/>
    <cellStyle name="Comma 3 5 4 2 3 3 2 3" xfId="13910" xr:uid="{00000000-0005-0000-0000-000024410000}"/>
    <cellStyle name="Comma 3 5 4 2 3 3 2 3 2" xfId="33124" xr:uid="{315EBBEA-AA62-48C4-AE04-F32C5B8A4C57}"/>
    <cellStyle name="Comma 3 5 4 2 3 3 2 4" xfId="23517" xr:uid="{EEF4139D-1999-4F0D-A27A-414299EBD30E}"/>
    <cellStyle name="Comma 3 5 4 2 3 3 3" xfId="6705" xr:uid="{00000000-0005-0000-0000-000025410000}"/>
    <cellStyle name="Comma 3 5 4 2 3 3 3 2" xfId="16312" xr:uid="{00000000-0005-0000-0000-000026410000}"/>
    <cellStyle name="Comma 3 5 4 2 3 3 3 2 2" xfId="35526" xr:uid="{FFDBED65-30C4-4157-AF0B-F1890E8064E0}"/>
    <cellStyle name="Comma 3 5 4 2 3 3 3 3" xfId="25919" xr:uid="{77FE806A-B012-4999-831B-65D1C4C9C4C7}"/>
    <cellStyle name="Comma 3 5 4 2 3 3 4" xfId="11508" xr:uid="{00000000-0005-0000-0000-000027410000}"/>
    <cellStyle name="Comma 3 5 4 2 3 3 4 2" xfId="30722" xr:uid="{C9E77BCA-140E-49DD-9BCE-E7F9E4A502FD}"/>
    <cellStyle name="Comma 3 5 4 2 3 3 5" xfId="21115" xr:uid="{1438651F-A74F-4CC6-B9A5-DC093A77062F}"/>
    <cellStyle name="Comma 3 5 4 2 3 4" xfId="2703" xr:uid="{00000000-0005-0000-0000-000028410000}"/>
    <cellStyle name="Comma 3 5 4 2 3 4 2" xfId="7506" xr:uid="{00000000-0005-0000-0000-000029410000}"/>
    <cellStyle name="Comma 3 5 4 2 3 4 2 2" xfId="17113" xr:uid="{00000000-0005-0000-0000-00002A410000}"/>
    <cellStyle name="Comma 3 5 4 2 3 4 2 2 2" xfId="36327" xr:uid="{0D7F0DB5-BA20-47AD-98BE-141A3CF5DFD6}"/>
    <cellStyle name="Comma 3 5 4 2 3 4 2 3" xfId="26720" xr:uid="{A7A043B2-09A7-4CEC-8B9E-7AD6757F420E}"/>
    <cellStyle name="Comma 3 5 4 2 3 4 3" xfId="12310" xr:uid="{00000000-0005-0000-0000-00002B410000}"/>
    <cellStyle name="Comma 3 5 4 2 3 4 3 2" xfId="31524" xr:uid="{714F823C-BD43-4D04-AAFB-47A33DBAEC0B}"/>
    <cellStyle name="Comma 3 5 4 2 3 4 4" xfId="21917" xr:uid="{89EC6B6F-CD3F-4113-B785-D9621BD0EC0F}"/>
    <cellStyle name="Comma 3 5 4 2 3 5" xfId="5105" xr:uid="{00000000-0005-0000-0000-00002C410000}"/>
    <cellStyle name="Comma 3 5 4 2 3 5 2" xfId="14712" xr:uid="{00000000-0005-0000-0000-00002D410000}"/>
    <cellStyle name="Comma 3 5 4 2 3 5 2 2" xfId="33926" xr:uid="{A6578D69-57B2-44BB-9619-5E6590DEE9B3}"/>
    <cellStyle name="Comma 3 5 4 2 3 5 3" xfId="24319" xr:uid="{8F55241C-C8FB-44E9-B864-330762989542}"/>
    <cellStyle name="Comma 3 5 4 2 3 6" xfId="9908" xr:uid="{00000000-0005-0000-0000-00002E410000}"/>
    <cellStyle name="Comma 3 5 4 2 3 6 2" xfId="29122" xr:uid="{95450232-E85F-4B5A-BAC8-A66422D4E656}"/>
    <cellStyle name="Comma 3 5 4 2 3 7" xfId="19515" xr:uid="{00EF6880-0322-48EC-9968-91E97647EC7E}"/>
    <cellStyle name="Comma 3 5 4 2 4" xfId="497" xr:uid="{00000000-0005-0000-0000-00002F410000}"/>
    <cellStyle name="Comma 3 5 4 2 4 2" xfId="1298" xr:uid="{00000000-0005-0000-0000-000030410000}"/>
    <cellStyle name="Comma 3 5 4 2 4 2 2" xfId="3703" xr:uid="{00000000-0005-0000-0000-000031410000}"/>
    <cellStyle name="Comma 3 5 4 2 4 2 2 2" xfId="8506" xr:uid="{00000000-0005-0000-0000-000032410000}"/>
    <cellStyle name="Comma 3 5 4 2 4 2 2 2 2" xfId="18113" xr:uid="{00000000-0005-0000-0000-000033410000}"/>
    <cellStyle name="Comma 3 5 4 2 4 2 2 2 2 2" xfId="37327" xr:uid="{11D00944-D597-485E-A31A-25917D51B86B}"/>
    <cellStyle name="Comma 3 5 4 2 4 2 2 2 3" xfId="27720" xr:uid="{26F2AAEB-B836-4FE0-8749-B6BE9630FF30}"/>
    <cellStyle name="Comma 3 5 4 2 4 2 2 3" xfId="13310" xr:uid="{00000000-0005-0000-0000-000034410000}"/>
    <cellStyle name="Comma 3 5 4 2 4 2 2 3 2" xfId="32524" xr:uid="{BCCFC0C0-7D83-46FE-B99A-F7647B0DA9C9}"/>
    <cellStyle name="Comma 3 5 4 2 4 2 2 4" xfId="22917" xr:uid="{F8705CEF-1676-4E40-90BB-407D6B9778FF}"/>
    <cellStyle name="Comma 3 5 4 2 4 2 3" xfId="6105" xr:uid="{00000000-0005-0000-0000-000035410000}"/>
    <cellStyle name="Comma 3 5 4 2 4 2 3 2" xfId="15712" xr:uid="{00000000-0005-0000-0000-000036410000}"/>
    <cellStyle name="Comma 3 5 4 2 4 2 3 2 2" xfId="34926" xr:uid="{B8D43FB3-96BE-458B-ADBE-638E5174DCDE}"/>
    <cellStyle name="Comma 3 5 4 2 4 2 3 3" xfId="25319" xr:uid="{B42BBF67-7F06-4248-BC92-9DAEE3B2C3C2}"/>
    <cellStyle name="Comma 3 5 4 2 4 2 4" xfId="10908" xr:uid="{00000000-0005-0000-0000-000037410000}"/>
    <cellStyle name="Comma 3 5 4 2 4 2 4 2" xfId="30122" xr:uid="{E7B1A216-0317-4648-A2AE-B80D12D88183}"/>
    <cellStyle name="Comma 3 5 4 2 4 2 5" xfId="20515" xr:uid="{6FE73B4F-817E-4EB8-898C-31BE16CFE3D1}"/>
    <cellStyle name="Comma 3 5 4 2 4 3" xfId="2098" xr:uid="{00000000-0005-0000-0000-000038410000}"/>
    <cellStyle name="Comma 3 5 4 2 4 3 2" xfId="4503" xr:uid="{00000000-0005-0000-0000-000039410000}"/>
    <cellStyle name="Comma 3 5 4 2 4 3 2 2" xfId="9306" xr:uid="{00000000-0005-0000-0000-00003A410000}"/>
    <cellStyle name="Comma 3 5 4 2 4 3 2 2 2" xfId="18913" xr:uid="{00000000-0005-0000-0000-00003B410000}"/>
    <cellStyle name="Comma 3 5 4 2 4 3 2 2 2 2" xfId="38127" xr:uid="{8CBF8052-C688-48AC-9BB6-1288D3C23CBA}"/>
    <cellStyle name="Comma 3 5 4 2 4 3 2 2 3" xfId="28520" xr:uid="{00189C30-E678-4B41-B11D-5ECDBE992067}"/>
    <cellStyle name="Comma 3 5 4 2 4 3 2 3" xfId="14110" xr:uid="{00000000-0005-0000-0000-00003C410000}"/>
    <cellStyle name="Comma 3 5 4 2 4 3 2 3 2" xfId="33324" xr:uid="{96071FBF-05AE-41AF-9E29-A11DEC4D4E24}"/>
    <cellStyle name="Comma 3 5 4 2 4 3 2 4" xfId="23717" xr:uid="{6DF09C49-9ACF-4F8E-8F0F-AE367EFB86D2}"/>
    <cellStyle name="Comma 3 5 4 2 4 3 3" xfId="6905" xr:uid="{00000000-0005-0000-0000-00003D410000}"/>
    <cellStyle name="Comma 3 5 4 2 4 3 3 2" xfId="16512" xr:uid="{00000000-0005-0000-0000-00003E410000}"/>
    <cellStyle name="Comma 3 5 4 2 4 3 3 2 2" xfId="35726" xr:uid="{8730A71F-82F1-4EA0-B47E-60E2AAA0840A}"/>
    <cellStyle name="Comma 3 5 4 2 4 3 3 3" xfId="26119" xr:uid="{95289432-A8C1-47E4-A45A-8EBD5FE747EA}"/>
    <cellStyle name="Comma 3 5 4 2 4 3 4" xfId="11708" xr:uid="{00000000-0005-0000-0000-00003F410000}"/>
    <cellStyle name="Comma 3 5 4 2 4 3 4 2" xfId="30922" xr:uid="{ED4CA02C-6D51-4134-9D54-44C646A6F94C}"/>
    <cellStyle name="Comma 3 5 4 2 4 3 5" xfId="21315" xr:uid="{22482612-7FAE-42C3-8636-8F62DA23B8A8}"/>
    <cellStyle name="Comma 3 5 4 2 4 4" xfId="2903" xr:uid="{00000000-0005-0000-0000-000040410000}"/>
    <cellStyle name="Comma 3 5 4 2 4 4 2" xfId="7706" xr:uid="{00000000-0005-0000-0000-000041410000}"/>
    <cellStyle name="Comma 3 5 4 2 4 4 2 2" xfId="17313" xr:uid="{00000000-0005-0000-0000-000042410000}"/>
    <cellStyle name="Comma 3 5 4 2 4 4 2 2 2" xfId="36527" xr:uid="{19493554-5C88-4682-AC55-A9E499A6BB13}"/>
    <cellStyle name="Comma 3 5 4 2 4 4 2 3" xfId="26920" xr:uid="{4DFD1A6B-6195-4FE3-AF0B-BF898F3970F4}"/>
    <cellStyle name="Comma 3 5 4 2 4 4 3" xfId="12510" xr:uid="{00000000-0005-0000-0000-000043410000}"/>
    <cellStyle name="Comma 3 5 4 2 4 4 3 2" xfId="31724" xr:uid="{CD93F2B2-4860-4A79-8A23-729AC193AF44}"/>
    <cellStyle name="Comma 3 5 4 2 4 4 4" xfId="22117" xr:uid="{12F55974-B1A4-4658-983B-B295B0151219}"/>
    <cellStyle name="Comma 3 5 4 2 4 5" xfId="5305" xr:uid="{00000000-0005-0000-0000-000044410000}"/>
    <cellStyle name="Comma 3 5 4 2 4 5 2" xfId="14912" xr:uid="{00000000-0005-0000-0000-000045410000}"/>
    <cellStyle name="Comma 3 5 4 2 4 5 2 2" xfId="34126" xr:uid="{1C99CA7D-1E33-49AE-9AE3-0AECF6AAEE3B}"/>
    <cellStyle name="Comma 3 5 4 2 4 5 3" xfId="24519" xr:uid="{87E17E1F-00BE-4553-B5F4-BC2D8B8A0A10}"/>
    <cellStyle name="Comma 3 5 4 2 4 6" xfId="10108" xr:uid="{00000000-0005-0000-0000-000046410000}"/>
    <cellStyle name="Comma 3 5 4 2 4 6 2" xfId="29322" xr:uid="{896CFC4A-EC73-4D69-911B-CD3D874CF6B4}"/>
    <cellStyle name="Comma 3 5 4 2 4 7" xfId="19715" xr:uid="{A676D027-E194-4A64-A30E-3DA40049B22F}"/>
    <cellStyle name="Comma 3 5 4 2 5" xfId="697" xr:uid="{00000000-0005-0000-0000-000047410000}"/>
    <cellStyle name="Comma 3 5 4 2 5 2" xfId="1498" xr:uid="{00000000-0005-0000-0000-000048410000}"/>
    <cellStyle name="Comma 3 5 4 2 5 2 2" xfId="3903" xr:uid="{00000000-0005-0000-0000-000049410000}"/>
    <cellStyle name="Comma 3 5 4 2 5 2 2 2" xfId="8706" xr:uid="{00000000-0005-0000-0000-00004A410000}"/>
    <cellStyle name="Comma 3 5 4 2 5 2 2 2 2" xfId="18313" xr:uid="{00000000-0005-0000-0000-00004B410000}"/>
    <cellStyle name="Comma 3 5 4 2 5 2 2 2 2 2" xfId="37527" xr:uid="{847B0659-5CE2-49C0-B9C6-E6AA0F1B8861}"/>
    <cellStyle name="Comma 3 5 4 2 5 2 2 2 3" xfId="27920" xr:uid="{A03CC9E5-8B6D-471C-9803-B117E848B767}"/>
    <cellStyle name="Comma 3 5 4 2 5 2 2 3" xfId="13510" xr:uid="{00000000-0005-0000-0000-00004C410000}"/>
    <cellStyle name="Comma 3 5 4 2 5 2 2 3 2" xfId="32724" xr:uid="{E1D73FCC-F1AC-4598-8551-37E983537DB2}"/>
    <cellStyle name="Comma 3 5 4 2 5 2 2 4" xfId="23117" xr:uid="{9A2EED67-B12C-484A-A253-215BE167659D}"/>
    <cellStyle name="Comma 3 5 4 2 5 2 3" xfId="6305" xr:uid="{00000000-0005-0000-0000-00004D410000}"/>
    <cellStyle name="Comma 3 5 4 2 5 2 3 2" xfId="15912" xr:uid="{00000000-0005-0000-0000-00004E410000}"/>
    <cellStyle name="Comma 3 5 4 2 5 2 3 2 2" xfId="35126" xr:uid="{D7B799A3-F085-4E71-8A61-45945128AE00}"/>
    <cellStyle name="Comma 3 5 4 2 5 2 3 3" xfId="25519" xr:uid="{E4F5A751-26CA-41C9-A520-7C8ABD6AC5BF}"/>
    <cellStyle name="Comma 3 5 4 2 5 2 4" xfId="11108" xr:uid="{00000000-0005-0000-0000-00004F410000}"/>
    <cellStyle name="Comma 3 5 4 2 5 2 4 2" xfId="30322" xr:uid="{9E3B4D3E-164A-4069-BEB8-C5A788987C23}"/>
    <cellStyle name="Comma 3 5 4 2 5 2 5" xfId="20715" xr:uid="{F51770F8-524C-4F4A-BBAE-C81740ABC835}"/>
    <cellStyle name="Comma 3 5 4 2 5 3" xfId="2298" xr:uid="{00000000-0005-0000-0000-000050410000}"/>
    <cellStyle name="Comma 3 5 4 2 5 3 2" xfId="4703" xr:uid="{00000000-0005-0000-0000-000051410000}"/>
    <cellStyle name="Comma 3 5 4 2 5 3 2 2" xfId="9506" xr:uid="{00000000-0005-0000-0000-000052410000}"/>
    <cellStyle name="Comma 3 5 4 2 5 3 2 2 2" xfId="19113" xr:uid="{00000000-0005-0000-0000-000053410000}"/>
    <cellStyle name="Comma 3 5 4 2 5 3 2 2 2 2" xfId="38327" xr:uid="{366FAD8E-4054-47F6-A733-B707E8FF1299}"/>
    <cellStyle name="Comma 3 5 4 2 5 3 2 2 3" xfId="28720" xr:uid="{4739DF4D-6FB4-47AF-A72F-3198CE8716E1}"/>
    <cellStyle name="Comma 3 5 4 2 5 3 2 3" xfId="14310" xr:uid="{00000000-0005-0000-0000-000054410000}"/>
    <cellStyle name="Comma 3 5 4 2 5 3 2 3 2" xfId="33524" xr:uid="{A9F2B6F4-0EC0-457F-9C31-869AA70D3DF1}"/>
    <cellStyle name="Comma 3 5 4 2 5 3 2 4" xfId="23917" xr:uid="{679074B8-A040-4174-BD3A-F459891726C5}"/>
    <cellStyle name="Comma 3 5 4 2 5 3 3" xfId="7105" xr:uid="{00000000-0005-0000-0000-000055410000}"/>
    <cellStyle name="Comma 3 5 4 2 5 3 3 2" xfId="16712" xr:uid="{00000000-0005-0000-0000-000056410000}"/>
    <cellStyle name="Comma 3 5 4 2 5 3 3 2 2" xfId="35926" xr:uid="{897DF316-B896-4507-A3E2-F64A7022806B}"/>
    <cellStyle name="Comma 3 5 4 2 5 3 3 3" xfId="26319" xr:uid="{3BF557A9-C77D-4C26-B670-BBA7E1016381}"/>
    <cellStyle name="Comma 3 5 4 2 5 3 4" xfId="11908" xr:uid="{00000000-0005-0000-0000-000057410000}"/>
    <cellStyle name="Comma 3 5 4 2 5 3 4 2" xfId="31122" xr:uid="{AC4AFF70-1D52-44C9-BE0F-2C163E0C5197}"/>
    <cellStyle name="Comma 3 5 4 2 5 3 5" xfId="21515" xr:uid="{436AEDEA-F287-4063-868A-5BC48A4317C0}"/>
    <cellStyle name="Comma 3 5 4 2 5 4" xfId="3103" xr:uid="{00000000-0005-0000-0000-000058410000}"/>
    <cellStyle name="Comma 3 5 4 2 5 4 2" xfId="7906" xr:uid="{00000000-0005-0000-0000-000059410000}"/>
    <cellStyle name="Comma 3 5 4 2 5 4 2 2" xfId="17513" xr:uid="{00000000-0005-0000-0000-00005A410000}"/>
    <cellStyle name="Comma 3 5 4 2 5 4 2 2 2" xfId="36727" xr:uid="{5DB6A5B5-998A-47F0-914C-06068BE48933}"/>
    <cellStyle name="Comma 3 5 4 2 5 4 2 3" xfId="27120" xr:uid="{D87FE113-9EC7-46DF-A5D7-34FE397216CF}"/>
    <cellStyle name="Comma 3 5 4 2 5 4 3" xfId="12710" xr:uid="{00000000-0005-0000-0000-00005B410000}"/>
    <cellStyle name="Comma 3 5 4 2 5 4 3 2" xfId="31924" xr:uid="{D189F499-C4F5-4EE3-97DE-18E9220B17A7}"/>
    <cellStyle name="Comma 3 5 4 2 5 4 4" xfId="22317" xr:uid="{F3C0EF01-9E2E-4C7F-B1BE-F384CD2CFD10}"/>
    <cellStyle name="Comma 3 5 4 2 5 5" xfId="5505" xr:uid="{00000000-0005-0000-0000-00005C410000}"/>
    <cellStyle name="Comma 3 5 4 2 5 5 2" xfId="15112" xr:uid="{00000000-0005-0000-0000-00005D410000}"/>
    <cellStyle name="Comma 3 5 4 2 5 5 2 2" xfId="34326" xr:uid="{756C3E85-70AD-4688-96EA-55964955217F}"/>
    <cellStyle name="Comma 3 5 4 2 5 5 3" xfId="24719" xr:uid="{A487F260-9BF3-423D-A23C-0514F7793468}"/>
    <cellStyle name="Comma 3 5 4 2 5 6" xfId="10308" xr:uid="{00000000-0005-0000-0000-00005E410000}"/>
    <cellStyle name="Comma 3 5 4 2 5 6 2" xfId="29522" xr:uid="{BD075F4B-6487-4916-9919-42915DF550DF}"/>
    <cellStyle name="Comma 3 5 4 2 5 7" xfId="19915" xr:uid="{2AB03574-31C9-40A6-9D41-9FC6F6E85375}"/>
    <cellStyle name="Comma 3 5 4 2 6" xfId="898" xr:uid="{00000000-0005-0000-0000-00005F410000}"/>
    <cellStyle name="Comma 3 5 4 2 6 2" xfId="3303" xr:uid="{00000000-0005-0000-0000-000060410000}"/>
    <cellStyle name="Comma 3 5 4 2 6 2 2" xfId="8106" xr:uid="{00000000-0005-0000-0000-000061410000}"/>
    <cellStyle name="Comma 3 5 4 2 6 2 2 2" xfId="17713" xr:uid="{00000000-0005-0000-0000-000062410000}"/>
    <cellStyle name="Comma 3 5 4 2 6 2 2 2 2" xfId="36927" xr:uid="{D60FA122-5D31-4907-80E8-C4F29D7D3794}"/>
    <cellStyle name="Comma 3 5 4 2 6 2 2 3" xfId="27320" xr:uid="{2BB7C35F-77A4-41F2-A470-4EF584347D1B}"/>
    <cellStyle name="Comma 3 5 4 2 6 2 3" xfId="12910" xr:uid="{00000000-0005-0000-0000-000063410000}"/>
    <cellStyle name="Comma 3 5 4 2 6 2 3 2" xfId="32124" xr:uid="{81F85F27-91BD-462C-93F4-1EDE76AF9153}"/>
    <cellStyle name="Comma 3 5 4 2 6 2 4" xfId="22517" xr:uid="{80FEF71B-66B8-42F0-846B-7BBD55F3DE91}"/>
    <cellStyle name="Comma 3 5 4 2 6 3" xfId="5705" xr:uid="{00000000-0005-0000-0000-000064410000}"/>
    <cellStyle name="Comma 3 5 4 2 6 3 2" xfId="15312" xr:uid="{00000000-0005-0000-0000-000065410000}"/>
    <cellStyle name="Comma 3 5 4 2 6 3 2 2" xfId="34526" xr:uid="{3C195076-8E62-4AE2-8EF3-3EE476E02A85}"/>
    <cellStyle name="Comma 3 5 4 2 6 3 3" xfId="24919" xr:uid="{13F06B5B-4070-45B8-B013-DA2FA7700B5B}"/>
    <cellStyle name="Comma 3 5 4 2 6 4" xfId="10508" xr:uid="{00000000-0005-0000-0000-000066410000}"/>
    <cellStyle name="Comma 3 5 4 2 6 4 2" xfId="29722" xr:uid="{1638E5A2-FA48-4474-9034-E20EE7CE2353}"/>
    <cellStyle name="Comma 3 5 4 2 6 5" xfId="20115" xr:uid="{6F29D769-6428-4738-AA3D-71665E30A163}"/>
    <cellStyle name="Comma 3 5 4 2 7" xfId="1698" xr:uid="{00000000-0005-0000-0000-000067410000}"/>
    <cellStyle name="Comma 3 5 4 2 7 2" xfId="4103" xr:uid="{00000000-0005-0000-0000-000068410000}"/>
    <cellStyle name="Comma 3 5 4 2 7 2 2" xfId="8906" xr:uid="{00000000-0005-0000-0000-000069410000}"/>
    <cellStyle name="Comma 3 5 4 2 7 2 2 2" xfId="18513" xr:uid="{00000000-0005-0000-0000-00006A410000}"/>
    <cellStyle name="Comma 3 5 4 2 7 2 2 2 2" xfId="37727" xr:uid="{1F793B46-CCDA-479C-963A-56580C6B0207}"/>
    <cellStyle name="Comma 3 5 4 2 7 2 2 3" xfId="28120" xr:uid="{211DF786-17BF-4493-AC75-6D372E4AB461}"/>
    <cellStyle name="Comma 3 5 4 2 7 2 3" xfId="13710" xr:uid="{00000000-0005-0000-0000-00006B410000}"/>
    <cellStyle name="Comma 3 5 4 2 7 2 3 2" xfId="32924" xr:uid="{634DC574-44D1-4946-BF39-1E2D5D28C627}"/>
    <cellStyle name="Comma 3 5 4 2 7 2 4" xfId="23317" xr:uid="{2E8CB0D2-DD0F-41FB-A394-B8AD45336C0B}"/>
    <cellStyle name="Comma 3 5 4 2 7 3" xfId="6505" xr:uid="{00000000-0005-0000-0000-00006C410000}"/>
    <cellStyle name="Comma 3 5 4 2 7 3 2" xfId="16112" xr:uid="{00000000-0005-0000-0000-00006D410000}"/>
    <cellStyle name="Comma 3 5 4 2 7 3 2 2" xfId="35326" xr:uid="{2A51B8E7-785B-4874-B130-C6B23B18CE45}"/>
    <cellStyle name="Comma 3 5 4 2 7 3 3" xfId="25719" xr:uid="{B3DC3524-3752-491E-8D56-A7526C6B5BA1}"/>
    <cellStyle name="Comma 3 5 4 2 7 4" xfId="11308" xr:uid="{00000000-0005-0000-0000-00006E410000}"/>
    <cellStyle name="Comma 3 5 4 2 7 4 2" xfId="30522" xr:uid="{753576C0-F004-49E9-9BB5-632BD1D08A5F}"/>
    <cellStyle name="Comma 3 5 4 2 7 5" xfId="20915" xr:uid="{255565F2-8BBA-4335-8589-7C8C9C9C5B96}"/>
    <cellStyle name="Comma 3 5 4 2 8" xfId="2503" xr:uid="{00000000-0005-0000-0000-00006F410000}"/>
    <cellStyle name="Comma 3 5 4 2 8 2" xfId="7306" xr:uid="{00000000-0005-0000-0000-000070410000}"/>
    <cellStyle name="Comma 3 5 4 2 8 2 2" xfId="16913" xr:uid="{00000000-0005-0000-0000-000071410000}"/>
    <cellStyle name="Comma 3 5 4 2 8 2 2 2" xfId="36127" xr:uid="{38E39DCA-2E3D-446E-B42D-27555193FC07}"/>
    <cellStyle name="Comma 3 5 4 2 8 2 3" xfId="26520" xr:uid="{40F82B4B-8413-4DFA-93FF-E46AA15E451F}"/>
    <cellStyle name="Comma 3 5 4 2 8 3" xfId="12110" xr:uid="{00000000-0005-0000-0000-000072410000}"/>
    <cellStyle name="Comma 3 5 4 2 8 3 2" xfId="31324" xr:uid="{230029F6-E056-43D2-B179-980BDD1F3C49}"/>
    <cellStyle name="Comma 3 5 4 2 8 4" xfId="21717" xr:uid="{6DBD3011-562F-4C0D-8E64-14A3CD9CC25D}"/>
    <cellStyle name="Comma 3 5 4 2 9" xfId="4905" xr:uid="{00000000-0005-0000-0000-000073410000}"/>
    <cellStyle name="Comma 3 5 4 2 9 2" xfId="14512" xr:uid="{00000000-0005-0000-0000-000074410000}"/>
    <cellStyle name="Comma 3 5 4 2 9 2 2" xfId="33726" xr:uid="{2D6B9271-B38B-4EBB-9F65-2EB7D99CE42F}"/>
    <cellStyle name="Comma 3 5 4 2 9 3" xfId="24119" xr:uid="{F0FDA23F-1D54-4E88-B9F0-79CE421EB3B6}"/>
    <cellStyle name="Comma 3 5 4 3" xfId="147" xr:uid="{00000000-0005-0000-0000-000075410000}"/>
    <cellStyle name="Comma 3 5 4 3 10" xfId="19365" xr:uid="{B33079FA-3686-4546-BA1A-5F47D0836D08}"/>
    <cellStyle name="Comma 3 5 4 3 2" xfId="347" xr:uid="{00000000-0005-0000-0000-000076410000}"/>
    <cellStyle name="Comma 3 5 4 3 2 2" xfId="1148" xr:uid="{00000000-0005-0000-0000-000077410000}"/>
    <cellStyle name="Comma 3 5 4 3 2 2 2" xfId="3553" xr:uid="{00000000-0005-0000-0000-000078410000}"/>
    <cellStyle name="Comma 3 5 4 3 2 2 2 2" xfId="8356" xr:uid="{00000000-0005-0000-0000-000079410000}"/>
    <cellStyle name="Comma 3 5 4 3 2 2 2 2 2" xfId="17963" xr:uid="{00000000-0005-0000-0000-00007A410000}"/>
    <cellStyle name="Comma 3 5 4 3 2 2 2 2 2 2" xfId="37177" xr:uid="{C1B456B7-A605-458A-8543-078936F49696}"/>
    <cellStyle name="Comma 3 5 4 3 2 2 2 2 3" xfId="27570" xr:uid="{35E829EC-E659-4236-ABA0-A2836A79BCA9}"/>
    <cellStyle name="Comma 3 5 4 3 2 2 2 3" xfId="13160" xr:uid="{00000000-0005-0000-0000-00007B410000}"/>
    <cellStyle name="Comma 3 5 4 3 2 2 2 3 2" xfId="32374" xr:uid="{533EE64F-1942-412B-8AF1-B32365AB5474}"/>
    <cellStyle name="Comma 3 5 4 3 2 2 2 4" xfId="22767" xr:uid="{61D7E007-55F3-444F-ACFF-2053FB3DDC27}"/>
    <cellStyle name="Comma 3 5 4 3 2 2 3" xfId="5955" xr:uid="{00000000-0005-0000-0000-00007C410000}"/>
    <cellStyle name="Comma 3 5 4 3 2 2 3 2" xfId="15562" xr:uid="{00000000-0005-0000-0000-00007D410000}"/>
    <cellStyle name="Comma 3 5 4 3 2 2 3 2 2" xfId="34776" xr:uid="{ED6ABFC8-12A8-4997-AEE5-D2208A3DD0D3}"/>
    <cellStyle name="Comma 3 5 4 3 2 2 3 3" xfId="25169" xr:uid="{5017531A-B78E-44E8-B04D-1FAD4B4223B9}"/>
    <cellStyle name="Comma 3 5 4 3 2 2 4" xfId="10758" xr:uid="{00000000-0005-0000-0000-00007E410000}"/>
    <cellStyle name="Comma 3 5 4 3 2 2 4 2" xfId="29972" xr:uid="{E59A2958-1133-41FE-BC0E-CA753E0B02CD}"/>
    <cellStyle name="Comma 3 5 4 3 2 2 5" xfId="20365" xr:uid="{AAB97107-96F4-4F42-943F-4F612C20F1DD}"/>
    <cellStyle name="Comma 3 5 4 3 2 3" xfId="1948" xr:uid="{00000000-0005-0000-0000-00007F410000}"/>
    <cellStyle name="Comma 3 5 4 3 2 3 2" xfId="4353" xr:uid="{00000000-0005-0000-0000-000080410000}"/>
    <cellStyle name="Comma 3 5 4 3 2 3 2 2" xfId="9156" xr:uid="{00000000-0005-0000-0000-000081410000}"/>
    <cellStyle name="Comma 3 5 4 3 2 3 2 2 2" xfId="18763" xr:uid="{00000000-0005-0000-0000-000082410000}"/>
    <cellStyle name="Comma 3 5 4 3 2 3 2 2 2 2" xfId="37977" xr:uid="{F9737FDD-AE6F-4F7A-9692-72D88FE4EC0A}"/>
    <cellStyle name="Comma 3 5 4 3 2 3 2 2 3" xfId="28370" xr:uid="{B8F03313-31E3-460B-B0FB-BB4E1214404C}"/>
    <cellStyle name="Comma 3 5 4 3 2 3 2 3" xfId="13960" xr:uid="{00000000-0005-0000-0000-000083410000}"/>
    <cellStyle name="Comma 3 5 4 3 2 3 2 3 2" xfId="33174" xr:uid="{49512672-4C1E-4578-BA76-3A2A5E8787E6}"/>
    <cellStyle name="Comma 3 5 4 3 2 3 2 4" xfId="23567" xr:uid="{21D0C728-3417-4E29-8F9A-945C20F3975D}"/>
    <cellStyle name="Comma 3 5 4 3 2 3 3" xfId="6755" xr:uid="{00000000-0005-0000-0000-000084410000}"/>
    <cellStyle name="Comma 3 5 4 3 2 3 3 2" xfId="16362" xr:uid="{00000000-0005-0000-0000-000085410000}"/>
    <cellStyle name="Comma 3 5 4 3 2 3 3 2 2" xfId="35576" xr:uid="{980168E0-3451-42B6-B6B8-AA0B1520B29E}"/>
    <cellStyle name="Comma 3 5 4 3 2 3 3 3" xfId="25969" xr:uid="{8DE96B45-1728-4C36-AED9-5980743864FF}"/>
    <cellStyle name="Comma 3 5 4 3 2 3 4" xfId="11558" xr:uid="{00000000-0005-0000-0000-000086410000}"/>
    <cellStyle name="Comma 3 5 4 3 2 3 4 2" xfId="30772" xr:uid="{A2450E8F-B870-4425-955B-88F233474407}"/>
    <cellStyle name="Comma 3 5 4 3 2 3 5" xfId="21165" xr:uid="{A37706F1-ABCF-4166-99CE-DC4145F2DFAB}"/>
    <cellStyle name="Comma 3 5 4 3 2 4" xfId="2753" xr:uid="{00000000-0005-0000-0000-000087410000}"/>
    <cellStyle name="Comma 3 5 4 3 2 4 2" xfId="7556" xr:uid="{00000000-0005-0000-0000-000088410000}"/>
    <cellStyle name="Comma 3 5 4 3 2 4 2 2" xfId="17163" xr:uid="{00000000-0005-0000-0000-000089410000}"/>
    <cellStyle name="Comma 3 5 4 3 2 4 2 2 2" xfId="36377" xr:uid="{976211BF-D2C5-4464-B75E-64D35B456878}"/>
    <cellStyle name="Comma 3 5 4 3 2 4 2 3" xfId="26770" xr:uid="{E7B0F86F-EA7A-48D7-80BE-BE23AE5B0783}"/>
    <cellStyle name="Comma 3 5 4 3 2 4 3" xfId="12360" xr:uid="{00000000-0005-0000-0000-00008A410000}"/>
    <cellStyle name="Comma 3 5 4 3 2 4 3 2" xfId="31574" xr:uid="{E7D13D22-D29C-4F85-A8BB-D6CC21977769}"/>
    <cellStyle name="Comma 3 5 4 3 2 4 4" xfId="21967" xr:uid="{3B5FBC16-24DE-461C-9BE1-70CE06962ED0}"/>
    <cellStyle name="Comma 3 5 4 3 2 5" xfId="5155" xr:uid="{00000000-0005-0000-0000-00008B410000}"/>
    <cellStyle name="Comma 3 5 4 3 2 5 2" xfId="14762" xr:uid="{00000000-0005-0000-0000-00008C410000}"/>
    <cellStyle name="Comma 3 5 4 3 2 5 2 2" xfId="33976" xr:uid="{381A9533-9DA3-40D4-8AEB-784E52D38A61}"/>
    <cellStyle name="Comma 3 5 4 3 2 5 3" xfId="24369" xr:uid="{BA229385-3897-48B7-A292-9BE5096BC404}"/>
    <cellStyle name="Comma 3 5 4 3 2 6" xfId="9958" xr:uid="{00000000-0005-0000-0000-00008D410000}"/>
    <cellStyle name="Comma 3 5 4 3 2 6 2" xfId="29172" xr:uid="{2E3CE366-4F56-4577-9D48-CC97142C5C12}"/>
    <cellStyle name="Comma 3 5 4 3 2 7" xfId="19565" xr:uid="{3C5358C3-D66E-4FC2-9FC9-DD4986214B5D}"/>
    <cellStyle name="Comma 3 5 4 3 3" xfId="547" xr:uid="{00000000-0005-0000-0000-00008E410000}"/>
    <cellStyle name="Comma 3 5 4 3 3 2" xfId="1348" xr:uid="{00000000-0005-0000-0000-00008F410000}"/>
    <cellStyle name="Comma 3 5 4 3 3 2 2" xfId="3753" xr:uid="{00000000-0005-0000-0000-000090410000}"/>
    <cellStyle name="Comma 3 5 4 3 3 2 2 2" xfId="8556" xr:uid="{00000000-0005-0000-0000-000091410000}"/>
    <cellStyle name="Comma 3 5 4 3 3 2 2 2 2" xfId="18163" xr:uid="{00000000-0005-0000-0000-000092410000}"/>
    <cellStyle name="Comma 3 5 4 3 3 2 2 2 2 2" xfId="37377" xr:uid="{5602F7DA-D4D2-4C0B-977E-A4395BDCD870}"/>
    <cellStyle name="Comma 3 5 4 3 3 2 2 2 3" xfId="27770" xr:uid="{1D7CA539-6453-4DE5-A1E4-B5380F696168}"/>
    <cellStyle name="Comma 3 5 4 3 3 2 2 3" xfId="13360" xr:uid="{00000000-0005-0000-0000-000093410000}"/>
    <cellStyle name="Comma 3 5 4 3 3 2 2 3 2" xfId="32574" xr:uid="{04E1C7FD-7623-4F4E-9CC1-1C18B12EA53F}"/>
    <cellStyle name="Comma 3 5 4 3 3 2 2 4" xfId="22967" xr:uid="{6C5F4B6F-6F66-4987-8341-A505E7E6E866}"/>
    <cellStyle name="Comma 3 5 4 3 3 2 3" xfId="6155" xr:uid="{00000000-0005-0000-0000-000094410000}"/>
    <cellStyle name="Comma 3 5 4 3 3 2 3 2" xfId="15762" xr:uid="{00000000-0005-0000-0000-000095410000}"/>
    <cellStyle name="Comma 3 5 4 3 3 2 3 2 2" xfId="34976" xr:uid="{8E326DBE-A829-4784-8170-0FDBC265F62F}"/>
    <cellStyle name="Comma 3 5 4 3 3 2 3 3" xfId="25369" xr:uid="{CBFF7079-2457-445A-9C77-DF125F8D3071}"/>
    <cellStyle name="Comma 3 5 4 3 3 2 4" xfId="10958" xr:uid="{00000000-0005-0000-0000-000096410000}"/>
    <cellStyle name="Comma 3 5 4 3 3 2 4 2" xfId="30172" xr:uid="{182AE8B9-93C9-45C6-B7D9-C329A81250DB}"/>
    <cellStyle name="Comma 3 5 4 3 3 2 5" xfId="20565" xr:uid="{6560CC6C-1009-4A4C-883C-F20D9B97B0A3}"/>
    <cellStyle name="Comma 3 5 4 3 3 3" xfId="2148" xr:uid="{00000000-0005-0000-0000-000097410000}"/>
    <cellStyle name="Comma 3 5 4 3 3 3 2" xfId="4553" xr:uid="{00000000-0005-0000-0000-000098410000}"/>
    <cellStyle name="Comma 3 5 4 3 3 3 2 2" xfId="9356" xr:uid="{00000000-0005-0000-0000-000099410000}"/>
    <cellStyle name="Comma 3 5 4 3 3 3 2 2 2" xfId="18963" xr:uid="{00000000-0005-0000-0000-00009A410000}"/>
    <cellStyle name="Comma 3 5 4 3 3 3 2 2 2 2" xfId="38177" xr:uid="{30BDBD71-BC00-4DBB-9FCD-C2D59DA8199C}"/>
    <cellStyle name="Comma 3 5 4 3 3 3 2 2 3" xfId="28570" xr:uid="{0C01B5D4-77CC-4E1B-B841-900A2D06DB09}"/>
    <cellStyle name="Comma 3 5 4 3 3 3 2 3" xfId="14160" xr:uid="{00000000-0005-0000-0000-00009B410000}"/>
    <cellStyle name="Comma 3 5 4 3 3 3 2 3 2" xfId="33374" xr:uid="{65257BF7-5F03-4744-AD96-CBCF52A8E42E}"/>
    <cellStyle name="Comma 3 5 4 3 3 3 2 4" xfId="23767" xr:uid="{590A21B3-C393-472F-BDBD-8595AB02334E}"/>
    <cellStyle name="Comma 3 5 4 3 3 3 3" xfId="6955" xr:uid="{00000000-0005-0000-0000-00009C410000}"/>
    <cellStyle name="Comma 3 5 4 3 3 3 3 2" xfId="16562" xr:uid="{00000000-0005-0000-0000-00009D410000}"/>
    <cellStyle name="Comma 3 5 4 3 3 3 3 2 2" xfId="35776" xr:uid="{9ACBBD3D-E37D-4CAA-AE7F-C5E0FE829A99}"/>
    <cellStyle name="Comma 3 5 4 3 3 3 3 3" xfId="26169" xr:uid="{41F46193-A27C-4168-820C-B04A9F790A56}"/>
    <cellStyle name="Comma 3 5 4 3 3 3 4" xfId="11758" xr:uid="{00000000-0005-0000-0000-00009E410000}"/>
    <cellStyle name="Comma 3 5 4 3 3 3 4 2" xfId="30972" xr:uid="{042C5D99-ECF6-4B02-929E-17728B415B98}"/>
    <cellStyle name="Comma 3 5 4 3 3 3 5" xfId="21365" xr:uid="{280BC34E-B7EA-4DB3-9391-D24CED4FE5D6}"/>
    <cellStyle name="Comma 3 5 4 3 3 4" xfId="2953" xr:uid="{00000000-0005-0000-0000-00009F410000}"/>
    <cellStyle name="Comma 3 5 4 3 3 4 2" xfId="7756" xr:uid="{00000000-0005-0000-0000-0000A0410000}"/>
    <cellStyle name="Comma 3 5 4 3 3 4 2 2" xfId="17363" xr:uid="{00000000-0005-0000-0000-0000A1410000}"/>
    <cellStyle name="Comma 3 5 4 3 3 4 2 2 2" xfId="36577" xr:uid="{4CB26DD8-4D9F-4E0D-AF7C-4C55BB6FA487}"/>
    <cellStyle name="Comma 3 5 4 3 3 4 2 3" xfId="26970" xr:uid="{8063F1E7-B1A7-4E3A-9889-296B620553F3}"/>
    <cellStyle name="Comma 3 5 4 3 3 4 3" xfId="12560" xr:uid="{00000000-0005-0000-0000-0000A2410000}"/>
    <cellStyle name="Comma 3 5 4 3 3 4 3 2" xfId="31774" xr:uid="{F9E79DB8-3976-4EBC-9AA9-461E632AFFED}"/>
    <cellStyle name="Comma 3 5 4 3 3 4 4" xfId="22167" xr:uid="{A8F512A0-1779-4AF6-BE85-8C85CC8D33E0}"/>
    <cellStyle name="Comma 3 5 4 3 3 5" xfId="5355" xr:uid="{00000000-0005-0000-0000-0000A3410000}"/>
    <cellStyle name="Comma 3 5 4 3 3 5 2" xfId="14962" xr:uid="{00000000-0005-0000-0000-0000A4410000}"/>
    <cellStyle name="Comma 3 5 4 3 3 5 2 2" xfId="34176" xr:uid="{D32F8DB6-E90D-4085-8CD4-8C73BB56A7F4}"/>
    <cellStyle name="Comma 3 5 4 3 3 5 3" xfId="24569" xr:uid="{50445E88-6700-4E74-AF8D-F8A8E6108A66}"/>
    <cellStyle name="Comma 3 5 4 3 3 6" xfId="10158" xr:uid="{00000000-0005-0000-0000-0000A5410000}"/>
    <cellStyle name="Comma 3 5 4 3 3 6 2" xfId="29372" xr:uid="{CE286738-5E70-4390-87C1-E2E7CDD51C7A}"/>
    <cellStyle name="Comma 3 5 4 3 3 7" xfId="19765" xr:uid="{1BEFC7B3-F0B2-4E24-AC25-8E4E158C5724}"/>
    <cellStyle name="Comma 3 5 4 3 4" xfId="747" xr:uid="{00000000-0005-0000-0000-0000A6410000}"/>
    <cellStyle name="Comma 3 5 4 3 4 2" xfId="1548" xr:uid="{00000000-0005-0000-0000-0000A7410000}"/>
    <cellStyle name="Comma 3 5 4 3 4 2 2" xfId="3953" xr:uid="{00000000-0005-0000-0000-0000A8410000}"/>
    <cellStyle name="Comma 3 5 4 3 4 2 2 2" xfId="8756" xr:uid="{00000000-0005-0000-0000-0000A9410000}"/>
    <cellStyle name="Comma 3 5 4 3 4 2 2 2 2" xfId="18363" xr:uid="{00000000-0005-0000-0000-0000AA410000}"/>
    <cellStyle name="Comma 3 5 4 3 4 2 2 2 2 2" xfId="37577" xr:uid="{F58CF0D1-C0BB-4AA0-8A03-A41695338EB6}"/>
    <cellStyle name="Comma 3 5 4 3 4 2 2 2 3" xfId="27970" xr:uid="{8AD389B6-C3D0-4A90-8FE5-B40FAA53C455}"/>
    <cellStyle name="Comma 3 5 4 3 4 2 2 3" xfId="13560" xr:uid="{00000000-0005-0000-0000-0000AB410000}"/>
    <cellStyle name="Comma 3 5 4 3 4 2 2 3 2" xfId="32774" xr:uid="{C7A63CF0-CFCF-46A3-A1D7-FD71DB115EB4}"/>
    <cellStyle name="Comma 3 5 4 3 4 2 2 4" xfId="23167" xr:uid="{3704E37E-F16F-471C-B804-B72933CE3793}"/>
    <cellStyle name="Comma 3 5 4 3 4 2 3" xfId="6355" xr:uid="{00000000-0005-0000-0000-0000AC410000}"/>
    <cellStyle name="Comma 3 5 4 3 4 2 3 2" xfId="15962" xr:uid="{00000000-0005-0000-0000-0000AD410000}"/>
    <cellStyle name="Comma 3 5 4 3 4 2 3 2 2" xfId="35176" xr:uid="{6EDD7F84-09BF-4028-96BC-6D45241F45BD}"/>
    <cellStyle name="Comma 3 5 4 3 4 2 3 3" xfId="25569" xr:uid="{599B4F46-91D6-4835-9A88-256185A5331A}"/>
    <cellStyle name="Comma 3 5 4 3 4 2 4" xfId="11158" xr:uid="{00000000-0005-0000-0000-0000AE410000}"/>
    <cellStyle name="Comma 3 5 4 3 4 2 4 2" xfId="30372" xr:uid="{8AC3ED5F-5FA6-4843-ABFB-D1FC891C0297}"/>
    <cellStyle name="Comma 3 5 4 3 4 2 5" xfId="20765" xr:uid="{DCB90784-4374-47D1-B376-D3F0F0E6D9E7}"/>
    <cellStyle name="Comma 3 5 4 3 4 3" xfId="2348" xr:uid="{00000000-0005-0000-0000-0000AF410000}"/>
    <cellStyle name="Comma 3 5 4 3 4 3 2" xfId="4753" xr:uid="{00000000-0005-0000-0000-0000B0410000}"/>
    <cellStyle name="Comma 3 5 4 3 4 3 2 2" xfId="9556" xr:uid="{00000000-0005-0000-0000-0000B1410000}"/>
    <cellStyle name="Comma 3 5 4 3 4 3 2 2 2" xfId="19163" xr:uid="{00000000-0005-0000-0000-0000B2410000}"/>
    <cellStyle name="Comma 3 5 4 3 4 3 2 2 2 2" xfId="38377" xr:uid="{0B6820EC-6EFA-468F-86D4-04901D091F5C}"/>
    <cellStyle name="Comma 3 5 4 3 4 3 2 2 3" xfId="28770" xr:uid="{8B0B0F2A-907D-4FDC-A1EA-44894BE56FBA}"/>
    <cellStyle name="Comma 3 5 4 3 4 3 2 3" xfId="14360" xr:uid="{00000000-0005-0000-0000-0000B3410000}"/>
    <cellStyle name="Comma 3 5 4 3 4 3 2 3 2" xfId="33574" xr:uid="{ED221F25-1C5A-4EF5-8BD4-FEAC28AAA304}"/>
    <cellStyle name="Comma 3 5 4 3 4 3 2 4" xfId="23967" xr:uid="{D1A33EE0-3C91-40CB-AD67-36956808C7F6}"/>
    <cellStyle name="Comma 3 5 4 3 4 3 3" xfId="7155" xr:uid="{00000000-0005-0000-0000-0000B4410000}"/>
    <cellStyle name="Comma 3 5 4 3 4 3 3 2" xfId="16762" xr:uid="{00000000-0005-0000-0000-0000B5410000}"/>
    <cellStyle name="Comma 3 5 4 3 4 3 3 2 2" xfId="35976" xr:uid="{34F7DBC0-8CF4-4EA0-B903-F627F247C980}"/>
    <cellStyle name="Comma 3 5 4 3 4 3 3 3" xfId="26369" xr:uid="{5CDDB06B-26C1-41DB-B248-B3DED9452DF7}"/>
    <cellStyle name="Comma 3 5 4 3 4 3 4" xfId="11958" xr:uid="{00000000-0005-0000-0000-0000B6410000}"/>
    <cellStyle name="Comma 3 5 4 3 4 3 4 2" xfId="31172" xr:uid="{000AD9EF-D66D-40CE-8DB8-3F7EC969BDE1}"/>
    <cellStyle name="Comma 3 5 4 3 4 3 5" xfId="21565" xr:uid="{6BC24BA9-1026-4A77-841D-21D1E1FC6162}"/>
    <cellStyle name="Comma 3 5 4 3 4 4" xfId="3153" xr:uid="{00000000-0005-0000-0000-0000B7410000}"/>
    <cellStyle name="Comma 3 5 4 3 4 4 2" xfId="7956" xr:uid="{00000000-0005-0000-0000-0000B8410000}"/>
    <cellStyle name="Comma 3 5 4 3 4 4 2 2" xfId="17563" xr:uid="{00000000-0005-0000-0000-0000B9410000}"/>
    <cellStyle name="Comma 3 5 4 3 4 4 2 2 2" xfId="36777" xr:uid="{519EC2AF-CDEF-4369-8AB3-1F5E6CD4FCD8}"/>
    <cellStyle name="Comma 3 5 4 3 4 4 2 3" xfId="27170" xr:uid="{2259A81C-4216-4212-8C71-4B724ED2E446}"/>
    <cellStyle name="Comma 3 5 4 3 4 4 3" xfId="12760" xr:uid="{00000000-0005-0000-0000-0000BA410000}"/>
    <cellStyle name="Comma 3 5 4 3 4 4 3 2" xfId="31974" xr:uid="{9958B04B-223C-4660-8E42-10F7752D032E}"/>
    <cellStyle name="Comma 3 5 4 3 4 4 4" xfId="22367" xr:uid="{2A3805BC-3299-4F09-94EA-9E1C62822503}"/>
    <cellStyle name="Comma 3 5 4 3 4 5" xfId="5555" xr:uid="{00000000-0005-0000-0000-0000BB410000}"/>
    <cellStyle name="Comma 3 5 4 3 4 5 2" xfId="15162" xr:uid="{00000000-0005-0000-0000-0000BC410000}"/>
    <cellStyle name="Comma 3 5 4 3 4 5 2 2" xfId="34376" xr:uid="{225631AD-762F-43D5-80C2-4B5F26763A20}"/>
    <cellStyle name="Comma 3 5 4 3 4 5 3" xfId="24769" xr:uid="{767BB550-BFB6-46F4-BD02-3955539D71A7}"/>
    <cellStyle name="Comma 3 5 4 3 4 6" xfId="10358" xr:uid="{00000000-0005-0000-0000-0000BD410000}"/>
    <cellStyle name="Comma 3 5 4 3 4 6 2" xfId="29572" xr:uid="{60EC4695-F650-4770-BEAF-88D6E9DE894D}"/>
    <cellStyle name="Comma 3 5 4 3 4 7" xfId="19965" xr:uid="{18586850-9BFF-4D2B-A372-D5EDD6C3AB33}"/>
    <cellStyle name="Comma 3 5 4 3 5" xfId="948" xr:uid="{00000000-0005-0000-0000-0000BE410000}"/>
    <cellStyle name="Comma 3 5 4 3 5 2" xfId="3353" xr:uid="{00000000-0005-0000-0000-0000BF410000}"/>
    <cellStyle name="Comma 3 5 4 3 5 2 2" xfId="8156" xr:uid="{00000000-0005-0000-0000-0000C0410000}"/>
    <cellStyle name="Comma 3 5 4 3 5 2 2 2" xfId="17763" xr:uid="{00000000-0005-0000-0000-0000C1410000}"/>
    <cellStyle name="Comma 3 5 4 3 5 2 2 2 2" xfId="36977" xr:uid="{556EC994-9783-48DF-B4FB-1BB4AD5C56E8}"/>
    <cellStyle name="Comma 3 5 4 3 5 2 2 3" xfId="27370" xr:uid="{11DEB9F9-8F9D-4E68-8222-64408BBE3553}"/>
    <cellStyle name="Comma 3 5 4 3 5 2 3" xfId="12960" xr:uid="{00000000-0005-0000-0000-0000C2410000}"/>
    <cellStyle name="Comma 3 5 4 3 5 2 3 2" xfId="32174" xr:uid="{BBE1CA50-00C4-49D1-8A8B-C44F9199F0DE}"/>
    <cellStyle name="Comma 3 5 4 3 5 2 4" xfId="22567" xr:uid="{E905BA39-ABF4-4A04-B9A9-8583B6993035}"/>
    <cellStyle name="Comma 3 5 4 3 5 3" xfId="5755" xr:uid="{00000000-0005-0000-0000-0000C3410000}"/>
    <cellStyle name="Comma 3 5 4 3 5 3 2" xfId="15362" xr:uid="{00000000-0005-0000-0000-0000C4410000}"/>
    <cellStyle name="Comma 3 5 4 3 5 3 2 2" xfId="34576" xr:uid="{FB4F6456-229F-4607-B08D-B8774E4C11BD}"/>
    <cellStyle name="Comma 3 5 4 3 5 3 3" xfId="24969" xr:uid="{8E93C392-8A51-44B1-99CA-F0DA943E8AF1}"/>
    <cellStyle name="Comma 3 5 4 3 5 4" xfId="10558" xr:uid="{00000000-0005-0000-0000-0000C5410000}"/>
    <cellStyle name="Comma 3 5 4 3 5 4 2" xfId="29772" xr:uid="{9329B587-E07D-40DF-BDD5-D0EDCFADADC6}"/>
    <cellStyle name="Comma 3 5 4 3 5 5" xfId="20165" xr:uid="{304ACFAE-16CA-4C4B-A454-E0007ED4FFB3}"/>
    <cellStyle name="Comma 3 5 4 3 6" xfId="1748" xr:uid="{00000000-0005-0000-0000-0000C6410000}"/>
    <cellStyle name="Comma 3 5 4 3 6 2" xfId="4153" xr:uid="{00000000-0005-0000-0000-0000C7410000}"/>
    <cellStyle name="Comma 3 5 4 3 6 2 2" xfId="8956" xr:uid="{00000000-0005-0000-0000-0000C8410000}"/>
    <cellStyle name="Comma 3 5 4 3 6 2 2 2" xfId="18563" xr:uid="{00000000-0005-0000-0000-0000C9410000}"/>
    <cellStyle name="Comma 3 5 4 3 6 2 2 2 2" xfId="37777" xr:uid="{EEF94F77-B5D8-4B7A-9FE7-C2D8A44B7884}"/>
    <cellStyle name="Comma 3 5 4 3 6 2 2 3" xfId="28170" xr:uid="{1D64870A-4F50-4D2C-842C-B15A96124C5A}"/>
    <cellStyle name="Comma 3 5 4 3 6 2 3" xfId="13760" xr:uid="{00000000-0005-0000-0000-0000CA410000}"/>
    <cellStyle name="Comma 3 5 4 3 6 2 3 2" xfId="32974" xr:uid="{0B573264-DD9D-4DB0-955C-6D703B37DB8A}"/>
    <cellStyle name="Comma 3 5 4 3 6 2 4" xfId="23367" xr:uid="{38E7F29D-A86D-42DF-A213-BDD5E935E609}"/>
    <cellStyle name="Comma 3 5 4 3 6 3" xfId="6555" xr:uid="{00000000-0005-0000-0000-0000CB410000}"/>
    <cellStyle name="Comma 3 5 4 3 6 3 2" xfId="16162" xr:uid="{00000000-0005-0000-0000-0000CC410000}"/>
    <cellStyle name="Comma 3 5 4 3 6 3 2 2" xfId="35376" xr:uid="{F27725D7-BFCD-4F9F-B874-2B2C16AEC30C}"/>
    <cellStyle name="Comma 3 5 4 3 6 3 3" xfId="25769" xr:uid="{7D6AA840-BD72-41C4-A502-3E72C1132B78}"/>
    <cellStyle name="Comma 3 5 4 3 6 4" xfId="11358" xr:uid="{00000000-0005-0000-0000-0000CD410000}"/>
    <cellStyle name="Comma 3 5 4 3 6 4 2" xfId="30572" xr:uid="{411794BF-A831-4F27-A790-965FE88D4227}"/>
    <cellStyle name="Comma 3 5 4 3 6 5" xfId="20965" xr:uid="{2BE2AE74-3290-4304-B2BB-E0FD4A5728FD}"/>
    <cellStyle name="Comma 3 5 4 3 7" xfId="2553" xr:uid="{00000000-0005-0000-0000-0000CE410000}"/>
    <cellStyle name="Comma 3 5 4 3 7 2" xfId="7356" xr:uid="{00000000-0005-0000-0000-0000CF410000}"/>
    <cellStyle name="Comma 3 5 4 3 7 2 2" xfId="16963" xr:uid="{00000000-0005-0000-0000-0000D0410000}"/>
    <cellStyle name="Comma 3 5 4 3 7 2 2 2" xfId="36177" xr:uid="{3BF3F50D-E2B2-401D-AC5D-A7E3F6170F17}"/>
    <cellStyle name="Comma 3 5 4 3 7 2 3" xfId="26570" xr:uid="{13B49899-79EE-451B-B134-24F00CD4024F}"/>
    <cellStyle name="Comma 3 5 4 3 7 3" xfId="12160" xr:uid="{00000000-0005-0000-0000-0000D1410000}"/>
    <cellStyle name="Comma 3 5 4 3 7 3 2" xfId="31374" xr:uid="{42466900-EA20-4927-B76D-D243E8D22167}"/>
    <cellStyle name="Comma 3 5 4 3 7 4" xfId="21767" xr:uid="{CBCC6300-B20E-47CA-A15B-848509139ADD}"/>
    <cellStyle name="Comma 3 5 4 3 8" xfId="4955" xr:uid="{00000000-0005-0000-0000-0000D2410000}"/>
    <cellStyle name="Comma 3 5 4 3 8 2" xfId="14562" xr:uid="{00000000-0005-0000-0000-0000D3410000}"/>
    <cellStyle name="Comma 3 5 4 3 8 2 2" xfId="33776" xr:uid="{7F286FE5-6B8D-4188-929A-86EBA8BE59DE}"/>
    <cellStyle name="Comma 3 5 4 3 8 3" xfId="24169" xr:uid="{D637B5B6-56D8-4F2E-B0A9-6B1C45B9451B}"/>
    <cellStyle name="Comma 3 5 4 3 9" xfId="9758" xr:uid="{00000000-0005-0000-0000-0000D4410000}"/>
    <cellStyle name="Comma 3 5 4 3 9 2" xfId="28972" xr:uid="{08CE823A-6238-4301-A291-B64E22271E5C}"/>
    <cellStyle name="Comma 3 5 4 4" xfId="247" xr:uid="{00000000-0005-0000-0000-0000D5410000}"/>
    <cellStyle name="Comma 3 5 4 4 2" xfId="1048" xr:uid="{00000000-0005-0000-0000-0000D6410000}"/>
    <cellStyle name="Comma 3 5 4 4 2 2" xfId="3453" xr:uid="{00000000-0005-0000-0000-0000D7410000}"/>
    <cellStyle name="Comma 3 5 4 4 2 2 2" xfId="8256" xr:uid="{00000000-0005-0000-0000-0000D8410000}"/>
    <cellStyle name="Comma 3 5 4 4 2 2 2 2" xfId="17863" xr:uid="{00000000-0005-0000-0000-0000D9410000}"/>
    <cellStyle name="Comma 3 5 4 4 2 2 2 2 2" xfId="37077" xr:uid="{CCBF2B66-2C6C-4444-8273-D108C655D61C}"/>
    <cellStyle name="Comma 3 5 4 4 2 2 2 3" xfId="27470" xr:uid="{A6B0933F-1C61-4F9B-B419-DC11B6276657}"/>
    <cellStyle name="Comma 3 5 4 4 2 2 3" xfId="13060" xr:uid="{00000000-0005-0000-0000-0000DA410000}"/>
    <cellStyle name="Comma 3 5 4 4 2 2 3 2" xfId="32274" xr:uid="{C4464CFC-F288-4614-BA8D-4D8D68556128}"/>
    <cellStyle name="Comma 3 5 4 4 2 2 4" xfId="22667" xr:uid="{C86A9EEA-7085-412E-A1CC-B40A7BA9632F}"/>
    <cellStyle name="Comma 3 5 4 4 2 3" xfId="5855" xr:uid="{00000000-0005-0000-0000-0000DB410000}"/>
    <cellStyle name="Comma 3 5 4 4 2 3 2" xfId="15462" xr:uid="{00000000-0005-0000-0000-0000DC410000}"/>
    <cellStyle name="Comma 3 5 4 4 2 3 2 2" xfId="34676" xr:uid="{DC286EAE-9E96-4505-80E7-AEF6E38C7B25}"/>
    <cellStyle name="Comma 3 5 4 4 2 3 3" xfId="25069" xr:uid="{B74A722D-850D-466F-AE8C-BC694BE2F190}"/>
    <cellStyle name="Comma 3 5 4 4 2 4" xfId="10658" xr:uid="{00000000-0005-0000-0000-0000DD410000}"/>
    <cellStyle name="Comma 3 5 4 4 2 4 2" xfId="29872" xr:uid="{B7BD259F-1EBE-40C6-99B4-308919A2E4EA}"/>
    <cellStyle name="Comma 3 5 4 4 2 5" xfId="20265" xr:uid="{4B4AC5CF-1211-4348-8110-41DFA7C98B82}"/>
    <cellStyle name="Comma 3 5 4 4 3" xfId="1848" xr:uid="{00000000-0005-0000-0000-0000DE410000}"/>
    <cellStyle name="Comma 3 5 4 4 3 2" xfId="4253" xr:uid="{00000000-0005-0000-0000-0000DF410000}"/>
    <cellStyle name="Comma 3 5 4 4 3 2 2" xfId="9056" xr:uid="{00000000-0005-0000-0000-0000E0410000}"/>
    <cellStyle name="Comma 3 5 4 4 3 2 2 2" xfId="18663" xr:uid="{00000000-0005-0000-0000-0000E1410000}"/>
    <cellStyle name="Comma 3 5 4 4 3 2 2 2 2" xfId="37877" xr:uid="{5CA11EA9-25B0-42CF-988D-D78510A37D86}"/>
    <cellStyle name="Comma 3 5 4 4 3 2 2 3" xfId="28270" xr:uid="{E2647CEC-E6A1-419C-8DDD-C24599E51CA1}"/>
    <cellStyle name="Comma 3 5 4 4 3 2 3" xfId="13860" xr:uid="{00000000-0005-0000-0000-0000E2410000}"/>
    <cellStyle name="Comma 3 5 4 4 3 2 3 2" xfId="33074" xr:uid="{7B9827DE-0401-4937-954C-76CD0E1B4301}"/>
    <cellStyle name="Comma 3 5 4 4 3 2 4" xfId="23467" xr:uid="{CABA296B-CCD2-486B-9465-3B356294AFA2}"/>
    <cellStyle name="Comma 3 5 4 4 3 3" xfId="6655" xr:uid="{00000000-0005-0000-0000-0000E3410000}"/>
    <cellStyle name="Comma 3 5 4 4 3 3 2" xfId="16262" xr:uid="{00000000-0005-0000-0000-0000E4410000}"/>
    <cellStyle name="Comma 3 5 4 4 3 3 2 2" xfId="35476" xr:uid="{9C29C1BF-C244-474A-ACC8-F70F9B8FACC0}"/>
    <cellStyle name="Comma 3 5 4 4 3 3 3" xfId="25869" xr:uid="{A09D6EFC-14D1-40A5-86F0-C9F7D911A000}"/>
    <cellStyle name="Comma 3 5 4 4 3 4" xfId="11458" xr:uid="{00000000-0005-0000-0000-0000E5410000}"/>
    <cellStyle name="Comma 3 5 4 4 3 4 2" xfId="30672" xr:uid="{41C11A21-9233-4728-B859-83B154AAFB7D}"/>
    <cellStyle name="Comma 3 5 4 4 3 5" xfId="21065" xr:uid="{4D9D1659-D584-4D8B-B7D9-6570EE46C03F}"/>
    <cellStyle name="Comma 3 5 4 4 4" xfId="2653" xr:uid="{00000000-0005-0000-0000-0000E6410000}"/>
    <cellStyle name="Comma 3 5 4 4 4 2" xfId="7456" xr:uid="{00000000-0005-0000-0000-0000E7410000}"/>
    <cellStyle name="Comma 3 5 4 4 4 2 2" xfId="17063" xr:uid="{00000000-0005-0000-0000-0000E8410000}"/>
    <cellStyle name="Comma 3 5 4 4 4 2 2 2" xfId="36277" xr:uid="{9DD2BD87-1BBA-4EA0-800E-D3E4A9A3EB1E}"/>
    <cellStyle name="Comma 3 5 4 4 4 2 3" xfId="26670" xr:uid="{07C428F2-ECAF-4CEA-9A57-5A3BE2458A19}"/>
    <cellStyle name="Comma 3 5 4 4 4 3" xfId="12260" xr:uid="{00000000-0005-0000-0000-0000E9410000}"/>
    <cellStyle name="Comma 3 5 4 4 4 3 2" xfId="31474" xr:uid="{38A0843C-92D5-4374-BB00-BDDBF64E2385}"/>
    <cellStyle name="Comma 3 5 4 4 4 4" xfId="21867" xr:uid="{98D98B52-76FD-45E8-B3DD-846B0405BF1D}"/>
    <cellStyle name="Comma 3 5 4 4 5" xfId="5055" xr:uid="{00000000-0005-0000-0000-0000EA410000}"/>
    <cellStyle name="Comma 3 5 4 4 5 2" xfId="14662" xr:uid="{00000000-0005-0000-0000-0000EB410000}"/>
    <cellStyle name="Comma 3 5 4 4 5 2 2" xfId="33876" xr:uid="{9DCA0895-49B2-4DDA-8571-3546AB12DF78}"/>
    <cellStyle name="Comma 3 5 4 4 5 3" xfId="24269" xr:uid="{096C1B0C-C297-4B77-BA55-D4EBF400E66F}"/>
    <cellStyle name="Comma 3 5 4 4 6" xfId="9858" xr:uid="{00000000-0005-0000-0000-0000EC410000}"/>
    <cellStyle name="Comma 3 5 4 4 6 2" xfId="29072" xr:uid="{8863A592-C653-4DA3-BBED-8592A0254B5F}"/>
    <cellStyle name="Comma 3 5 4 4 7" xfId="19465" xr:uid="{36268A0A-D10B-4757-8B32-7B99FDA52AB2}"/>
    <cellStyle name="Comma 3 5 4 5" xfId="447" xr:uid="{00000000-0005-0000-0000-0000ED410000}"/>
    <cellStyle name="Comma 3 5 4 5 2" xfId="1248" xr:uid="{00000000-0005-0000-0000-0000EE410000}"/>
    <cellStyle name="Comma 3 5 4 5 2 2" xfId="3653" xr:uid="{00000000-0005-0000-0000-0000EF410000}"/>
    <cellStyle name="Comma 3 5 4 5 2 2 2" xfId="8456" xr:uid="{00000000-0005-0000-0000-0000F0410000}"/>
    <cellStyle name="Comma 3 5 4 5 2 2 2 2" xfId="18063" xr:uid="{00000000-0005-0000-0000-0000F1410000}"/>
    <cellStyle name="Comma 3 5 4 5 2 2 2 2 2" xfId="37277" xr:uid="{74A9F2A3-C178-4D14-9105-373504560171}"/>
    <cellStyle name="Comma 3 5 4 5 2 2 2 3" xfId="27670" xr:uid="{91DD611F-921B-4907-BB84-5A5E25CD6155}"/>
    <cellStyle name="Comma 3 5 4 5 2 2 3" xfId="13260" xr:uid="{00000000-0005-0000-0000-0000F2410000}"/>
    <cellStyle name="Comma 3 5 4 5 2 2 3 2" xfId="32474" xr:uid="{09D8781C-D395-4813-9327-50E90231634D}"/>
    <cellStyle name="Comma 3 5 4 5 2 2 4" xfId="22867" xr:uid="{15AEEE4C-9771-4DA7-AD11-FED0CCC3207A}"/>
    <cellStyle name="Comma 3 5 4 5 2 3" xfId="6055" xr:uid="{00000000-0005-0000-0000-0000F3410000}"/>
    <cellStyle name="Comma 3 5 4 5 2 3 2" xfId="15662" xr:uid="{00000000-0005-0000-0000-0000F4410000}"/>
    <cellStyle name="Comma 3 5 4 5 2 3 2 2" xfId="34876" xr:uid="{56CFDF45-3543-4902-91C8-6239FE69534E}"/>
    <cellStyle name="Comma 3 5 4 5 2 3 3" xfId="25269" xr:uid="{DD8BAA8F-7801-4B30-9C36-E4F524CAD561}"/>
    <cellStyle name="Comma 3 5 4 5 2 4" xfId="10858" xr:uid="{00000000-0005-0000-0000-0000F5410000}"/>
    <cellStyle name="Comma 3 5 4 5 2 4 2" xfId="30072" xr:uid="{85A3E3F8-D4B9-4C92-B04D-5EC4DA79B30A}"/>
    <cellStyle name="Comma 3 5 4 5 2 5" xfId="20465" xr:uid="{971A1F97-E786-488E-B677-EED82A109C6F}"/>
    <cellStyle name="Comma 3 5 4 5 3" xfId="2048" xr:uid="{00000000-0005-0000-0000-0000F6410000}"/>
    <cellStyle name="Comma 3 5 4 5 3 2" xfId="4453" xr:uid="{00000000-0005-0000-0000-0000F7410000}"/>
    <cellStyle name="Comma 3 5 4 5 3 2 2" xfId="9256" xr:uid="{00000000-0005-0000-0000-0000F8410000}"/>
    <cellStyle name="Comma 3 5 4 5 3 2 2 2" xfId="18863" xr:uid="{00000000-0005-0000-0000-0000F9410000}"/>
    <cellStyle name="Comma 3 5 4 5 3 2 2 2 2" xfId="38077" xr:uid="{AF735717-245E-401F-8808-C9062C2C776A}"/>
    <cellStyle name="Comma 3 5 4 5 3 2 2 3" xfId="28470" xr:uid="{CFA6E7A9-4565-4507-B9E9-520583AC2977}"/>
    <cellStyle name="Comma 3 5 4 5 3 2 3" xfId="14060" xr:uid="{00000000-0005-0000-0000-0000FA410000}"/>
    <cellStyle name="Comma 3 5 4 5 3 2 3 2" xfId="33274" xr:uid="{87E47176-641C-48AA-8C32-423F0AC7F442}"/>
    <cellStyle name="Comma 3 5 4 5 3 2 4" xfId="23667" xr:uid="{2D57C6F5-A218-4E5A-8E67-160112BB01E9}"/>
    <cellStyle name="Comma 3 5 4 5 3 3" xfId="6855" xr:uid="{00000000-0005-0000-0000-0000FB410000}"/>
    <cellStyle name="Comma 3 5 4 5 3 3 2" xfId="16462" xr:uid="{00000000-0005-0000-0000-0000FC410000}"/>
    <cellStyle name="Comma 3 5 4 5 3 3 2 2" xfId="35676" xr:uid="{D4744AB3-D0E1-4D5E-9AEA-7733D93C710D}"/>
    <cellStyle name="Comma 3 5 4 5 3 3 3" xfId="26069" xr:uid="{2D20A367-957B-4955-AC7D-AEEB9DADDB74}"/>
    <cellStyle name="Comma 3 5 4 5 3 4" xfId="11658" xr:uid="{00000000-0005-0000-0000-0000FD410000}"/>
    <cellStyle name="Comma 3 5 4 5 3 4 2" xfId="30872" xr:uid="{F48E123B-2CDF-4470-8A99-A8EA821254C0}"/>
    <cellStyle name="Comma 3 5 4 5 3 5" xfId="21265" xr:uid="{D242EA19-A2E9-4EE9-B706-12003D2FD399}"/>
    <cellStyle name="Comma 3 5 4 5 4" xfId="2853" xr:uid="{00000000-0005-0000-0000-0000FE410000}"/>
    <cellStyle name="Comma 3 5 4 5 4 2" xfId="7656" xr:uid="{00000000-0005-0000-0000-0000FF410000}"/>
    <cellStyle name="Comma 3 5 4 5 4 2 2" xfId="17263" xr:uid="{00000000-0005-0000-0000-000000420000}"/>
    <cellStyle name="Comma 3 5 4 5 4 2 2 2" xfId="36477" xr:uid="{547A0D3A-3097-426C-9721-B1ECA8DF881C}"/>
    <cellStyle name="Comma 3 5 4 5 4 2 3" xfId="26870" xr:uid="{08E24DB1-641E-44BB-B173-C67AF8411455}"/>
    <cellStyle name="Comma 3 5 4 5 4 3" xfId="12460" xr:uid="{00000000-0005-0000-0000-000001420000}"/>
    <cellStyle name="Comma 3 5 4 5 4 3 2" xfId="31674" xr:uid="{BCAB74A5-E9E6-4C70-B4B2-4B6152A44CDE}"/>
    <cellStyle name="Comma 3 5 4 5 4 4" xfId="22067" xr:uid="{42836824-CDFD-4FDC-88CD-644D0F216EBD}"/>
    <cellStyle name="Comma 3 5 4 5 5" xfId="5255" xr:uid="{00000000-0005-0000-0000-000002420000}"/>
    <cellStyle name="Comma 3 5 4 5 5 2" xfId="14862" xr:uid="{00000000-0005-0000-0000-000003420000}"/>
    <cellStyle name="Comma 3 5 4 5 5 2 2" xfId="34076" xr:uid="{AE3637EE-9251-4B8D-B175-EE14C9D1AEE8}"/>
    <cellStyle name="Comma 3 5 4 5 5 3" xfId="24469" xr:uid="{B8CEDBF8-0CC8-4C40-B3B3-D0336968F9E6}"/>
    <cellStyle name="Comma 3 5 4 5 6" xfId="10058" xr:uid="{00000000-0005-0000-0000-000004420000}"/>
    <cellStyle name="Comma 3 5 4 5 6 2" xfId="29272" xr:uid="{8D2EDE62-5D71-487F-88AF-9DD6FCF66463}"/>
    <cellStyle name="Comma 3 5 4 5 7" xfId="19665" xr:uid="{7EC02C03-ED88-4793-850D-3D842FEE6AC4}"/>
    <cellStyle name="Comma 3 5 4 6" xfId="647" xr:uid="{00000000-0005-0000-0000-000005420000}"/>
    <cellStyle name="Comma 3 5 4 6 2" xfId="1448" xr:uid="{00000000-0005-0000-0000-000006420000}"/>
    <cellStyle name="Comma 3 5 4 6 2 2" xfId="3853" xr:uid="{00000000-0005-0000-0000-000007420000}"/>
    <cellStyle name="Comma 3 5 4 6 2 2 2" xfId="8656" xr:uid="{00000000-0005-0000-0000-000008420000}"/>
    <cellStyle name="Comma 3 5 4 6 2 2 2 2" xfId="18263" xr:uid="{00000000-0005-0000-0000-000009420000}"/>
    <cellStyle name="Comma 3 5 4 6 2 2 2 2 2" xfId="37477" xr:uid="{966F7793-56F7-44C0-8F83-D839F7A79007}"/>
    <cellStyle name="Comma 3 5 4 6 2 2 2 3" xfId="27870" xr:uid="{62FB276A-573A-4795-B201-1790BC23CD2D}"/>
    <cellStyle name="Comma 3 5 4 6 2 2 3" xfId="13460" xr:uid="{00000000-0005-0000-0000-00000A420000}"/>
    <cellStyle name="Comma 3 5 4 6 2 2 3 2" xfId="32674" xr:uid="{34EAD5DA-F6A8-4946-B0C6-ACD2AE1A80E8}"/>
    <cellStyle name="Comma 3 5 4 6 2 2 4" xfId="23067" xr:uid="{379DA0FC-4034-4A0A-A96C-146ADF0A82EF}"/>
    <cellStyle name="Comma 3 5 4 6 2 3" xfId="6255" xr:uid="{00000000-0005-0000-0000-00000B420000}"/>
    <cellStyle name="Comma 3 5 4 6 2 3 2" xfId="15862" xr:uid="{00000000-0005-0000-0000-00000C420000}"/>
    <cellStyle name="Comma 3 5 4 6 2 3 2 2" xfId="35076" xr:uid="{9F3E4CDF-4D3A-464E-9018-0DB90C952B3F}"/>
    <cellStyle name="Comma 3 5 4 6 2 3 3" xfId="25469" xr:uid="{6241B218-D280-4546-9C78-70A0A5B3AE9A}"/>
    <cellStyle name="Comma 3 5 4 6 2 4" xfId="11058" xr:uid="{00000000-0005-0000-0000-00000D420000}"/>
    <cellStyle name="Comma 3 5 4 6 2 4 2" xfId="30272" xr:uid="{297D4637-6C6D-448E-B3BD-0C8CCAFCB6CF}"/>
    <cellStyle name="Comma 3 5 4 6 2 5" xfId="20665" xr:uid="{7E434186-501C-40E0-920C-AB07F1D78FFB}"/>
    <cellStyle name="Comma 3 5 4 6 3" xfId="2248" xr:uid="{00000000-0005-0000-0000-00000E420000}"/>
    <cellStyle name="Comma 3 5 4 6 3 2" xfId="4653" xr:uid="{00000000-0005-0000-0000-00000F420000}"/>
    <cellStyle name="Comma 3 5 4 6 3 2 2" xfId="9456" xr:uid="{00000000-0005-0000-0000-000010420000}"/>
    <cellStyle name="Comma 3 5 4 6 3 2 2 2" xfId="19063" xr:uid="{00000000-0005-0000-0000-000011420000}"/>
    <cellStyle name="Comma 3 5 4 6 3 2 2 2 2" xfId="38277" xr:uid="{F678A814-3C54-45FA-A9DC-2848E0933DA6}"/>
    <cellStyle name="Comma 3 5 4 6 3 2 2 3" xfId="28670" xr:uid="{B2E123FE-A818-4C0E-B711-1845C5B1FD79}"/>
    <cellStyle name="Comma 3 5 4 6 3 2 3" xfId="14260" xr:uid="{00000000-0005-0000-0000-000012420000}"/>
    <cellStyle name="Comma 3 5 4 6 3 2 3 2" xfId="33474" xr:uid="{20A2E27F-FB24-4A62-8F2C-703C540C8F53}"/>
    <cellStyle name="Comma 3 5 4 6 3 2 4" xfId="23867" xr:uid="{F3653BD4-DAA9-4A2F-8810-691B561E8E55}"/>
    <cellStyle name="Comma 3 5 4 6 3 3" xfId="7055" xr:uid="{00000000-0005-0000-0000-000013420000}"/>
    <cellStyle name="Comma 3 5 4 6 3 3 2" xfId="16662" xr:uid="{00000000-0005-0000-0000-000014420000}"/>
    <cellStyle name="Comma 3 5 4 6 3 3 2 2" xfId="35876" xr:uid="{C087A0C0-24EA-4FFD-ABF8-3232AB96C074}"/>
    <cellStyle name="Comma 3 5 4 6 3 3 3" xfId="26269" xr:uid="{28CC7518-ACF4-4C0A-BBC3-24707F7F078D}"/>
    <cellStyle name="Comma 3 5 4 6 3 4" xfId="11858" xr:uid="{00000000-0005-0000-0000-000015420000}"/>
    <cellStyle name="Comma 3 5 4 6 3 4 2" xfId="31072" xr:uid="{0C2DC0A4-F85D-4CE8-B856-8D1FFA331AEF}"/>
    <cellStyle name="Comma 3 5 4 6 3 5" xfId="21465" xr:uid="{1AEAF8B5-FAFF-41DF-A27D-B885D48CE063}"/>
    <cellStyle name="Comma 3 5 4 6 4" xfId="3053" xr:uid="{00000000-0005-0000-0000-000016420000}"/>
    <cellStyle name="Comma 3 5 4 6 4 2" xfId="7856" xr:uid="{00000000-0005-0000-0000-000017420000}"/>
    <cellStyle name="Comma 3 5 4 6 4 2 2" xfId="17463" xr:uid="{00000000-0005-0000-0000-000018420000}"/>
    <cellStyle name="Comma 3 5 4 6 4 2 2 2" xfId="36677" xr:uid="{DD601C6F-74F3-4D22-91E4-63A96F1A9178}"/>
    <cellStyle name="Comma 3 5 4 6 4 2 3" xfId="27070" xr:uid="{269F1658-A7F7-4D35-B406-D477C1BF1828}"/>
    <cellStyle name="Comma 3 5 4 6 4 3" xfId="12660" xr:uid="{00000000-0005-0000-0000-000019420000}"/>
    <cellStyle name="Comma 3 5 4 6 4 3 2" xfId="31874" xr:uid="{E3A00424-2FBA-4E24-BCDF-EEE7A499C44F}"/>
    <cellStyle name="Comma 3 5 4 6 4 4" xfId="22267" xr:uid="{FEC9629D-0AB0-42D3-BAF1-82DBF43115B5}"/>
    <cellStyle name="Comma 3 5 4 6 5" xfId="5455" xr:uid="{00000000-0005-0000-0000-00001A420000}"/>
    <cellStyle name="Comma 3 5 4 6 5 2" xfId="15062" xr:uid="{00000000-0005-0000-0000-00001B420000}"/>
    <cellStyle name="Comma 3 5 4 6 5 2 2" xfId="34276" xr:uid="{9F215D49-61C7-4B18-A315-8E83BFA2A0BE}"/>
    <cellStyle name="Comma 3 5 4 6 5 3" xfId="24669" xr:uid="{BC815A06-BA98-43D6-B554-1BEA772384A8}"/>
    <cellStyle name="Comma 3 5 4 6 6" xfId="10258" xr:uid="{00000000-0005-0000-0000-00001C420000}"/>
    <cellStyle name="Comma 3 5 4 6 6 2" xfId="29472" xr:uid="{96F0AD71-B945-4152-9BDF-783D93E483D3}"/>
    <cellStyle name="Comma 3 5 4 6 7" xfId="19865" xr:uid="{FC56629C-46B5-4A6F-B47A-E1598C9D6141}"/>
    <cellStyle name="Comma 3 5 4 7" xfId="848" xr:uid="{00000000-0005-0000-0000-00001D420000}"/>
    <cellStyle name="Comma 3 5 4 7 2" xfId="3253" xr:uid="{00000000-0005-0000-0000-00001E420000}"/>
    <cellStyle name="Comma 3 5 4 7 2 2" xfId="8056" xr:uid="{00000000-0005-0000-0000-00001F420000}"/>
    <cellStyle name="Comma 3 5 4 7 2 2 2" xfId="17663" xr:uid="{00000000-0005-0000-0000-000020420000}"/>
    <cellStyle name="Comma 3 5 4 7 2 2 2 2" xfId="36877" xr:uid="{EF64780D-FDF0-41FA-86CF-F451132C6639}"/>
    <cellStyle name="Comma 3 5 4 7 2 2 3" xfId="27270" xr:uid="{0055C7BD-2606-4B73-844F-1741F16B2A5F}"/>
    <cellStyle name="Comma 3 5 4 7 2 3" xfId="12860" xr:uid="{00000000-0005-0000-0000-000021420000}"/>
    <cellStyle name="Comma 3 5 4 7 2 3 2" xfId="32074" xr:uid="{B6ABD469-5A4E-43C9-9C96-9C3F3D452CD1}"/>
    <cellStyle name="Comma 3 5 4 7 2 4" xfId="22467" xr:uid="{122E9264-D106-44F8-97A6-3CA2D2473B33}"/>
    <cellStyle name="Comma 3 5 4 7 3" xfId="5655" xr:uid="{00000000-0005-0000-0000-000022420000}"/>
    <cellStyle name="Comma 3 5 4 7 3 2" xfId="15262" xr:uid="{00000000-0005-0000-0000-000023420000}"/>
    <cellStyle name="Comma 3 5 4 7 3 2 2" xfId="34476" xr:uid="{977AADBC-97B6-4F11-81CB-F292398B3A40}"/>
    <cellStyle name="Comma 3 5 4 7 3 3" xfId="24869" xr:uid="{35B6F6BA-35E6-44E2-A8F1-5EF9E069C978}"/>
    <cellStyle name="Comma 3 5 4 7 4" xfId="10458" xr:uid="{00000000-0005-0000-0000-000024420000}"/>
    <cellStyle name="Comma 3 5 4 7 4 2" xfId="29672" xr:uid="{2A537ED3-97F8-4DB5-A6B2-6DBB394FED7F}"/>
    <cellStyle name="Comma 3 5 4 7 5" xfId="20065" xr:uid="{F7F7BF3E-60E8-4809-BDFF-5670F52E3B34}"/>
    <cellStyle name="Comma 3 5 4 8" xfId="1648" xr:uid="{00000000-0005-0000-0000-000025420000}"/>
    <cellStyle name="Comma 3 5 4 8 2" xfId="4053" xr:uid="{00000000-0005-0000-0000-000026420000}"/>
    <cellStyle name="Comma 3 5 4 8 2 2" xfId="8856" xr:uid="{00000000-0005-0000-0000-000027420000}"/>
    <cellStyle name="Comma 3 5 4 8 2 2 2" xfId="18463" xr:uid="{00000000-0005-0000-0000-000028420000}"/>
    <cellStyle name="Comma 3 5 4 8 2 2 2 2" xfId="37677" xr:uid="{97C9BEB2-A07E-47BB-970C-5EE708020A9F}"/>
    <cellStyle name="Comma 3 5 4 8 2 2 3" xfId="28070" xr:uid="{DC987E5E-9583-4D35-ADDC-509614495CF0}"/>
    <cellStyle name="Comma 3 5 4 8 2 3" xfId="13660" xr:uid="{00000000-0005-0000-0000-000029420000}"/>
    <cellStyle name="Comma 3 5 4 8 2 3 2" xfId="32874" xr:uid="{770BD974-DDA6-4F7D-B160-2F4F7F2D2B8F}"/>
    <cellStyle name="Comma 3 5 4 8 2 4" xfId="23267" xr:uid="{28479CBB-5F59-4C61-81B2-D51399ACA2ED}"/>
    <cellStyle name="Comma 3 5 4 8 3" xfId="6455" xr:uid="{00000000-0005-0000-0000-00002A420000}"/>
    <cellStyle name="Comma 3 5 4 8 3 2" xfId="16062" xr:uid="{00000000-0005-0000-0000-00002B420000}"/>
    <cellStyle name="Comma 3 5 4 8 3 2 2" xfId="35276" xr:uid="{8E5E67D2-15A6-43EC-99E3-4C23199237E0}"/>
    <cellStyle name="Comma 3 5 4 8 3 3" xfId="25669" xr:uid="{DD5888D4-761A-4BF1-AEF5-0F319256416F}"/>
    <cellStyle name="Comma 3 5 4 8 4" xfId="11258" xr:uid="{00000000-0005-0000-0000-00002C420000}"/>
    <cellStyle name="Comma 3 5 4 8 4 2" xfId="30472" xr:uid="{35AEDCE7-4028-45B7-8C51-F46AF3A4C488}"/>
    <cellStyle name="Comma 3 5 4 8 5" xfId="20865" xr:uid="{58567147-9BF0-460A-8960-BFB53B75647B}"/>
    <cellStyle name="Comma 3 5 4 9" xfId="2453" xr:uid="{00000000-0005-0000-0000-00002D420000}"/>
    <cellStyle name="Comma 3 5 4 9 2" xfId="7256" xr:uid="{00000000-0005-0000-0000-00002E420000}"/>
    <cellStyle name="Comma 3 5 4 9 2 2" xfId="16863" xr:uid="{00000000-0005-0000-0000-00002F420000}"/>
    <cellStyle name="Comma 3 5 4 9 2 2 2" xfId="36077" xr:uid="{8C8C5CFD-B821-4E77-93F9-EA87B4F043E1}"/>
    <cellStyle name="Comma 3 5 4 9 2 3" xfId="26470" xr:uid="{29DF3565-B034-404E-8B13-F8227BADD499}"/>
    <cellStyle name="Comma 3 5 4 9 3" xfId="12060" xr:uid="{00000000-0005-0000-0000-000030420000}"/>
    <cellStyle name="Comma 3 5 4 9 3 2" xfId="31274" xr:uid="{37FFAD80-71AD-4DCB-8EC1-6371F75C9F2C}"/>
    <cellStyle name="Comma 3 5 4 9 4" xfId="21667" xr:uid="{0DCD1078-4CE6-4CC2-97BD-0BDEE5C98BA2}"/>
    <cellStyle name="Comma 3 5 5" xfId="56" xr:uid="{00000000-0005-0000-0000-000031420000}"/>
    <cellStyle name="Comma 3 5 5 10" xfId="4865" xr:uid="{00000000-0005-0000-0000-000032420000}"/>
    <cellStyle name="Comma 3 5 5 10 2" xfId="14472" xr:uid="{00000000-0005-0000-0000-000033420000}"/>
    <cellStyle name="Comma 3 5 5 10 2 2" xfId="33686" xr:uid="{A3C9C449-383E-4700-8061-A8099F3F6CBA}"/>
    <cellStyle name="Comma 3 5 5 10 3" xfId="24079" xr:uid="{68B29A5C-1508-4C0C-A0BB-DCE4ECB29313}"/>
    <cellStyle name="Comma 3 5 5 11" xfId="9668" xr:uid="{00000000-0005-0000-0000-000034420000}"/>
    <cellStyle name="Comma 3 5 5 11 2" xfId="28882" xr:uid="{4BE07F69-B942-4F5A-A117-0770D26AE855}"/>
    <cellStyle name="Comma 3 5 5 12" xfId="19275" xr:uid="{6912F6A3-2BDF-4434-A4A2-270BE1B919BA}"/>
    <cellStyle name="Comma 3 5 5 2" xfId="107" xr:uid="{00000000-0005-0000-0000-000035420000}"/>
    <cellStyle name="Comma 3 5 5 2 10" xfId="9718" xr:uid="{00000000-0005-0000-0000-000036420000}"/>
    <cellStyle name="Comma 3 5 5 2 10 2" xfId="28932" xr:uid="{BEF03146-FCF7-4821-99E9-3E863C8E1810}"/>
    <cellStyle name="Comma 3 5 5 2 11" xfId="19325" xr:uid="{10DE616B-B768-42B4-819B-4BFC25A5EDB7}"/>
    <cellStyle name="Comma 3 5 5 2 2" xfId="207" xr:uid="{00000000-0005-0000-0000-000037420000}"/>
    <cellStyle name="Comma 3 5 5 2 2 10" xfId="19425" xr:uid="{F2808B36-2EDC-4EB5-A754-3C6697C3351C}"/>
    <cellStyle name="Comma 3 5 5 2 2 2" xfId="407" xr:uid="{00000000-0005-0000-0000-000038420000}"/>
    <cellStyle name="Comma 3 5 5 2 2 2 2" xfId="1208" xr:uid="{00000000-0005-0000-0000-000039420000}"/>
    <cellStyle name="Comma 3 5 5 2 2 2 2 2" xfId="3613" xr:uid="{00000000-0005-0000-0000-00003A420000}"/>
    <cellStyle name="Comma 3 5 5 2 2 2 2 2 2" xfId="8416" xr:uid="{00000000-0005-0000-0000-00003B420000}"/>
    <cellStyle name="Comma 3 5 5 2 2 2 2 2 2 2" xfId="18023" xr:uid="{00000000-0005-0000-0000-00003C420000}"/>
    <cellStyle name="Comma 3 5 5 2 2 2 2 2 2 2 2" xfId="37237" xr:uid="{100761DA-F3AE-41B2-AEE7-1D01FDCD62C6}"/>
    <cellStyle name="Comma 3 5 5 2 2 2 2 2 2 3" xfId="27630" xr:uid="{2E9F03B0-AB97-4E09-89AD-CCEED89EAC87}"/>
    <cellStyle name="Comma 3 5 5 2 2 2 2 2 3" xfId="13220" xr:uid="{00000000-0005-0000-0000-00003D420000}"/>
    <cellStyle name="Comma 3 5 5 2 2 2 2 2 3 2" xfId="32434" xr:uid="{C0E23528-7AB2-43CA-966B-F4FB125B4DF1}"/>
    <cellStyle name="Comma 3 5 5 2 2 2 2 2 4" xfId="22827" xr:uid="{03DE9C1B-7DD9-4194-B80E-98FCC2C8B194}"/>
    <cellStyle name="Comma 3 5 5 2 2 2 2 3" xfId="6015" xr:uid="{00000000-0005-0000-0000-00003E420000}"/>
    <cellStyle name="Comma 3 5 5 2 2 2 2 3 2" xfId="15622" xr:uid="{00000000-0005-0000-0000-00003F420000}"/>
    <cellStyle name="Comma 3 5 5 2 2 2 2 3 2 2" xfId="34836" xr:uid="{0F01CBB8-0404-443F-AB8B-157FF40F46EB}"/>
    <cellStyle name="Comma 3 5 5 2 2 2 2 3 3" xfId="25229" xr:uid="{56D4F084-4957-49CD-91F0-329E3D387C57}"/>
    <cellStyle name="Comma 3 5 5 2 2 2 2 4" xfId="10818" xr:uid="{00000000-0005-0000-0000-000040420000}"/>
    <cellStyle name="Comma 3 5 5 2 2 2 2 4 2" xfId="30032" xr:uid="{96DAB22D-91FE-4A76-AE65-C105329A4D11}"/>
    <cellStyle name="Comma 3 5 5 2 2 2 2 5" xfId="20425" xr:uid="{59D21B0A-B884-4FB7-8EF8-B9364BA3AEDD}"/>
    <cellStyle name="Comma 3 5 5 2 2 2 3" xfId="2008" xr:uid="{00000000-0005-0000-0000-000041420000}"/>
    <cellStyle name="Comma 3 5 5 2 2 2 3 2" xfId="4413" xr:uid="{00000000-0005-0000-0000-000042420000}"/>
    <cellStyle name="Comma 3 5 5 2 2 2 3 2 2" xfId="9216" xr:uid="{00000000-0005-0000-0000-000043420000}"/>
    <cellStyle name="Comma 3 5 5 2 2 2 3 2 2 2" xfId="18823" xr:uid="{00000000-0005-0000-0000-000044420000}"/>
    <cellStyle name="Comma 3 5 5 2 2 2 3 2 2 2 2" xfId="38037" xr:uid="{BF7EA6B8-5B38-49D0-B5E3-33B1084F1422}"/>
    <cellStyle name="Comma 3 5 5 2 2 2 3 2 2 3" xfId="28430" xr:uid="{8C19608F-B927-4684-91F1-F5C657D66FBD}"/>
    <cellStyle name="Comma 3 5 5 2 2 2 3 2 3" xfId="14020" xr:uid="{00000000-0005-0000-0000-000045420000}"/>
    <cellStyle name="Comma 3 5 5 2 2 2 3 2 3 2" xfId="33234" xr:uid="{5E90762E-AAA6-449C-9849-68B56BEB4E66}"/>
    <cellStyle name="Comma 3 5 5 2 2 2 3 2 4" xfId="23627" xr:uid="{4D72A45C-2CD2-4B0E-8585-AE4D74D71151}"/>
    <cellStyle name="Comma 3 5 5 2 2 2 3 3" xfId="6815" xr:uid="{00000000-0005-0000-0000-000046420000}"/>
    <cellStyle name="Comma 3 5 5 2 2 2 3 3 2" xfId="16422" xr:uid="{00000000-0005-0000-0000-000047420000}"/>
    <cellStyle name="Comma 3 5 5 2 2 2 3 3 2 2" xfId="35636" xr:uid="{E133BE7C-82B0-4B6D-82C2-907C53C8709A}"/>
    <cellStyle name="Comma 3 5 5 2 2 2 3 3 3" xfId="26029" xr:uid="{F56B504B-949D-467F-A81C-D5061E88E00D}"/>
    <cellStyle name="Comma 3 5 5 2 2 2 3 4" xfId="11618" xr:uid="{00000000-0005-0000-0000-000048420000}"/>
    <cellStyle name="Comma 3 5 5 2 2 2 3 4 2" xfId="30832" xr:uid="{AFD95407-331D-4B66-8BF2-85D2AFBDD926}"/>
    <cellStyle name="Comma 3 5 5 2 2 2 3 5" xfId="21225" xr:uid="{18D18CC5-F5F4-40E9-AC75-DD1C0B6F6109}"/>
    <cellStyle name="Comma 3 5 5 2 2 2 4" xfId="2813" xr:uid="{00000000-0005-0000-0000-000049420000}"/>
    <cellStyle name="Comma 3 5 5 2 2 2 4 2" xfId="7616" xr:uid="{00000000-0005-0000-0000-00004A420000}"/>
    <cellStyle name="Comma 3 5 5 2 2 2 4 2 2" xfId="17223" xr:uid="{00000000-0005-0000-0000-00004B420000}"/>
    <cellStyle name="Comma 3 5 5 2 2 2 4 2 2 2" xfId="36437" xr:uid="{83BAF7BA-4793-493F-9836-9C9983A1CDD4}"/>
    <cellStyle name="Comma 3 5 5 2 2 2 4 2 3" xfId="26830" xr:uid="{77B4672F-3E41-44B7-9B07-67632C1BE8EA}"/>
    <cellStyle name="Comma 3 5 5 2 2 2 4 3" xfId="12420" xr:uid="{00000000-0005-0000-0000-00004C420000}"/>
    <cellStyle name="Comma 3 5 5 2 2 2 4 3 2" xfId="31634" xr:uid="{0DDD5A00-80A3-4E93-9A0D-EFB03D217783}"/>
    <cellStyle name="Comma 3 5 5 2 2 2 4 4" xfId="22027" xr:uid="{29735BB9-662E-4BE1-B9A6-00B3C4DAC91B}"/>
    <cellStyle name="Comma 3 5 5 2 2 2 5" xfId="5215" xr:uid="{00000000-0005-0000-0000-00004D420000}"/>
    <cellStyle name="Comma 3 5 5 2 2 2 5 2" xfId="14822" xr:uid="{00000000-0005-0000-0000-00004E420000}"/>
    <cellStyle name="Comma 3 5 5 2 2 2 5 2 2" xfId="34036" xr:uid="{8A2D2F4F-3C17-457B-829B-775A60A7637B}"/>
    <cellStyle name="Comma 3 5 5 2 2 2 5 3" xfId="24429" xr:uid="{C181C8C3-714A-43E4-A31B-BF674048C9FA}"/>
    <cellStyle name="Comma 3 5 5 2 2 2 6" xfId="10018" xr:uid="{00000000-0005-0000-0000-00004F420000}"/>
    <cellStyle name="Comma 3 5 5 2 2 2 6 2" xfId="29232" xr:uid="{0894CA55-9B94-439C-8F54-E3CE89540F9E}"/>
    <cellStyle name="Comma 3 5 5 2 2 2 7" xfId="19625" xr:uid="{CE1AEEAE-B1AB-4D49-B36B-E3C2216A1F87}"/>
    <cellStyle name="Comma 3 5 5 2 2 3" xfId="607" xr:uid="{00000000-0005-0000-0000-000050420000}"/>
    <cellStyle name="Comma 3 5 5 2 2 3 2" xfId="1408" xr:uid="{00000000-0005-0000-0000-000051420000}"/>
    <cellStyle name="Comma 3 5 5 2 2 3 2 2" xfId="3813" xr:uid="{00000000-0005-0000-0000-000052420000}"/>
    <cellStyle name="Comma 3 5 5 2 2 3 2 2 2" xfId="8616" xr:uid="{00000000-0005-0000-0000-000053420000}"/>
    <cellStyle name="Comma 3 5 5 2 2 3 2 2 2 2" xfId="18223" xr:uid="{00000000-0005-0000-0000-000054420000}"/>
    <cellStyle name="Comma 3 5 5 2 2 3 2 2 2 2 2" xfId="37437" xr:uid="{6F64190D-10D2-4F37-A203-2B28CFDC7A4A}"/>
    <cellStyle name="Comma 3 5 5 2 2 3 2 2 2 3" xfId="27830" xr:uid="{851001D8-6B88-49E9-B4E0-0660BE415618}"/>
    <cellStyle name="Comma 3 5 5 2 2 3 2 2 3" xfId="13420" xr:uid="{00000000-0005-0000-0000-000055420000}"/>
    <cellStyle name="Comma 3 5 5 2 2 3 2 2 3 2" xfId="32634" xr:uid="{B0C80D9D-DEDC-4CE2-AEAB-9306B83B75FE}"/>
    <cellStyle name="Comma 3 5 5 2 2 3 2 2 4" xfId="23027" xr:uid="{CE360B75-4766-46EA-98FB-A34F2F764152}"/>
    <cellStyle name="Comma 3 5 5 2 2 3 2 3" xfId="6215" xr:uid="{00000000-0005-0000-0000-000056420000}"/>
    <cellStyle name="Comma 3 5 5 2 2 3 2 3 2" xfId="15822" xr:uid="{00000000-0005-0000-0000-000057420000}"/>
    <cellStyle name="Comma 3 5 5 2 2 3 2 3 2 2" xfId="35036" xr:uid="{7E3E5B96-1EE0-4363-B39C-152ADE224F9B}"/>
    <cellStyle name="Comma 3 5 5 2 2 3 2 3 3" xfId="25429" xr:uid="{E925B161-879B-4EA3-8AD1-A4E093F2A01F}"/>
    <cellStyle name="Comma 3 5 5 2 2 3 2 4" xfId="11018" xr:uid="{00000000-0005-0000-0000-000058420000}"/>
    <cellStyle name="Comma 3 5 5 2 2 3 2 4 2" xfId="30232" xr:uid="{DA15584D-F3B0-45B2-8C12-D2CED1C69FA3}"/>
    <cellStyle name="Comma 3 5 5 2 2 3 2 5" xfId="20625" xr:uid="{8E7CADC2-C390-474A-94A5-6FA627AFD442}"/>
    <cellStyle name="Comma 3 5 5 2 2 3 3" xfId="2208" xr:uid="{00000000-0005-0000-0000-000059420000}"/>
    <cellStyle name="Comma 3 5 5 2 2 3 3 2" xfId="4613" xr:uid="{00000000-0005-0000-0000-00005A420000}"/>
    <cellStyle name="Comma 3 5 5 2 2 3 3 2 2" xfId="9416" xr:uid="{00000000-0005-0000-0000-00005B420000}"/>
    <cellStyle name="Comma 3 5 5 2 2 3 3 2 2 2" xfId="19023" xr:uid="{00000000-0005-0000-0000-00005C420000}"/>
    <cellStyle name="Comma 3 5 5 2 2 3 3 2 2 2 2" xfId="38237" xr:uid="{61023A1D-A6D4-4F73-9073-2D4EEB25894E}"/>
    <cellStyle name="Comma 3 5 5 2 2 3 3 2 2 3" xfId="28630" xr:uid="{7C784FF7-6EEB-4EC0-9EDB-5E3F8934BEE2}"/>
    <cellStyle name="Comma 3 5 5 2 2 3 3 2 3" xfId="14220" xr:uid="{00000000-0005-0000-0000-00005D420000}"/>
    <cellStyle name="Comma 3 5 5 2 2 3 3 2 3 2" xfId="33434" xr:uid="{F334AB99-BE90-489F-A7C4-A2025DDD11FB}"/>
    <cellStyle name="Comma 3 5 5 2 2 3 3 2 4" xfId="23827" xr:uid="{148F2B8F-5E00-486C-851A-F0810A525E4C}"/>
    <cellStyle name="Comma 3 5 5 2 2 3 3 3" xfId="7015" xr:uid="{00000000-0005-0000-0000-00005E420000}"/>
    <cellStyle name="Comma 3 5 5 2 2 3 3 3 2" xfId="16622" xr:uid="{00000000-0005-0000-0000-00005F420000}"/>
    <cellStyle name="Comma 3 5 5 2 2 3 3 3 2 2" xfId="35836" xr:uid="{45FD73C8-F62E-4AFF-8149-7980EA941802}"/>
    <cellStyle name="Comma 3 5 5 2 2 3 3 3 3" xfId="26229" xr:uid="{32AA0DF2-C795-450F-BB56-992FC47CCC12}"/>
    <cellStyle name="Comma 3 5 5 2 2 3 3 4" xfId="11818" xr:uid="{00000000-0005-0000-0000-000060420000}"/>
    <cellStyle name="Comma 3 5 5 2 2 3 3 4 2" xfId="31032" xr:uid="{717DE6EC-3BA8-460C-8A2A-1F2EAEEB4CDB}"/>
    <cellStyle name="Comma 3 5 5 2 2 3 3 5" xfId="21425" xr:uid="{94439DA9-1427-4AC7-A9EE-9529823591AF}"/>
    <cellStyle name="Comma 3 5 5 2 2 3 4" xfId="3013" xr:uid="{00000000-0005-0000-0000-000061420000}"/>
    <cellStyle name="Comma 3 5 5 2 2 3 4 2" xfId="7816" xr:uid="{00000000-0005-0000-0000-000062420000}"/>
    <cellStyle name="Comma 3 5 5 2 2 3 4 2 2" xfId="17423" xr:uid="{00000000-0005-0000-0000-000063420000}"/>
    <cellStyle name="Comma 3 5 5 2 2 3 4 2 2 2" xfId="36637" xr:uid="{11F81A59-FE19-435D-B430-CF477405561D}"/>
    <cellStyle name="Comma 3 5 5 2 2 3 4 2 3" xfId="27030" xr:uid="{3394582A-8A25-411F-88D3-CF40A766862C}"/>
    <cellStyle name="Comma 3 5 5 2 2 3 4 3" xfId="12620" xr:uid="{00000000-0005-0000-0000-000064420000}"/>
    <cellStyle name="Comma 3 5 5 2 2 3 4 3 2" xfId="31834" xr:uid="{B374093C-DD8A-46F9-AE3A-3415AAC9BCDB}"/>
    <cellStyle name="Comma 3 5 5 2 2 3 4 4" xfId="22227" xr:uid="{9DE4A47A-E05B-4E4A-A77E-5FF631FD96A9}"/>
    <cellStyle name="Comma 3 5 5 2 2 3 5" xfId="5415" xr:uid="{00000000-0005-0000-0000-000065420000}"/>
    <cellStyle name="Comma 3 5 5 2 2 3 5 2" xfId="15022" xr:uid="{00000000-0005-0000-0000-000066420000}"/>
    <cellStyle name="Comma 3 5 5 2 2 3 5 2 2" xfId="34236" xr:uid="{E3F6882F-4CC5-4D6D-A52A-78A68FCAED10}"/>
    <cellStyle name="Comma 3 5 5 2 2 3 5 3" xfId="24629" xr:uid="{866F1241-3F71-45D1-B9DC-3B3A0ADB67C7}"/>
    <cellStyle name="Comma 3 5 5 2 2 3 6" xfId="10218" xr:uid="{00000000-0005-0000-0000-000067420000}"/>
    <cellStyle name="Comma 3 5 5 2 2 3 6 2" xfId="29432" xr:uid="{3C0482A1-D6C8-4EAB-8B92-3692A02630A6}"/>
    <cellStyle name="Comma 3 5 5 2 2 3 7" xfId="19825" xr:uid="{9974B5AE-E687-49BF-B7A1-81D62FCC854B}"/>
    <cellStyle name="Comma 3 5 5 2 2 4" xfId="807" xr:uid="{00000000-0005-0000-0000-000068420000}"/>
    <cellStyle name="Comma 3 5 5 2 2 4 2" xfId="1608" xr:uid="{00000000-0005-0000-0000-000069420000}"/>
    <cellStyle name="Comma 3 5 5 2 2 4 2 2" xfId="4013" xr:uid="{00000000-0005-0000-0000-00006A420000}"/>
    <cellStyle name="Comma 3 5 5 2 2 4 2 2 2" xfId="8816" xr:uid="{00000000-0005-0000-0000-00006B420000}"/>
    <cellStyle name="Comma 3 5 5 2 2 4 2 2 2 2" xfId="18423" xr:uid="{00000000-0005-0000-0000-00006C420000}"/>
    <cellStyle name="Comma 3 5 5 2 2 4 2 2 2 2 2" xfId="37637" xr:uid="{72BBB45B-7D25-4AF7-947A-8C31732FE7F0}"/>
    <cellStyle name="Comma 3 5 5 2 2 4 2 2 2 3" xfId="28030" xr:uid="{92BD78ED-0F44-443F-B400-A5F5A7306C22}"/>
    <cellStyle name="Comma 3 5 5 2 2 4 2 2 3" xfId="13620" xr:uid="{00000000-0005-0000-0000-00006D420000}"/>
    <cellStyle name="Comma 3 5 5 2 2 4 2 2 3 2" xfId="32834" xr:uid="{500C5772-2E1B-4973-ACDE-070E80B64BAC}"/>
    <cellStyle name="Comma 3 5 5 2 2 4 2 2 4" xfId="23227" xr:uid="{11F332A2-92F2-47FA-895F-FFA26CE8719B}"/>
    <cellStyle name="Comma 3 5 5 2 2 4 2 3" xfId="6415" xr:uid="{00000000-0005-0000-0000-00006E420000}"/>
    <cellStyle name="Comma 3 5 5 2 2 4 2 3 2" xfId="16022" xr:uid="{00000000-0005-0000-0000-00006F420000}"/>
    <cellStyle name="Comma 3 5 5 2 2 4 2 3 2 2" xfId="35236" xr:uid="{F2DFBE4C-BD19-4B0C-B4A6-7651341F5D03}"/>
    <cellStyle name="Comma 3 5 5 2 2 4 2 3 3" xfId="25629" xr:uid="{AAA4CD7B-30EC-4FC0-957D-2C1B326BE319}"/>
    <cellStyle name="Comma 3 5 5 2 2 4 2 4" xfId="11218" xr:uid="{00000000-0005-0000-0000-000070420000}"/>
    <cellStyle name="Comma 3 5 5 2 2 4 2 4 2" xfId="30432" xr:uid="{24DBEE4E-4FD5-4B4F-9FD8-41899F3035B7}"/>
    <cellStyle name="Comma 3 5 5 2 2 4 2 5" xfId="20825" xr:uid="{44905D97-2BCE-4CA6-856D-AE486D240163}"/>
    <cellStyle name="Comma 3 5 5 2 2 4 3" xfId="2408" xr:uid="{00000000-0005-0000-0000-000071420000}"/>
    <cellStyle name="Comma 3 5 5 2 2 4 3 2" xfId="4813" xr:uid="{00000000-0005-0000-0000-000072420000}"/>
    <cellStyle name="Comma 3 5 5 2 2 4 3 2 2" xfId="9616" xr:uid="{00000000-0005-0000-0000-000073420000}"/>
    <cellStyle name="Comma 3 5 5 2 2 4 3 2 2 2" xfId="19223" xr:uid="{00000000-0005-0000-0000-000074420000}"/>
    <cellStyle name="Comma 3 5 5 2 2 4 3 2 2 2 2" xfId="38437" xr:uid="{A0653D7B-26AF-4333-8EC8-EDCD428D5956}"/>
    <cellStyle name="Comma 3 5 5 2 2 4 3 2 2 3" xfId="28830" xr:uid="{68933ADB-03A3-41F4-BFF7-4D4766480A2A}"/>
    <cellStyle name="Comma 3 5 5 2 2 4 3 2 3" xfId="14420" xr:uid="{00000000-0005-0000-0000-000075420000}"/>
    <cellStyle name="Comma 3 5 5 2 2 4 3 2 3 2" xfId="33634" xr:uid="{7CA81EE2-AA3D-4DAA-93BC-C5E227F4FF2C}"/>
    <cellStyle name="Comma 3 5 5 2 2 4 3 2 4" xfId="24027" xr:uid="{10F387F3-E4E4-424E-B2E2-4ACA4E03A694}"/>
    <cellStyle name="Comma 3 5 5 2 2 4 3 3" xfId="7215" xr:uid="{00000000-0005-0000-0000-000076420000}"/>
    <cellStyle name="Comma 3 5 5 2 2 4 3 3 2" xfId="16822" xr:uid="{00000000-0005-0000-0000-000077420000}"/>
    <cellStyle name="Comma 3 5 5 2 2 4 3 3 2 2" xfId="36036" xr:uid="{5D42EEA3-0AC1-4008-9748-49CD93933C1E}"/>
    <cellStyle name="Comma 3 5 5 2 2 4 3 3 3" xfId="26429" xr:uid="{1C1709DD-01D0-4E52-A872-7F9A44EC4B18}"/>
    <cellStyle name="Comma 3 5 5 2 2 4 3 4" xfId="12018" xr:uid="{00000000-0005-0000-0000-000078420000}"/>
    <cellStyle name="Comma 3 5 5 2 2 4 3 4 2" xfId="31232" xr:uid="{A4C3AF62-18B0-4E8F-865A-4C30BD52AC63}"/>
    <cellStyle name="Comma 3 5 5 2 2 4 3 5" xfId="21625" xr:uid="{6274CCAD-139D-4886-BAB4-3FD0C385A317}"/>
    <cellStyle name="Comma 3 5 5 2 2 4 4" xfId="3213" xr:uid="{00000000-0005-0000-0000-000079420000}"/>
    <cellStyle name="Comma 3 5 5 2 2 4 4 2" xfId="8016" xr:uid="{00000000-0005-0000-0000-00007A420000}"/>
    <cellStyle name="Comma 3 5 5 2 2 4 4 2 2" xfId="17623" xr:uid="{00000000-0005-0000-0000-00007B420000}"/>
    <cellStyle name="Comma 3 5 5 2 2 4 4 2 2 2" xfId="36837" xr:uid="{8FC78EED-39E3-4D3A-9944-B47370581055}"/>
    <cellStyle name="Comma 3 5 5 2 2 4 4 2 3" xfId="27230" xr:uid="{CB0740B4-6C32-4413-9CA0-F0079532D082}"/>
    <cellStyle name="Comma 3 5 5 2 2 4 4 3" xfId="12820" xr:uid="{00000000-0005-0000-0000-00007C420000}"/>
    <cellStyle name="Comma 3 5 5 2 2 4 4 3 2" xfId="32034" xr:uid="{751E2BBA-46A8-4D1D-A854-F6E1F41D7299}"/>
    <cellStyle name="Comma 3 5 5 2 2 4 4 4" xfId="22427" xr:uid="{B357A6F4-7C67-40E1-B875-F3C7C71DC7C5}"/>
    <cellStyle name="Comma 3 5 5 2 2 4 5" xfId="5615" xr:uid="{00000000-0005-0000-0000-00007D420000}"/>
    <cellStyle name="Comma 3 5 5 2 2 4 5 2" xfId="15222" xr:uid="{00000000-0005-0000-0000-00007E420000}"/>
    <cellStyle name="Comma 3 5 5 2 2 4 5 2 2" xfId="34436" xr:uid="{2D9475FB-9104-432E-90A5-0E9F5F6852C8}"/>
    <cellStyle name="Comma 3 5 5 2 2 4 5 3" xfId="24829" xr:uid="{FEC4BF25-02A3-4269-A4A6-7CEEC1329997}"/>
    <cellStyle name="Comma 3 5 5 2 2 4 6" xfId="10418" xr:uid="{00000000-0005-0000-0000-00007F420000}"/>
    <cellStyle name="Comma 3 5 5 2 2 4 6 2" xfId="29632" xr:uid="{0B64254F-6C13-463A-8184-2EAB190F6578}"/>
    <cellStyle name="Comma 3 5 5 2 2 4 7" xfId="20025" xr:uid="{05E2BD37-77B6-491C-B0B5-20111F3BC368}"/>
    <cellStyle name="Comma 3 5 5 2 2 5" xfId="1008" xr:uid="{00000000-0005-0000-0000-000080420000}"/>
    <cellStyle name="Comma 3 5 5 2 2 5 2" xfId="3413" xr:uid="{00000000-0005-0000-0000-000081420000}"/>
    <cellStyle name="Comma 3 5 5 2 2 5 2 2" xfId="8216" xr:uid="{00000000-0005-0000-0000-000082420000}"/>
    <cellStyle name="Comma 3 5 5 2 2 5 2 2 2" xfId="17823" xr:uid="{00000000-0005-0000-0000-000083420000}"/>
    <cellStyle name="Comma 3 5 5 2 2 5 2 2 2 2" xfId="37037" xr:uid="{76DAA416-6DB9-468A-A0F8-8F6F95E8F02B}"/>
    <cellStyle name="Comma 3 5 5 2 2 5 2 2 3" xfId="27430" xr:uid="{019BCAF7-1C96-4419-AA5A-9F0B44ED5CA5}"/>
    <cellStyle name="Comma 3 5 5 2 2 5 2 3" xfId="13020" xr:uid="{00000000-0005-0000-0000-000084420000}"/>
    <cellStyle name="Comma 3 5 5 2 2 5 2 3 2" xfId="32234" xr:uid="{EF449654-65EE-46EE-A252-6AE2EFC69261}"/>
    <cellStyle name="Comma 3 5 5 2 2 5 2 4" xfId="22627" xr:uid="{FE1C12D6-BD1A-4F99-A308-5EF5427A4106}"/>
    <cellStyle name="Comma 3 5 5 2 2 5 3" xfId="5815" xr:uid="{00000000-0005-0000-0000-000085420000}"/>
    <cellStyle name="Comma 3 5 5 2 2 5 3 2" xfId="15422" xr:uid="{00000000-0005-0000-0000-000086420000}"/>
    <cellStyle name="Comma 3 5 5 2 2 5 3 2 2" xfId="34636" xr:uid="{CA45826E-B3A0-4DC9-9091-C04B20AE6CB0}"/>
    <cellStyle name="Comma 3 5 5 2 2 5 3 3" xfId="25029" xr:uid="{BCA9D060-E33A-4774-A03D-D145B59ED24B}"/>
    <cellStyle name="Comma 3 5 5 2 2 5 4" xfId="10618" xr:uid="{00000000-0005-0000-0000-000087420000}"/>
    <cellStyle name="Comma 3 5 5 2 2 5 4 2" xfId="29832" xr:uid="{E89EC794-EA67-411C-965C-AE2B93C6340C}"/>
    <cellStyle name="Comma 3 5 5 2 2 5 5" xfId="20225" xr:uid="{02A0F975-39CD-490A-ADDD-B7FF1BF79CDC}"/>
    <cellStyle name="Comma 3 5 5 2 2 6" xfId="1808" xr:uid="{00000000-0005-0000-0000-000088420000}"/>
    <cellStyle name="Comma 3 5 5 2 2 6 2" xfId="4213" xr:uid="{00000000-0005-0000-0000-000089420000}"/>
    <cellStyle name="Comma 3 5 5 2 2 6 2 2" xfId="9016" xr:uid="{00000000-0005-0000-0000-00008A420000}"/>
    <cellStyle name="Comma 3 5 5 2 2 6 2 2 2" xfId="18623" xr:uid="{00000000-0005-0000-0000-00008B420000}"/>
    <cellStyle name="Comma 3 5 5 2 2 6 2 2 2 2" xfId="37837" xr:uid="{994E87C4-7B35-4E2A-BBE7-8766D4B5BCA9}"/>
    <cellStyle name="Comma 3 5 5 2 2 6 2 2 3" xfId="28230" xr:uid="{2CDF70FB-1AA5-48CF-A133-8E7175648705}"/>
    <cellStyle name="Comma 3 5 5 2 2 6 2 3" xfId="13820" xr:uid="{00000000-0005-0000-0000-00008C420000}"/>
    <cellStyle name="Comma 3 5 5 2 2 6 2 3 2" xfId="33034" xr:uid="{C92F1BB7-9A5B-4BB1-B4BF-5EFFF963C2E7}"/>
    <cellStyle name="Comma 3 5 5 2 2 6 2 4" xfId="23427" xr:uid="{92FF0D1E-198C-44AC-9AD4-617BF508B838}"/>
    <cellStyle name="Comma 3 5 5 2 2 6 3" xfId="6615" xr:uid="{00000000-0005-0000-0000-00008D420000}"/>
    <cellStyle name="Comma 3 5 5 2 2 6 3 2" xfId="16222" xr:uid="{00000000-0005-0000-0000-00008E420000}"/>
    <cellStyle name="Comma 3 5 5 2 2 6 3 2 2" xfId="35436" xr:uid="{E3492B20-5FDB-48BD-94D3-3117FBAB287F}"/>
    <cellStyle name="Comma 3 5 5 2 2 6 3 3" xfId="25829" xr:uid="{0BA6E0B6-13D4-4C32-8862-65F916B37AC5}"/>
    <cellStyle name="Comma 3 5 5 2 2 6 4" xfId="11418" xr:uid="{00000000-0005-0000-0000-00008F420000}"/>
    <cellStyle name="Comma 3 5 5 2 2 6 4 2" xfId="30632" xr:uid="{393DEE94-BDB7-42A3-8FF4-A8E40799BDE4}"/>
    <cellStyle name="Comma 3 5 5 2 2 6 5" xfId="21025" xr:uid="{A76196F9-4419-4298-AFBB-D93D0E363E87}"/>
    <cellStyle name="Comma 3 5 5 2 2 7" xfId="2613" xr:uid="{00000000-0005-0000-0000-000090420000}"/>
    <cellStyle name="Comma 3 5 5 2 2 7 2" xfId="7416" xr:uid="{00000000-0005-0000-0000-000091420000}"/>
    <cellStyle name="Comma 3 5 5 2 2 7 2 2" xfId="17023" xr:uid="{00000000-0005-0000-0000-000092420000}"/>
    <cellStyle name="Comma 3 5 5 2 2 7 2 2 2" xfId="36237" xr:uid="{DEDC7AC3-8B16-4D97-827C-C9BB92801171}"/>
    <cellStyle name="Comma 3 5 5 2 2 7 2 3" xfId="26630" xr:uid="{CFA2E3C0-4E5E-455D-A4CC-0DCFE8B76DAC}"/>
    <cellStyle name="Comma 3 5 5 2 2 7 3" xfId="12220" xr:uid="{00000000-0005-0000-0000-000093420000}"/>
    <cellStyle name="Comma 3 5 5 2 2 7 3 2" xfId="31434" xr:uid="{526F639F-23CD-4FE4-A095-2535F62DE2EF}"/>
    <cellStyle name="Comma 3 5 5 2 2 7 4" xfId="21827" xr:uid="{31471227-72AE-4BD2-9E67-D56F240DBD85}"/>
    <cellStyle name="Comma 3 5 5 2 2 8" xfId="5015" xr:uid="{00000000-0005-0000-0000-000094420000}"/>
    <cellStyle name="Comma 3 5 5 2 2 8 2" xfId="14622" xr:uid="{00000000-0005-0000-0000-000095420000}"/>
    <cellStyle name="Comma 3 5 5 2 2 8 2 2" xfId="33836" xr:uid="{BCBD4458-1A9C-49E6-B7E3-B15B3BA2BFFB}"/>
    <cellStyle name="Comma 3 5 5 2 2 8 3" xfId="24229" xr:uid="{4E06F7B7-BA55-4FE8-820A-B710F7EA2249}"/>
    <cellStyle name="Comma 3 5 5 2 2 9" xfId="9818" xr:uid="{00000000-0005-0000-0000-000096420000}"/>
    <cellStyle name="Comma 3 5 5 2 2 9 2" xfId="29032" xr:uid="{536CAC92-C4B7-47BF-BD88-6DDBFE890E10}"/>
    <cellStyle name="Comma 3 5 5 2 3" xfId="307" xr:uid="{00000000-0005-0000-0000-000097420000}"/>
    <cellStyle name="Comma 3 5 5 2 3 2" xfId="1108" xr:uid="{00000000-0005-0000-0000-000098420000}"/>
    <cellStyle name="Comma 3 5 5 2 3 2 2" xfId="3513" xr:uid="{00000000-0005-0000-0000-000099420000}"/>
    <cellStyle name="Comma 3 5 5 2 3 2 2 2" xfId="8316" xr:uid="{00000000-0005-0000-0000-00009A420000}"/>
    <cellStyle name="Comma 3 5 5 2 3 2 2 2 2" xfId="17923" xr:uid="{00000000-0005-0000-0000-00009B420000}"/>
    <cellStyle name="Comma 3 5 5 2 3 2 2 2 2 2" xfId="37137" xr:uid="{39F4BA5B-1F3C-4631-8645-AC7527ABD18E}"/>
    <cellStyle name="Comma 3 5 5 2 3 2 2 2 3" xfId="27530" xr:uid="{29E913CB-4AF2-4C4D-9055-C2D4B304BE1C}"/>
    <cellStyle name="Comma 3 5 5 2 3 2 2 3" xfId="13120" xr:uid="{00000000-0005-0000-0000-00009C420000}"/>
    <cellStyle name="Comma 3 5 5 2 3 2 2 3 2" xfId="32334" xr:uid="{5AFE34FA-1C28-4F0A-9FEF-5BCA3288627C}"/>
    <cellStyle name="Comma 3 5 5 2 3 2 2 4" xfId="22727" xr:uid="{9BD0319F-C610-4881-9129-4D85344D3E81}"/>
    <cellStyle name="Comma 3 5 5 2 3 2 3" xfId="5915" xr:uid="{00000000-0005-0000-0000-00009D420000}"/>
    <cellStyle name="Comma 3 5 5 2 3 2 3 2" xfId="15522" xr:uid="{00000000-0005-0000-0000-00009E420000}"/>
    <cellStyle name="Comma 3 5 5 2 3 2 3 2 2" xfId="34736" xr:uid="{50006E08-3D55-44B7-B4C8-88AA03AFA3F3}"/>
    <cellStyle name="Comma 3 5 5 2 3 2 3 3" xfId="25129" xr:uid="{1DA08175-1DB3-4E64-9E59-8C603D2E55D1}"/>
    <cellStyle name="Comma 3 5 5 2 3 2 4" xfId="10718" xr:uid="{00000000-0005-0000-0000-00009F420000}"/>
    <cellStyle name="Comma 3 5 5 2 3 2 4 2" xfId="29932" xr:uid="{D046C57A-56BA-4AF6-9528-5EA4929A8D1E}"/>
    <cellStyle name="Comma 3 5 5 2 3 2 5" xfId="20325" xr:uid="{41656CE4-108F-4DFE-A3B9-5D900B460BDC}"/>
    <cellStyle name="Comma 3 5 5 2 3 3" xfId="1908" xr:uid="{00000000-0005-0000-0000-0000A0420000}"/>
    <cellStyle name="Comma 3 5 5 2 3 3 2" xfId="4313" xr:uid="{00000000-0005-0000-0000-0000A1420000}"/>
    <cellStyle name="Comma 3 5 5 2 3 3 2 2" xfId="9116" xr:uid="{00000000-0005-0000-0000-0000A2420000}"/>
    <cellStyle name="Comma 3 5 5 2 3 3 2 2 2" xfId="18723" xr:uid="{00000000-0005-0000-0000-0000A3420000}"/>
    <cellStyle name="Comma 3 5 5 2 3 3 2 2 2 2" xfId="37937" xr:uid="{0566614A-9DD5-46E1-A1DC-BEAF16911E6F}"/>
    <cellStyle name="Comma 3 5 5 2 3 3 2 2 3" xfId="28330" xr:uid="{876FDE7E-D5F3-4619-90CD-095442DC75DC}"/>
    <cellStyle name="Comma 3 5 5 2 3 3 2 3" xfId="13920" xr:uid="{00000000-0005-0000-0000-0000A4420000}"/>
    <cellStyle name="Comma 3 5 5 2 3 3 2 3 2" xfId="33134" xr:uid="{ADEB9680-934B-4D3B-A713-378BF3906DE1}"/>
    <cellStyle name="Comma 3 5 5 2 3 3 2 4" xfId="23527" xr:uid="{CB8D4081-54DD-45F6-B333-A8EC2845AE05}"/>
    <cellStyle name="Comma 3 5 5 2 3 3 3" xfId="6715" xr:uid="{00000000-0005-0000-0000-0000A5420000}"/>
    <cellStyle name="Comma 3 5 5 2 3 3 3 2" xfId="16322" xr:uid="{00000000-0005-0000-0000-0000A6420000}"/>
    <cellStyle name="Comma 3 5 5 2 3 3 3 2 2" xfId="35536" xr:uid="{83DDB7EE-7922-4EEF-B45F-08443C642E84}"/>
    <cellStyle name="Comma 3 5 5 2 3 3 3 3" xfId="25929" xr:uid="{49533CA3-4E73-4870-A68C-5FC819C1CAD2}"/>
    <cellStyle name="Comma 3 5 5 2 3 3 4" xfId="11518" xr:uid="{00000000-0005-0000-0000-0000A7420000}"/>
    <cellStyle name="Comma 3 5 5 2 3 3 4 2" xfId="30732" xr:uid="{51EAC4B6-BA9C-4EB8-B1B0-7DBB84C84FD0}"/>
    <cellStyle name="Comma 3 5 5 2 3 3 5" xfId="21125" xr:uid="{98796876-4AE9-4D99-9ADE-EBE38C0548F1}"/>
    <cellStyle name="Comma 3 5 5 2 3 4" xfId="2713" xr:uid="{00000000-0005-0000-0000-0000A8420000}"/>
    <cellStyle name="Comma 3 5 5 2 3 4 2" xfId="7516" xr:uid="{00000000-0005-0000-0000-0000A9420000}"/>
    <cellStyle name="Comma 3 5 5 2 3 4 2 2" xfId="17123" xr:uid="{00000000-0005-0000-0000-0000AA420000}"/>
    <cellStyle name="Comma 3 5 5 2 3 4 2 2 2" xfId="36337" xr:uid="{33BBC49E-75F3-49D5-81CA-DA88C3C7E608}"/>
    <cellStyle name="Comma 3 5 5 2 3 4 2 3" xfId="26730" xr:uid="{938AF597-08F6-4202-8C9A-6CDEEAC8AF35}"/>
    <cellStyle name="Comma 3 5 5 2 3 4 3" xfId="12320" xr:uid="{00000000-0005-0000-0000-0000AB420000}"/>
    <cellStyle name="Comma 3 5 5 2 3 4 3 2" xfId="31534" xr:uid="{01224F4E-DC99-4C4E-9398-6AD7C373DB86}"/>
    <cellStyle name="Comma 3 5 5 2 3 4 4" xfId="21927" xr:uid="{09BC8A4D-8CA4-499A-9DD3-BF57DC1DED18}"/>
    <cellStyle name="Comma 3 5 5 2 3 5" xfId="5115" xr:uid="{00000000-0005-0000-0000-0000AC420000}"/>
    <cellStyle name="Comma 3 5 5 2 3 5 2" xfId="14722" xr:uid="{00000000-0005-0000-0000-0000AD420000}"/>
    <cellStyle name="Comma 3 5 5 2 3 5 2 2" xfId="33936" xr:uid="{B7F2946C-4707-42DF-B872-D13EB06D3610}"/>
    <cellStyle name="Comma 3 5 5 2 3 5 3" xfId="24329" xr:uid="{BE943E7A-0CC0-4F96-AA1F-655E85E25758}"/>
    <cellStyle name="Comma 3 5 5 2 3 6" xfId="9918" xr:uid="{00000000-0005-0000-0000-0000AE420000}"/>
    <cellStyle name="Comma 3 5 5 2 3 6 2" xfId="29132" xr:uid="{4A416EE6-45C2-44F8-BDC2-D7FE6BFF6773}"/>
    <cellStyle name="Comma 3 5 5 2 3 7" xfId="19525" xr:uid="{1929CEAA-4BB4-4FAC-9769-D15783E70C4A}"/>
    <cellStyle name="Comma 3 5 5 2 4" xfId="507" xr:uid="{00000000-0005-0000-0000-0000AF420000}"/>
    <cellStyle name="Comma 3 5 5 2 4 2" xfId="1308" xr:uid="{00000000-0005-0000-0000-0000B0420000}"/>
    <cellStyle name="Comma 3 5 5 2 4 2 2" xfId="3713" xr:uid="{00000000-0005-0000-0000-0000B1420000}"/>
    <cellStyle name="Comma 3 5 5 2 4 2 2 2" xfId="8516" xr:uid="{00000000-0005-0000-0000-0000B2420000}"/>
    <cellStyle name="Comma 3 5 5 2 4 2 2 2 2" xfId="18123" xr:uid="{00000000-0005-0000-0000-0000B3420000}"/>
    <cellStyle name="Comma 3 5 5 2 4 2 2 2 2 2" xfId="37337" xr:uid="{AA927482-6AB1-4F00-B227-DCA5722FD4C6}"/>
    <cellStyle name="Comma 3 5 5 2 4 2 2 2 3" xfId="27730" xr:uid="{10F96AE8-92D0-479F-8E39-614E85A65775}"/>
    <cellStyle name="Comma 3 5 5 2 4 2 2 3" xfId="13320" xr:uid="{00000000-0005-0000-0000-0000B4420000}"/>
    <cellStyle name="Comma 3 5 5 2 4 2 2 3 2" xfId="32534" xr:uid="{3744C394-E211-420B-84AF-A3711F83B5C6}"/>
    <cellStyle name="Comma 3 5 5 2 4 2 2 4" xfId="22927" xr:uid="{B71489DE-3A78-4A4B-ADA4-19CC4D941E12}"/>
    <cellStyle name="Comma 3 5 5 2 4 2 3" xfId="6115" xr:uid="{00000000-0005-0000-0000-0000B5420000}"/>
    <cellStyle name="Comma 3 5 5 2 4 2 3 2" xfId="15722" xr:uid="{00000000-0005-0000-0000-0000B6420000}"/>
    <cellStyle name="Comma 3 5 5 2 4 2 3 2 2" xfId="34936" xr:uid="{C6E160DF-1871-4674-B788-4D1480A97630}"/>
    <cellStyle name="Comma 3 5 5 2 4 2 3 3" xfId="25329" xr:uid="{20417870-B187-4F23-92AD-1067B12DE1A1}"/>
    <cellStyle name="Comma 3 5 5 2 4 2 4" xfId="10918" xr:uid="{00000000-0005-0000-0000-0000B7420000}"/>
    <cellStyle name="Comma 3 5 5 2 4 2 4 2" xfId="30132" xr:uid="{6AF6DF61-B5C8-44B5-93CD-7EABC6854111}"/>
    <cellStyle name="Comma 3 5 5 2 4 2 5" xfId="20525" xr:uid="{1B40EBB7-BEF9-4A42-A8C9-830E8256015F}"/>
    <cellStyle name="Comma 3 5 5 2 4 3" xfId="2108" xr:uid="{00000000-0005-0000-0000-0000B8420000}"/>
    <cellStyle name="Comma 3 5 5 2 4 3 2" xfId="4513" xr:uid="{00000000-0005-0000-0000-0000B9420000}"/>
    <cellStyle name="Comma 3 5 5 2 4 3 2 2" xfId="9316" xr:uid="{00000000-0005-0000-0000-0000BA420000}"/>
    <cellStyle name="Comma 3 5 5 2 4 3 2 2 2" xfId="18923" xr:uid="{00000000-0005-0000-0000-0000BB420000}"/>
    <cellStyle name="Comma 3 5 5 2 4 3 2 2 2 2" xfId="38137" xr:uid="{83C87B9C-0021-4D54-8177-7FA2BBFE6075}"/>
    <cellStyle name="Comma 3 5 5 2 4 3 2 2 3" xfId="28530" xr:uid="{6B0EDA8D-C0F5-4C67-A300-DC95F169D628}"/>
    <cellStyle name="Comma 3 5 5 2 4 3 2 3" xfId="14120" xr:uid="{00000000-0005-0000-0000-0000BC420000}"/>
    <cellStyle name="Comma 3 5 5 2 4 3 2 3 2" xfId="33334" xr:uid="{9F7D7B01-D939-440C-89D5-B72AB7C56298}"/>
    <cellStyle name="Comma 3 5 5 2 4 3 2 4" xfId="23727" xr:uid="{65627269-25A6-42AC-95C6-A83E3584F9EE}"/>
    <cellStyle name="Comma 3 5 5 2 4 3 3" xfId="6915" xr:uid="{00000000-0005-0000-0000-0000BD420000}"/>
    <cellStyle name="Comma 3 5 5 2 4 3 3 2" xfId="16522" xr:uid="{00000000-0005-0000-0000-0000BE420000}"/>
    <cellStyle name="Comma 3 5 5 2 4 3 3 2 2" xfId="35736" xr:uid="{55BF8D87-27C0-4D7F-A140-69F927071358}"/>
    <cellStyle name="Comma 3 5 5 2 4 3 3 3" xfId="26129" xr:uid="{3ED1489A-1948-4F2D-A097-5A462CE7E8FF}"/>
    <cellStyle name="Comma 3 5 5 2 4 3 4" xfId="11718" xr:uid="{00000000-0005-0000-0000-0000BF420000}"/>
    <cellStyle name="Comma 3 5 5 2 4 3 4 2" xfId="30932" xr:uid="{C8E6AE1C-DF70-4528-959A-8BD49524E221}"/>
    <cellStyle name="Comma 3 5 5 2 4 3 5" xfId="21325" xr:uid="{20F4986F-B4ED-4266-9495-C6307C970308}"/>
    <cellStyle name="Comma 3 5 5 2 4 4" xfId="2913" xr:uid="{00000000-0005-0000-0000-0000C0420000}"/>
    <cellStyle name="Comma 3 5 5 2 4 4 2" xfId="7716" xr:uid="{00000000-0005-0000-0000-0000C1420000}"/>
    <cellStyle name="Comma 3 5 5 2 4 4 2 2" xfId="17323" xr:uid="{00000000-0005-0000-0000-0000C2420000}"/>
    <cellStyle name="Comma 3 5 5 2 4 4 2 2 2" xfId="36537" xr:uid="{AF0545B9-41BC-44DC-AE0D-39A6B5C3CD9C}"/>
    <cellStyle name="Comma 3 5 5 2 4 4 2 3" xfId="26930" xr:uid="{C5F28FC1-E44E-4C53-81EF-728606851601}"/>
    <cellStyle name="Comma 3 5 5 2 4 4 3" xfId="12520" xr:uid="{00000000-0005-0000-0000-0000C3420000}"/>
    <cellStyle name="Comma 3 5 5 2 4 4 3 2" xfId="31734" xr:uid="{CC64FA83-CCF0-42BD-A0C0-6D98A30045A6}"/>
    <cellStyle name="Comma 3 5 5 2 4 4 4" xfId="22127" xr:uid="{B09C5247-83BD-46A5-8F00-BDB808F5470F}"/>
    <cellStyle name="Comma 3 5 5 2 4 5" xfId="5315" xr:uid="{00000000-0005-0000-0000-0000C4420000}"/>
    <cellStyle name="Comma 3 5 5 2 4 5 2" xfId="14922" xr:uid="{00000000-0005-0000-0000-0000C5420000}"/>
    <cellStyle name="Comma 3 5 5 2 4 5 2 2" xfId="34136" xr:uid="{57AE6A34-7B7F-4400-AEBF-5D0DB7ECD4FE}"/>
    <cellStyle name="Comma 3 5 5 2 4 5 3" xfId="24529" xr:uid="{E3543487-780F-4865-A983-967FB5F18C72}"/>
    <cellStyle name="Comma 3 5 5 2 4 6" xfId="10118" xr:uid="{00000000-0005-0000-0000-0000C6420000}"/>
    <cellStyle name="Comma 3 5 5 2 4 6 2" xfId="29332" xr:uid="{A55373B3-AD0E-415B-8B9B-463A5AEAC3BA}"/>
    <cellStyle name="Comma 3 5 5 2 4 7" xfId="19725" xr:uid="{4915322E-FC36-4A54-B2C5-073B6B5A1421}"/>
    <cellStyle name="Comma 3 5 5 2 5" xfId="707" xr:uid="{00000000-0005-0000-0000-0000C7420000}"/>
    <cellStyle name="Comma 3 5 5 2 5 2" xfId="1508" xr:uid="{00000000-0005-0000-0000-0000C8420000}"/>
    <cellStyle name="Comma 3 5 5 2 5 2 2" xfId="3913" xr:uid="{00000000-0005-0000-0000-0000C9420000}"/>
    <cellStyle name="Comma 3 5 5 2 5 2 2 2" xfId="8716" xr:uid="{00000000-0005-0000-0000-0000CA420000}"/>
    <cellStyle name="Comma 3 5 5 2 5 2 2 2 2" xfId="18323" xr:uid="{00000000-0005-0000-0000-0000CB420000}"/>
    <cellStyle name="Comma 3 5 5 2 5 2 2 2 2 2" xfId="37537" xr:uid="{E1BCEE32-91EB-4DF3-9698-8A1284B5C6E1}"/>
    <cellStyle name="Comma 3 5 5 2 5 2 2 2 3" xfId="27930" xr:uid="{675DC55C-7298-4381-B2AE-70A8BDA66C6B}"/>
    <cellStyle name="Comma 3 5 5 2 5 2 2 3" xfId="13520" xr:uid="{00000000-0005-0000-0000-0000CC420000}"/>
    <cellStyle name="Comma 3 5 5 2 5 2 2 3 2" xfId="32734" xr:uid="{F1F65D97-3A2F-40AA-BAE9-6A3C75D34B48}"/>
    <cellStyle name="Comma 3 5 5 2 5 2 2 4" xfId="23127" xr:uid="{FF1B1D88-55FE-425C-8FF5-C65E299BB906}"/>
    <cellStyle name="Comma 3 5 5 2 5 2 3" xfId="6315" xr:uid="{00000000-0005-0000-0000-0000CD420000}"/>
    <cellStyle name="Comma 3 5 5 2 5 2 3 2" xfId="15922" xr:uid="{00000000-0005-0000-0000-0000CE420000}"/>
    <cellStyle name="Comma 3 5 5 2 5 2 3 2 2" xfId="35136" xr:uid="{ED6B5EC3-C5DC-4D6D-8C23-C51AC6A97379}"/>
    <cellStyle name="Comma 3 5 5 2 5 2 3 3" xfId="25529" xr:uid="{86531F40-73A5-4392-B716-E5AA8BEF4FB2}"/>
    <cellStyle name="Comma 3 5 5 2 5 2 4" xfId="11118" xr:uid="{00000000-0005-0000-0000-0000CF420000}"/>
    <cellStyle name="Comma 3 5 5 2 5 2 4 2" xfId="30332" xr:uid="{ECCF09DF-37F7-4BE8-91A5-ADF3D3B16736}"/>
    <cellStyle name="Comma 3 5 5 2 5 2 5" xfId="20725" xr:uid="{8B0E6447-1557-46F2-B697-E3EB8B27F6F3}"/>
    <cellStyle name="Comma 3 5 5 2 5 3" xfId="2308" xr:uid="{00000000-0005-0000-0000-0000D0420000}"/>
    <cellStyle name="Comma 3 5 5 2 5 3 2" xfId="4713" xr:uid="{00000000-0005-0000-0000-0000D1420000}"/>
    <cellStyle name="Comma 3 5 5 2 5 3 2 2" xfId="9516" xr:uid="{00000000-0005-0000-0000-0000D2420000}"/>
    <cellStyle name="Comma 3 5 5 2 5 3 2 2 2" xfId="19123" xr:uid="{00000000-0005-0000-0000-0000D3420000}"/>
    <cellStyle name="Comma 3 5 5 2 5 3 2 2 2 2" xfId="38337" xr:uid="{4C58C4BF-A862-4BBC-B157-E1D793B55F34}"/>
    <cellStyle name="Comma 3 5 5 2 5 3 2 2 3" xfId="28730" xr:uid="{D3762D57-3BA8-42AF-9CCA-F3C20BCCEC3E}"/>
    <cellStyle name="Comma 3 5 5 2 5 3 2 3" xfId="14320" xr:uid="{00000000-0005-0000-0000-0000D4420000}"/>
    <cellStyle name="Comma 3 5 5 2 5 3 2 3 2" xfId="33534" xr:uid="{E884506C-BCE0-4E9F-A77E-7DD83A43D6DB}"/>
    <cellStyle name="Comma 3 5 5 2 5 3 2 4" xfId="23927" xr:uid="{115E2224-1695-4290-B62A-8817B20DF3ED}"/>
    <cellStyle name="Comma 3 5 5 2 5 3 3" xfId="7115" xr:uid="{00000000-0005-0000-0000-0000D5420000}"/>
    <cellStyle name="Comma 3 5 5 2 5 3 3 2" xfId="16722" xr:uid="{00000000-0005-0000-0000-0000D6420000}"/>
    <cellStyle name="Comma 3 5 5 2 5 3 3 2 2" xfId="35936" xr:uid="{AD82504E-666D-43CF-8544-6A5DEF06C483}"/>
    <cellStyle name="Comma 3 5 5 2 5 3 3 3" xfId="26329" xr:uid="{711709F6-58C4-4D25-9527-88427382F70E}"/>
    <cellStyle name="Comma 3 5 5 2 5 3 4" xfId="11918" xr:uid="{00000000-0005-0000-0000-0000D7420000}"/>
    <cellStyle name="Comma 3 5 5 2 5 3 4 2" xfId="31132" xr:uid="{A51CB918-2860-4ED5-BFD7-B7604D36F620}"/>
    <cellStyle name="Comma 3 5 5 2 5 3 5" xfId="21525" xr:uid="{72A75270-324B-4391-83B6-74FD3C0BCC6E}"/>
    <cellStyle name="Comma 3 5 5 2 5 4" xfId="3113" xr:uid="{00000000-0005-0000-0000-0000D8420000}"/>
    <cellStyle name="Comma 3 5 5 2 5 4 2" xfId="7916" xr:uid="{00000000-0005-0000-0000-0000D9420000}"/>
    <cellStyle name="Comma 3 5 5 2 5 4 2 2" xfId="17523" xr:uid="{00000000-0005-0000-0000-0000DA420000}"/>
    <cellStyle name="Comma 3 5 5 2 5 4 2 2 2" xfId="36737" xr:uid="{949BDBEC-8251-4857-982A-4608C97C5CEA}"/>
    <cellStyle name="Comma 3 5 5 2 5 4 2 3" xfId="27130" xr:uid="{BAE9B911-4D9A-4AE2-9571-7203073B656D}"/>
    <cellStyle name="Comma 3 5 5 2 5 4 3" xfId="12720" xr:uid="{00000000-0005-0000-0000-0000DB420000}"/>
    <cellStyle name="Comma 3 5 5 2 5 4 3 2" xfId="31934" xr:uid="{3AECAD8A-DBD5-47C0-BEF2-FEB8FDF0D676}"/>
    <cellStyle name="Comma 3 5 5 2 5 4 4" xfId="22327" xr:uid="{7BABD8CB-A7F7-4396-B929-68B52E909C94}"/>
    <cellStyle name="Comma 3 5 5 2 5 5" xfId="5515" xr:uid="{00000000-0005-0000-0000-0000DC420000}"/>
    <cellStyle name="Comma 3 5 5 2 5 5 2" xfId="15122" xr:uid="{00000000-0005-0000-0000-0000DD420000}"/>
    <cellStyle name="Comma 3 5 5 2 5 5 2 2" xfId="34336" xr:uid="{CF3B090C-D29B-42A2-85F4-75EFCC0D0493}"/>
    <cellStyle name="Comma 3 5 5 2 5 5 3" xfId="24729" xr:uid="{81962BAB-CF61-4AF5-BB25-26C84DFAE3A3}"/>
    <cellStyle name="Comma 3 5 5 2 5 6" xfId="10318" xr:uid="{00000000-0005-0000-0000-0000DE420000}"/>
    <cellStyle name="Comma 3 5 5 2 5 6 2" xfId="29532" xr:uid="{D5EFA41B-7065-4DC9-B319-A867E2F4C18D}"/>
    <cellStyle name="Comma 3 5 5 2 5 7" xfId="19925" xr:uid="{09A05134-2ECB-48F0-8A3E-792C2975DAF6}"/>
    <cellStyle name="Comma 3 5 5 2 6" xfId="908" xr:uid="{00000000-0005-0000-0000-0000DF420000}"/>
    <cellStyle name="Comma 3 5 5 2 6 2" xfId="3313" xr:uid="{00000000-0005-0000-0000-0000E0420000}"/>
    <cellStyle name="Comma 3 5 5 2 6 2 2" xfId="8116" xr:uid="{00000000-0005-0000-0000-0000E1420000}"/>
    <cellStyle name="Comma 3 5 5 2 6 2 2 2" xfId="17723" xr:uid="{00000000-0005-0000-0000-0000E2420000}"/>
    <cellStyle name="Comma 3 5 5 2 6 2 2 2 2" xfId="36937" xr:uid="{B3F30B4C-BA80-49DC-AE9D-D166DC4EC85E}"/>
    <cellStyle name="Comma 3 5 5 2 6 2 2 3" xfId="27330" xr:uid="{372E71C2-265A-4748-9DEC-CE32B7CC71F0}"/>
    <cellStyle name="Comma 3 5 5 2 6 2 3" xfId="12920" xr:uid="{00000000-0005-0000-0000-0000E3420000}"/>
    <cellStyle name="Comma 3 5 5 2 6 2 3 2" xfId="32134" xr:uid="{A68EE44B-8D17-4B1A-9CAF-E1EAA90E2320}"/>
    <cellStyle name="Comma 3 5 5 2 6 2 4" xfId="22527" xr:uid="{E63C64C3-1C21-4C99-9B29-BC7DD8ADE779}"/>
    <cellStyle name="Comma 3 5 5 2 6 3" xfId="5715" xr:uid="{00000000-0005-0000-0000-0000E4420000}"/>
    <cellStyle name="Comma 3 5 5 2 6 3 2" xfId="15322" xr:uid="{00000000-0005-0000-0000-0000E5420000}"/>
    <cellStyle name="Comma 3 5 5 2 6 3 2 2" xfId="34536" xr:uid="{2F044ACA-22EB-4760-8AEA-674E3647C240}"/>
    <cellStyle name="Comma 3 5 5 2 6 3 3" xfId="24929" xr:uid="{6259837B-FA64-47D5-9CC1-7264B2C7EC99}"/>
    <cellStyle name="Comma 3 5 5 2 6 4" xfId="10518" xr:uid="{00000000-0005-0000-0000-0000E6420000}"/>
    <cellStyle name="Comma 3 5 5 2 6 4 2" xfId="29732" xr:uid="{AEAF086C-7594-4098-959F-78EDC55EC534}"/>
    <cellStyle name="Comma 3 5 5 2 6 5" xfId="20125" xr:uid="{D60E535E-1E2F-4AD6-BCA6-48CEFA331C58}"/>
    <cellStyle name="Comma 3 5 5 2 7" xfId="1708" xr:uid="{00000000-0005-0000-0000-0000E7420000}"/>
    <cellStyle name="Comma 3 5 5 2 7 2" xfId="4113" xr:uid="{00000000-0005-0000-0000-0000E8420000}"/>
    <cellStyle name="Comma 3 5 5 2 7 2 2" xfId="8916" xr:uid="{00000000-0005-0000-0000-0000E9420000}"/>
    <cellStyle name="Comma 3 5 5 2 7 2 2 2" xfId="18523" xr:uid="{00000000-0005-0000-0000-0000EA420000}"/>
    <cellStyle name="Comma 3 5 5 2 7 2 2 2 2" xfId="37737" xr:uid="{B536E7D0-F7AC-4424-A903-BEB0BE79320D}"/>
    <cellStyle name="Comma 3 5 5 2 7 2 2 3" xfId="28130" xr:uid="{A5352242-D4C6-4ABF-95A0-BB963659907D}"/>
    <cellStyle name="Comma 3 5 5 2 7 2 3" xfId="13720" xr:uid="{00000000-0005-0000-0000-0000EB420000}"/>
    <cellStyle name="Comma 3 5 5 2 7 2 3 2" xfId="32934" xr:uid="{0C0C1F38-C20F-43E0-963F-9C8CEA81E389}"/>
    <cellStyle name="Comma 3 5 5 2 7 2 4" xfId="23327" xr:uid="{D9B36741-7D90-4DA5-B33D-74F1D2AADB6D}"/>
    <cellStyle name="Comma 3 5 5 2 7 3" xfId="6515" xr:uid="{00000000-0005-0000-0000-0000EC420000}"/>
    <cellStyle name="Comma 3 5 5 2 7 3 2" xfId="16122" xr:uid="{00000000-0005-0000-0000-0000ED420000}"/>
    <cellStyle name="Comma 3 5 5 2 7 3 2 2" xfId="35336" xr:uid="{1DFB94EC-A842-489F-B40A-857F5D261B45}"/>
    <cellStyle name="Comma 3 5 5 2 7 3 3" xfId="25729" xr:uid="{B85B96E6-41FE-4706-9355-E1D51913FC2B}"/>
    <cellStyle name="Comma 3 5 5 2 7 4" xfId="11318" xr:uid="{00000000-0005-0000-0000-0000EE420000}"/>
    <cellStyle name="Comma 3 5 5 2 7 4 2" xfId="30532" xr:uid="{40066E29-C927-4580-BAB4-37401B00CD52}"/>
    <cellStyle name="Comma 3 5 5 2 7 5" xfId="20925" xr:uid="{D3F03267-B273-491E-815C-513E3F314949}"/>
    <cellStyle name="Comma 3 5 5 2 8" xfId="2513" xr:uid="{00000000-0005-0000-0000-0000EF420000}"/>
    <cellStyle name="Comma 3 5 5 2 8 2" xfId="7316" xr:uid="{00000000-0005-0000-0000-0000F0420000}"/>
    <cellStyle name="Comma 3 5 5 2 8 2 2" xfId="16923" xr:uid="{00000000-0005-0000-0000-0000F1420000}"/>
    <cellStyle name="Comma 3 5 5 2 8 2 2 2" xfId="36137" xr:uid="{DFBD5632-1836-43A9-8369-4ADACFF82467}"/>
    <cellStyle name="Comma 3 5 5 2 8 2 3" xfId="26530" xr:uid="{6C30ED2F-B946-444C-B965-CF19D76D4AD1}"/>
    <cellStyle name="Comma 3 5 5 2 8 3" xfId="12120" xr:uid="{00000000-0005-0000-0000-0000F2420000}"/>
    <cellStyle name="Comma 3 5 5 2 8 3 2" xfId="31334" xr:uid="{DC36DC73-145B-4713-8FA7-EF1BF5239184}"/>
    <cellStyle name="Comma 3 5 5 2 8 4" xfId="21727" xr:uid="{1B8C7001-3A48-422E-A5AE-1D4DD9A186B1}"/>
    <cellStyle name="Comma 3 5 5 2 9" xfId="4915" xr:uid="{00000000-0005-0000-0000-0000F3420000}"/>
    <cellStyle name="Comma 3 5 5 2 9 2" xfId="14522" xr:uid="{00000000-0005-0000-0000-0000F4420000}"/>
    <cellStyle name="Comma 3 5 5 2 9 2 2" xfId="33736" xr:uid="{7F01AF3F-C057-4117-8F10-8B8FEF51CBCC}"/>
    <cellStyle name="Comma 3 5 5 2 9 3" xfId="24129" xr:uid="{E01F3F27-43F7-4F72-9657-D398324B67A6}"/>
    <cellStyle name="Comma 3 5 5 3" xfId="157" xr:uid="{00000000-0005-0000-0000-0000F5420000}"/>
    <cellStyle name="Comma 3 5 5 3 10" xfId="19375" xr:uid="{003DF196-6A5E-4B9E-AC42-4E3905E4BDA3}"/>
    <cellStyle name="Comma 3 5 5 3 2" xfId="357" xr:uid="{00000000-0005-0000-0000-0000F6420000}"/>
    <cellStyle name="Comma 3 5 5 3 2 2" xfId="1158" xr:uid="{00000000-0005-0000-0000-0000F7420000}"/>
    <cellStyle name="Comma 3 5 5 3 2 2 2" xfId="3563" xr:uid="{00000000-0005-0000-0000-0000F8420000}"/>
    <cellStyle name="Comma 3 5 5 3 2 2 2 2" xfId="8366" xr:uid="{00000000-0005-0000-0000-0000F9420000}"/>
    <cellStyle name="Comma 3 5 5 3 2 2 2 2 2" xfId="17973" xr:uid="{00000000-0005-0000-0000-0000FA420000}"/>
    <cellStyle name="Comma 3 5 5 3 2 2 2 2 2 2" xfId="37187" xr:uid="{7B9EE3E0-0928-44A1-82DB-AC58C567665E}"/>
    <cellStyle name="Comma 3 5 5 3 2 2 2 2 3" xfId="27580" xr:uid="{63B3DE03-7E26-4848-8E3A-E69B88DC4AD5}"/>
    <cellStyle name="Comma 3 5 5 3 2 2 2 3" xfId="13170" xr:uid="{00000000-0005-0000-0000-0000FB420000}"/>
    <cellStyle name="Comma 3 5 5 3 2 2 2 3 2" xfId="32384" xr:uid="{E0154725-397A-44CB-9697-0EE788886D7B}"/>
    <cellStyle name="Comma 3 5 5 3 2 2 2 4" xfId="22777" xr:uid="{30270488-FB00-4117-816A-4CD658CA3E96}"/>
    <cellStyle name="Comma 3 5 5 3 2 2 3" xfId="5965" xr:uid="{00000000-0005-0000-0000-0000FC420000}"/>
    <cellStyle name="Comma 3 5 5 3 2 2 3 2" xfId="15572" xr:uid="{00000000-0005-0000-0000-0000FD420000}"/>
    <cellStyle name="Comma 3 5 5 3 2 2 3 2 2" xfId="34786" xr:uid="{28762C3D-2CC7-4B9B-8E00-3EB27A00BEC0}"/>
    <cellStyle name="Comma 3 5 5 3 2 2 3 3" xfId="25179" xr:uid="{F63A4F74-BB2B-4015-B44C-CA77928F4AB6}"/>
    <cellStyle name="Comma 3 5 5 3 2 2 4" xfId="10768" xr:uid="{00000000-0005-0000-0000-0000FE420000}"/>
    <cellStyle name="Comma 3 5 5 3 2 2 4 2" xfId="29982" xr:uid="{DA35A6A7-6EA2-4EF2-99C1-131BA2698C48}"/>
    <cellStyle name="Comma 3 5 5 3 2 2 5" xfId="20375" xr:uid="{1BCCCFA3-34CF-4C93-9D7B-FFA871DAD135}"/>
    <cellStyle name="Comma 3 5 5 3 2 3" xfId="1958" xr:uid="{00000000-0005-0000-0000-0000FF420000}"/>
    <cellStyle name="Comma 3 5 5 3 2 3 2" xfId="4363" xr:uid="{00000000-0005-0000-0000-000000430000}"/>
    <cellStyle name="Comma 3 5 5 3 2 3 2 2" xfId="9166" xr:uid="{00000000-0005-0000-0000-000001430000}"/>
    <cellStyle name="Comma 3 5 5 3 2 3 2 2 2" xfId="18773" xr:uid="{00000000-0005-0000-0000-000002430000}"/>
    <cellStyle name="Comma 3 5 5 3 2 3 2 2 2 2" xfId="37987" xr:uid="{1B29089B-09D5-4018-A1D5-BA545F9A142C}"/>
    <cellStyle name="Comma 3 5 5 3 2 3 2 2 3" xfId="28380" xr:uid="{B676F3DF-6DB9-42D1-9F87-C6E11FC45824}"/>
    <cellStyle name="Comma 3 5 5 3 2 3 2 3" xfId="13970" xr:uid="{00000000-0005-0000-0000-000003430000}"/>
    <cellStyle name="Comma 3 5 5 3 2 3 2 3 2" xfId="33184" xr:uid="{D8EDFDF0-3BC6-41B9-88AA-D20FCC3CA7FE}"/>
    <cellStyle name="Comma 3 5 5 3 2 3 2 4" xfId="23577" xr:uid="{CA1762EB-90F7-4E34-B4C1-708713717E7C}"/>
    <cellStyle name="Comma 3 5 5 3 2 3 3" xfId="6765" xr:uid="{00000000-0005-0000-0000-000004430000}"/>
    <cellStyle name="Comma 3 5 5 3 2 3 3 2" xfId="16372" xr:uid="{00000000-0005-0000-0000-000005430000}"/>
    <cellStyle name="Comma 3 5 5 3 2 3 3 2 2" xfId="35586" xr:uid="{D286D4B0-E8C0-4EF8-A3B5-CF264187E517}"/>
    <cellStyle name="Comma 3 5 5 3 2 3 3 3" xfId="25979" xr:uid="{3C01F315-36D9-4995-92F8-1E2A7082209A}"/>
    <cellStyle name="Comma 3 5 5 3 2 3 4" xfId="11568" xr:uid="{00000000-0005-0000-0000-000006430000}"/>
    <cellStyle name="Comma 3 5 5 3 2 3 4 2" xfId="30782" xr:uid="{BAFF0BAE-99C6-4C52-A762-D47842C692BB}"/>
    <cellStyle name="Comma 3 5 5 3 2 3 5" xfId="21175" xr:uid="{3B0A24BB-FD19-4B71-94EC-BBD5D7A1A685}"/>
    <cellStyle name="Comma 3 5 5 3 2 4" xfId="2763" xr:uid="{00000000-0005-0000-0000-000007430000}"/>
    <cellStyle name="Comma 3 5 5 3 2 4 2" xfId="7566" xr:uid="{00000000-0005-0000-0000-000008430000}"/>
    <cellStyle name="Comma 3 5 5 3 2 4 2 2" xfId="17173" xr:uid="{00000000-0005-0000-0000-000009430000}"/>
    <cellStyle name="Comma 3 5 5 3 2 4 2 2 2" xfId="36387" xr:uid="{7C393402-8924-41D5-90EE-943B75614F9E}"/>
    <cellStyle name="Comma 3 5 5 3 2 4 2 3" xfId="26780" xr:uid="{402DB416-3EB0-41A6-BCAC-9B7AF3638C73}"/>
    <cellStyle name="Comma 3 5 5 3 2 4 3" xfId="12370" xr:uid="{00000000-0005-0000-0000-00000A430000}"/>
    <cellStyle name="Comma 3 5 5 3 2 4 3 2" xfId="31584" xr:uid="{FEDE5D64-E119-4BB2-A534-06C0A7999C24}"/>
    <cellStyle name="Comma 3 5 5 3 2 4 4" xfId="21977" xr:uid="{86FF24C1-8E2F-412B-8882-9DCF100F2914}"/>
    <cellStyle name="Comma 3 5 5 3 2 5" xfId="5165" xr:uid="{00000000-0005-0000-0000-00000B430000}"/>
    <cellStyle name="Comma 3 5 5 3 2 5 2" xfId="14772" xr:uid="{00000000-0005-0000-0000-00000C430000}"/>
    <cellStyle name="Comma 3 5 5 3 2 5 2 2" xfId="33986" xr:uid="{4A5D3763-DCD3-48C8-8345-75F68CDD4BE3}"/>
    <cellStyle name="Comma 3 5 5 3 2 5 3" xfId="24379" xr:uid="{807B745F-4B61-402B-AD4E-856DF6282D09}"/>
    <cellStyle name="Comma 3 5 5 3 2 6" xfId="9968" xr:uid="{00000000-0005-0000-0000-00000D430000}"/>
    <cellStyle name="Comma 3 5 5 3 2 6 2" xfId="29182" xr:uid="{018DEC61-7DB0-4AA1-9654-D448B204B2CA}"/>
    <cellStyle name="Comma 3 5 5 3 2 7" xfId="19575" xr:uid="{33DDC571-1D62-4F39-95E0-727790FF3890}"/>
    <cellStyle name="Comma 3 5 5 3 3" xfId="557" xr:uid="{00000000-0005-0000-0000-00000E430000}"/>
    <cellStyle name="Comma 3 5 5 3 3 2" xfId="1358" xr:uid="{00000000-0005-0000-0000-00000F430000}"/>
    <cellStyle name="Comma 3 5 5 3 3 2 2" xfId="3763" xr:uid="{00000000-0005-0000-0000-000010430000}"/>
    <cellStyle name="Comma 3 5 5 3 3 2 2 2" xfId="8566" xr:uid="{00000000-0005-0000-0000-000011430000}"/>
    <cellStyle name="Comma 3 5 5 3 3 2 2 2 2" xfId="18173" xr:uid="{00000000-0005-0000-0000-000012430000}"/>
    <cellStyle name="Comma 3 5 5 3 3 2 2 2 2 2" xfId="37387" xr:uid="{4E83A509-6B82-4C1A-86C5-D78B59BBE10A}"/>
    <cellStyle name="Comma 3 5 5 3 3 2 2 2 3" xfId="27780" xr:uid="{C6C093E1-DF1C-4DF4-8049-79E0CF94C300}"/>
    <cellStyle name="Comma 3 5 5 3 3 2 2 3" xfId="13370" xr:uid="{00000000-0005-0000-0000-000013430000}"/>
    <cellStyle name="Comma 3 5 5 3 3 2 2 3 2" xfId="32584" xr:uid="{B569FF7E-7BFF-4877-B98A-B16BB39D0AC9}"/>
    <cellStyle name="Comma 3 5 5 3 3 2 2 4" xfId="22977" xr:uid="{B6308948-4A21-4907-8011-88A82DFAD422}"/>
    <cellStyle name="Comma 3 5 5 3 3 2 3" xfId="6165" xr:uid="{00000000-0005-0000-0000-000014430000}"/>
    <cellStyle name="Comma 3 5 5 3 3 2 3 2" xfId="15772" xr:uid="{00000000-0005-0000-0000-000015430000}"/>
    <cellStyle name="Comma 3 5 5 3 3 2 3 2 2" xfId="34986" xr:uid="{28E18B1A-81B6-46B2-9EB0-B54B6717FA62}"/>
    <cellStyle name="Comma 3 5 5 3 3 2 3 3" xfId="25379" xr:uid="{0E13C68D-FD76-4765-991A-EDFFC7A96C4C}"/>
    <cellStyle name="Comma 3 5 5 3 3 2 4" xfId="10968" xr:uid="{00000000-0005-0000-0000-000016430000}"/>
    <cellStyle name="Comma 3 5 5 3 3 2 4 2" xfId="30182" xr:uid="{D3A83690-2658-4B92-AF42-4DC211DFAEF9}"/>
    <cellStyle name="Comma 3 5 5 3 3 2 5" xfId="20575" xr:uid="{4F7D080F-B3D8-465E-818B-E555C20069A5}"/>
    <cellStyle name="Comma 3 5 5 3 3 3" xfId="2158" xr:uid="{00000000-0005-0000-0000-000017430000}"/>
    <cellStyle name="Comma 3 5 5 3 3 3 2" xfId="4563" xr:uid="{00000000-0005-0000-0000-000018430000}"/>
    <cellStyle name="Comma 3 5 5 3 3 3 2 2" xfId="9366" xr:uid="{00000000-0005-0000-0000-000019430000}"/>
    <cellStyle name="Comma 3 5 5 3 3 3 2 2 2" xfId="18973" xr:uid="{00000000-0005-0000-0000-00001A430000}"/>
    <cellStyle name="Comma 3 5 5 3 3 3 2 2 2 2" xfId="38187" xr:uid="{3042DC78-C3C8-4CE1-8060-C51247C357C1}"/>
    <cellStyle name="Comma 3 5 5 3 3 3 2 2 3" xfId="28580" xr:uid="{BCFAFF1A-8AAE-4887-AFEE-BC5F73F2302E}"/>
    <cellStyle name="Comma 3 5 5 3 3 3 2 3" xfId="14170" xr:uid="{00000000-0005-0000-0000-00001B430000}"/>
    <cellStyle name="Comma 3 5 5 3 3 3 2 3 2" xfId="33384" xr:uid="{8967408C-1949-4F91-8B0C-2E5233364AC9}"/>
    <cellStyle name="Comma 3 5 5 3 3 3 2 4" xfId="23777" xr:uid="{90ADBF42-9D63-4443-BD89-E45E778247A7}"/>
    <cellStyle name="Comma 3 5 5 3 3 3 3" xfId="6965" xr:uid="{00000000-0005-0000-0000-00001C430000}"/>
    <cellStyle name="Comma 3 5 5 3 3 3 3 2" xfId="16572" xr:uid="{00000000-0005-0000-0000-00001D430000}"/>
    <cellStyle name="Comma 3 5 5 3 3 3 3 2 2" xfId="35786" xr:uid="{F1C25D83-A849-4C55-98BB-0B0B6303266B}"/>
    <cellStyle name="Comma 3 5 5 3 3 3 3 3" xfId="26179" xr:uid="{2AB20F83-A19A-43B2-880D-0404220D232E}"/>
    <cellStyle name="Comma 3 5 5 3 3 3 4" xfId="11768" xr:uid="{00000000-0005-0000-0000-00001E430000}"/>
    <cellStyle name="Comma 3 5 5 3 3 3 4 2" xfId="30982" xr:uid="{35A7D9CA-850F-4121-80F2-13F4FED8F653}"/>
    <cellStyle name="Comma 3 5 5 3 3 3 5" xfId="21375" xr:uid="{4C2B456B-F385-464C-9B60-AF1412E68792}"/>
    <cellStyle name="Comma 3 5 5 3 3 4" xfId="2963" xr:uid="{00000000-0005-0000-0000-00001F430000}"/>
    <cellStyle name="Comma 3 5 5 3 3 4 2" xfId="7766" xr:uid="{00000000-0005-0000-0000-000020430000}"/>
    <cellStyle name="Comma 3 5 5 3 3 4 2 2" xfId="17373" xr:uid="{00000000-0005-0000-0000-000021430000}"/>
    <cellStyle name="Comma 3 5 5 3 3 4 2 2 2" xfId="36587" xr:uid="{F50F22D8-68EF-4F3A-96B4-7D74026DB087}"/>
    <cellStyle name="Comma 3 5 5 3 3 4 2 3" xfId="26980" xr:uid="{FCCD8478-4839-44B9-9E2A-510E4443DCC0}"/>
    <cellStyle name="Comma 3 5 5 3 3 4 3" xfId="12570" xr:uid="{00000000-0005-0000-0000-000022430000}"/>
    <cellStyle name="Comma 3 5 5 3 3 4 3 2" xfId="31784" xr:uid="{8813D259-7796-49CF-A780-77122E806C78}"/>
    <cellStyle name="Comma 3 5 5 3 3 4 4" xfId="22177" xr:uid="{AC9DF726-5AB8-4E72-A60B-29ACB3CFB352}"/>
    <cellStyle name="Comma 3 5 5 3 3 5" xfId="5365" xr:uid="{00000000-0005-0000-0000-000023430000}"/>
    <cellStyle name="Comma 3 5 5 3 3 5 2" xfId="14972" xr:uid="{00000000-0005-0000-0000-000024430000}"/>
    <cellStyle name="Comma 3 5 5 3 3 5 2 2" xfId="34186" xr:uid="{D67FCD54-668D-4650-80B4-5720A2BC7B75}"/>
    <cellStyle name="Comma 3 5 5 3 3 5 3" xfId="24579" xr:uid="{EE6D84C4-DAAE-4268-8C4C-21F437E7AA52}"/>
    <cellStyle name="Comma 3 5 5 3 3 6" xfId="10168" xr:uid="{00000000-0005-0000-0000-000025430000}"/>
    <cellStyle name="Comma 3 5 5 3 3 6 2" xfId="29382" xr:uid="{03E38BBC-250E-4C1B-885E-96BE1A087215}"/>
    <cellStyle name="Comma 3 5 5 3 3 7" xfId="19775" xr:uid="{B0E8761F-9584-4A5C-858B-8FCCAE38F607}"/>
    <cellStyle name="Comma 3 5 5 3 4" xfId="757" xr:uid="{00000000-0005-0000-0000-000026430000}"/>
    <cellStyle name="Comma 3 5 5 3 4 2" xfId="1558" xr:uid="{00000000-0005-0000-0000-000027430000}"/>
    <cellStyle name="Comma 3 5 5 3 4 2 2" xfId="3963" xr:uid="{00000000-0005-0000-0000-000028430000}"/>
    <cellStyle name="Comma 3 5 5 3 4 2 2 2" xfId="8766" xr:uid="{00000000-0005-0000-0000-000029430000}"/>
    <cellStyle name="Comma 3 5 5 3 4 2 2 2 2" xfId="18373" xr:uid="{00000000-0005-0000-0000-00002A430000}"/>
    <cellStyle name="Comma 3 5 5 3 4 2 2 2 2 2" xfId="37587" xr:uid="{CED28536-166C-412D-9FEF-16CBF268AF20}"/>
    <cellStyle name="Comma 3 5 5 3 4 2 2 2 3" xfId="27980" xr:uid="{F1F09D6F-E398-4068-973C-65587D2D063A}"/>
    <cellStyle name="Comma 3 5 5 3 4 2 2 3" xfId="13570" xr:uid="{00000000-0005-0000-0000-00002B430000}"/>
    <cellStyle name="Comma 3 5 5 3 4 2 2 3 2" xfId="32784" xr:uid="{26047CB2-6988-4248-84C0-A49BFA08823C}"/>
    <cellStyle name="Comma 3 5 5 3 4 2 2 4" xfId="23177" xr:uid="{50E18756-B7B3-4D77-A1B9-EFD00D36A93E}"/>
    <cellStyle name="Comma 3 5 5 3 4 2 3" xfId="6365" xr:uid="{00000000-0005-0000-0000-00002C430000}"/>
    <cellStyle name="Comma 3 5 5 3 4 2 3 2" xfId="15972" xr:uid="{00000000-0005-0000-0000-00002D430000}"/>
    <cellStyle name="Comma 3 5 5 3 4 2 3 2 2" xfId="35186" xr:uid="{3B139BD6-DC91-4D98-9FBE-EB53B682464A}"/>
    <cellStyle name="Comma 3 5 5 3 4 2 3 3" xfId="25579" xr:uid="{4A36706C-1BBC-4E86-9B41-F0318B8EF383}"/>
    <cellStyle name="Comma 3 5 5 3 4 2 4" xfId="11168" xr:uid="{00000000-0005-0000-0000-00002E430000}"/>
    <cellStyle name="Comma 3 5 5 3 4 2 4 2" xfId="30382" xr:uid="{A22F44BF-4AF2-4104-9B2B-91D912DC7DE9}"/>
    <cellStyle name="Comma 3 5 5 3 4 2 5" xfId="20775" xr:uid="{45B0E877-0FA7-4723-B698-FDA0012E64F3}"/>
    <cellStyle name="Comma 3 5 5 3 4 3" xfId="2358" xr:uid="{00000000-0005-0000-0000-00002F430000}"/>
    <cellStyle name="Comma 3 5 5 3 4 3 2" xfId="4763" xr:uid="{00000000-0005-0000-0000-000030430000}"/>
    <cellStyle name="Comma 3 5 5 3 4 3 2 2" xfId="9566" xr:uid="{00000000-0005-0000-0000-000031430000}"/>
    <cellStyle name="Comma 3 5 5 3 4 3 2 2 2" xfId="19173" xr:uid="{00000000-0005-0000-0000-000032430000}"/>
    <cellStyle name="Comma 3 5 5 3 4 3 2 2 2 2" xfId="38387" xr:uid="{9474774B-AD6D-4D67-9114-532FE3AE9F64}"/>
    <cellStyle name="Comma 3 5 5 3 4 3 2 2 3" xfId="28780" xr:uid="{3E4B7040-2C4B-4210-B412-40EB789F476A}"/>
    <cellStyle name="Comma 3 5 5 3 4 3 2 3" xfId="14370" xr:uid="{00000000-0005-0000-0000-000033430000}"/>
    <cellStyle name="Comma 3 5 5 3 4 3 2 3 2" xfId="33584" xr:uid="{27D89942-7709-419E-8A8B-2C9CDD7650B1}"/>
    <cellStyle name="Comma 3 5 5 3 4 3 2 4" xfId="23977" xr:uid="{83B5371A-B97A-4C31-B555-9A4A52974DA8}"/>
    <cellStyle name="Comma 3 5 5 3 4 3 3" xfId="7165" xr:uid="{00000000-0005-0000-0000-000034430000}"/>
    <cellStyle name="Comma 3 5 5 3 4 3 3 2" xfId="16772" xr:uid="{00000000-0005-0000-0000-000035430000}"/>
    <cellStyle name="Comma 3 5 5 3 4 3 3 2 2" xfId="35986" xr:uid="{01752311-978D-481F-AF42-D18D560C3AF7}"/>
    <cellStyle name="Comma 3 5 5 3 4 3 3 3" xfId="26379" xr:uid="{72A80DE7-A3F7-4657-A4BC-20B580F071D8}"/>
    <cellStyle name="Comma 3 5 5 3 4 3 4" xfId="11968" xr:uid="{00000000-0005-0000-0000-000036430000}"/>
    <cellStyle name="Comma 3 5 5 3 4 3 4 2" xfId="31182" xr:uid="{650882C5-5419-41FA-8590-1C7E251DAE9A}"/>
    <cellStyle name="Comma 3 5 5 3 4 3 5" xfId="21575" xr:uid="{45B182F5-A618-4199-AF2F-3CEA149F6662}"/>
    <cellStyle name="Comma 3 5 5 3 4 4" xfId="3163" xr:uid="{00000000-0005-0000-0000-000037430000}"/>
    <cellStyle name="Comma 3 5 5 3 4 4 2" xfId="7966" xr:uid="{00000000-0005-0000-0000-000038430000}"/>
    <cellStyle name="Comma 3 5 5 3 4 4 2 2" xfId="17573" xr:uid="{00000000-0005-0000-0000-000039430000}"/>
    <cellStyle name="Comma 3 5 5 3 4 4 2 2 2" xfId="36787" xr:uid="{771F060D-74EE-4FA0-A562-99C8075543AD}"/>
    <cellStyle name="Comma 3 5 5 3 4 4 2 3" xfId="27180" xr:uid="{2FAFF205-4170-47E7-8C16-4A791246452F}"/>
    <cellStyle name="Comma 3 5 5 3 4 4 3" xfId="12770" xr:uid="{00000000-0005-0000-0000-00003A430000}"/>
    <cellStyle name="Comma 3 5 5 3 4 4 3 2" xfId="31984" xr:uid="{784DA07E-B748-4AEF-99A8-50D6B1C1845E}"/>
    <cellStyle name="Comma 3 5 5 3 4 4 4" xfId="22377" xr:uid="{C4CA3080-68CD-48AC-A05B-3B76CC9A8A2D}"/>
    <cellStyle name="Comma 3 5 5 3 4 5" xfId="5565" xr:uid="{00000000-0005-0000-0000-00003B430000}"/>
    <cellStyle name="Comma 3 5 5 3 4 5 2" xfId="15172" xr:uid="{00000000-0005-0000-0000-00003C430000}"/>
    <cellStyle name="Comma 3 5 5 3 4 5 2 2" xfId="34386" xr:uid="{40E44BF7-C942-4390-B20B-3C17C1C0A0DB}"/>
    <cellStyle name="Comma 3 5 5 3 4 5 3" xfId="24779" xr:uid="{A105ADAD-88E3-4684-9EA5-19C35D4BF7E0}"/>
    <cellStyle name="Comma 3 5 5 3 4 6" xfId="10368" xr:uid="{00000000-0005-0000-0000-00003D430000}"/>
    <cellStyle name="Comma 3 5 5 3 4 6 2" xfId="29582" xr:uid="{C59FC8EE-F58B-4FB8-A225-4CCD72F8BF9D}"/>
    <cellStyle name="Comma 3 5 5 3 4 7" xfId="19975" xr:uid="{34C121D6-AA92-46CD-8851-05CE79925ADA}"/>
    <cellStyle name="Comma 3 5 5 3 5" xfId="958" xr:uid="{00000000-0005-0000-0000-00003E430000}"/>
    <cellStyle name="Comma 3 5 5 3 5 2" xfId="3363" xr:uid="{00000000-0005-0000-0000-00003F430000}"/>
    <cellStyle name="Comma 3 5 5 3 5 2 2" xfId="8166" xr:uid="{00000000-0005-0000-0000-000040430000}"/>
    <cellStyle name="Comma 3 5 5 3 5 2 2 2" xfId="17773" xr:uid="{00000000-0005-0000-0000-000041430000}"/>
    <cellStyle name="Comma 3 5 5 3 5 2 2 2 2" xfId="36987" xr:uid="{6187828C-55D6-408C-AE74-2170E0578B41}"/>
    <cellStyle name="Comma 3 5 5 3 5 2 2 3" xfId="27380" xr:uid="{067327C6-3C34-4205-93C4-302FE9DAEE3F}"/>
    <cellStyle name="Comma 3 5 5 3 5 2 3" xfId="12970" xr:uid="{00000000-0005-0000-0000-000042430000}"/>
    <cellStyle name="Comma 3 5 5 3 5 2 3 2" xfId="32184" xr:uid="{1D0BC6D7-CFCB-4C7F-A2DC-D1B16184FEFA}"/>
    <cellStyle name="Comma 3 5 5 3 5 2 4" xfId="22577" xr:uid="{45FE75DD-DE5A-4DBC-A708-94DBC4C45C41}"/>
    <cellStyle name="Comma 3 5 5 3 5 3" xfId="5765" xr:uid="{00000000-0005-0000-0000-000043430000}"/>
    <cellStyle name="Comma 3 5 5 3 5 3 2" xfId="15372" xr:uid="{00000000-0005-0000-0000-000044430000}"/>
    <cellStyle name="Comma 3 5 5 3 5 3 2 2" xfId="34586" xr:uid="{A9868AF8-EECC-4051-A07D-E52E38011CC1}"/>
    <cellStyle name="Comma 3 5 5 3 5 3 3" xfId="24979" xr:uid="{A2AF85AE-7AC2-4560-BBBC-B58F3A407DA7}"/>
    <cellStyle name="Comma 3 5 5 3 5 4" xfId="10568" xr:uid="{00000000-0005-0000-0000-000045430000}"/>
    <cellStyle name="Comma 3 5 5 3 5 4 2" xfId="29782" xr:uid="{8FA57018-0C6A-4015-BCEA-785849A6BF12}"/>
    <cellStyle name="Comma 3 5 5 3 5 5" xfId="20175" xr:uid="{C758D0A8-3F9A-41CB-A4E4-61683BC2D436}"/>
    <cellStyle name="Comma 3 5 5 3 6" xfId="1758" xr:uid="{00000000-0005-0000-0000-000046430000}"/>
    <cellStyle name="Comma 3 5 5 3 6 2" xfId="4163" xr:uid="{00000000-0005-0000-0000-000047430000}"/>
    <cellStyle name="Comma 3 5 5 3 6 2 2" xfId="8966" xr:uid="{00000000-0005-0000-0000-000048430000}"/>
    <cellStyle name="Comma 3 5 5 3 6 2 2 2" xfId="18573" xr:uid="{00000000-0005-0000-0000-000049430000}"/>
    <cellStyle name="Comma 3 5 5 3 6 2 2 2 2" xfId="37787" xr:uid="{C69C3EA7-337A-4022-BDC4-AF3339F5011D}"/>
    <cellStyle name="Comma 3 5 5 3 6 2 2 3" xfId="28180" xr:uid="{C7D003A1-8473-4FC4-8CB7-98F044C2A6CE}"/>
    <cellStyle name="Comma 3 5 5 3 6 2 3" xfId="13770" xr:uid="{00000000-0005-0000-0000-00004A430000}"/>
    <cellStyle name="Comma 3 5 5 3 6 2 3 2" xfId="32984" xr:uid="{7A7F5195-D4F6-4D26-80AB-196BF4E875AD}"/>
    <cellStyle name="Comma 3 5 5 3 6 2 4" xfId="23377" xr:uid="{407CF11C-225F-4379-92EC-98E339351633}"/>
    <cellStyle name="Comma 3 5 5 3 6 3" xfId="6565" xr:uid="{00000000-0005-0000-0000-00004B430000}"/>
    <cellStyle name="Comma 3 5 5 3 6 3 2" xfId="16172" xr:uid="{00000000-0005-0000-0000-00004C430000}"/>
    <cellStyle name="Comma 3 5 5 3 6 3 2 2" xfId="35386" xr:uid="{ADB5F19D-40EA-4DA1-A367-B8B522EC71A4}"/>
    <cellStyle name="Comma 3 5 5 3 6 3 3" xfId="25779" xr:uid="{F4620798-853B-473A-A172-77A223291692}"/>
    <cellStyle name="Comma 3 5 5 3 6 4" xfId="11368" xr:uid="{00000000-0005-0000-0000-00004D430000}"/>
    <cellStyle name="Comma 3 5 5 3 6 4 2" xfId="30582" xr:uid="{33CFC384-5C43-479A-8257-3155087421B8}"/>
    <cellStyle name="Comma 3 5 5 3 6 5" xfId="20975" xr:uid="{479B6D9B-5980-4C5F-A451-31BD755A2D7A}"/>
    <cellStyle name="Comma 3 5 5 3 7" xfId="2563" xr:uid="{00000000-0005-0000-0000-00004E430000}"/>
    <cellStyle name="Comma 3 5 5 3 7 2" xfId="7366" xr:uid="{00000000-0005-0000-0000-00004F430000}"/>
    <cellStyle name="Comma 3 5 5 3 7 2 2" xfId="16973" xr:uid="{00000000-0005-0000-0000-000050430000}"/>
    <cellStyle name="Comma 3 5 5 3 7 2 2 2" xfId="36187" xr:uid="{6D198CA8-4877-4A52-8FC2-31CD8148D19E}"/>
    <cellStyle name="Comma 3 5 5 3 7 2 3" xfId="26580" xr:uid="{AB8B51D8-D7E5-4DFF-B3FC-F81ECACD6604}"/>
    <cellStyle name="Comma 3 5 5 3 7 3" xfId="12170" xr:uid="{00000000-0005-0000-0000-000051430000}"/>
    <cellStyle name="Comma 3 5 5 3 7 3 2" xfId="31384" xr:uid="{2B3900AD-A40E-4353-BAD2-DE0785BD2848}"/>
    <cellStyle name="Comma 3 5 5 3 7 4" xfId="21777" xr:uid="{989F2A92-E5C9-4E1B-A654-F4FB380D4724}"/>
    <cellStyle name="Comma 3 5 5 3 8" xfId="4965" xr:uid="{00000000-0005-0000-0000-000052430000}"/>
    <cellStyle name="Comma 3 5 5 3 8 2" xfId="14572" xr:uid="{00000000-0005-0000-0000-000053430000}"/>
    <cellStyle name="Comma 3 5 5 3 8 2 2" xfId="33786" xr:uid="{4468E24E-0B96-4C7A-8FAF-5CD4BF660199}"/>
    <cellStyle name="Comma 3 5 5 3 8 3" xfId="24179" xr:uid="{A43A0AC2-E548-4337-B9FB-E1D882C48443}"/>
    <cellStyle name="Comma 3 5 5 3 9" xfId="9768" xr:uid="{00000000-0005-0000-0000-000054430000}"/>
    <cellStyle name="Comma 3 5 5 3 9 2" xfId="28982" xr:uid="{C6FCEF12-4D34-4F6C-A2C3-4A26F6E539E5}"/>
    <cellStyle name="Comma 3 5 5 4" xfId="257" xr:uid="{00000000-0005-0000-0000-000055430000}"/>
    <cellStyle name="Comma 3 5 5 4 2" xfId="1058" xr:uid="{00000000-0005-0000-0000-000056430000}"/>
    <cellStyle name="Comma 3 5 5 4 2 2" xfId="3463" xr:uid="{00000000-0005-0000-0000-000057430000}"/>
    <cellStyle name="Comma 3 5 5 4 2 2 2" xfId="8266" xr:uid="{00000000-0005-0000-0000-000058430000}"/>
    <cellStyle name="Comma 3 5 5 4 2 2 2 2" xfId="17873" xr:uid="{00000000-0005-0000-0000-000059430000}"/>
    <cellStyle name="Comma 3 5 5 4 2 2 2 2 2" xfId="37087" xr:uid="{C4939E35-0613-4FAA-8E64-5B3AF0A08F6D}"/>
    <cellStyle name="Comma 3 5 5 4 2 2 2 3" xfId="27480" xr:uid="{56FD07F8-B9A2-4EFF-B209-119A4D7ED4AC}"/>
    <cellStyle name="Comma 3 5 5 4 2 2 3" xfId="13070" xr:uid="{00000000-0005-0000-0000-00005A430000}"/>
    <cellStyle name="Comma 3 5 5 4 2 2 3 2" xfId="32284" xr:uid="{4144E84B-931E-4E19-AFE0-A18775C98D7D}"/>
    <cellStyle name="Comma 3 5 5 4 2 2 4" xfId="22677" xr:uid="{41D1BAC0-ADA5-4616-A4E1-234BC77457ED}"/>
    <cellStyle name="Comma 3 5 5 4 2 3" xfId="5865" xr:uid="{00000000-0005-0000-0000-00005B430000}"/>
    <cellStyle name="Comma 3 5 5 4 2 3 2" xfId="15472" xr:uid="{00000000-0005-0000-0000-00005C430000}"/>
    <cellStyle name="Comma 3 5 5 4 2 3 2 2" xfId="34686" xr:uid="{FD29E2E2-27DB-4ED0-9E4E-50AD700791C3}"/>
    <cellStyle name="Comma 3 5 5 4 2 3 3" xfId="25079" xr:uid="{A93F91EA-A480-48D2-BFB3-8CA79F88B062}"/>
    <cellStyle name="Comma 3 5 5 4 2 4" xfId="10668" xr:uid="{00000000-0005-0000-0000-00005D430000}"/>
    <cellStyle name="Comma 3 5 5 4 2 4 2" xfId="29882" xr:uid="{195CD100-F0B4-4C08-BE5A-E18B727BE75C}"/>
    <cellStyle name="Comma 3 5 5 4 2 5" xfId="20275" xr:uid="{51367529-C6BC-414B-A151-DFABA1A8405D}"/>
    <cellStyle name="Comma 3 5 5 4 3" xfId="1858" xr:uid="{00000000-0005-0000-0000-00005E430000}"/>
    <cellStyle name="Comma 3 5 5 4 3 2" xfId="4263" xr:uid="{00000000-0005-0000-0000-00005F430000}"/>
    <cellStyle name="Comma 3 5 5 4 3 2 2" xfId="9066" xr:uid="{00000000-0005-0000-0000-000060430000}"/>
    <cellStyle name="Comma 3 5 5 4 3 2 2 2" xfId="18673" xr:uid="{00000000-0005-0000-0000-000061430000}"/>
    <cellStyle name="Comma 3 5 5 4 3 2 2 2 2" xfId="37887" xr:uid="{78227B51-9952-4FCF-96C6-FF3021A36BA4}"/>
    <cellStyle name="Comma 3 5 5 4 3 2 2 3" xfId="28280" xr:uid="{C616394D-ADFE-427A-9C22-7E85AAA43376}"/>
    <cellStyle name="Comma 3 5 5 4 3 2 3" xfId="13870" xr:uid="{00000000-0005-0000-0000-000062430000}"/>
    <cellStyle name="Comma 3 5 5 4 3 2 3 2" xfId="33084" xr:uid="{05CC5D2B-9635-4871-B993-A32CA80D47EB}"/>
    <cellStyle name="Comma 3 5 5 4 3 2 4" xfId="23477" xr:uid="{4914E219-8D39-4191-876E-E7EAD9829B86}"/>
    <cellStyle name="Comma 3 5 5 4 3 3" xfId="6665" xr:uid="{00000000-0005-0000-0000-000063430000}"/>
    <cellStyle name="Comma 3 5 5 4 3 3 2" xfId="16272" xr:uid="{00000000-0005-0000-0000-000064430000}"/>
    <cellStyle name="Comma 3 5 5 4 3 3 2 2" xfId="35486" xr:uid="{8C468CE9-74BD-48F8-89B8-5F94E614F63B}"/>
    <cellStyle name="Comma 3 5 5 4 3 3 3" xfId="25879" xr:uid="{A6A6496E-5459-4D14-B894-9078DCD20F75}"/>
    <cellStyle name="Comma 3 5 5 4 3 4" xfId="11468" xr:uid="{00000000-0005-0000-0000-000065430000}"/>
    <cellStyle name="Comma 3 5 5 4 3 4 2" xfId="30682" xr:uid="{0AC6E257-88A5-4502-9318-51C32D36169C}"/>
    <cellStyle name="Comma 3 5 5 4 3 5" xfId="21075" xr:uid="{9C10BF4C-05CF-40A7-9734-B0C07CFA96E6}"/>
    <cellStyle name="Comma 3 5 5 4 4" xfId="2663" xr:uid="{00000000-0005-0000-0000-000066430000}"/>
    <cellStyle name="Comma 3 5 5 4 4 2" xfId="7466" xr:uid="{00000000-0005-0000-0000-000067430000}"/>
    <cellStyle name="Comma 3 5 5 4 4 2 2" xfId="17073" xr:uid="{00000000-0005-0000-0000-000068430000}"/>
    <cellStyle name="Comma 3 5 5 4 4 2 2 2" xfId="36287" xr:uid="{3A06AD69-72CB-402C-871F-82C787E4E5C4}"/>
    <cellStyle name="Comma 3 5 5 4 4 2 3" xfId="26680" xr:uid="{A0BB9390-3A38-40B4-A651-DDFEB375DFDF}"/>
    <cellStyle name="Comma 3 5 5 4 4 3" xfId="12270" xr:uid="{00000000-0005-0000-0000-000069430000}"/>
    <cellStyle name="Comma 3 5 5 4 4 3 2" xfId="31484" xr:uid="{B6233D5D-BD91-4F2E-B83E-C2D4BBB15BFA}"/>
    <cellStyle name="Comma 3 5 5 4 4 4" xfId="21877" xr:uid="{9F11CD53-3509-41E6-A75A-33B6B354D25A}"/>
    <cellStyle name="Comma 3 5 5 4 5" xfId="5065" xr:uid="{00000000-0005-0000-0000-00006A430000}"/>
    <cellStyle name="Comma 3 5 5 4 5 2" xfId="14672" xr:uid="{00000000-0005-0000-0000-00006B430000}"/>
    <cellStyle name="Comma 3 5 5 4 5 2 2" xfId="33886" xr:uid="{AC3CA2BB-27D8-4156-8AA6-A3A41106E802}"/>
    <cellStyle name="Comma 3 5 5 4 5 3" xfId="24279" xr:uid="{F38FC8F3-46AD-49E8-BB81-9B8E3F6BF908}"/>
    <cellStyle name="Comma 3 5 5 4 6" xfId="9868" xr:uid="{00000000-0005-0000-0000-00006C430000}"/>
    <cellStyle name="Comma 3 5 5 4 6 2" xfId="29082" xr:uid="{09037243-9B98-4A80-8193-61D688AD0AC8}"/>
    <cellStyle name="Comma 3 5 5 4 7" xfId="19475" xr:uid="{06AF7E54-DCAF-4840-810A-2BE3E5B94DFF}"/>
    <cellStyle name="Comma 3 5 5 5" xfId="457" xr:uid="{00000000-0005-0000-0000-00006D430000}"/>
    <cellStyle name="Comma 3 5 5 5 2" xfId="1258" xr:uid="{00000000-0005-0000-0000-00006E430000}"/>
    <cellStyle name="Comma 3 5 5 5 2 2" xfId="3663" xr:uid="{00000000-0005-0000-0000-00006F430000}"/>
    <cellStyle name="Comma 3 5 5 5 2 2 2" xfId="8466" xr:uid="{00000000-0005-0000-0000-000070430000}"/>
    <cellStyle name="Comma 3 5 5 5 2 2 2 2" xfId="18073" xr:uid="{00000000-0005-0000-0000-000071430000}"/>
    <cellStyle name="Comma 3 5 5 5 2 2 2 2 2" xfId="37287" xr:uid="{F6E7EC1F-8695-45CF-A562-16272D8A4B57}"/>
    <cellStyle name="Comma 3 5 5 5 2 2 2 3" xfId="27680" xr:uid="{B42B92E8-0A8C-457F-80AE-30E7AB04D40B}"/>
    <cellStyle name="Comma 3 5 5 5 2 2 3" xfId="13270" xr:uid="{00000000-0005-0000-0000-000072430000}"/>
    <cellStyle name="Comma 3 5 5 5 2 2 3 2" xfId="32484" xr:uid="{5EC06A8A-3341-4B26-B688-B606B92F2F12}"/>
    <cellStyle name="Comma 3 5 5 5 2 2 4" xfId="22877" xr:uid="{321E6579-0A66-401F-9A95-65843FD7C762}"/>
    <cellStyle name="Comma 3 5 5 5 2 3" xfId="6065" xr:uid="{00000000-0005-0000-0000-000073430000}"/>
    <cellStyle name="Comma 3 5 5 5 2 3 2" xfId="15672" xr:uid="{00000000-0005-0000-0000-000074430000}"/>
    <cellStyle name="Comma 3 5 5 5 2 3 2 2" xfId="34886" xr:uid="{3BD1FC06-8C36-40F7-BC9F-8C55D0028E49}"/>
    <cellStyle name="Comma 3 5 5 5 2 3 3" xfId="25279" xr:uid="{0C7F8A16-07C1-4B49-A1DA-B4C7A4C68D67}"/>
    <cellStyle name="Comma 3 5 5 5 2 4" xfId="10868" xr:uid="{00000000-0005-0000-0000-000075430000}"/>
    <cellStyle name="Comma 3 5 5 5 2 4 2" xfId="30082" xr:uid="{06E4BFAE-BAB2-4535-81B0-5B9CFD098B25}"/>
    <cellStyle name="Comma 3 5 5 5 2 5" xfId="20475" xr:uid="{4138DA79-EAEF-46DC-8FBE-5263D47F50E0}"/>
    <cellStyle name="Comma 3 5 5 5 3" xfId="2058" xr:uid="{00000000-0005-0000-0000-000076430000}"/>
    <cellStyle name="Comma 3 5 5 5 3 2" xfId="4463" xr:uid="{00000000-0005-0000-0000-000077430000}"/>
    <cellStyle name="Comma 3 5 5 5 3 2 2" xfId="9266" xr:uid="{00000000-0005-0000-0000-000078430000}"/>
    <cellStyle name="Comma 3 5 5 5 3 2 2 2" xfId="18873" xr:uid="{00000000-0005-0000-0000-000079430000}"/>
    <cellStyle name="Comma 3 5 5 5 3 2 2 2 2" xfId="38087" xr:uid="{0A723580-7D9C-43EA-9BE9-5738BB1369F0}"/>
    <cellStyle name="Comma 3 5 5 5 3 2 2 3" xfId="28480" xr:uid="{F1C921F4-D646-4646-820E-9D6C5148B499}"/>
    <cellStyle name="Comma 3 5 5 5 3 2 3" xfId="14070" xr:uid="{00000000-0005-0000-0000-00007A430000}"/>
    <cellStyle name="Comma 3 5 5 5 3 2 3 2" xfId="33284" xr:uid="{257D3A07-6CAB-4EE3-B57B-2D28C3AF80E7}"/>
    <cellStyle name="Comma 3 5 5 5 3 2 4" xfId="23677" xr:uid="{47EAFD17-1C7D-4654-B530-DA08A5E1DA86}"/>
    <cellStyle name="Comma 3 5 5 5 3 3" xfId="6865" xr:uid="{00000000-0005-0000-0000-00007B430000}"/>
    <cellStyle name="Comma 3 5 5 5 3 3 2" xfId="16472" xr:uid="{00000000-0005-0000-0000-00007C430000}"/>
    <cellStyle name="Comma 3 5 5 5 3 3 2 2" xfId="35686" xr:uid="{30413EB1-F09A-4EEA-B0F2-A57456755BD1}"/>
    <cellStyle name="Comma 3 5 5 5 3 3 3" xfId="26079" xr:uid="{8B9AD6CA-7EEC-4384-8971-7ED96495CF91}"/>
    <cellStyle name="Comma 3 5 5 5 3 4" xfId="11668" xr:uid="{00000000-0005-0000-0000-00007D430000}"/>
    <cellStyle name="Comma 3 5 5 5 3 4 2" xfId="30882" xr:uid="{8C2C5F58-FC43-421A-AC79-F065FE1A421A}"/>
    <cellStyle name="Comma 3 5 5 5 3 5" xfId="21275" xr:uid="{1CAE8BFD-961A-4C06-AFB0-A51093E863D9}"/>
    <cellStyle name="Comma 3 5 5 5 4" xfId="2863" xr:uid="{00000000-0005-0000-0000-00007E430000}"/>
    <cellStyle name="Comma 3 5 5 5 4 2" xfId="7666" xr:uid="{00000000-0005-0000-0000-00007F430000}"/>
    <cellStyle name="Comma 3 5 5 5 4 2 2" xfId="17273" xr:uid="{00000000-0005-0000-0000-000080430000}"/>
    <cellStyle name="Comma 3 5 5 5 4 2 2 2" xfId="36487" xr:uid="{4595A413-0590-4CFA-B0CD-0C614B5115F9}"/>
    <cellStyle name="Comma 3 5 5 5 4 2 3" xfId="26880" xr:uid="{D242A4CC-D862-4CE8-B267-D8E2B755E748}"/>
    <cellStyle name="Comma 3 5 5 5 4 3" xfId="12470" xr:uid="{00000000-0005-0000-0000-000081430000}"/>
    <cellStyle name="Comma 3 5 5 5 4 3 2" xfId="31684" xr:uid="{3AA9FCBF-AC76-4EC8-88D0-E62B57F171D2}"/>
    <cellStyle name="Comma 3 5 5 5 4 4" xfId="22077" xr:uid="{EA3BB716-2612-430D-B9B9-CCACA7597F99}"/>
    <cellStyle name="Comma 3 5 5 5 5" xfId="5265" xr:uid="{00000000-0005-0000-0000-000082430000}"/>
    <cellStyle name="Comma 3 5 5 5 5 2" xfId="14872" xr:uid="{00000000-0005-0000-0000-000083430000}"/>
    <cellStyle name="Comma 3 5 5 5 5 2 2" xfId="34086" xr:uid="{EB3EBFF7-5747-4F35-8E3D-77BB14EB8D62}"/>
    <cellStyle name="Comma 3 5 5 5 5 3" xfId="24479" xr:uid="{27237CB1-A498-4910-88EF-DC3784087B07}"/>
    <cellStyle name="Comma 3 5 5 5 6" xfId="10068" xr:uid="{00000000-0005-0000-0000-000084430000}"/>
    <cellStyle name="Comma 3 5 5 5 6 2" xfId="29282" xr:uid="{67E7DEB9-BA90-48C4-8523-C13DBF3FCCCA}"/>
    <cellStyle name="Comma 3 5 5 5 7" xfId="19675" xr:uid="{9027073C-D7B6-41BD-BB3C-658DF425AE62}"/>
    <cellStyle name="Comma 3 5 5 6" xfId="657" xr:uid="{00000000-0005-0000-0000-000085430000}"/>
    <cellStyle name="Comma 3 5 5 6 2" xfId="1458" xr:uid="{00000000-0005-0000-0000-000086430000}"/>
    <cellStyle name="Comma 3 5 5 6 2 2" xfId="3863" xr:uid="{00000000-0005-0000-0000-000087430000}"/>
    <cellStyle name="Comma 3 5 5 6 2 2 2" xfId="8666" xr:uid="{00000000-0005-0000-0000-000088430000}"/>
    <cellStyle name="Comma 3 5 5 6 2 2 2 2" xfId="18273" xr:uid="{00000000-0005-0000-0000-000089430000}"/>
    <cellStyle name="Comma 3 5 5 6 2 2 2 2 2" xfId="37487" xr:uid="{E1404FE6-6320-4640-829E-436DBCC1E596}"/>
    <cellStyle name="Comma 3 5 5 6 2 2 2 3" xfId="27880" xr:uid="{EB934107-0392-4F0F-9B41-5552FBA7AE7A}"/>
    <cellStyle name="Comma 3 5 5 6 2 2 3" xfId="13470" xr:uid="{00000000-0005-0000-0000-00008A430000}"/>
    <cellStyle name="Comma 3 5 5 6 2 2 3 2" xfId="32684" xr:uid="{E053B2B8-4DD9-4274-85B9-4A03A5EE731B}"/>
    <cellStyle name="Comma 3 5 5 6 2 2 4" xfId="23077" xr:uid="{DEA3E49A-29D3-4D34-BB1B-32CB5B54C689}"/>
    <cellStyle name="Comma 3 5 5 6 2 3" xfId="6265" xr:uid="{00000000-0005-0000-0000-00008B430000}"/>
    <cellStyle name="Comma 3 5 5 6 2 3 2" xfId="15872" xr:uid="{00000000-0005-0000-0000-00008C430000}"/>
    <cellStyle name="Comma 3 5 5 6 2 3 2 2" xfId="35086" xr:uid="{CAC494E6-E79E-4B90-9666-A1F6B0567E39}"/>
    <cellStyle name="Comma 3 5 5 6 2 3 3" xfId="25479" xr:uid="{6F7C6579-DCE6-40B4-B3A2-22DFCD59717F}"/>
    <cellStyle name="Comma 3 5 5 6 2 4" xfId="11068" xr:uid="{00000000-0005-0000-0000-00008D430000}"/>
    <cellStyle name="Comma 3 5 5 6 2 4 2" xfId="30282" xr:uid="{71E60DFC-92E2-4FB3-8DD2-D011CE4CCA2D}"/>
    <cellStyle name="Comma 3 5 5 6 2 5" xfId="20675" xr:uid="{F9D554C2-EF2E-45F4-B677-72639ED113A7}"/>
    <cellStyle name="Comma 3 5 5 6 3" xfId="2258" xr:uid="{00000000-0005-0000-0000-00008E430000}"/>
    <cellStyle name="Comma 3 5 5 6 3 2" xfId="4663" xr:uid="{00000000-0005-0000-0000-00008F430000}"/>
    <cellStyle name="Comma 3 5 5 6 3 2 2" xfId="9466" xr:uid="{00000000-0005-0000-0000-000090430000}"/>
    <cellStyle name="Comma 3 5 5 6 3 2 2 2" xfId="19073" xr:uid="{00000000-0005-0000-0000-000091430000}"/>
    <cellStyle name="Comma 3 5 5 6 3 2 2 2 2" xfId="38287" xr:uid="{0E76F7A0-7718-4DF1-A0AE-14883EA710B6}"/>
    <cellStyle name="Comma 3 5 5 6 3 2 2 3" xfId="28680" xr:uid="{E98F19C8-66F3-4300-AFD9-AD7E7A1A83F4}"/>
    <cellStyle name="Comma 3 5 5 6 3 2 3" xfId="14270" xr:uid="{00000000-0005-0000-0000-000092430000}"/>
    <cellStyle name="Comma 3 5 5 6 3 2 3 2" xfId="33484" xr:uid="{53FC1569-EDA8-47BC-899A-79561839A14E}"/>
    <cellStyle name="Comma 3 5 5 6 3 2 4" xfId="23877" xr:uid="{9EDC6D12-B5D4-4039-91A3-8FF327738DD8}"/>
    <cellStyle name="Comma 3 5 5 6 3 3" xfId="7065" xr:uid="{00000000-0005-0000-0000-000093430000}"/>
    <cellStyle name="Comma 3 5 5 6 3 3 2" xfId="16672" xr:uid="{00000000-0005-0000-0000-000094430000}"/>
    <cellStyle name="Comma 3 5 5 6 3 3 2 2" xfId="35886" xr:uid="{4475D6B8-E57F-4C4E-8642-06E17964E193}"/>
    <cellStyle name="Comma 3 5 5 6 3 3 3" xfId="26279" xr:uid="{184D9FB5-7D7B-46BB-BFE2-844D0A510C89}"/>
    <cellStyle name="Comma 3 5 5 6 3 4" xfId="11868" xr:uid="{00000000-0005-0000-0000-000095430000}"/>
    <cellStyle name="Comma 3 5 5 6 3 4 2" xfId="31082" xr:uid="{7F064B49-5F88-47A5-80DC-189A61870679}"/>
    <cellStyle name="Comma 3 5 5 6 3 5" xfId="21475" xr:uid="{52A01FD3-FD0D-4ACA-B100-1540DD1C18EB}"/>
    <cellStyle name="Comma 3 5 5 6 4" xfId="3063" xr:uid="{00000000-0005-0000-0000-000096430000}"/>
    <cellStyle name="Comma 3 5 5 6 4 2" xfId="7866" xr:uid="{00000000-0005-0000-0000-000097430000}"/>
    <cellStyle name="Comma 3 5 5 6 4 2 2" xfId="17473" xr:uid="{00000000-0005-0000-0000-000098430000}"/>
    <cellStyle name="Comma 3 5 5 6 4 2 2 2" xfId="36687" xr:uid="{6DD3168A-8C9F-401F-BACE-225486D7FF87}"/>
    <cellStyle name="Comma 3 5 5 6 4 2 3" xfId="27080" xr:uid="{630C24D1-C9E6-4A11-9A0B-74179A2BAE28}"/>
    <cellStyle name="Comma 3 5 5 6 4 3" xfId="12670" xr:uid="{00000000-0005-0000-0000-000099430000}"/>
    <cellStyle name="Comma 3 5 5 6 4 3 2" xfId="31884" xr:uid="{800EB823-CA0F-4367-894A-E29973A3D5EC}"/>
    <cellStyle name="Comma 3 5 5 6 4 4" xfId="22277" xr:uid="{65FB3C78-40AD-4274-89E6-B1B74369BA41}"/>
    <cellStyle name="Comma 3 5 5 6 5" xfId="5465" xr:uid="{00000000-0005-0000-0000-00009A430000}"/>
    <cellStyle name="Comma 3 5 5 6 5 2" xfId="15072" xr:uid="{00000000-0005-0000-0000-00009B430000}"/>
    <cellStyle name="Comma 3 5 5 6 5 2 2" xfId="34286" xr:uid="{581FEBA3-DADC-4DAB-A551-03FEC73E1F0D}"/>
    <cellStyle name="Comma 3 5 5 6 5 3" xfId="24679" xr:uid="{8AA9397C-1E63-4DCC-8DA9-DD7A30783D33}"/>
    <cellStyle name="Comma 3 5 5 6 6" xfId="10268" xr:uid="{00000000-0005-0000-0000-00009C430000}"/>
    <cellStyle name="Comma 3 5 5 6 6 2" xfId="29482" xr:uid="{A9EF55B4-90E1-4597-A618-206DD74B9ACA}"/>
    <cellStyle name="Comma 3 5 5 6 7" xfId="19875" xr:uid="{F80D201B-C7CD-4932-B2AF-AAA8D1EDF4FD}"/>
    <cellStyle name="Comma 3 5 5 7" xfId="858" xr:uid="{00000000-0005-0000-0000-00009D430000}"/>
    <cellStyle name="Comma 3 5 5 7 2" xfId="3263" xr:uid="{00000000-0005-0000-0000-00009E430000}"/>
    <cellStyle name="Comma 3 5 5 7 2 2" xfId="8066" xr:uid="{00000000-0005-0000-0000-00009F430000}"/>
    <cellStyle name="Comma 3 5 5 7 2 2 2" xfId="17673" xr:uid="{00000000-0005-0000-0000-0000A0430000}"/>
    <cellStyle name="Comma 3 5 5 7 2 2 2 2" xfId="36887" xr:uid="{01A30E7F-D730-41A0-A113-951A7CDF0B05}"/>
    <cellStyle name="Comma 3 5 5 7 2 2 3" xfId="27280" xr:uid="{DE1712C8-86DA-4ECC-BAF2-151B42AE2FE9}"/>
    <cellStyle name="Comma 3 5 5 7 2 3" xfId="12870" xr:uid="{00000000-0005-0000-0000-0000A1430000}"/>
    <cellStyle name="Comma 3 5 5 7 2 3 2" xfId="32084" xr:uid="{E508C673-F240-4DF9-9F59-7C3688BF516B}"/>
    <cellStyle name="Comma 3 5 5 7 2 4" xfId="22477" xr:uid="{941B2F5B-52A4-4398-A05F-7F74D4C80CA7}"/>
    <cellStyle name="Comma 3 5 5 7 3" xfId="5665" xr:uid="{00000000-0005-0000-0000-0000A2430000}"/>
    <cellStyle name="Comma 3 5 5 7 3 2" xfId="15272" xr:uid="{00000000-0005-0000-0000-0000A3430000}"/>
    <cellStyle name="Comma 3 5 5 7 3 2 2" xfId="34486" xr:uid="{AA320A38-8BE6-4517-A14B-3A662B25156E}"/>
    <cellStyle name="Comma 3 5 5 7 3 3" xfId="24879" xr:uid="{0162F3ED-1D73-4CF7-A740-0727F81E8A1B}"/>
    <cellStyle name="Comma 3 5 5 7 4" xfId="10468" xr:uid="{00000000-0005-0000-0000-0000A4430000}"/>
    <cellStyle name="Comma 3 5 5 7 4 2" xfId="29682" xr:uid="{6F8B7656-9603-48C0-BDEF-642D3441E2A8}"/>
    <cellStyle name="Comma 3 5 5 7 5" xfId="20075" xr:uid="{2A2038E8-2523-4153-8653-49E67A15EE7F}"/>
    <cellStyle name="Comma 3 5 5 8" xfId="1658" xr:uid="{00000000-0005-0000-0000-0000A5430000}"/>
    <cellStyle name="Comma 3 5 5 8 2" xfId="4063" xr:uid="{00000000-0005-0000-0000-0000A6430000}"/>
    <cellStyle name="Comma 3 5 5 8 2 2" xfId="8866" xr:uid="{00000000-0005-0000-0000-0000A7430000}"/>
    <cellStyle name="Comma 3 5 5 8 2 2 2" xfId="18473" xr:uid="{00000000-0005-0000-0000-0000A8430000}"/>
    <cellStyle name="Comma 3 5 5 8 2 2 2 2" xfId="37687" xr:uid="{875B84B8-CE1D-4BA3-9A4E-45F7CB33C9F7}"/>
    <cellStyle name="Comma 3 5 5 8 2 2 3" xfId="28080" xr:uid="{2BBC19C0-F154-4464-A9DB-A4AB32DAFCD5}"/>
    <cellStyle name="Comma 3 5 5 8 2 3" xfId="13670" xr:uid="{00000000-0005-0000-0000-0000A9430000}"/>
    <cellStyle name="Comma 3 5 5 8 2 3 2" xfId="32884" xr:uid="{894D8229-A5F5-445D-928D-70394BB99C7B}"/>
    <cellStyle name="Comma 3 5 5 8 2 4" xfId="23277" xr:uid="{23B30235-6487-427F-A187-F7E3A967B73B}"/>
    <cellStyle name="Comma 3 5 5 8 3" xfId="6465" xr:uid="{00000000-0005-0000-0000-0000AA430000}"/>
    <cellStyle name="Comma 3 5 5 8 3 2" xfId="16072" xr:uid="{00000000-0005-0000-0000-0000AB430000}"/>
    <cellStyle name="Comma 3 5 5 8 3 2 2" xfId="35286" xr:uid="{CA05E371-E7C8-4B39-9C0F-83065B5CB6A4}"/>
    <cellStyle name="Comma 3 5 5 8 3 3" xfId="25679" xr:uid="{5C22A9B4-8224-4A7E-8B6B-8213D59BE003}"/>
    <cellStyle name="Comma 3 5 5 8 4" xfId="11268" xr:uid="{00000000-0005-0000-0000-0000AC430000}"/>
    <cellStyle name="Comma 3 5 5 8 4 2" xfId="30482" xr:uid="{2E2FB557-4BB3-404C-AFA7-FDD0E850830B}"/>
    <cellStyle name="Comma 3 5 5 8 5" xfId="20875" xr:uid="{A6B59A02-D5F5-40DD-BB5B-0FF449214CA7}"/>
    <cellStyle name="Comma 3 5 5 9" xfId="2463" xr:uid="{00000000-0005-0000-0000-0000AD430000}"/>
    <cellStyle name="Comma 3 5 5 9 2" xfId="7266" xr:uid="{00000000-0005-0000-0000-0000AE430000}"/>
    <cellStyle name="Comma 3 5 5 9 2 2" xfId="16873" xr:uid="{00000000-0005-0000-0000-0000AF430000}"/>
    <cellStyle name="Comma 3 5 5 9 2 2 2" xfId="36087" xr:uid="{D0E4DE61-C581-4CD8-9DBB-AF75507D9BDC}"/>
    <cellStyle name="Comma 3 5 5 9 2 3" xfId="26480" xr:uid="{CAD57CFE-E489-4040-ADD7-C3C075BAE9B0}"/>
    <cellStyle name="Comma 3 5 5 9 3" xfId="12070" xr:uid="{00000000-0005-0000-0000-0000B0430000}"/>
    <cellStyle name="Comma 3 5 5 9 3 2" xfId="31284" xr:uid="{9DD8D09B-1D5E-4F25-8AEB-37E5C8CC4793}"/>
    <cellStyle name="Comma 3 5 5 9 4" xfId="21677" xr:uid="{738A0EE2-A3D3-4A56-ABAE-EFD04AB825A8}"/>
    <cellStyle name="Comma 3 5 6" xfId="67" xr:uid="{00000000-0005-0000-0000-0000B1430000}"/>
    <cellStyle name="Comma 3 5 6 10" xfId="9678" xr:uid="{00000000-0005-0000-0000-0000B2430000}"/>
    <cellStyle name="Comma 3 5 6 10 2" xfId="28892" xr:uid="{501A8CA2-8FB8-48B8-BBA9-1E3DE6E8EF2C}"/>
    <cellStyle name="Comma 3 5 6 11" xfId="19285" xr:uid="{3D14C0B5-2E4F-40C2-92B1-988EF59FF9C9}"/>
    <cellStyle name="Comma 3 5 6 2" xfId="167" xr:uid="{00000000-0005-0000-0000-0000B3430000}"/>
    <cellStyle name="Comma 3 5 6 2 10" xfId="19385" xr:uid="{50139344-8BEF-4931-B3D4-EB033826D0A5}"/>
    <cellStyle name="Comma 3 5 6 2 2" xfId="367" xr:uid="{00000000-0005-0000-0000-0000B4430000}"/>
    <cellStyle name="Comma 3 5 6 2 2 2" xfId="1168" xr:uid="{00000000-0005-0000-0000-0000B5430000}"/>
    <cellStyle name="Comma 3 5 6 2 2 2 2" xfId="3573" xr:uid="{00000000-0005-0000-0000-0000B6430000}"/>
    <cellStyle name="Comma 3 5 6 2 2 2 2 2" xfId="8376" xr:uid="{00000000-0005-0000-0000-0000B7430000}"/>
    <cellStyle name="Comma 3 5 6 2 2 2 2 2 2" xfId="17983" xr:uid="{00000000-0005-0000-0000-0000B8430000}"/>
    <cellStyle name="Comma 3 5 6 2 2 2 2 2 2 2" xfId="37197" xr:uid="{3C870486-1ED0-4C33-A875-82CACEED2AD1}"/>
    <cellStyle name="Comma 3 5 6 2 2 2 2 2 3" xfId="27590" xr:uid="{6626AF8F-E17D-4A8B-A5AD-C9FECEEF8805}"/>
    <cellStyle name="Comma 3 5 6 2 2 2 2 3" xfId="13180" xr:uid="{00000000-0005-0000-0000-0000B9430000}"/>
    <cellStyle name="Comma 3 5 6 2 2 2 2 3 2" xfId="32394" xr:uid="{B9A7C4FE-B198-438F-9E8A-E603BE11781F}"/>
    <cellStyle name="Comma 3 5 6 2 2 2 2 4" xfId="22787" xr:uid="{54CD1E9D-5BF2-4B8D-AA68-6783A1B9AA7C}"/>
    <cellStyle name="Comma 3 5 6 2 2 2 3" xfId="5975" xr:uid="{00000000-0005-0000-0000-0000BA430000}"/>
    <cellStyle name="Comma 3 5 6 2 2 2 3 2" xfId="15582" xr:uid="{00000000-0005-0000-0000-0000BB430000}"/>
    <cellStyle name="Comma 3 5 6 2 2 2 3 2 2" xfId="34796" xr:uid="{9516F171-FDA3-4A94-BFEE-7CB06E531681}"/>
    <cellStyle name="Comma 3 5 6 2 2 2 3 3" xfId="25189" xr:uid="{963C19FF-23B1-46A5-B647-247C6709B291}"/>
    <cellStyle name="Comma 3 5 6 2 2 2 4" xfId="10778" xr:uid="{00000000-0005-0000-0000-0000BC430000}"/>
    <cellStyle name="Comma 3 5 6 2 2 2 4 2" xfId="29992" xr:uid="{D9DA9316-E11F-4716-A808-3B96D63829DD}"/>
    <cellStyle name="Comma 3 5 6 2 2 2 5" xfId="20385" xr:uid="{D76EA560-AD26-44FD-B60B-7B31E37AF63B}"/>
    <cellStyle name="Comma 3 5 6 2 2 3" xfId="1968" xr:uid="{00000000-0005-0000-0000-0000BD430000}"/>
    <cellStyle name="Comma 3 5 6 2 2 3 2" xfId="4373" xr:uid="{00000000-0005-0000-0000-0000BE430000}"/>
    <cellStyle name="Comma 3 5 6 2 2 3 2 2" xfId="9176" xr:uid="{00000000-0005-0000-0000-0000BF430000}"/>
    <cellStyle name="Comma 3 5 6 2 2 3 2 2 2" xfId="18783" xr:uid="{00000000-0005-0000-0000-0000C0430000}"/>
    <cellStyle name="Comma 3 5 6 2 2 3 2 2 2 2" xfId="37997" xr:uid="{54F5C548-759E-406F-827A-16FA4CF46B37}"/>
    <cellStyle name="Comma 3 5 6 2 2 3 2 2 3" xfId="28390" xr:uid="{098EDD4A-BD09-4ADB-85ED-282EBB1EA9F4}"/>
    <cellStyle name="Comma 3 5 6 2 2 3 2 3" xfId="13980" xr:uid="{00000000-0005-0000-0000-0000C1430000}"/>
    <cellStyle name="Comma 3 5 6 2 2 3 2 3 2" xfId="33194" xr:uid="{EB319B1A-5124-4A71-ACE5-D2E970631FBE}"/>
    <cellStyle name="Comma 3 5 6 2 2 3 2 4" xfId="23587" xr:uid="{03D8C99D-B83D-4916-BBC0-2E6D92D4B139}"/>
    <cellStyle name="Comma 3 5 6 2 2 3 3" xfId="6775" xr:uid="{00000000-0005-0000-0000-0000C2430000}"/>
    <cellStyle name="Comma 3 5 6 2 2 3 3 2" xfId="16382" xr:uid="{00000000-0005-0000-0000-0000C3430000}"/>
    <cellStyle name="Comma 3 5 6 2 2 3 3 2 2" xfId="35596" xr:uid="{E106A72E-35B2-4F5A-806B-8FB35D73015F}"/>
    <cellStyle name="Comma 3 5 6 2 2 3 3 3" xfId="25989" xr:uid="{9D13DB44-9DD4-4B53-BAF3-F9081956DA21}"/>
    <cellStyle name="Comma 3 5 6 2 2 3 4" xfId="11578" xr:uid="{00000000-0005-0000-0000-0000C4430000}"/>
    <cellStyle name="Comma 3 5 6 2 2 3 4 2" xfId="30792" xr:uid="{F7B795F8-2732-4A3B-9592-ED9FA824F564}"/>
    <cellStyle name="Comma 3 5 6 2 2 3 5" xfId="21185" xr:uid="{EAD0E928-08FF-4319-B42D-51CEEE16458B}"/>
    <cellStyle name="Comma 3 5 6 2 2 4" xfId="2773" xr:uid="{00000000-0005-0000-0000-0000C5430000}"/>
    <cellStyle name="Comma 3 5 6 2 2 4 2" xfId="7576" xr:uid="{00000000-0005-0000-0000-0000C6430000}"/>
    <cellStyle name="Comma 3 5 6 2 2 4 2 2" xfId="17183" xr:uid="{00000000-0005-0000-0000-0000C7430000}"/>
    <cellStyle name="Comma 3 5 6 2 2 4 2 2 2" xfId="36397" xr:uid="{D7B0C01E-7DD4-4AC2-AFFA-420FAD839D7E}"/>
    <cellStyle name="Comma 3 5 6 2 2 4 2 3" xfId="26790" xr:uid="{09387B65-5109-4595-A57D-2DDBF25A2C85}"/>
    <cellStyle name="Comma 3 5 6 2 2 4 3" xfId="12380" xr:uid="{00000000-0005-0000-0000-0000C8430000}"/>
    <cellStyle name="Comma 3 5 6 2 2 4 3 2" xfId="31594" xr:uid="{55700E50-B203-40B8-8B41-113B4BF8E568}"/>
    <cellStyle name="Comma 3 5 6 2 2 4 4" xfId="21987" xr:uid="{D37967A7-370B-490E-9708-D5CEB4BBE620}"/>
    <cellStyle name="Comma 3 5 6 2 2 5" xfId="5175" xr:uid="{00000000-0005-0000-0000-0000C9430000}"/>
    <cellStyle name="Comma 3 5 6 2 2 5 2" xfId="14782" xr:uid="{00000000-0005-0000-0000-0000CA430000}"/>
    <cellStyle name="Comma 3 5 6 2 2 5 2 2" xfId="33996" xr:uid="{CBEBC80B-7909-4144-81FB-6DE18022D4EB}"/>
    <cellStyle name="Comma 3 5 6 2 2 5 3" xfId="24389" xr:uid="{A975A4AC-F9E0-43A9-A921-C9644816D4F7}"/>
    <cellStyle name="Comma 3 5 6 2 2 6" xfId="9978" xr:uid="{00000000-0005-0000-0000-0000CB430000}"/>
    <cellStyle name="Comma 3 5 6 2 2 6 2" xfId="29192" xr:uid="{7E3B6699-89D2-4D6A-9B8D-79001909EB7E}"/>
    <cellStyle name="Comma 3 5 6 2 2 7" xfId="19585" xr:uid="{5FC99402-01EE-4A36-8184-77EA6F5E9A81}"/>
    <cellStyle name="Comma 3 5 6 2 3" xfId="567" xr:uid="{00000000-0005-0000-0000-0000CC430000}"/>
    <cellStyle name="Comma 3 5 6 2 3 2" xfId="1368" xr:uid="{00000000-0005-0000-0000-0000CD430000}"/>
    <cellStyle name="Comma 3 5 6 2 3 2 2" xfId="3773" xr:uid="{00000000-0005-0000-0000-0000CE430000}"/>
    <cellStyle name="Comma 3 5 6 2 3 2 2 2" xfId="8576" xr:uid="{00000000-0005-0000-0000-0000CF430000}"/>
    <cellStyle name="Comma 3 5 6 2 3 2 2 2 2" xfId="18183" xr:uid="{00000000-0005-0000-0000-0000D0430000}"/>
    <cellStyle name="Comma 3 5 6 2 3 2 2 2 2 2" xfId="37397" xr:uid="{E01FA330-A7A7-4DAC-8E8E-31F35ECBDE80}"/>
    <cellStyle name="Comma 3 5 6 2 3 2 2 2 3" xfId="27790" xr:uid="{3177C3AD-D2A3-48FC-85FC-9007D496956F}"/>
    <cellStyle name="Comma 3 5 6 2 3 2 2 3" xfId="13380" xr:uid="{00000000-0005-0000-0000-0000D1430000}"/>
    <cellStyle name="Comma 3 5 6 2 3 2 2 3 2" xfId="32594" xr:uid="{2592CE19-BD88-4FD0-9120-C00A522D44A8}"/>
    <cellStyle name="Comma 3 5 6 2 3 2 2 4" xfId="22987" xr:uid="{020492D1-8CD8-47CB-9D78-AF38E26A4BAF}"/>
    <cellStyle name="Comma 3 5 6 2 3 2 3" xfId="6175" xr:uid="{00000000-0005-0000-0000-0000D2430000}"/>
    <cellStyle name="Comma 3 5 6 2 3 2 3 2" xfId="15782" xr:uid="{00000000-0005-0000-0000-0000D3430000}"/>
    <cellStyle name="Comma 3 5 6 2 3 2 3 2 2" xfId="34996" xr:uid="{6FC15BA2-2F2F-4921-A9B0-75B360678AEC}"/>
    <cellStyle name="Comma 3 5 6 2 3 2 3 3" xfId="25389" xr:uid="{725B318A-4968-4545-8D2A-596FF173C409}"/>
    <cellStyle name="Comma 3 5 6 2 3 2 4" xfId="10978" xr:uid="{00000000-0005-0000-0000-0000D4430000}"/>
    <cellStyle name="Comma 3 5 6 2 3 2 4 2" xfId="30192" xr:uid="{E12C40D3-00AB-4F55-8187-CE0D36F6CE16}"/>
    <cellStyle name="Comma 3 5 6 2 3 2 5" xfId="20585" xr:uid="{EC3FC769-740F-409E-B94E-3DA7CEFAE360}"/>
    <cellStyle name="Comma 3 5 6 2 3 3" xfId="2168" xr:uid="{00000000-0005-0000-0000-0000D5430000}"/>
    <cellStyle name="Comma 3 5 6 2 3 3 2" xfId="4573" xr:uid="{00000000-0005-0000-0000-0000D6430000}"/>
    <cellStyle name="Comma 3 5 6 2 3 3 2 2" xfId="9376" xr:uid="{00000000-0005-0000-0000-0000D7430000}"/>
    <cellStyle name="Comma 3 5 6 2 3 3 2 2 2" xfId="18983" xr:uid="{00000000-0005-0000-0000-0000D8430000}"/>
    <cellStyle name="Comma 3 5 6 2 3 3 2 2 2 2" xfId="38197" xr:uid="{53683EC3-F9BB-406A-8731-A86BDAEBE3A3}"/>
    <cellStyle name="Comma 3 5 6 2 3 3 2 2 3" xfId="28590" xr:uid="{F7374C09-0599-459B-8097-56B4E50667F2}"/>
    <cellStyle name="Comma 3 5 6 2 3 3 2 3" xfId="14180" xr:uid="{00000000-0005-0000-0000-0000D9430000}"/>
    <cellStyle name="Comma 3 5 6 2 3 3 2 3 2" xfId="33394" xr:uid="{0FD31C72-41E2-4B60-815A-FBD0063DCF0F}"/>
    <cellStyle name="Comma 3 5 6 2 3 3 2 4" xfId="23787" xr:uid="{917A61AA-487C-4F47-8F01-78D067702639}"/>
    <cellStyle name="Comma 3 5 6 2 3 3 3" xfId="6975" xr:uid="{00000000-0005-0000-0000-0000DA430000}"/>
    <cellStyle name="Comma 3 5 6 2 3 3 3 2" xfId="16582" xr:uid="{00000000-0005-0000-0000-0000DB430000}"/>
    <cellStyle name="Comma 3 5 6 2 3 3 3 2 2" xfId="35796" xr:uid="{44CF38E8-3EE0-47A3-AC1B-A75E6C40846F}"/>
    <cellStyle name="Comma 3 5 6 2 3 3 3 3" xfId="26189" xr:uid="{E274A499-D6C0-4DDE-83F0-E6328FDE606D}"/>
    <cellStyle name="Comma 3 5 6 2 3 3 4" xfId="11778" xr:uid="{00000000-0005-0000-0000-0000DC430000}"/>
    <cellStyle name="Comma 3 5 6 2 3 3 4 2" xfId="30992" xr:uid="{51EEC150-475C-4161-9024-E2BAE1F4D87B}"/>
    <cellStyle name="Comma 3 5 6 2 3 3 5" xfId="21385" xr:uid="{17435BCD-9094-426D-B6A7-846C6BD7BD04}"/>
    <cellStyle name="Comma 3 5 6 2 3 4" xfId="2973" xr:uid="{00000000-0005-0000-0000-0000DD430000}"/>
    <cellStyle name="Comma 3 5 6 2 3 4 2" xfId="7776" xr:uid="{00000000-0005-0000-0000-0000DE430000}"/>
    <cellStyle name="Comma 3 5 6 2 3 4 2 2" xfId="17383" xr:uid="{00000000-0005-0000-0000-0000DF430000}"/>
    <cellStyle name="Comma 3 5 6 2 3 4 2 2 2" xfId="36597" xr:uid="{FFF493FD-6D84-46BE-B63A-BEDD6726E924}"/>
    <cellStyle name="Comma 3 5 6 2 3 4 2 3" xfId="26990" xr:uid="{8FD78F12-16F0-45F0-B580-0743C0BB43A5}"/>
    <cellStyle name="Comma 3 5 6 2 3 4 3" xfId="12580" xr:uid="{00000000-0005-0000-0000-0000E0430000}"/>
    <cellStyle name="Comma 3 5 6 2 3 4 3 2" xfId="31794" xr:uid="{D0BDFB17-7C77-4F17-91BF-2E5B2C522C03}"/>
    <cellStyle name="Comma 3 5 6 2 3 4 4" xfId="22187" xr:uid="{4234A40D-5055-4139-881C-3B08642D6E2F}"/>
    <cellStyle name="Comma 3 5 6 2 3 5" xfId="5375" xr:uid="{00000000-0005-0000-0000-0000E1430000}"/>
    <cellStyle name="Comma 3 5 6 2 3 5 2" xfId="14982" xr:uid="{00000000-0005-0000-0000-0000E2430000}"/>
    <cellStyle name="Comma 3 5 6 2 3 5 2 2" xfId="34196" xr:uid="{CF594DEB-7025-4D47-B9CF-E47700FB8553}"/>
    <cellStyle name="Comma 3 5 6 2 3 5 3" xfId="24589" xr:uid="{43A3CB06-40FE-4FA8-ABCA-BA96D6531D6D}"/>
    <cellStyle name="Comma 3 5 6 2 3 6" xfId="10178" xr:uid="{00000000-0005-0000-0000-0000E3430000}"/>
    <cellStyle name="Comma 3 5 6 2 3 6 2" xfId="29392" xr:uid="{9125AAE9-1577-4973-8F8C-A1F442F58E54}"/>
    <cellStyle name="Comma 3 5 6 2 3 7" xfId="19785" xr:uid="{8AEAA494-AFAD-4496-8AE6-C82A94CF5D3D}"/>
    <cellStyle name="Comma 3 5 6 2 4" xfId="767" xr:uid="{00000000-0005-0000-0000-0000E4430000}"/>
    <cellStyle name="Comma 3 5 6 2 4 2" xfId="1568" xr:uid="{00000000-0005-0000-0000-0000E5430000}"/>
    <cellStyle name="Comma 3 5 6 2 4 2 2" xfId="3973" xr:uid="{00000000-0005-0000-0000-0000E6430000}"/>
    <cellStyle name="Comma 3 5 6 2 4 2 2 2" xfId="8776" xr:uid="{00000000-0005-0000-0000-0000E7430000}"/>
    <cellStyle name="Comma 3 5 6 2 4 2 2 2 2" xfId="18383" xr:uid="{00000000-0005-0000-0000-0000E8430000}"/>
    <cellStyle name="Comma 3 5 6 2 4 2 2 2 2 2" xfId="37597" xr:uid="{1E321016-D7C2-4707-8634-A0A5A02F8857}"/>
    <cellStyle name="Comma 3 5 6 2 4 2 2 2 3" xfId="27990" xr:uid="{103CB3E1-0C78-40A3-8824-4C5A33228ECE}"/>
    <cellStyle name="Comma 3 5 6 2 4 2 2 3" xfId="13580" xr:uid="{00000000-0005-0000-0000-0000E9430000}"/>
    <cellStyle name="Comma 3 5 6 2 4 2 2 3 2" xfId="32794" xr:uid="{5CDEF65A-C12F-429B-8B2D-E0AD27263E2C}"/>
    <cellStyle name="Comma 3 5 6 2 4 2 2 4" xfId="23187" xr:uid="{0A3CBE14-06AC-4E97-9AB1-446CC9A37CF1}"/>
    <cellStyle name="Comma 3 5 6 2 4 2 3" xfId="6375" xr:uid="{00000000-0005-0000-0000-0000EA430000}"/>
    <cellStyle name="Comma 3 5 6 2 4 2 3 2" xfId="15982" xr:uid="{00000000-0005-0000-0000-0000EB430000}"/>
    <cellStyle name="Comma 3 5 6 2 4 2 3 2 2" xfId="35196" xr:uid="{1887E587-39A2-4787-A9D4-93F8DF3F1CEF}"/>
    <cellStyle name="Comma 3 5 6 2 4 2 3 3" xfId="25589" xr:uid="{128A472E-7DDE-4CA0-8334-BCB682868C61}"/>
    <cellStyle name="Comma 3 5 6 2 4 2 4" xfId="11178" xr:uid="{00000000-0005-0000-0000-0000EC430000}"/>
    <cellStyle name="Comma 3 5 6 2 4 2 4 2" xfId="30392" xr:uid="{C1EE8927-2CB8-44B6-BF69-17401505C387}"/>
    <cellStyle name="Comma 3 5 6 2 4 2 5" xfId="20785" xr:uid="{96A4CBD9-FDF5-4D62-87BE-84078E329EC7}"/>
    <cellStyle name="Comma 3 5 6 2 4 3" xfId="2368" xr:uid="{00000000-0005-0000-0000-0000ED430000}"/>
    <cellStyle name="Comma 3 5 6 2 4 3 2" xfId="4773" xr:uid="{00000000-0005-0000-0000-0000EE430000}"/>
    <cellStyle name="Comma 3 5 6 2 4 3 2 2" xfId="9576" xr:uid="{00000000-0005-0000-0000-0000EF430000}"/>
    <cellStyle name="Comma 3 5 6 2 4 3 2 2 2" xfId="19183" xr:uid="{00000000-0005-0000-0000-0000F0430000}"/>
    <cellStyle name="Comma 3 5 6 2 4 3 2 2 2 2" xfId="38397" xr:uid="{793D4938-5456-4F6C-A877-52550CD820C4}"/>
    <cellStyle name="Comma 3 5 6 2 4 3 2 2 3" xfId="28790" xr:uid="{24CF294A-B352-451C-85E3-7626B8DC681B}"/>
    <cellStyle name="Comma 3 5 6 2 4 3 2 3" xfId="14380" xr:uid="{00000000-0005-0000-0000-0000F1430000}"/>
    <cellStyle name="Comma 3 5 6 2 4 3 2 3 2" xfId="33594" xr:uid="{2A96166B-ACFA-4ADB-948B-1A901D9BEB87}"/>
    <cellStyle name="Comma 3 5 6 2 4 3 2 4" xfId="23987" xr:uid="{ECE2AD2B-4657-4D11-86D7-6E4690BE7ED5}"/>
    <cellStyle name="Comma 3 5 6 2 4 3 3" xfId="7175" xr:uid="{00000000-0005-0000-0000-0000F2430000}"/>
    <cellStyle name="Comma 3 5 6 2 4 3 3 2" xfId="16782" xr:uid="{00000000-0005-0000-0000-0000F3430000}"/>
    <cellStyle name="Comma 3 5 6 2 4 3 3 2 2" xfId="35996" xr:uid="{27BE18FE-E816-48C3-9F94-D9244C0269FC}"/>
    <cellStyle name="Comma 3 5 6 2 4 3 3 3" xfId="26389" xr:uid="{C9C558F1-A039-48E7-9261-6E6E74ECAACC}"/>
    <cellStyle name="Comma 3 5 6 2 4 3 4" xfId="11978" xr:uid="{00000000-0005-0000-0000-0000F4430000}"/>
    <cellStyle name="Comma 3 5 6 2 4 3 4 2" xfId="31192" xr:uid="{CEA819FB-2C95-47E1-957A-3DBD57E4DE2C}"/>
    <cellStyle name="Comma 3 5 6 2 4 3 5" xfId="21585" xr:uid="{1CC1C9B7-67B2-4D13-AECF-A534A5030455}"/>
    <cellStyle name="Comma 3 5 6 2 4 4" xfId="3173" xr:uid="{00000000-0005-0000-0000-0000F5430000}"/>
    <cellStyle name="Comma 3 5 6 2 4 4 2" xfId="7976" xr:uid="{00000000-0005-0000-0000-0000F6430000}"/>
    <cellStyle name="Comma 3 5 6 2 4 4 2 2" xfId="17583" xr:uid="{00000000-0005-0000-0000-0000F7430000}"/>
    <cellStyle name="Comma 3 5 6 2 4 4 2 2 2" xfId="36797" xr:uid="{17A91F6D-4BFB-4F1A-92FA-E3BCC8FBF790}"/>
    <cellStyle name="Comma 3 5 6 2 4 4 2 3" xfId="27190" xr:uid="{383E8747-7581-4D4E-9CD2-EC9486272FB5}"/>
    <cellStyle name="Comma 3 5 6 2 4 4 3" xfId="12780" xr:uid="{00000000-0005-0000-0000-0000F8430000}"/>
    <cellStyle name="Comma 3 5 6 2 4 4 3 2" xfId="31994" xr:uid="{6B0457F4-E404-4AA5-AF16-E9AA6C9FF088}"/>
    <cellStyle name="Comma 3 5 6 2 4 4 4" xfId="22387" xr:uid="{0AD3EA91-06D5-47FE-A560-3E26EE8E7876}"/>
    <cellStyle name="Comma 3 5 6 2 4 5" xfId="5575" xr:uid="{00000000-0005-0000-0000-0000F9430000}"/>
    <cellStyle name="Comma 3 5 6 2 4 5 2" xfId="15182" xr:uid="{00000000-0005-0000-0000-0000FA430000}"/>
    <cellStyle name="Comma 3 5 6 2 4 5 2 2" xfId="34396" xr:uid="{20796A0D-9985-4963-9611-7DE3220A2444}"/>
    <cellStyle name="Comma 3 5 6 2 4 5 3" xfId="24789" xr:uid="{2FAEA8C8-025D-4F40-9F6A-A497632E831A}"/>
    <cellStyle name="Comma 3 5 6 2 4 6" xfId="10378" xr:uid="{00000000-0005-0000-0000-0000FB430000}"/>
    <cellStyle name="Comma 3 5 6 2 4 6 2" xfId="29592" xr:uid="{0BF5244F-6E91-4818-B676-15AF77D4CA1A}"/>
    <cellStyle name="Comma 3 5 6 2 4 7" xfId="19985" xr:uid="{7A72C504-A338-4AC2-ADEB-A1DAD641F05B}"/>
    <cellStyle name="Comma 3 5 6 2 5" xfId="968" xr:uid="{00000000-0005-0000-0000-0000FC430000}"/>
    <cellStyle name="Comma 3 5 6 2 5 2" xfId="3373" xr:uid="{00000000-0005-0000-0000-0000FD430000}"/>
    <cellStyle name="Comma 3 5 6 2 5 2 2" xfId="8176" xr:uid="{00000000-0005-0000-0000-0000FE430000}"/>
    <cellStyle name="Comma 3 5 6 2 5 2 2 2" xfId="17783" xr:uid="{00000000-0005-0000-0000-0000FF430000}"/>
    <cellStyle name="Comma 3 5 6 2 5 2 2 2 2" xfId="36997" xr:uid="{DF1C1183-8F81-4C21-BBE9-C9C7B29AEF78}"/>
    <cellStyle name="Comma 3 5 6 2 5 2 2 3" xfId="27390" xr:uid="{59EE9397-8935-48E4-8A25-A1C268512C48}"/>
    <cellStyle name="Comma 3 5 6 2 5 2 3" xfId="12980" xr:uid="{00000000-0005-0000-0000-000000440000}"/>
    <cellStyle name="Comma 3 5 6 2 5 2 3 2" xfId="32194" xr:uid="{0729FC8B-D5DC-4ADF-A62F-91C7424FB223}"/>
    <cellStyle name="Comma 3 5 6 2 5 2 4" xfId="22587" xr:uid="{66B04FC2-7E50-4A6A-A9CA-7D262A8E48A3}"/>
    <cellStyle name="Comma 3 5 6 2 5 3" xfId="5775" xr:uid="{00000000-0005-0000-0000-000001440000}"/>
    <cellStyle name="Comma 3 5 6 2 5 3 2" xfId="15382" xr:uid="{00000000-0005-0000-0000-000002440000}"/>
    <cellStyle name="Comma 3 5 6 2 5 3 2 2" xfId="34596" xr:uid="{72B5A01D-BEC5-49D9-9935-87D388F00538}"/>
    <cellStyle name="Comma 3 5 6 2 5 3 3" xfId="24989" xr:uid="{5A96A0C4-2A03-48B6-A438-E5C0413F31D5}"/>
    <cellStyle name="Comma 3 5 6 2 5 4" xfId="10578" xr:uid="{00000000-0005-0000-0000-000003440000}"/>
    <cellStyle name="Comma 3 5 6 2 5 4 2" xfId="29792" xr:uid="{A92B2895-4B83-401A-97B6-8D1ED27AA9AC}"/>
    <cellStyle name="Comma 3 5 6 2 5 5" xfId="20185" xr:uid="{16002C4F-B6CD-4230-8D9B-6A6ACEE875E9}"/>
    <cellStyle name="Comma 3 5 6 2 6" xfId="1768" xr:uid="{00000000-0005-0000-0000-000004440000}"/>
    <cellStyle name="Comma 3 5 6 2 6 2" xfId="4173" xr:uid="{00000000-0005-0000-0000-000005440000}"/>
    <cellStyle name="Comma 3 5 6 2 6 2 2" xfId="8976" xr:uid="{00000000-0005-0000-0000-000006440000}"/>
    <cellStyle name="Comma 3 5 6 2 6 2 2 2" xfId="18583" xr:uid="{00000000-0005-0000-0000-000007440000}"/>
    <cellStyle name="Comma 3 5 6 2 6 2 2 2 2" xfId="37797" xr:uid="{BE3CACEB-941D-42A0-9A3B-C225F469C167}"/>
    <cellStyle name="Comma 3 5 6 2 6 2 2 3" xfId="28190" xr:uid="{B5972D30-9AA0-4C89-9321-A7F11A275D7D}"/>
    <cellStyle name="Comma 3 5 6 2 6 2 3" xfId="13780" xr:uid="{00000000-0005-0000-0000-000008440000}"/>
    <cellStyle name="Comma 3 5 6 2 6 2 3 2" xfId="32994" xr:uid="{DA11B1AE-A0C1-46B2-860C-A894742CCDA7}"/>
    <cellStyle name="Comma 3 5 6 2 6 2 4" xfId="23387" xr:uid="{7E4F2809-247B-4F16-8DEC-359284ADE803}"/>
    <cellStyle name="Comma 3 5 6 2 6 3" xfId="6575" xr:uid="{00000000-0005-0000-0000-000009440000}"/>
    <cellStyle name="Comma 3 5 6 2 6 3 2" xfId="16182" xr:uid="{00000000-0005-0000-0000-00000A440000}"/>
    <cellStyle name="Comma 3 5 6 2 6 3 2 2" xfId="35396" xr:uid="{F8660C1D-C170-47DE-BE06-7199B240CC9E}"/>
    <cellStyle name="Comma 3 5 6 2 6 3 3" xfId="25789" xr:uid="{43741A83-7847-45A6-AC65-FFD39F57F867}"/>
    <cellStyle name="Comma 3 5 6 2 6 4" xfId="11378" xr:uid="{00000000-0005-0000-0000-00000B440000}"/>
    <cellStyle name="Comma 3 5 6 2 6 4 2" xfId="30592" xr:uid="{BA255DDF-7B17-4909-9F4B-55D567276FCC}"/>
    <cellStyle name="Comma 3 5 6 2 6 5" xfId="20985" xr:uid="{429918B1-89DC-4986-A069-78D5AF5C11B1}"/>
    <cellStyle name="Comma 3 5 6 2 7" xfId="2573" xr:uid="{00000000-0005-0000-0000-00000C440000}"/>
    <cellStyle name="Comma 3 5 6 2 7 2" xfId="7376" xr:uid="{00000000-0005-0000-0000-00000D440000}"/>
    <cellStyle name="Comma 3 5 6 2 7 2 2" xfId="16983" xr:uid="{00000000-0005-0000-0000-00000E440000}"/>
    <cellStyle name="Comma 3 5 6 2 7 2 2 2" xfId="36197" xr:uid="{B2AAE873-53B5-475E-ACA6-7598071C396C}"/>
    <cellStyle name="Comma 3 5 6 2 7 2 3" xfId="26590" xr:uid="{87213E04-D6E1-4D2B-8A8B-5E5B30F400BF}"/>
    <cellStyle name="Comma 3 5 6 2 7 3" xfId="12180" xr:uid="{00000000-0005-0000-0000-00000F440000}"/>
    <cellStyle name="Comma 3 5 6 2 7 3 2" xfId="31394" xr:uid="{DA686008-6287-430D-A2ED-4F8BA08956D8}"/>
    <cellStyle name="Comma 3 5 6 2 7 4" xfId="21787" xr:uid="{21292080-A94F-46D4-AED0-10A82CA2B7F7}"/>
    <cellStyle name="Comma 3 5 6 2 8" xfId="4975" xr:uid="{00000000-0005-0000-0000-000010440000}"/>
    <cellStyle name="Comma 3 5 6 2 8 2" xfId="14582" xr:uid="{00000000-0005-0000-0000-000011440000}"/>
    <cellStyle name="Comma 3 5 6 2 8 2 2" xfId="33796" xr:uid="{F9E629DE-CA1B-4835-B581-43FAAB9CF449}"/>
    <cellStyle name="Comma 3 5 6 2 8 3" xfId="24189" xr:uid="{8B76D637-F7C0-4335-BDE6-C4E91898BF35}"/>
    <cellStyle name="Comma 3 5 6 2 9" xfId="9778" xr:uid="{00000000-0005-0000-0000-000012440000}"/>
    <cellStyle name="Comma 3 5 6 2 9 2" xfId="28992" xr:uid="{750F3B55-51AB-4502-AC46-D90A699865F6}"/>
    <cellStyle name="Comma 3 5 6 3" xfId="267" xr:uid="{00000000-0005-0000-0000-000013440000}"/>
    <cellStyle name="Comma 3 5 6 3 2" xfId="1068" xr:uid="{00000000-0005-0000-0000-000014440000}"/>
    <cellStyle name="Comma 3 5 6 3 2 2" xfId="3473" xr:uid="{00000000-0005-0000-0000-000015440000}"/>
    <cellStyle name="Comma 3 5 6 3 2 2 2" xfId="8276" xr:uid="{00000000-0005-0000-0000-000016440000}"/>
    <cellStyle name="Comma 3 5 6 3 2 2 2 2" xfId="17883" xr:uid="{00000000-0005-0000-0000-000017440000}"/>
    <cellStyle name="Comma 3 5 6 3 2 2 2 2 2" xfId="37097" xr:uid="{D6640A93-C4B4-4CB3-BA68-3E33078514C2}"/>
    <cellStyle name="Comma 3 5 6 3 2 2 2 3" xfId="27490" xr:uid="{E6CBC1BA-59BD-46B3-A033-798704A8CBC0}"/>
    <cellStyle name="Comma 3 5 6 3 2 2 3" xfId="13080" xr:uid="{00000000-0005-0000-0000-000018440000}"/>
    <cellStyle name="Comma 3 5 6 3 2 2 3 2" xfId="32294" xr:uid="{E12B6E0E-9978-4D40-AEBD-FD49CD5446DE}"/>
    <cellStyle name="Comma 3 5 6 3 2 2 4" xfId="22687" xr:uid="{1E11DEB9-2C04-4B7E-BCF4-28AFCCC2EF3F}"/>
    <cellStyle name="Comma 3 5 6 3 2 3" xfId="5875" xr:uid="{00000000-0005-0000-0000-000019440000}"/>
    <cellStyle name="Comma 3 5 6 3 2 3 2" xfId="15482" xr:uid="{00000000-0005-0000-0000-00001A440000}"/>
    <cellStyle name="Comma 3 5 6 3 2 3 2 2" xfId="34696" xr:uid="{7FCC9068-B094-4B7E-A544-10D2BE29B52F}"/>
    <cellStyle name="Comma 3 5 6 3 2 3 3" xfId="25089" xr:uid="{9C669D09-3222-44D1-8701-B67DA3188AF2}"/>
    <cellStyle name="Comma 3 5 6 3 2 4" xfId="10678" xr:uid="{00000000-0005-0000-0000-00001B440000}"/>
    <cellStyle name="Comma 3 5 6 3 2 4 2" xfId="29892" xr:uid="{F205F196-5581-414C-B292-B7C10E5960F8}"/>
    <cellStyle name="Comma 3 5 6 3 2 5" xfId="20285" xr:uid="{8C3AFC04-FE15-4A14-96FB-C4042D9CA009}"/>
    <cellStyle name="Comma 3 5 6 3 3" xfId="1868" xr:uid="{00000000-0005-0000-0000-00001C440000}"/>
    <cellStyle name="Comma 3 5 6 3 3 2" xfId="4273" xr:uid="{00000000-0005-0000-0000-00001D440000}"/>
    <cellStyle name="Comma 3 5 6 3 3 2 2" xfId="9076" xr:uid="{00000000-0005-0000-0000-00001E440000}"/>
    <cellStyle name="Comma 3 5 6 3 3 2 2 2" xfId="18683" xr:uid="{00000000-0005-0000-0000-00001F440000}"/>
    <cellStyle name="Comma 3 5 6 3 3 2 2 2 2" xfId="37897" xr:uid="{3A51A416-06AB-46B3-BCED-988AA50171E5}"/>
    <cellStyle name="Comma 3 5 6 3 3 2 2 3" xfId="28290" xr:uid="{F6C303B2-9FE9-4B31-9D6E-AE4D148B4891}"/>
    <cellStyle name="Comma 3 5 6 3 3 2 3" xfId="13880" xr:uid="{00000000-0005-0000-0000-000020440000}"/>
    <cellStyle name="Comma 3 5 6 3 3 2 3 2" xfId="33094" xr:uid="{9CB77BEE-6D54-4D17-814D-C62020F31DAC}"/>
    <cellStyle name="Comma 3 5 6 3 3 2 4" xfId="23487" xr:uid="{113124AA-D600-4FDD-986F-A8EAF7CAA738}"/>
    <cellStyle name="Comma 3 5 6 3 3 3" xfId="6675" xr:uid="{00000000-0005-0000-0000-000021440000}"/>
    <cellStyle name="Comma 3 5 6 3 3 3 2" xfId="16282" xr:uid="{00000000-0005-0000-0000-000022440000}"/>
    <cellStyle name="Comma 3 5 6 3 3 3 2 2" xfId="35496" xr:uid="{EB77D41C-05C6-4331-8D19-397A83CC213D}"/>
    <cellStyle name="Comma 3 5 6 3 3 3 3" xfId="25889" xr:uid="{1DC50A94-385C-4F3A-8009-9DF5ABA126FE}"/>
    <cellStyle name="Comma 3 5 6 3 3 4" xfId="11478" xr:uid="{00000000-0005-0000-0000-000023440000}"/>
    <cellStyle name="Comma 3 5 6 3 3 4 2" xfId="30692" xr:uid="{39A56881-4F64-484B-9295-AFA5B1162AF7}"/>
    <cellStyle name="Comma 3 5 6 3 3 5" xfId="21085" xr:uid="{2333FC0F-C875-4E98-BD78-861D26BBC998}"/>
    <cellStyle name="Comma 3 5 6 3 4" xfId="2673" xr:uid="{00000000-0005-0000-0000-000024440000}"/>
    <cellStyle name="Comma 3 5 6 3 4 2" xfId="7476" xr:uid="{00000000-0005-0000-0000-000025440000}"/>
    <cellStyle name="Comma 3 5 6 3 4 2 2" xfId="17083" xr:uid="{00000000-0005-0000-0000-000026440000}"/>
    <cellStyle name="Comma 3 5 6 3 4 2 2 2" xfId="36297" xr:uid="{54177E87-33F5-4DF2-ABF1-184AF6099476}"/>
    <cellStyle name="Comma 3 5 6 3 4 2 3" xfId="26690" xr:uid="{BADFF939-BD29-42C5-919C-38448688D224}"/>
    <cellStyle name="Comma 3 5 6 3 4 3" xfId="12280" xr:uid="{00000000-0005-0000-0000-000027440000}"/>
    <cellStyle name="Comma 3 5 6 3 4 3 2" xfId="31494" xr:uid="{04895B43-B1ED-47E6-916C-78A7590BF122}"/>
    <cellStyle name="Comma 3 5 6 3 4 4" xfId="21887" xr:uid="{CEEB2ABD-DDAE-4131-8B50-63E6BDC29B20}"/>
    <cellStyle name="Comma 3 5 6 3 5" xfId="5075" xr:uid="{00000000-0005-0000-0000-000028440000}"/>
    <cellStyle name="Comma 3 5 6 3 5 2" xfId="14682" xr:uid="{00000000-0005-0000-0000-000029440000}"/>
    <cellStyle name="Comma 3 5 6 3 5 2 2" xfId="33896" xr:uid="{6C9C0EDD-7470-46A1-9F29-4B6154A5A2E5}"/>
    <cellStyle name="Comma 3 5 6 3 5 3" xfId="24289" xr:uid="{7D140066-3C90-47A2-8A3B-C63C75508EA4}"/>
    <cellStyle name="Comma 3 5 6 3 6" xfId="9878" xr:uid="{00000000-0005-0000-0000-00002A440000}"/>
    <cellStyle name="Comma 3 5 6 3 6 2" xfId="29092" xr:uid="{6A974BF1-C824-47BE-AF0F-4E5963550C8C}"/>
    <cellStyle name="Comma 3 5 6 3 7" xfId="19485" xr:uid="{AC1739BE-7D7C-4642-9F77-C11365790179}"/>
    <cellStyle name="Comma 3 5 6 4" xfId="467" xr:uid="{00000000-0005-0000-0000-00002B440000}"/>
    <cellStyle name="Comma 3 5 6 4 2" xfId="1268" xr:uid="{00000000-0005-0000-0000-00002C440000}"/>
    <cellStyle name="Comma 3 5 6 4 2 2" xfId="3673" xr:uid="{00000000-0005-0000-0000-00002D440000}"/>
    <cellStyle name="Comma 3 5 6 4 2 2 2" xfId="8476" xr:uid="{00000000-0005-0000-0000-00002E440000}"/>
    <cellStyle name="Comma 3 5 6 4 2 2 2 2" xfId="18083" xr:uid="{00000000-0005-0000-0000-00002F440000}"/>
    <cellStyle name="Comma 3 5 6 4 2 2 2 2 2" xfId="37297" xr:uid="{957B5C6D-B19D-4A38-93AD-E4CB82BADACC}"/>
    <cellStyle name="Comma 3 5 6 4 2 2 2 3" xfId="27690" xr:uid="{CB30BB72-4C3F-46E4-A684-B39D6CE1F76B}"/>
    <cellStyle name="Comma 3 5 6 4 2 2 3" xfId="13280" xr:uid="{00000000-0005-0000-0000-000030440000}"/>
    <cellStyle name="Comma 3 5 6 4 2 2 3 2" xfId="32494" xr:uid="{C1917A8C-3EE8-445A-88CD-31D1873C0E56}"/>
    <cellStyle name="Comma 3 5 6 4 2 2 4" xfId="22887" xr:uid="{FF9D86B5-D718-4C56-B25A-24757FEF8C86}"/>
    <cellStyle name="Comma 3 5 6 4 2 3" xfId="6075" xr:uid="{00000000-0005-0000-0000-000031440000}"/>
    <cellStyle name="Comma 3 5 6 4 2 3 2" xfId="15682" xr:uid="{00000000-0005-0000-0000-000032440000}"/>
    <cellStyle name="Comma 3 5 6 4 2 3 2 2" xfId="34896" xr:uid="{806BFF6A-2719-4EDB-BA64-8D4953FB96BA}"/>
    <cellStyle name="Comma 3 5 6 4 2 3 3" xfId="25289" xr:uid="{7C9CFE24-DF69-4B9A-B6F1-14973B35EFBE}"/>
    <cellStyle name="Comma 3 5 6 4 2 4" xfId="10878" xr:uid="{00000000-0005-0000-0000-000033440000}"/>
    <cellStyle name="Comma 3 5 6 4 2 4 2" xfId="30092" xr:uid="{D4A7AA9C-358A-45EF-9AC5-FCCB441BF8B4}"/>
    <cellStyle name="Comma 3 5 6 4 2 5" xfId="20485" xr:uid="{2A2BE3F8-2E6C-42ED-A231-DFC955DA41F3}"/>
    <cellStyle name="Comma 3 5 6 4 3" xfId="2068" xr:uid="{00000000-0005-0000-0000-000034440000}"/>
    <cellStyle name="Comma 3 5 6 4 3 2" xfId="4473" xr:uid="{00000000-0005-0000-0000-000035440000}"/>
    <cellStyle name="Comma 3 5 6 4 3 2 2" xfId="9276" xr:uid="{00000000-0005-0000-0000-000036440000}"/>
    <cellStyle name="Comma 3 5 6 4 3 2 2 2" xfId="18883" xr:uid="{00000000-0005-0000-0000-000037440000}"/>
    <cellStyle name="Comma 3 5 6 4 3 2 2 2 2" xfId="38097" xr:uid="{F6FD90C6-99A2-43FB-A5DD-EB02775C562F}"/>
    <cellStyle name="Comma 3 5 6 4 3 2 2 3" xfId="28490" xr:uid="{7A9DE2C9-0B87-40F5-8C6B-A73218ABFCAF}"/>
    <cellStyle name="Comma 3 5 6 4 3 2 3" xfId="14080" xr:uid="{00000000-0005-0000-0000-000038440000}"/>
    <cellStyle name="Comma 3 5 6 4 3 2 3 2" xfId="33294" xr:uid="{1D49DEF1-672E-46AB-8BD3-CB958F474829}"/>
    <cellStyle name="Comma 3 5 6 4 3 2 4" xfId="23687" xr:uid="{25FC6920-53B0-4E68-9DB3-CE9AFBCA2F46}"/>
    <cellStyle name="Comma 3 5 6 4 3 3" xfId="6875" xr:uid="{00000000-0005-0000-0000-000039440000}"/>
    <cellStyle name="Comma 3 5 6 4 3 3 2" xfId="16482" xr:uid="{00000000-0005-0000-0000-00003A440000}"/>
    <cellStyle name="Comma 3 5 6 4 3 3 2 2" xfId="35696" xr:uid="{EF082D29-8A8E-4C14-88D2-1BC73EE55787}"/>
    <cellStyle name="Comma 3 5 6 4 3 3 3" xfId="26089" xr:uid="{08938C94-A2B6-4652-96FA-33F3B802D30D}"/>
    <cellStyle name="Comma 3 5 6 4 3 4" xfId="11678" xr:uid="{00000000-0005-0000-0000-00003B440000}"/>
    <cellStyle name="Comma 3 5 6 4 3 4 2" xfId="30892" xr:uid="{7E5B18F1-76D7-4B77-B944-90F17ED9E2DD}"/>
    <cellStyle name="Comma 3 5 6 4 3 5" xfId="21285" xr:uid="{16ADFE49-D445-4E2C-BB04-50D678B10CC6}"/>
    <cellStyle name="Comma 3 5 6 4 4" xfId="2873" xr:uid="{00000000-0005-0000-0000-00003C440000}"/>
    <cellStyle name="Comma 3 5 6 4 4 2" xfId="7676" xr:uid="{00000000-0005-0000-0000-00003D440000}"/>
    <cellStyle name="Comma 3 5 6 4 4 2 2" xfId="17283" xr:uid="{00000000-0005-0000-0000-00003E440000}"/>
    <cellStyle name="Comma 3 5 6 4 4 2 2 2" xfId="36497" xr:uid="{7E33C9EC-DF80-4777-A193-777DB1AE2F7A}"/>
    <cellStyle name="Comma 3 5 6 4 4 2 3" xfId="26890" xr:uid="{06119A3A-FD8B-47EC-B2C5-9C9419AA9A1B}"/>
    <cellStyle name="Comma 3 5 6 4 4 3" xfId="12480" xr:uid="{00000000-0005-0000-0000-00003F440000}"/>
    <cellStyle name="Comma 3 5 6 4 4 3 2" xfId="31694" xr:uid="{F00A6F22-9E48-443A-91BD-E4A71DB46445}"/>
    <cellStyle name="Comma 3 5 6 4 4 4" xfId="22087" xr:uid="{3D03CC14-5CD2-43C8-9D01-3E1BDDD72E83}"/>
    <cellStyle name="Comma 3 5 6 4 5" xfId="5275" xr:uid="{00000000-0005-0000-0000-000040440000}"/>
    <cellStyle name="Comma 3 5 6 4 5 2" xfId="14882" xr:uid="{00000000-0005-0000-0000-000041440000}"/>
    <cellStyle name="Comma 3 5 6 4 5 2 2" xfId="34096" xr:uid="{07737CD8-6F64-4DCF-A437-57E0DF7A8927}"/>
    <cellStyle name="Comma 3 5 6 4 5 3" xfId="24489" xr:uid="{4A8AC512-856D-485A-8A2C-7ABB01ED3426}"/>
    <cellStyle name="Comma 3 5 6 4 6" xfId="10078" xr:uid="{00000000-0005-0000-0000-000042440000}"/>
    <cellStyle name="Comma 3 5 6 4 6 2" xfId="29292" xr:uid="{2D878E41-106E-4B82-BE57-CB6AA3630EA3}"/>
    <cellStyle name="Comma 3 5 6 4 7" xfId="19685" xr:uid="{B08B21EA-7DBC-45D1-91CC-00453F9F367B}"/>
    <cellStyle name="Comma 3 5 6 5" xfId="667" xr:uid="{00000000-0005-0000-0000-000043440000}"/>
    <cellStyle name="Comma 3 5 6 5 2" xfId="1468" xr:uid="{00000000-0005-0000-0000-000044440000}"/>
    <cellStyle name="Comma 3 5 6 5 2 2" xfId="3873" xr:uid="{00000000-0005-0000-0000-000045440000}"/>
    <cellStyle name="Comma 3 5 6 5 2 2 2" xfId="8676" xr:uid="{00000000-0005-0000-0000-000046440000}"/>
    <cellStyle name="Comma 3 5 6 5 2 2 2 2" xfId="18283" xr:uid="{00000000-0005-0000-0000-000047440000}"/>
    <cellStyle name="Comma 3 5 6 5 2 2 2 2 2" xfId="37497" xr:uid="{02288EFC-1741-4E02-A96A-C0B2F6FA6223}"/>
    <cellStyle name="Comma 3 5 6 5 2 2 2 3" xfId="27890" xr:uid="{2FBE6F55-5DC8-4A5B-B46D-A1568AD89ADE}"/>
    <cellStyle name="Comma 3 5 6 5 2 2 3" xfId="13480" xr:uid="{00000000-0005-0000-0000-000048440000}"/>
    <cellStyle name="Comma 3 5 6 5 2 2 3 2" xfId="32694" xr:uid="{13686417-0F44-4EDD-8962-B57C229E3DCD}"/>
    <cellStyle name="Comma 3 5 6 5 2 2 4" xfId="23087" xr:uid="{AE7707F0-B6E1-4AE1-820A-0DC6A1661D87}"/>
    <cellStyle name="Comma 3 5 6 5 2 3" xfId="6275" xr:uid="{00000000-0005-0000-0000-000049440000}"/>
    <cellStyle name="Comma 3 5 6 5 2 3 2" xfId="15882" xr:uid="{00000000-0005-0000-0000-00004A440000}"/>
    <cellStyle name="Comma 3 5 6 5 2 3 2 2" xfId="35096" xr:uid="{8DE649DA-B771-4F2F-80A8-B0EA1AACDD1F}"/>
    <cellStyle name="Comma 3 5 6 5 2 3 3" xfId="25489" xr:uid="{3D065A83-C4BA-4ED7-8A89-34E65BAB982C}"/>
    <cellStyle name="Comma 3 5 6 5 2 4" xfId="11078" xr:uid="{00000000-0005-0000-0000-00004B440000}"/>
    <cellStyle name="Comma 3 5 6 5 2 4 2" xfId="30292" xr:uid="{E566ABDD-1743-4D2C-9023-CA8CCC792D5F}"/>
    <cellStyle name="Comma 3 5 6 5 2 5" xfId="20685" xr:uid="{4E72DF30-0A49-44B3-8E29-F8CCAA793B70}"/>
    <cellStyle name="Comma 3 5 6 5 3" xfId="2268" xr:uid="{00000000-0005-0000-0000-00004C440000}"/>
    <cellStyle name="Comma 3 5 6 5 3 2" xfId="4673" xr:uid="{00000000-0005-0000-0000-00004D440000}"/>
    <cellStyle name="Comma 3 5 6 5 3 2 2" xfId="9476" xr:uid="{00000000-0005-0000-0000-00004E440000}"/>
    <cellStyle name="Comma 3 5 6 5 3 2 2 2" xfId="19083" xr:uid="{00000000-0005-0000-0000-00004F440000}"/>
    <cellStyle name="Comma 3 5 6 5 3 2 2 2 2" xfId="38297" xr:uid="{1AE0E529-1E80-4C93-8A24-A34769D5EE64}"/>
    <cellStyle name="Comma 3 5 6 5 3 2 2 3" xfId="28690" xr:uid="{CD0F38FB-5018-475A-BB7E-EBA41B371B11}"/>
    <cellStyle name="Comma 3 5 6 5 3 2 3" xfId="14280" xr:uid="{00000000-0005-0000-0000-000050440000}"/>
    <cellStyle name="Comma 3 5 6 5 3 2 3 2" xfId="33494" xr:uid="{CD271FCE-A3EC-4EB2-ADAF-9D2D214E1E51}"/>
    <cellStyle name="Comma 3 5 6 5 3 2 4" xfId="23887" xr:uid="{D2D7138F-773F-4288-BDB0-8377BDF92415}"/>
    <cellStyle name="Comma 3 5 6 5 3 3" xfId="7075" xr:uid="{00000000-0005-0000-0000-000051440000}"/>
    <cellStyle name="Comma 3 5 6 5 3 3 2" xfId="16682" xr:uid="{00000000-0005-0000-0000-000052440000}"/>
    <cellStyle name="Comma 3 5 6 5 3 3 2 2" xfId="35896" xr:uid="{6C22AF2B-A7E5-4237-88E5-B1BB90AE4D76}"/>
    <cellStyle name="Comma 3 5 6 5 3 3 3" xfId="26289" xr:uid="{E0AB256A-B0AD-442D-A42B-61AF706BF981}"/>
    <cellStyle name="Comma 3 5 6 5 3 4" xfId="11878" xr:uid="{00000000-0005-0000-0000-000053440000}"/>
    <cellStyle name="Comma 3 5 6 5 3 4 2" xfId="31092" xr:uid="{156420CF-B5F5-45B6-AEEC-F022F4425411}"/>
    <cellStyle name="Comma 3 5 6 5 3 5" xfId="21485" xr:uid="{080E6E16-4AE5-4539-A852-C8EF9B24A251}"/>
    <cellStyle name="Comma 3 5 6 5 4" xfId="3073" xr:uid="{00000000-0005-0000-0000-000054440000}"/>
    <cellStyle name="Comma 3 5 6 5 4 2" xfId="7876" xr:uid="{00000000-0005-0000-0000-000055440000}"/>
    <cellStyle name="Comma 3 5 6 5 4 2 2" xfId="17483" xr:uid="{00000000-0005-0000-0000-000056440000}"/>
    <cellStyle name="Comma 3 5 6 5 4 2 2 2" xfId="36697" xr:uid="{EDCA8D49-6A50-4CB6-A038-EAEE192540C3}"/>
    <cellStyle name="Comma 3 5 6 5 4 2 3" xfId="27090" xr:uid="{1FC33FEF-181A-491B-90AC-8BC85298C9C8}"/>
    <cellStyle name="Comma 3 5 6 5 4 3" xfId="12680" xr:uid="{00000000-0005-0000-0000-000057440000}"/>
    <cellStyle name="Comma 3 5 6 5 4 3 2" xfId="31894" xr:uid="{3141E543-9119-484B-8C29-EB89DBF5ED52}"/>
    <cellStyle name="Comma 3 5 6 5 4 4" xfId="22287" xr:uid="{F2FA17E8-6C74-4D34-A5EE-EF6457DDA5D1}"/>
    <cellStyle name="Comma 3 5 6 5 5" xfId="5475" xr:uid="{00000000-0005-0000-0000-000058440000}"/>
    <cellStyle name="Comma 3 5 6 5 5 2" xfId="15082" xr:uid="{00000000-0005-0000-0000-000059440000}"/>
    <cellStyle name="Comma 3 5 6 5 5 2 2" xfId="34296" xr:uid="{258B99F3-3D72-494E-B34C-935DA6424B85}"/>
    <cellStyle name="Comma 3 5 6 5 5 3" xfId="24689" xr:uid="{2EB70AB8-67E9-4031-BDF3-4FB05F5642C3}"/>
    <cellStyle name="Comma 3 5 6 5 6" xfId="10278" xr:uid="{00000000-0005-0000-0000-00005A440000}"/>
    <cellStyle name="Comma 3 5 6 5 6 2" xfId="29492" xr:uid="{AA46F3D7-50CA-4FD1-8C24-E4ED5EF2CAFF}"/>
    <cellStyle name="Comma 3 5 6 5 7" xfId="19885" xr:uid="{D230C4BA-C107-45B6-BBAC-E207257EFEA9}"/>
    <cellStyle name="Comma 3 5 6 6" xfId="868" xr:uid="{00000000-0005-0000-0000-00005B440000}"/>
    <cellStyle name="Comma 3 5 6 6 2" xfId="3273" xr:uid="{00000000-0005-0000-0000-00005C440000}"/>
    <cellStyle name="Comma 3 5 6 6 2 2" xfId="8076" xr:uid="{00000000-0005-0000-0000-00005D440000}"/>
    <cellStyle name="Comma 3 5 6 6 2 2 2" xfId="17683" xr:uid="{00000000-0005-0000-0000-00005E440000}"/>
    <cellStyle name="Comma 3 5 6 6 2 2 2 2" xfId="36897" xr:uid="{C3E091C6-CC9D-4E13-AA26-590649222E7C}"/>
    <cellStyle name="Comma 3 5 6 6 2 2 3" xfId="27290" xr:uid="{D5C29076-E1A8-43E7-A7A5-FC0A36D4466C}"/>
    <cellStyle name="Comma 3 5 6 6 2 3" xfId="12880" xr:uid="{00000000-0005-0000-0000-00005F440000}"/>
    <cellStyle name="Comma 3 5 6 6 2 3 2" xfId="32094" xr:uid="{C4AD5E8F-C8EF-4BDA-8388-ADA13FD601DC}"/>
    <cellStyle name="Comma 3 5 6 6 2 4" xfId="22487" xr:uid="{9A81CB13-84D0-4468-AAFA-684A37487A95}"/>
    <cellStyle name="Comma 3 5 6 6 3" xfId="5675" xr:uid="{00000000-0005-0000-0000-000060440000}"/>
    <cellStyle name="Comma 3 5 6 6 3 2" xfId="15282" xr:uid="{00000000-0005-0000-0000-000061440000}"/>
    <cellStyle name="Comma 3 5 6 6 3 2 2" xfId="34496" xr:uid="{0968625B-09E7-49F8-8C40-670BF5C51DCA}"/>
    <cellStyle name="Comma 3 5 6 6 3 3" xfId="24889" xr:uid="{B0626B14-594C-45D6-BEBF-712E98C1087E}"/>
    <cellStyle name="Comma 3 5 6 6 4" xfId="10478" xr:uid="{00000000-0005-0000-0000-000062440000}"/>
    <cellStyle name="Comma 3 5 6 6 4 2" xfId="29692" xr:uid="{B616999F-3509-4146-91B7-5A952DE2FFF1}"/>
    <cellStyle name="Comma 3 5 6 6 5" xfId="20085" xr:uid="{7B181E28-3AD6-4FC7-B963-041040EC6AE1}"/>
    <cellStyle name="Comma 3 5 6 7" xfId="1668" xr:uid="{00000000-0005-0000-0000-000063440000}"/>
    <cellStyle name="Comma 3 5 6 7 2" xfId="4073" xr:uid="{00000000-0005-0000-0000-000064440000}"/>
    <cellStyle name="Comma 3 5 6 7 2 2" xfId="8876" xr:uid="{00000000-0005-0000-0000-000065440000}"/>
    <cellStyle name="Comma 3 5 6 7 2 2 2" xfId="18483" xr:uid="{00000000-0005-0000-0000-000066440000}"/>
    <cellStyle name="Comma 3 5 6 7 2 2 2 2" xfId="37697" xr:uid="{F8C725E6-3ECA-496F-B28C-FC9CC001F64E}"/>
    <cellStyle name="Comma 3 5 6 7 2 2 3" xfId="28090" xr:uid="{A6DABFDB-692F-4EAA-B6B3-55E21C5C24A3}"/>
    <cellStyle name="Comma 3 5 6 7 2 3" xfId="13680" xr:uid="{00000000-0005-0000-0000-000067440000}"/>
    <cellStyle name="Comma 3 5 6 7 2 3 2" xfId="32894" xr:uid="{5F2B82D7-7C0B-4036-93FC-628067E0F8DB}"/>
    <cellStyle name="Comma 3 5 6 7 2 4" xfId="23287" xr:uid="{1D3B2CF3-A4A7-4362-8EDD-DCBE233245E5}"/>
    <cellStyle name="Comma 3 5 6 7 3" xfId="6475" xr:uid="{00000000-0005-0000-0000-000068440000}"/>
    <cellStyle name="Comma 3 5 6 7 3 2" xfId="16082" xr:uid="{00000000-0005-0000-0000-000069440000}"/>
    <cellStyle name="Comma 3 5 6 7 3 2 2" xfId="35296" xr:uid="{D5CE3928-3DA3-4AB2-8343-0A6BB983BBFD}"/>
    <cellStyle name="Comma 3 5 6 7 3 3" xfId="25689" xr:uid="{615C7620-C123-4E2F-A38B-8D6FFE77CA77}"/>
    <cellStyle name="Comma 3 5 6 7 4" xfId="11278" xr:uid="{00000000-0005-0000-0000-00006A440000}"/>
    <cellStyle name="Comma 3 5 6 7 4 2" xfId="30492" xr:uid="{648AEAE9-0DEF-4DA2-A410-F0DFCCBBEAD5}"/>
    <cellStyle name="Comma 3 5 6 7 5" xfId="20885" xr:uid="{C90A06A0-217D-4059-8371-8AB612658A6D}"/>
    <cellStyle name="Comma 3 5 6 8" xfId="2473" xr:uid="{00000000-0005-0000-0000-00006B440000}"/>
    <cellStyle name="Comma 3 5 6 8 2" xfId="7276" xr:uid="{00000000-0005-0000-0000-00006C440000}"/>
    <cellStyle name="Comma 3 5 6 8 2 2" xfId="16883" xr:uid="{00000000-0005-0000-0000-00006D440000}"/>
    <cellStyle name="Comma 3 5 6 8 2 2 2" xfId="36097" xr:uid="{E0F0827D-B448-49F9-8556-828DE8B1DF24}"/>
    <cellStyle name="Comma 3 5 6 8 2 3" xfId="26490" xr:uid="{B3510350-F932-42EA-9A71-D3C032370764}"/>
    <cellStyle name="Comma 3 5 6 8 3" xfId="12080" xr:uid="{00000000-0005-0000-0000-00006E440000}"/>
    <cellStyle name="Comma 3 5 6 8 3 2" xfId="31294" xr:uid="{74D77E78-15B2-4680-8642-60B63FB40748}"/>
    <cellStyle name="Comma 3 5 6 8 4" xfId="21687" xr:uid="{75319BD2-A52C-4F42-993B-79676302A5CA}"/>
    <cellStyle name="Comma 3 5 6 9" xfId="4875" xr:uid="{00000000-0005-0000-0000-00006F440000}"/>
    <cellStyle name="Comma 3 5 6 9 2" xfId="14482" xr:uid="{00000000-0005-0000-0000-000070440000}"/>
    <cellStyle name="Comma 3 5 6 9 2 2" xfId="33696" xr:uid="{D8C51462-52FC-45B8-A34D-C7B0495D36C0}"/>
    <cellStyle name="Comma 3 5 6 9 3" xfId="24089" xr:uid="{9E3EEB57-951C-44A9-AB68-D7DF665EEA2D}"/>
    <cellStyle name="Comma 3 5 7" xfId="117" xr:uid="{00000000-0005-0000-0000-000071440000}"/>
    <cellStyle name="Comma 3 5 7 10" xfId="19335" xr:uid="{791B9E8A-FA9D-4421-BD1C-E8E120ED99A6}"/>
    <cellStyle name="Comma 3 5 7 2" xfId="317" xr:uid="{00000000-0005-0000-0000-000072440000}"/>
    <cellStyle name="Comma 3 5 7 2 2" xfId="1118" xr:uid="{00000000-0005-0000-0000-000073440000}"/>
    <cellStyle name="Comma 3 5 7 2 2 2" xfId="3523" xr:uid="{00000000-0005-0000-0000-000074440000}"/>
    <cellStyle name="Comma 3 5 7 2 2 2 2" xfId="8326" xr:uid="{00000000-0005-0000-0000-000075440000}"/>
    <cellStyle name="Comma 3 5 7 2 2 2 2 2" xfId="17933" xr:uid="{00000000-0005-0000-0000-000076440000}"/>
    <cellStyle name="Comma 3 5 7 2 2 2 2 2 2" xfId="37147" xr:uid="{117BC530-A8AF-4368-9621-9763FFE8CF69}"/>
    <cellStyle name="Comma 3 5 7 2 2 2 2 3" xfId="27540" xr:uid="{8B5D6148-1848-4BA8-8609-B11BD3DEAE5A}"/>
    <cellStyle name="Comma 3 5 7 2 2 2 3" xfId="13130" xr:uid="{00000000-0005-0000-0000-000077440000}"/>
    <cellStyle name="Comma 3 5 7 2 2 2 3 2" xfId="32344" xr:uid="{8556A8B4-C7CD-415A-BA0F-66E6C9695348}"/>
    <cellStyle name="Comma 3 5 7 2 2 2 4" xfId="22737" xr:uid="{5C7CEB7C-AE3E-4BE9-9E25-225B7278BC65}"/>
    <cellStyle name="Comma 3 5 7 2 2 3" xfId="5925" xr:uid="{00000000-0005-0000-0000-000078440000}"/>
    <cellStyle name="Comma 3 5 7 2 2 3 2" xfId="15532" xr:uid="{00000000-0005-0000-0000-000079440000}"/>
    <cellStyle name="Comma 3 5 7 2 2 3 2 2" xfId="34746" xr:uid="{4B598EE1-039C-46FB-BEFD-421EF22CA9A6}"/>
    <cellStyle name="Comma 3 5 7 2 2 3 3" xfId="25139" xr:uid="{267DE6A7-B5C0-4E76-9AF5-4A58FE468C1E}"/>
    <cellStyle name="Comma 3 5 7 2 2 4" xfId="10728" xr:uid="{00000000-0005-0000-0000-00007A440000}"/>
    <cellStyle name="Comma 3 5 7 2 2 4 2" xfId="29942" xr:uid="{93346B30-B896-4AE5-ACB0-9D286B75C5B3}"/>
    <cellStyle name="Comma 3 5 7 2 2 5" xfId="20335" xr:uid="{A045A680-691D-4964-A006-8F6F9357F585}"/>
    <cellStyle name="Comma 3 5 7 2 3" xfId="1918" xr:uid="{00000000-0005-0000-0000-00007B440000}"/>
    <cellStyle name="Comma 3 5 7 2 3 2" xfId="4323" xr:uid="{00000000-0005-0000-0000-00007C440000}"/>
    <cellStyle name="Comma 3 5 7 2 3 2 2" xfId="9126" xr:uid="{00000000-0005-0000-0000-00007D440000}"/>
    <cellStyle name="Comma 3 5 7 2 3 2 2 2" xfId="18733" xr:uid="{00000000-0005-0000-0000-00007E440000}"/>
    <cellStyle name="Comma 3 5 7 2 3 2 2 2 2" xfId="37947" xr:uid="{F47EAB06-6868-4C4A-A0E3-0CA5C81F3952}"/>
    <cellStyle name="Comma 3 5 7 2 3 2 2 3" xfId="28340" xr:uid="{D495E59F-C7E1-4505-BCA3-CF85C40C28AA}"/>
    <cellStyle name="Comma 3 5 7 2 3 2 3" xfId="13930" xr:uid="{00000000-0005-0000-0000-00007F440000}"/>
    <cellStyle name="Comma 3 5 7 2 3 2 3 2" xfId="33144" xr:uid="{3C180FE5-D2D3-4565-83A3-274E926C3473}"/>
    <cellStyle name="Comma 3 5 7 2 3 2 4" xfId="23537" xr:uid="{28BD6F83-B623-4B84-B16F-218BF9D6F457}"/>
    <cellStyle name="Comma 3 5 7 2 3 3" xfId="6725" xr:uid="{00000000-0005-0000-0000-000080440000}"/>
    <cellStyle name="Comma 3 5 7 2 3 3 2" xfId="16332" xr:uid="{00000000-0005-0000-0000-000081440000}"/>
    <cellStyle name="Comma 3 5 7 2 3 3 2 2" xfId="35546" xr:uid="{48F7FECC-88FA-4D54-9F12-D7D600DB88E9}"/>
    <cellStyle name="Comma 3 5 7 2 3 3 3" xfId="25939" xr:uid="{BBD7BB02-D19A-45BE-A7BA-07A4A4EED576}"/>
    <cellStyle name="Comma 3 5 7 2 3 4" xfId="11528" xr:uid="{00000000-0005-0000-0000-000082440000}"/>
    <cellStyle name="Comma 3 5 7 2 3 4 2" xfId="30742" xr:uid="{1CA8988B-4BEE-459E-9D82-961417540C16}"/>
    <cellStyle name="Comma 3 5 7 2 3 5" xfId="21135" xr:uid="{45CF47AC-270B-4588-9927-4681FA0C9BF3}"/>
    <cellStyle name="Comma 3 5 7 2 4" xfId="2723" xr:uid="{00000000-0005-0000-0000-000083440000}"/>
    <cellStyle name="Comma 3 5 7 2 4 2" xfId="7526" xr:uid="{00000000-0005-0000-0000-000084440000}"/>
    <cellStyle name="Comma 3 5 7 2 4 2 2" xfId="17133" xr:uid="{00000000-0005-0000-0000-000085440000}"/>
    <cellStyle name="Comma 3 5 7 2 4 2 2 2" xfId="36347" xr:uid="{4881B3A0-087D-4A6F-A67B-36C539BFE49A}"/>
    <cellStyle name="Comma 3 5 7 2 4 2 3" xfId="26740" xr:uid="{B422B81F-7E2A-4403-BF3C-9623B03EB8AF}"/>
    <cellStyle name="Comma 3 5 7 2 4 3" xfId="12330" xr:uid="{00000000-0005-0000-0000-000086440000}"/>
    <cellStyle name="Comma 3 5 7 2 4 3 2" xfId="31544" xr:uid="{62170C7B-C8AB-482F-8E9E-A0A8EA46FC74}"/>
    <cellStyle name="Comma 3 5 7 2 4 4" xfId="21937" xr:uid="{1ED183C0-10BF-4783-839E-2985ADF088A8}"/>
    <cellStyle name="Comma 3 5 7 2 5" xfId="5125" xr:uid="{00000000-0005-0000-0000-000087440000}"/>
    <cellStyle name="Comma 3 5 7 2 5 2" xfId="14732" xr:uid="{00000000-0005-0000-0000-000088440000}"/>
    <cellStyle name="Comma 3 5 7 2 5 2 2" xfId="33946" xr:uid="{B00CD634-0F40-42DC-8F8A-C3DFC821CD3B}"/>
    <cellStyle name="Comma 3 5 7 2 5 3" xfId="24339" xr:uid="{291A868C-AB56-4BBA-ADFA-81EB9CBB3286}"/>
    <cellStyle name="Comma 3 5 7 2 6" xfId="9928" xr:uid="{00000000-0005-0000-0000-000089440000}"/>
    <cellStyle name="Comma 3 5 7 2 6 2" xfId="29142" xr:uid="{61580EE2-6643-415C-8C43-3C41659CA4A5}"/>
    <cellStyle name="Comma 3 5 7 2 7" xfId="19535" xr:uid="{E977686B-E582-49B4-8E2C-7E5992D7E0BF}"/>
    <cellStyle name="Comma 3 5 7 3" xfId="517" xr:uid="{00000000-0005-0000-0000-00008A440000}"/>
    <cellStyle name="Comma 3 5 7 3 2" xfId="1318" xr:uid="{00000000-0005-0000-0000-00008B440000}"/>
    <cellStyle name="Comma 3 5 7 3 2 2" xfId="3723" xr:uid="{00000000-0005-0000-0000-00008C440000}"/>
    <cellStyle name="Comma 3 5 7 3 2 2 2" xfId="8526" xr:uid="{00000000-0005-0000-0000-00008D440000}"/>
    <cellStyle name="Comma 3 5 7 3 2 2 2 2" xfId="18133" xr:uid="{00000000-0005-0000-0000-00008E440000}"/>
    <cellStyle name="Comma 3 5 7 3 2 2 2 2 2" xfId="37347" xr:uid="{A9CFA20F-9E2B-4643-8291-FC86B21A7F57}"/>
    <cellStyle name="Comma 3 5 7 3 2 2 2 3" xfId="27740" xr:uid="{D4751025-CEFB-48D7-A2F6-D4A5C4C1229C}"/>
    <cellStyle name="Comma 3 5 7 3 2 2 3" xfId="13330" xr:uid="{00000000-0005-0000-0000-00008F440000}"/>
    <cellStyle name="Comma 3 5 7 3 2 2 3 2" xfId="32544" xr:uid="{02EA582F-6E21-4940-B66A-C67A1C06E076}"/>
    <cellStyle name="Comma 3 5 7 3 2 2 4" xfId="22937" xr:uid="{477EFC4C-AC8C-402E-9D69-4E21883A5A72}"/>
    <cellStyle name="Comma 3 5 7 3 2 3" xfId="6125" xr:uid="{00000000-0005-0000-0000-000090440000}"/>
    <cellStyle name="Comma 3 5 7 3 2 3 2" xfId="15732" xr:uid="{00000000-0005-0000-0000-000091440000}"/>
    <cellStyle name="Comma 3 5 7 3 2 3 2 2" xfId="34946" xr:uid="{21528582-217A-4AC9-A2F1-C0611D08AEE0}"/>
    <cellStyle name="Comma 3 5 7 3 2 3 3" xfId="25339" xr:uid="{F23B7870-EFD2-402E-8CD6-7018C694505F}"/>
    <cellStyle name="Comma 3 5 7 3 2 4" xfId="10928" xr:uid="{00000000-0005-0000-0000-000092440000}"/>
    <cellStyle name="Comma 3 5 7 3 2 4 2" xfId="30142" xr:uid="{6EA9A448-7809-4875-8A28-300F89AF99B9}"/>
    <cellStyle name="Comma 3 5 7 3 2 5" xfId="20535" xr:uid="{144D34C2-4A5B-40BF-86E5-7F2A35F41341}"/>
    <cellStyle name="Comma 3 5 7 3 3" xfId="2118" xr:uid="{00000000-0005-0000-0000-000093440000}"/>
    <cellStyle name="Comma 3 5 7 3 3 2" xfId="4523" xr:uid="{00000000-0005-0000-0000-000094440000}"/>
    <cellStyle name="Comma 3 5 7 3 3 2 2" xfId="9326" xr:uid="{00000000-0005-0000-0000-000095440000}"/>
    <cellStyle name="Comma 3 5 7 3 3 2 2 2" xfId="18933" xr:uid="{00000000-0005-0000-0000-000096440000}"/>
    <cellStyle name="Comma 3 5 7 3 3 2 2 2 2" xfId="38147" xr:uid="{A9D33901-F69E-4790-B7BC-4E6037D8E276}"/>
    <cellStyle name="Comma 3 5 7 3 3 2 2 3" xfId="28540" xr:uid="{CA485830-6597-4BDF-A0C4-D0D032F3474F}"/>
    <cellStyle name="Comma 3 5 7 3 3 2 3" xfId="14130" xr:uid="{00000000-0005-0000-0000-000097440000}"/>
    <cellStyle name="Comma 3 5 7 3 3 2 3 2" xfId="33344" xr:uid="{5490CB3B-1371-4098-8E70-27005C927E34}"/>
    <cellStyle name="Comma 3 5 7 3 3 2 4" xfId="23737" xr:uid="{1AB65D69-2425-4219-8A2A-E5A5A7CF4953}"/>
    <cellStyle name="Comma 3 5 7 3 3 3" xfId="6925" xr:uid="{00000000-0005-0000-0000-000098440000}"/>
    <cellStyle name="Comma 3 5 7 3 3 3 2" xfId="16532" xr:uid="{00000000-0005-0000-0000-000099440000}"/>
    <cellStyle name="Comma 3 5 7 3 3 3 2 2" xfId="35746" xr:uid="{5BB663DA-BE34-4FAE-8AE8-9072B98D57B3}"/>
    <cellStyle name="Comma 3 5 7 3 3 3 3" xfId="26139" xr:uid="{AD2ABE92-E981-42A3-A4C2-0473CB0983F5}"/>
    <cellStyle name="Comma 3 5 7 3 3 4" xfId="11728" xr:uid="{00000000-0005-0000-0000-00009A440000}"/>
    <cellStyle name="Comma 3 5 7 3 3 4 2" xfId="30942" xr:uid="{0DD38A04-7779-4672-B445-0EE11A77C58B}"/>
    <cellStyle name="Comma 3 5 7 3 3 5" xfId="21335" xr:uid="{DD151553-291E-40B1-BA75-C63D1933A011}"/>
    <cellStyle name="Comma 3 5 7 3 4" xfId="2923" xr:uid="{00000000-0005-0000-0000-00009B440000}"/>
    <cellStyle name="Comma 3 5 7 3 4 2" xfId="7726" xr:uid="{00000000-0005-0000-0000-00009C440000}"/>
    <cellStyle name="Comma 3 5 7 3 4 2 2" xfId="17333" xr:uid="{00000000-0005-0000-0000-00009D440000}"/>
    <cellStyle name="Comma 3 5 7 3 4 2 2 2" xfId="36547" xr:uid="{E1CB7E3D-1042-4BAC-9A0B-D67F78FA11CA}"/>
    <cellStyle name="Comma 3 5 7 3 4 2 3" xfId="26940" xr:uid="{64E8F606-EC91-4653-A93C-424EB6924CA0}"/>
    <cellStyle name="Comma 3 5 7 3 4 3" xfId="12530" xr:uid="{00000000-0005-0000-0000-00009E440000}"/>
    <cellStyle name="Comma 3 5 7 3 4 3 2" xfId="31744" xr:uid="{18FDCC61-CC05-4D74-9879-1C6947BBB463}"/>
    <cellStyle name="Comma 3 5 7 3 4 4" xfId="22137" xr:uid="{7467BA6B-3C0A-42E2-AFA7-B07B6822FCC1}"/>
    <cellStyle name="Comma 3 5 7 3 5" xfId="5325" xr:uid="{00000000-0005-0000-0000-00009F440000}"/>
    <cellStyle name="Comma 3 5 7 3 5 2" xfId="14932" xr:uid="{00000000-0005-0000-0000-0000A0440000}"/>
    <cellStyle name="Comma 3 5 7 3 5 2 2" xfId="34146" xr:uid="{169966F6-233F-4F53-94CB-9DA49858EE41}"/>
    <cellStyle name="Comma 3 5 7 3 5 3" xfId="24539" xr:uid="{62F41027-A38B-4CB2-B71E-04E355DC1EA5}"/>
    <cellStyle name="Comma 3 5 7 3 6" xfId="10128" xr:uid="{00000000-0005-0000-0000-0000A1440000}"/>
    <cellStyle name="Comma 3 5 7 3 6 2" xfId="29342" xr:uid="{8CC23C41-9942-4C53-8FEB-D71CFC2606A3}"/>
    <cellStyle name="Comma 3 5 7 3 7" xfId="19735" xr:uid="{79F1CA44-0DFB-4732-B21E-B59EA938C904}"/>
    <cellStyle name="Comma 3 5 7 4" xfId="717" xr:uid="{00000000-0005-0000-0000-0000A2440000}"/>
    <cellStyle name="Comma 3 5 7 4 2" xfId="1518" xr:uid="{00000000-0005-0000-0000-0000A3440000}"/>
    <cellStyle name="Comma 3 5 7 4 2 2" xfId="3923" xr:uid="{00000000-0005-0000-0000-0000A4440000}"/>
    <cellStyle name="Comma 3 5 7 4 2 2 2" xfId="8726" xr:uid="{00000000-0005-0000-0000-0000A5440000}"/>
    <cellStyle name="Comma 3 5 7 4 2 2 2 2" xfId="18333" xr:uid="{00000000-0005-0000-0000-0000A6440000}"/>
    <cellStyle name="Comma 3 5 7 4 2 2 2 2 2" xfId="37547" xr:uid="{3FD8C71B-0097-4727-BF6B-9FC498F39C4C}"/>
    <cellStyle name="Comma 3 5 7 4 2 2 2 3" xfId="27940" xr:uid="{E2ED9F30-01DF-4E17-B644-607D049E051E}"/>
    <cellStyle name="Comma 3 5 7 4 2 2 3" xfId="13530" xr:uid="{00000000-0005-0000-0000-0000A7440000}"/>
    <cellStyle name="Comma 3 5 7 4 2 2 3 2" xfId="32744" xr:uid="{04659B46-AC30-4243-8419-14E2C11FB71A}"/>
    <cellStyle name="Comma 3 5 7 4 2 2 4" xfId="23137" xr:uid="{5D687E14-76D6-4357-80BD-9E4C396F7939}"/>
    <cellStyle name="Comma 3 5 7 4 2 3" xfId="6325" xr:uid="{00000000-0005-0000-0000-0000A8440000}"/>
    <cellStyle name="Comma 3 5 7 4 2 3 2" xfId="15932" xr:uid="{00000000-0005-0000-0000-0000A9440000}"/>
    <cellStyle name="Comma 3 5 7 4 2 3 2 2" xfId="35146" xr:uid="{CE26F9E8-9F05-4006-870D-7A2ACF485C39}"/>
    <cellStyle name="Comma 3 5 7 4 2 3 3" xfId="25539" xr:uid="{012568F5-1DEF-44A4-B762-1BE6F7823C95}"/>
    <cellStyle name="Comma 3 5 7 4 2 4" xfId="11128" xr:uid="{00000000-0005-0000-0000-0000AA440000}"/>
    <cellStyle name="Comma 3 5 7 4 2 4 2" xfId="30342" xr:uid="{9976043B-DACF-46F2-9266-4873BDB54A04}"/>
    <cellStyle name="Comma 3 5 7 4 2 5" xfId="20735" xr:uid="{C2460683-F3BE-49F7-8792-EC838E51D101}"/>
    <cellStyle name="Comma 3 5 7 4 3" xfId="2318" xr:uid="{00000000-0005-0000-0000-0000AB440000}"/>
    <cellStyle name="Comma 3 5 7 4 3 2" xfId="4723" xr:uid="{00000000-0005-0000-0000-0000AC440000}"/>
    <cellStyle name="Comma 3 5 7 4 3 2 2" xfId="9526" xr:uid="{00000000-0005-0000-0000-0000AD440000}"/>
    <cellStyle name="Comma 3 5 7 4 3 2 2 2" xfId="19133" xr:uid="{00000000-0005-0000-0000-0000AE440000}"/>
    <cellStyle name="Comma 3 5 7 4 3 2 2 2 2" xfId="38347" xr:uid="{6A219681-17DA-4DA9-8EEC-0F0F62D1E51F}"/>
    <cellStyle name="Comma 3 5 7 4 3 2 2 3" xfId="28740" xr:uid="{0D9C3CE2-3C88-4DCE-B876-4FCA25AEA954}"/>
    <cellStyle name="Comma 3 5 7 4 3 2 3" xfId="14330" xr:uid="{00000000-0005-0000-0000-0000AF440000}"/>
    <cellStyle name="Comma 3 5 7 4 3 2 3 2" xfId="33544" xr:uid="{BA740816-AE3A-4A28-8585-60B2BE0E875B}"/>
    <cellStyle name="Comma 3 5 7 4 3 2 4" xfId="23937" xr:uid="{04E3C665-594C-47BD-A5C5-474B334FA361}"/>
    <cellStyle name="Comma 3 5 7 4 3 3" xfId="7125" xr:uid="{00000000-0005-0000-0000-0000B0440000}"/>
    <cellStyle name="Comma 3 5 7 4 3 3 2" xfId="16732" xr:uid="{00000000-0005-0000-0000-0000B1440000}"/>
    <cellStyle name="Comma 3 5 7 4 3 3 2 2" xfId="35946" xr:uid="{BEA7CFE6-A2F1-4587-A568-7179387612CB}"/>
    <cellStyle name="Comma 3 5 7 4 3 3 3" xfId="26339" xr:uid="{204D16E6-9611-4883-B1F9-6DF19EBE56FF}"/>
    <cellStyle name="Comma 3 5 7 4 3 4" xfId="11928" xr:uid="{00000000-0005-0000-0000-0000B2440000}"/>
    <cellStyle name="Comma 3 5 7 4 3 4 2" xfId="31142" xr:uid="{00DCB09D-4AEF-4C5B-A4E6-71B727FC838D}"/>
    <cellStyle name="Comma 3 5 7 4 3 5" xfId="21535" xr:uid="{029718A7-2F47-4892-9D40-B78D699A5C6F}"/>
    <cellStyle name="Comma 3 5 7 4 4" xfId="3123" xr:uid="{00000000-0005-0000-0000-0000B3440000}"/>
    <cellStyle name="Comma 3 5 7 4 4 2" xfId="7926" xr:uid="{00000000-0005-0000-0000-0000B4440000}"/>
    <cellStyle name="Comma 3 5 7 4 4 2 2" xfId="17533" xr:uid="{00000000-0005-0000-0000-0000B5440000}"/>
    <cellStyle name="Comma 3 5 7 4 4 2 2 2" xfId="36747" xr:uid="{C44B2FC6-6FFD-464F-8A1E-B695CA062F95}"/>
    <cellStyle name="Comma 3 5 7 4 4 2 3" xfId="27140" xr:uid="{E7E1F145-5814-4722-B66B-B62559A5129C}"/>
    <cellStyle name="Comma 3 5 7 4 4 3" xfId="12730" xr:uid="{00000000-0005-0000-0000-0000B6440000}"/>
    <cellStyle name="Comma 3 5 7 4 4 3 2" xfId="31944" xr:uid="{2CB6B24B-E28B-49B8-BD5D-88A7353DCBA4}"/>
    <cellStyle name="Comma 3 5 7 4 4 4" xfId="22337" xr:uid="{FEDBB7C7-68E0-495D-ADD1-7CCA4ED4620B}"/>
    <cellStyle name="Comma 3 5 7 4 5" xfId="5525" xr:uid="{00000000-0005-0000-0000-0000B7440000}"/>
    <cellStyle name="Comma 3 5 7 4 5 2" xfId="15132" xr:uid="{00000000-0005-0000-0000-0000B8440000}"/>
    <cellStyle name="Comma 3 5 7 4 5 2 2" xfId="34346" xr:uid="{CFD23B93-C2E1-4B3D-9998-3DD5DB02FA31}"/>
    <cellStyle name="Comma 3 5 7 4 5 3" xfId="24739" xr:uid="{71DC7933-4F2A-47F3-AC58-E0214CA99EC5}"/>
    <cellStyle name="Comma 3 5 7 4 6" xfId="10328" xr:uid="{00000000-0005-0000-0000-0000B9440000}"/>
    <cellStyle name="Comma 3 5 7 4 6 2" xfId="29542" xr:uid="{EA837B2B-1058-4E31-8562-0170E674889C}"/>
    <cellStyle name="Comma 3 5 7 4 7" xfId="19935" xr:uid="{5C098573-1248-49DF-BE3D-6B2F33897CEB}"/>
    <cellStyle name="Comma 3 5 7 5" xfId="918" xr:uid="{00000000-0005-0000-0000-0000BA440000}"/>
    <cellStyle name="Comma 3 5 7 5 2" xfId="3323" xr:uid="{00000000-0005-0000-0000-0000BB440000}"/>
    <cellStyle name="Comma 3 5 7 5 2 2" xfId="8126" xr:uid="{00000000-0005-0000-0000-0000BC440000}"/>
    <cellStyle name="Comma 3 5 7 5 2 2 2" xfId="17733" xr:uid="{00000000-0005-0000-0000-0000BD440000}"/>
    <cellStyle name="Comma 3 5 7 5 2 2 2 2" xfId="36947" xr:uid="{8E700C43-FB9A-4F5D-B703-07E0023F20A8}"/>
    <cellStyle name="Comma 3 5 7 5 2 2 3" xfId="27340" xr:uid="{43DF54DA-B4EE-48D3-B333-B14EAF92C78C}"/>
    <cellStyle name="Comma 3 5 7 5 2 3" xfId="12930" xr:uid="{00000000-0005-0000-0000-0000BE440000}"/>
    <cellStyle name="Comma 3 5 7 5 2 3 2" xfId="32144" xr:uid="{58265879-17E6-402D-8B5F-B3D5873A2187}"/>
    <cellStyle name="Comma 3 5 7 5 2 4" xfId="22537" xr:uid="{8DCEBF91-5128-4556-A0AE-37B35BBD6676}"/>
    <cellStyle name="Comma 3 5 7 5 3" xfId="5725" xr:uid="{00000000-0005-0000-0000-0000BF440000}"/>
    <cellStyle name="Comma 3 5 7 5 3 2" xfId="15332" xr:uid="{00000000-0005-0000-0000-0000C0440000}"/>
    <cellStyle name="Comma 3 5 7 5 3 2 2" xfId="34546" xr:uid="{808166BE-AD03-4668-995A-EFF82D8CFA45}"/>
    <cellStyle name="Comma 3 5 7 5 3 3" xfId="24939" xr:uid="{7DCC8DE4-A9BC-4D18-B8FC-D9189B54C3A2}"/>
    <cellStyle name="Comma 3 5 7 5 4" xfId="10528" xr:uid="{00000000-0005-0000-0000-0000C1440000}"/>
    <cellStyle name="Comma 3 5 7 5 4 2" xfId="29742" xr:uid="{F5BD6280-2526-47D2-B131-F8A0A81B5C3F}"/>
    <cellStyle name="Comma 3 5 7 5 5" xfId="20135" xr:uid="{B27DB37F-B3EB-436E-8C59-1EFBB76B0A4B}"/>
    <cellStyle name="Comma 3 5 7 6" xfId="1718" xr:uid="{00000000-0005-0000-0000-0000C2440000}"/>
    <cellStyle name="Comma 3 5 7 6 2" xfId="4123" xr:uid="{00000000-0005-0000-0000-0000C3440000}"/>
    <cellStyle name="Comma 3 5 7 6 2 2" xfId="8926" xr:uid="{00000000-0005-0000-0000-0000C4440000}"/>
    <cellStyle name="Comma 3 5 7 6 2 2 2" xfId="18533" xr:uid="{00000000-0005-0000-0000-0000C5440000}"/>
    <cellStyle name="Comma 3 5 7 6 2 2 2 2" xfId="37747" xr:uid="{F73D6CE5-5457-4DB0-9016-C6B97D4AED93}"/>
    <cellStyle name="Comma 3 5 7 6 2 2 3" xfId="28140" xr:uid="{2D39D1C6-E949-45BA-8876-4CE6CA7A8C64}"/>
    <cellStyle name="Comma 3 5 7 6 2 3" xfId="13730" xr:uid="{00000000-0005-0000-0000-0000C6440000}"/>
    <cellStyle name="Comma 3 5 7 6 2 3 2" xfId="32944" xr:uid="{9C2004B7-40F5-42A2-825B-B10DC1D2CEE0}"/>
    <cellStyle name="Comma 3 5 7 6 2 4" xfId="23337" xr:uid="{17703592-3B31-4F57-817C-4014A4AA23E3}"/>
    <cellStyle name="Comma 3 5 7 6 3" xfId="6525" xr:uid="{00000000-0005-0000-0000-0000C7440000}"/>
    <cellStyle name="Comma 3 5 7 6 3 2" xfId="16132" xr:uid="{00000000-0005-0000-0000-0000C8440000}"/>
    <cellStyle name="Comma 3 5 7 6 3 2 2" xfId="35346" xr:uid="{B272D036-9B7E-4562-ACBB-105D45D74E5D}"/>
    <cellStyle name="Comma 3 5 7 6 3 3" xfId="25739" xr:uid="{B2EBABE3-4DE5-40A9-8166-A1F9C76FE6F7}"/>
    <cellStyle name="Comma 3 5 7 6 4" xfId="11328" xr:uid="{00000000-0005-0000-0000-0000C9440000}"/>
    <cellStyle name="Comma 3 5 7 6 4 2" xfId="30542" xr:uid="{2456D58B-594C-4EBA-94F5-646C8E769C5C}"/>
    <cellStyle name="Comma 3 5 7 6 5" xfId="20935" xr:uid="{F4AC4BDE-097F-4E5D-BAE6-33F1E76C4D23}"/>
    <cellStyle name="Comma 3 5 7 7" xfId="2523" xr:uid="{00000000-0005-0000-0000-0000CA440000}"/>
    <cellStyle name="Comma 3 5 7 7 2" xfId="7326" xr:uid="{00000000-0005-0000-0000-0000CB440000}"/>
    <cellStyle name="Comma 3 5 7 7 2 2" xfId="16933" xr:uid="{00000000-0005-0000-0000-0000CC440000}"/>
    <cellStyle name="Comma 3 5 7 7 2 2 2" xfId="36147" xr:uid="{0F560787-B46F-4AFB-A255-511DFD93AB9A}"/>
    <cellStyle name="Comma 3 5 7 7 2 3" xfId="26540" xr:uid="{C10FF1EA-2E87-479E-A444-D8F4F32DFD42}"/>
    <cellStyle name="Comma 3 5 7 7 3" xfId="12130" xr:uid="{00000000-0005-0000-0000-0000CD440000}"/>
    <cellStyle name="Comma 3 5 7 7 3 2" xfId="31344" xr:uid="{547BBA07-A3F3-4D37-8376-624DD06E9FF2}"/>
    <cellStyle name="Comma 3 5 7 7 4" xfId="21737" xr:uid="{0D6882BA-07EA-4ACB-A0BD-291EF121430F}"/>
    <cellStyle name="Comma 3 5 7 8" xfId="4925" xr:uid="{00000000-0005-0000-0000-0000CE440000}"/>
    <cellStyle name="Comma 3 5 7 8 2" xfId="14532" xr:uid="{00000000-0005-0000-0000-0000CF440000}"/>
    <cellStyle name="Comma 3 5 7 8 2 2" xfId="33746" xr:uid="{2C9C20F5-D289-4860-A140-43985CA580AF}"/>
    <cellStyle name="Comma 3 5 7 8 3" xfId="24139" xr:uid="{97B5308E-4AB5-4E68-91BB-BC9C7BCDBA74}"/>
    <cellStyle name="Comma 3 5 7 9" xfId="9728" xr:uid="{00000000-0005-0000-0000-0000D0440000}"/>
    <cellStyle name="Comma 3 5 7 9 2" xfId="28942" xr:uid="{A51990D4-66DF-43A7-BDFA-682CD4BED14F}"/>
    <cellStyle name="Comma 3 5 8" xfId="217" xr:uid="{00000000-0005-0000-0000-0000D1440000}"/>
    <cellStyle name="Comma 3 5 8 2" xfId="1018" xr:uid="{00000000-0005-0000-0000-0000D2440000}"/>
    <cellStyle name="Comma 3 5 8 2 2" xfId="3423" xr:uid="{00000000-0005-0000-0000-0000D3440000}"/>
    <cellStyle name="Comma 3 5 8 2 2 2" xfId="8226" xr:uid="{00000000-0005-0000-0000-0000D4440000}"/>
    <cellStyle name="Comma 3 5 8 2 2 2 2" xfId="17833" xr:uid="{00000000-0005-0000-0000-0000D5440000}"/>
    <cellStyle name="Comma 3 5 8 2 2 2 2 2" xfId="37047" xr:uid="{48CE50BF-7C2A-43BA-922E-00CECFB1B794}"/>
    <cellStyle name="Comma 3 5 8 2 2 2 3" xfId="27440" xr:uid="{FCE24396-D0FA-4C90-BCDD-D9A5E6345C98}"/>
    <cellStyle name="Comma 3 5 8 2 2 3" xfId="13030" xr:uid="{00000000-0005-0000-0000-0000D6440000}"/>
    <cellStyle name="Comma 3 5 8 2 2 3 2" xfId="32244" xr:uid="{8D929779-6B35-493F-8A74-2878F76F0B9E}"/>
    <cellStyle name="Comma 3 5 8 2 2 4" xfId="22637" xr:uid="{165BFBAE-8DEB-4E9D-BD99-F3A4086AA275}"/>
    <cellStyle name="Comma 3 5 8 2 3" xfId="5825" xr:uid="{00000000-0005-0000-0000-0000D7440000}"/>
    <cellStyle name="Comma 3 5 8 2 3 2" xfId="15432" xr:uid="{00000000-0005-0000-0000-0000D8440000}"/>
    <cellStyle name="Comma 3 5 8 2 3 2 2" xfId="34646" xr:uid="{42CD54F2-0E72-41A4-AA0C-60D15707FA93}"/>
    <cellStyle name="Comma 3 5 8 2 3 3" xfId="25039" xr:uid="{FE22A7FD-8CDC-4FE1-87B9-62DA1B19D085}"/>
    <cellStyle name="Comma 3 5 8 2 4" xfId="10628" xr:uid="{00000000-0005-0000-0000-0000D9440000}"/>
    <cellStyle name="Comma 3 5 8 2 4 2" xfId="29842" xr:uid="{68D1F99E-638D-4C3F-B4DF-8A67E09C5A53}"/>
    <cellStyle name="Comma 3 5 8 2 5" xfId="20235" xr:uid="{981D2919-1D9E-4BDF-B72E-7704163EC465}"/>
    <cellStyle name="Comma 3 5 8 3" xfId="1818" xr:uid="{00000000-0005-0000-0000-0000DA440000}"/>
    <cellStyle name="Comma 3 5 8 3 2" xfId="4223" xr:uid="{00000000-0005-0000-0000-0000DB440000}"/>
    <cellStyle name="Comma 3 5 8 3 2 2" xfId="9026" xr:uid="{00000000-0005-0000-0000-0000DC440000}"/>
    <cellStyle name="Comma 3 5 8 3 2 2 2" xfId="18633" xr:uid="{00000000-0005-0000-0000-0000DD440000}"/>
    <cellStyle name="Comma 3 5 8 3 2 2 2 2" xfId="37847" xr:uid="{2047599C-F600-4BEC-962E-3A90B3AC5785}"/>
    <cellStyle name="Comma 3 5 8 3 2 2 3" xfId="28240" xr:uid="{EF8F443A-3ED8-442F-ADF9-A22C798C8949}"/>
    <cellStyle name="Comma 3 5 8 3 2 3" xfId="13830" xr:uid="{00000000-0005-0000-0000-0000DE440000}"/>
    <cellStyle name="Comma 3 5 8 3 2 3 2" xfId="33044" xr:uid="{2DCA8634-1C87-4A98-A45F-6159DEAA183E}"/>
    <cellStyle name="Comma 3 5 8 3 2 4" xfId="23437" xr:uid="{5254EE22-3FB5-47B6-918F-EEA420AC6379}"/>
    <cellStyle name="Comma 3 5 8 3 3" xfId="6625" xr:uid="{00000000-0005-0000-0000-0000DF440000}"/>
    <cellStyle name="Comma 3 5 8 3 3 2" xfId="16232" xr:uid="{00000000-0005-0000-0000-0000E0440000}"/>
    <cellStyle name="Comma 3 5 8 3 3 2 2" xfId="35446" xr:uid="{18ED31E7-0D27-48F0-9F4E-404EA00E1EF0}"/>
    <cellStyle name="Comma 3 5 8 3 3 3" xfId="25839" xr:uid="{D914F463-9C26-4BAB-8858-16A7CAD35031}"/>
    <cellStyle name="Comma 3 5 8 3 4" xfId="11428" xr:uid="{00000000-0005-0000-0000-0000E1440000}"/>
    <cellStyle name="Comma 3 5 8 3 4 2" xfId="30642" xr:uid="{160004FE-AC34-4470-A22B-0CCBC65FFB54}"/>
    <cellStyle name="Comma 3 5 8 3 5" xfId="21035" xr:uid="{3D2361B3-327D-4BE6-AAE9-17932F1AE478}"/>
    <cellStyle name="Comma 3 5 8 4" xfId="2623" xr:uid="{00000000-0005-0000-0000-0000E2440000}"/>
    <cellStyle name="Comma 3 5 8 4 2" xfId="7426" xr:uid="{00000000-0005-0000-0000-0000E3440000}"/>
    <cellStyle name="Comma 3 5 8 4 2 2" xfId="17033" xr:uid="{00000000-0005-0000-0000-0000E4440000}"/>
    <cellStyle name="Comma 3 5 8 4 2 2 2" xfId="36247" xr:uid="{F743C027-8C79-40D6-B99D-E7C8383AFCC2}"/>
    <cellStyle name="Comma 3 5 8 4 2 3" xfId="26640" xr:uid="{81985B1D-D235-4C17-8C9A-7DFF0F0F6BB6}"/>
    <cellStyle name="Comma 3 5 8 4 3" xfId="12230" xr:uid="{00000000-0005-0000-0000-0000E5440000}"/>
    <cellStyle name="Comma 3 5 8 4 3 2" xfId="31444" xr:uid="{8E506AA1-36C1-4EC9-BB75-DCEA01BD249D}"/>
    <cellStyle name="Comma 3 5 8 4 4" xfId="21837" xr:uid="{FF67C014-C758-4184-916A-B2B25CBA78DF}"/>
    <cellStyle name="Comma 3 5 8 5" xfId="5025" xr:uid="{00000000-0005-0000-0000-0000E6440000}"/>
    <cellStyle name="Comma 3 5 8 5 2" xfId="14632" xr:uid="{00000000-0005-0000-0000-0000E7440000}"/>
    <cellStyle name="Comma 3 5 8 5 2 2" xfId="33846" xr:uid="{2F56BCB5-A6BC-4F3E-960C-12B1A82B2D4D}"/>
    <cellStyle name="Comma 3 5 8 5 3" xfId="24239" xr:uid="{D5F768CA-2CCF-4A46-970C-317A82C9DDAA}"/>
    <cellStyle name="Comma 3 5 8 6" xfId="9828" xr:uid="{00000000-0005-0000-0000-0000E8440000}"/>
    <cellStyle name="Comma 3 5 8 6 2" xfId="29042" xr:uid="{478F1D87-5BF9-431C-A2B9-7FF2E76DE603}"/>
    <cellStyle name="Comma 3 5 8 7" xfId="19435" xr:uid="{4A185985-B3A8-45BD-8364-DD03CF2A3B79}"/>
    <cellStyle name="Comma 3 5 9" xfId="417" xr:uid="{00000000-0005-0000-0000-0000E9440000}"/>
    <cellStyle name="Comma 3 5 9 2" xfId="1218" xr:uid="{00000000-0005-0000-0000-0000EA440000}"/>
    <cellStyle name="Comma 3 5 9 2 2" xfId="3623" xr:uid="{00000000-0005-0000-0000-0000EB440000}"/>
    <cellStyle name="Comma 3 5 9 2 2 2" xfId="8426" xr:uid="{00000000-0005-0000-0000-0000EC440000}"/>
    <cellStyle name="Comma 3 5 9 2 2 2 2" xfId="18033" xr:uid="{00000000-0005-0000-0000-0000ED440000}"/>
    <cellStyle name="Comma 3 5 9 2 2 2 2 2" xfId="37247" xr:uid="{1505FC8B-076D-4007-9108-F9DB27BC4020}"/>
    <cellStyle name="Comma 3 5 9 2 2 2 3" xfId="27640" xr:uid="{66B38B33-71AA-40B2-88D3-01C6DAEE7A83}"/>
    <cellStyle name="Comma 3 5 9 2 2 3" xfId="13230" xr:uid="{00000000-0005-0000-0000-0000EE440000}"/>
    <cellStyle name="Comma 3 5 9 2 2 3 2" xfId="32444" xr:uid="{2199D418-2C91-4E8A-8E5F-50C9C1B2C97F}"/>
    <cellStyle name="Comma 3 5 9 2 2 4" xfId="22837" xr:uid="{4C86E6A5-66EE-4A5A-8995-D6DEEFF31E83}"/>
    <cellStyle name="Comma 3 5 9 2 3" xfId="6025" xr:uid="{00000000-0005-0000-0000-0000EF440000}"/>
    <cellStyle name="Comma 3 5 9 2 3 2" xfId="15632" xr:uid="{00000000-0005-0000-0000-0000F0440000}"/>
    <cellStyle name="Comma 3 5 9 2 3 2 2" xfId="34846" xr:uid="{BA2CC3FF-1D40-472A-A4C7-D1D96240ECC8}"/>
    <cellStyle name="Comma 3 5 9 2 3 3" xfId="25239" xr:uid="{38E5CA4A-A656-468D-9FD4-BB94FDD4D718}"/>
    <cellStyle name="Comma 3 5 9 2 4" xfId="10828" xr:uid="{00000000-0005-0000-0000-0000F1440000}"/>
    <cellStyle name="Comma 3 5 9 2 4 2" xfId="30042" xr:uid="{0AC42148-B5D6-4ADF-AEA7-7ED79A740EE3}"/>
    <cellStyle name="Comma 3 5 9 2 5" xfId="20435" xr:uid="{586D767D-6520-4EB8-A9C7-CBA5D9AFDE74}"/>
    <cellStyle name="Comma 3 5 9 3" xfId="2018" xr:uid="{00000000-0005-0000-0000-0000F2440000}"/>
    <cellStyle name="Comma 3 5 9 3 2" xfId="4423" xr:uid="{00000000-0005-0000-0000-0000F3440000}"/>
    <cellStyle name="Comma 3 5 9 3 2 2" xfId="9226" xr:uid="{00000000-0005-0000-0000-0000F4440000}"/>
    <cellStyle name="Comma 3 5 9 3 2 2 2" xfId="18833" xr:uid="{00000000-0005-0000-0000-0000F5440000}"/>
    <cellStyle name="Comma 3 5 9 3 2 2 2 2" xfId="38047" xr:uid="{D0B26744-2001-47BC-B21E-A4434ECCA317}"/>
    <cellStyle name="Comma 3 5 9 3 2 2 3" xfId="28440" xr:uid="{0AB74A6E-B7A6-4DE1-BD53-77AAB57E2C95}"/>
    <cellStyle name="Comma 3 5 9 3 2 3" xfId="14030" xr:uid="{00000000-0005-0000-0000-0000F6440000}"/>
    <cellStyle name="Comma 3 5 9 3 2 3 2" xfId="33244" xr:uid="{8D1F0A58-6DEC-47E4-946F-6DB5C43285D7}"/>
    <cellStyle name="Comma 3 5 9 3 2 4" xfId="23637" xr:uid="{D698D883-4F30-42DF-BB2A-76B990491420}"/>
    <cellStyle name="Comma 3 5 9 3 3" xfId="6825" xr:uid="{00000000-0005-0000-0000-0000F7440000}"/>
    <cellStyle name="Comma 3 5 9 3 3 2" xfId="16432" xr:uid="{00000000-0005-0000-0000-0000F8440000}"/>
    <cellStyle name="Comma 3 5 9 3 3 2 2" xfId="35646" xr:uid="{C41EC1DD-8A3D-40FD-AC55-EC828E01FC09}"/>
    <cellStyle name="Comma 3 5 9 3 3 3" xfId="26039" xr:uid="{3B44052A-CBDE-4F1C-BBAD-324036ADD441}"/>
    <cellStyle name="Comma 3 5 9 3 4" xfId="11628" xr:uid="{00000000-0005-0000-0000-0000F9440000}"/>
    <cellStyle name="Comma 3 5 9 3 4 2" xfId="30842" xr:uid="{2AC69005-49EC-438E-B441-A7AE5F0EC3A6}"/>
    <cellStyle name="Comma 3 5 9 3 5" xfId="21235" xr:uid="{8616AD5F-0CD2-456B-8471-E4D7600B15EA}"/>
    <cellStyle name="Comma 3 5 9 4" xfId="2823" xr:uid="{00000000-0005-0000-0000-0000FA440000}"/>
    <cellStyle name="Comma 3 5 9 4 2" xfId="7626" xr:uid="{00000000-0005-0000-0000-0000FB440000}"/>
    <cellStyle name="Comma 3 5 9 4 2 2" xfId="17233" xr:uid="{00000000-0005-0000-0000-0000FC440000}"/>
    <cellStyle name="Comma 3 5 9 4 2 2 2" xfId="36447" xr:uid="{C8291F05-E7EA-465B-BF50-EBB0C9DFD981}"/>
    <cellStyle name="Comma 3 5 9 4 2 3" xfId="26840" xr:uid="{52C27659-25FB-462B-8CC9-10C4248B9A77}"/>
    <cellStyle name="Comma 3 5 9 4 3" xfId="12430" xr:uid="{00000000-0005-0000-0000-0000FD440000}"/>
    <cellStyle name="Comma 3 5 9 4 3 2" xfId="31644" xr:uid="{FFF7BADF-3CFC-4B16-82E5-69E3F637D530}"/>
    <cellStyle name="Comma 3 5 9 4 4" xfId="22037" xr:uid="{456BF54D-CCDD-4B6F-A0CA-5EEFA0A05D58}"/>
    <cellStyle name="Comma 3 5 9 5" xfId="5225" xr:uid="{00000000-0005-0000-0000-0000FE440000}"/>
    <cellStyle name="Comma 3 5 9 5 2" xfId="14832" xr:uid="{00000000-0005-0000-0000-0000FF440000}"/>
    <cellStyle name="Comma 3 5 9 5 2 2" xfId="34046" xr:uid="{376B32C3-1549-4169-A37D-59784F92C342}"/>
    <cellStyle name="Comma 3 5 9 5 3" xfId="24439" xr:uid="{D85ACFCB-6BB4-4227-B8D8-DD0A9B88A35C}"/>
    <cellStyle name="Comma 3 5 9 6" xfId="10028" xr:uid="{00000000-0005-0000-0000-000000450000}"/>
    <cellStyle name="Comma 3 5 9 6 2" xfId="29242" xr:uid="{E0A511C8-234D-4487-8F3D-8CFC09FEBA3C}"/>
    <cellStyle name="Comma 3 5 9 7" xfId="19635" xr:uid="{43C7BD69-F9BD-4ACC-8CB2-CC0D059EA3C8}"/>
    <cellStyle name="Comma 3 6" xfId="18" xr:uid="{00000000-0005-0000-0000-000001450000}"/>
    <cellStyle name="Comma 3 6 10" xfId="4827" xr:uid="{00000000-0005-0000-0000-000002450000}"/>
    <cellStyle name="Comma 3 6 10 2" xfId="14434" xr:uid="{00000000-0005-0000-0000-000003450000}"/>
    <cellStyle name="Comma 3 6 10 2 2" xfId="33648" xr:uid="{9ED8F9CE-47B2-4935-BD38-1056089D3A02}"/>
    <cellStyle name="Comma 3 6 10 3" xfId="24041" xr:uid="{B1B08799-B5E7-4352-B7F6-4824DE8BCA9F}"/>
    <cellStyle name="Comma 3 6 11" xfId="9630" xr:uid="{00000000-0005-0000-0000-000004450000}"/>
    <cellStyle name="Comma 3 6 11 2" xfId="28844" xr:uid="{98654C97-CA06-4A95-A97C-35E249AC3473}"/>
    <cellStyle name="Comma 3 6 12" xfId="19237" xr:uid="{C2B84C73-C465-45C3-8AF6-6C3F9059EE95}"/>
    <cellStyle name="Comma 3 6 2" xfId="69" xr:uid="{00000000-0005-0000-0000-000005450000}"/>
    <cellStyle name="Comma 3 6 2 10" xfId="9680" xr:uid="{00000000-0005-0000-0000-000006450000}"/>
    <cellStyle name="Comma 3 6 2 10 2" xfId="28894" xr:uid="{65DC5033-5213-43D2-A9C5-A01BB3A61ED0}"/>
    <cellStyle name="Comma 3 6 2 11" xfId="19287" xr:uid="{F2FA037F-9163-4DDB-B81B-7793CDEFB658}"/>
    <cellStyle name="Comma 3 6 2 2" xfId="169" xr:uid="{00000000-0005-0000-0000-000007450000}"/>
    <cellStyle name="Comma 3 6 2 2 10" xfId="19387" xr:uid="{88864B2D-2B7A-4929-8A74-4149EF9444E8}"/>
    <cellStyle name="Comma 3 6 2 2 2" xfId="369" xr:uid="{00000000-0005-0000-0000-000008450000}"/>
    <cellStyle name="Comma 3 6 2 2 2 2" xfId="1170" xr:uid="{00000000-0005-0000-0000-000009450000}"/>
    <cellStyle name="Comma 3 6 2 2 2 2 2" xfId="3575" xr:uid="{00000000-0005-0000-0000-00000A450000}"/>
    <cellStyle name="Comma 3 6 2 2 2 2 2 2" xfId="8378" xr:uid="{00000000-0005-0000-0000-00000B450000}"/>
    <cellStyle name="Comma 3 6 2 2 2 2 2 2 2" xfId="17985" xr:uid="{00000000-0005-0000-0000-00000C450000}"/>
    <cellStyle name="Comma 3 6 2 2 2 2 2 2 2 2" xfId="37199" xr:uid="{ECEB12FB-FEA4-4776-971B-134ADE41D8B2}"/>
    <cellStyle name="Comma 3 6 2 2 2 2 2 2 3" xfId="27592" xr:uid="{746AB8F5-CC8D-4380-A883-3A691DFE9E1F}"/>
    <cellStyle name="Comma 3 6 2 2 2 2 2 3" xfId="13182" xr:uid="{00000000-0005-0000-0000-00000D450000}"/>
    <cellStyle name="Comma 3 6 2 2 2 2 2 3 2" xfId="32396" xr:uid="{39A85425-3F33-495A-8BC2-A35DEB3C4B3C}"/>
    <cellStyle name="Comma 3 6 2 2 2 2 2 4" xfId="22789" xr:uid="{5458CD55-8D5E-429B-9BAC-3542AB654ABB}"/>
    <cellStyle name="Comma 3 6 2 2 2 2 3" xfId="5977" xr:uid="{00000000-0005-0000-0000-00000E450000}"/>
    <cellStyle name="Comma 3 6 2 2 2 2 3 2" xfId="15584" xr:uid="{00000000-0005-0000-0000-00000F450000}"/>
    <cellStyle name="Comma 3 6 2 2 2 2 3 2 2" xfId="34798" xr:uid="{5AED0759-5B44-44B2-9EF7-674FFB46E42B}"/>
    <cellStyle name="Comma 3 6 2 2 2 2 3 3" xfId="25191" xr:uid="{E40983D7-7271-417A-B795-0DF89CF33B53}"/>
    <cellStyle name="Comma 3 6 2 2 2 2 4" xfId="10780" xr:uid="{00000000-0005-0000-0000-000010450000}"/>
    <cellStyle name="Comma 3 6 2 2 2 2 4 2" xfId="29994" xr:uid="{BF8CB197-E0FB-4A3B-807E-3C8AA6E43664}"/>
    <cellStyle name="Comma 3 6 2 2 2 2 5" xfId="20387" xr:uid="{74F30F69-1B17-4D69-867C-95DF460B922D}"/>
    <cellStyle name="Comma 3 6 2 2 2 3" xfId="1970" xr:uid="{00000000-0005-0000-0000-000011450000}"/>
    <cellStyle name="Comma 3 6 2 2 2 3 2" xfId="4375" xr:uid="{00000000-0005-0000-0000-000012450000}"/>
    <cellStyle name="Comma 3 6 2 2 2 3 2 2" xfId="9178" xr:uid="{00000000-0005-0000-0000-000013450000}"/>
    <cellStyle name="Comma 3 6 2 2 2 3 2 2 2" xfId="18785" xr:uid="{00000000-0005-0000-0000-000014450000}"/>
    <cellStyle name="Comma 3 6 2 2 2 3 2 2 2 2" xfId="37999" xr:uid="{E1418989-A9EA-4B01-9C22-ECCD9F5B6722}"/>
    <cellStyle name="Comma 3 6 2 2 2 3 2 2 3" xfId="28392" xr:uid="{49475958-DF5C-423D-9868-6A7FB9AB5ABD}"/>
    <cellStyle name="Comma 3 6 2 2 2 3 2 3" xfId="13982" xr:uid="{00000000-0005-0000-0000-000015450000}"/>
    <cellStyle name="Comma 3 6 2 2 2 3 2 3 2" xfId="33196" xr:uid="{695C41B0-1817-4D20-AFD2-FABF1D2B3E1F}"/>
    <cellStyle name="Comma 3 6 2 2 2 3 2 4" xfId="23589" xr:uid="{983754A9-C429-4434-9571-EA38B52BE1EF}"/>
    <cellStyle name="Comma 3 6 2 2 2 3 3" xfId="6777" xr:uid="{00000000-0005-0000-0000-000016450000}"/>
    <cellStyle name="Comma 3 6 2 2 2 3 3 2" xfId="16384" xr:uid="{00000000-0005-0000-0000-000017450000}"/>
    <cellStyle name="Comma 3 6 2 2 2 3 3 2 2" xfId="35598" xr:uid="{AF63245B-8BCF-4128-8400-147DE4F4B3DC}"/>
    <cellStyle name="Comma 3 6 2 2 2 3 3 3" xfId="25991" xr:uid="{CB38958C-934F-4870-BFB2-1C7AFD759A65}"/>
    <cellStyle name="Comma 3 6 2 2 2 3 4" xfId="11580" xr:uid="{00000000-0005-0000-0000-000018450000}"/>
    <cellStyle name="Comma 3 6 2 2 2 3 4 2" xfId="30794" xr:uid="{757B8747-1424-4BA1-941B-BEBB1EE3E488}"/>
    <cellStyle name="Comma 3 6 2 2 2 3 5" xfId="21187" xr:uid="{77685D2B-C9D3-4073-94BA-5B0BD8CF8A09}"/>
    <cellStyle name="Comma 3 6 2 2 2 4" xfId="2775" xr:uid="{00000000-0005-0000-0000-000019450000}"/>
    <cellStyle name="Comma 3 6 2 2 2 4 2" xfId="7578" xr:uid="{00000000-0005-0000-0000-00001A450000}"/>
    <cellStyle name="Comma 3 6 2 2 2 4 2 2" xfId="17185" xr:uid="{00000000-0005-0000-0000-00001B450000}"/>
    <cellStyle name="Comma 3 6 2 2 2 4 2 2 2" xfId="36399" xr:uid="{DA8959FD-1185-42B3-8932-E74E5A3AACEB}"/>
    <cellStyle name="Comma 3 6 2 2 2 4 2 3" xfId="26792" xr:uid="{785381A7-0BCE-4FC6-98FD-8B779FB0B8D5}"/>
    <cellStyle name="Comma 3 6 2 2 2 4 3" xfId="12382" xr:uid="{00000000-0005-0000-0000-00001C450000}"/>
    <cellStyle name="Comma 3 6 2 2 2 4 3 2" xfId="31596" xr:uid="{E3B4DF2D-B82F-489B-8B77-B1A4B074984D}"/>
    <cellStyle name="Comma 3 6 2 2 2 4 4" xfId="21989" xr:uid="{2F532334-4235-4F2E-8A90-3BDD94485F26}"/>
    <cellStyle name="Comma 3 6 2 2 2 5" xfId="5177" xr:uid="{00000000-0005-0000-0000-00001D450000}"/>
    <cellStyle name="Comma 3 6 2 2 2 5 2" xfId="14784" xr:uid="{00000000-0005-0000-0000-00001E450000}"/>
    <cellStyle name="Comma 3 6 2 2 2 5 2 2" xfId="33998" xr:uid="{D53883D0-11AB-4540-86E8-1F08BF632B1A}"/>
    <cellStyle name="Comma 3 6 2 2 2 5 3" xfId="24391" xr:uid="{D40556B6-21DF-4377-B3AC-EB43EDD40E14}"/>
    <cellStyle name="Comma 3 6 2 2 2 6" xfId="9980" xr:uid="{00000000-0005-0000-0000-00001F450000}"/>
    <cellStyle name="Comma 3 6 2 2 2 6 2" xfId="29194" xr:uid="{28770140-4D42-45FF-929F-8EEFED7E3BB7}"/>
    <cellStyle name="Comma 3 6 2 2 2 7" xfId="19587" xr:uid="{58C4F5F1-C9A8-4F3C-9885-86279FFB0FE0}"/>
    <cellStyle name="Comma 3 6 2 2 3" xfId="569" xr:uid="{00000000-0005-0000-0000-000020450000}"/>
    <cellStyle name="Comma 3 6 2 2 3 2" xfId="1370" xr:uid="{00000000-0005-0000-0000-000021450000}"/>
    <cellStyle name="Comma 3 6 2 2 3 2 2" xfId="3775" xr:uid="{00000000-0005-0000-0000-000022450000}"/>
    <cellStyle name="Comma 3 6 2 2 3 2 2 2" xfId="8578" xr:uid="{00000000-0005-0000-0000-000023450000}"/>
    <cellStyle name="Comma 3 6 2 2 3 2 2 2 2" xfId="18185" xr:uid="{00000000-0005-0000-0000-000024450000}"/>
    <cellStyle name="Comma 3 6 2 2 3 2 2 2 2 2" xfId="37399" xr:uid="{203DC904-7DE1-474C-834A-52E7E3AE7166}"/>
    <cellStyle name="Comma 3 6 2 2 3 2 2 2 3" xfId="27792" xr:uid="{5F230A5A-016E-4ABA-B49A-177C917368AF}"/>
    <cellStyle name="Comma 3 6 2 2 3 2 2 3" xfId="13382" xr:uid="{00000000-0005-0000-0000-000025450000}"/>
    <cellStyle name="Comma 3 6 2 2 3 2 2 3 2" xfId="32596" xr:uid="{A2121E3E-D9D9-475E-B8DF-92DC8276B2EF}"/>
    <cellStyle name="Comma 3 6 2 2 3 2 2 4" xfId="22989" xr:uid="{24BDFA47-EC43-4104-AFAC-CECD0B6F5E11}"/>
    <cellStyle name="Comma 3 6 2 2 3 2 3" xfId="6177" xr:uid="{00000000-0005-0000-0000-000026450000}"/>
    <cellStyle name="Comma 3 6 2 2 3 2 3 2" xfId="15784" xr:uid="{00000000-0005-0000-0000-000027450000}"/>
    <cellStyle name="Comma 3 6 2 2 3 2 3 2 2" xfId="34998" xr:uid="{1100A87D-234C-44CE-9E06-7FC437A438D4}"/>
    <cellStyle name="Comma 3 6 2 2 3 2 3 3" xfId="25391" xr:uid="{36B1761F-7047-41ED-9325-77B5693C80BA}"/>
    <cellStyle name="Comma 3 6 2 2 3 2 4" xfId="10980" xr:uid="{00000000-0005-0000-0000-000028450000}"/>
    <cellStyle name="Comma 3 6 2 2 3 2 4 2" xfId="30194" xr:uid="{44280BCE-92B9-4E7B-A45F-DD2EEA721054}"/>
    <cellStyle name="Comma 3 6 2 2 3 2 5" xfId="20587" xr:uid="{8718C1C8-9E3F-46F8-BF2E-B07F76902EA1}"/>
    <cellStyle name="Comma 3 6 2 2 3 3" xfId="2170" xr:uid="{00000000-0005-0000-0000-000029450000}"/>
    <cellStyle name="Comma 3 6 2 2 3 3 2" xfId="4575" xr:uid="{00000000-0005-0000-0000-00002A450000}"/>
    <cellStyle name="Comma 3 6 2 2 3 3 2 2" xfId="9378" xr:uid="{00000000-0005-0000-0000-00002B450000}"/>
    <cellStyle name="Comma 3 6 2 2 3 3 2 2 2" xfId="18985" xr:uid="{00000000-0005-0000-0000-00002C450000}"/>
    <cellStyle name="Comma 3 6 2 2 3 3 2 2 2 2" xfId="38199" xr:uid="{416B013F-8B49-4DD1-A1CD-F4C32B855734}"/>
    <cellStyle name="Comma 3 6 2 2 3 3 2 2 3" xfId="28592" xr:uid="{DB273614-66B9-4EAC-AA10-4D8528505DFD}"/>
    <cellStyle name="Comma 3 6 2 2 3 3 2 3" xfId="14182" xr:uid="{00000000-0005-0000-0000-00002D450000}"/>
    <cellStyle name="Comma 3 6 2 2 3 3 2 3 2" xfId="33396" xr:uid="{08C8D0AB-9534-42E2-A657-BB82BE1C92BE}"/>
    <cellStyle name="Comma 3 6 2 2 3 3 2 4" xfId="23789" xr:uid="{9E09C587-984D-460D-B9BE-72ABAEB6B0F0}"/>
    <cellStyle name="Comma 3 6 2 2 3 3 3" xfId="6977" xr:uid="{00000000-0005-0000-0000-00002E450000}"/>
    <cellStyle name="Comma 3 6 2 2 3 3 3 2" xfId="16584" xr:uid="{00000000-0005-0000-0000-00002F450000}"/>
    <cellStyle name="Comma 3 6 2 2 3 3 3 2 2" xfId="35798" xr:uid="{D0A1171A-E575-44A0-B9E1-B000113A456C}"/>
    <cellStyle name="Comma 3 6 2 2 3 3 3 3" xfId="26191" xr:uid="{8411F340-07A3-40F8-832F-7B29AB99CF45}"/>
    <cellStyle name="Comma 3 6 2 2 3 3 4" xfId="11780" xr:uid="{00000000-0005-0000-0000-000030450000}"/>
    <cellStyle name="Comma 3 6 2 2 3 3 4 2" xfId="30994" xr:uid="{BAC11307-29AA-4CCD-AB5A-5137E27FEDD6}"/>
    <cellStyle name="Comma 3 6 2 2 3 3 5" xfId="21387" xr:uid="{8167C5CF-9BAD-4644-9003-045074026E21}"/>
    <cellStyle name="Comma 3 6 2 2 3 4" xfId="2975" xr:uid="{00000000-0005-0000-0000-000031450000}"/>
    <cellStyle name="Comma 3 6 2 2 3 4 2" xfId="7778" xr:uid="{00000000-0005-0000-0000-000032450000}"/>
    <cellStyle name="Comma 3 6 2 2 3 4 2 2" xfId="17385" xr:uid="{00000000-0005-0000-0000-000033450000}"/>
    <cellStyle name="Comma 3 6 2 2 3 4 2 2 2" xfId="36599" xr:uid="{6A4BA6B8-4454-42B4-8DF7-0CFB230C0C49}"/>
    <cellStyle name="Comma 3 6 2 2 3 4 2 3" xfId="26992" xr:uid="{3C45E024-2F5A-40BD-8A5D-F05E7CA3C937}"/>
    <cellStyle name="Comma 3 6 2 2 3 4 3" xfId="12582" xr:uid="{00000000-0005-0000-0000-000034450000}"/>
    <cellStyle name="Comma 3 6 2 2 3 4 3 2" xfId="31796" xr:uid="{40EDFB08-8EE2-4D00-96C5-0C371519E9DB}"/>
    <cellStyle name="Comma 3 6 2 2 3 4 4" xfId="22189" xr:uid="{A2E44A52-9642-4B65-93E2-13095D504B05}"/>
    <cellStyle name="Comma 3 6 2 2 3 5" xfId="5377" xr:uid="{00000000-0005-0000-0000-000035450000}"/>
    <cellStyle name="Comma 3 6 2 2 3 5 2" xfId="14984" xr:uid="{00000000-0005-0000-0000-000036450000}"/>
    <cellStyle name="Comma 3 6 2 2 3 5 2 2" xfId="34198" xr:uid="{9D8F97E2-2372-416F-8597-A80CACD157F5}"/>
    <cellStyle name="Comma 3 6 2 2 3 5 3" xfId="24591" xr:uid="{FBF879B7-56F7-4D7C-84C3-682493C114DE}"/>
    <cellStyle name="Comma 3 6 2 2 3 6" xfId="10180" xr:uid="{00000000-0005-0000-0000-000037450000}"/>
    <cellStyle name="Comma 3 6 2 2 3 6 2" xfId="29394" xr:uid="{23E0403F-1DA8-40ED-9EF2-40AE07917B6E}"/>
    <cellStyle name="Comma 3 6 2 2 3 7" xfId="19787" xr:uid="{38EB09A1-7634-4B4B-AAA7-D2A4D580A799}"/>
    <cellStyle name="Comma 3 6 2 2 4" xfId="769" xr:uid="{00000000-0005-0000-0000-000038450000}"/>
    <cellStyle name="Comma 3 6 2 2 4 2" xfId="1570" xr:uid="{00000000-0005-0000-0000-000039450000}"/>
    <cellStyle name="Comma 3 6 2 2 4 2 2" xfId="3975" xr:uid="{00000000-0005-0000-0000-00003A450000}"/>
    <cellStyle name="Comma 3 6 2 2 4 2 2 2" xfId="8778" xr:uid="{00000000-0005-0000-0000-00003B450000}"/>
    <cellStyle name="Comma 3 6 2 2 4 2 2 2 2" xfId="18385" xr:uid="{00000000-0005-0000-0000-00003C450000}"/>
    <cellStyle name="Comma 3 6 2 2 4 2 2 2 2 2" xfId="37599" xr:uid="{B8694254-5F7D-4B75-B1A3-12627D884028}"/>
    <cellStyle name="Comma 3 6 2 2 4 2 2 2 3" xfId="27992" xr:uid="{998DCB32-2EBD-4D8F-AF11-6F7B308D64AB}"/>
    <cellStyle name="Comma 3 6 2 2 4 2 2 3" xfId="13582" xr:uid="{00000000-0005-0000-0000-00003D450000}"/>
    <cellStyle name="Comma 3 6 2 2 4 2 2 3 2" xfId="32796" xr:uid="{F5380131-4D32-470C-9F29-70B1F60BC4E2}"/>
    <cellStyle name="Comma 3 6 2 2 4 2 2 4" xfId="23189" xr:uid="{4DAEBF98-8E51-4217-96E6-562BED6F3E5F}"/>
    <cellStyle name="Comma 3 6 2 2 4 2 3" xfId="6377" xr:uid="{00000000-0005-0000-0000-00003E450000}"/>
    <cellStyle name="Comma 3 6 2 2 4 2 3 2" xfId="15984" xr:uid="{00000000-0005-0000-0000-00003F450000}"/>
    <cellStyle name="Comma 3 6 2 2 4 2 3 2 2" xfId="35198" xr:uid="{93529712-7A5F-47D5-BD13-1AB60D6A9796}"/>
    <cellStyle name="Comma 3 6 2 2 4 2 3 3" xfId="25591" xr:uid="{B4F16ACE-7919-4BDC-BBBA-1BA2264CD12F}"/>
    <cellStyle name="Comma 3 6 2 2 4 2 4" xfId="11180" xr:uid="{00000000-0005-0000-0000-000040450000}"/>
    <cellStyle name="Comma 3 6 2 2 4 2 4 2" xfId="30394" xr:uid="{A45BA950-0235-4233-A7BB-B6DADC5EB1C3}"/>
    <cellStyle name="Comma 3 6 2 2 4 2 5" xfId="20787" xr:uid="{CCB7CE11-83E8-4DF1-AF36-C51ABA87B1D6}"/>
    <cellStyle name="Comma 3 6 2 2 4 3" xfId="2370" xr:uid="{00000000-0005-0000-0000-000041450000}"/>
    <cellStyle name="Comma 3 6 2 2 4 3 2" xfId="4775" xr:uid="{00000000-0005-0000-0000-000042450000}"/>
    <cellStyle name="Comma 3 6 2 2 4 3 2 2" xfId="9578" xr:uid="{00000000-0005-0000-0000-000043450000}"/>
    <cellStyle name="Comma 3 6 2 2 4 3 2 2 2" xfId="19185" xr:uid="{00000000-0005-0000-0000-000044450000}"/>
    <cellStyle name="Comma 3 6 2 2 4 3 2 2 2 2" xfId="38399" xr:uid="{FA59CDF4-4958-48A9-9527-966E91D66BB1}"/>
    <cellStyle name="Comma 3 6 2 2 4 3 2 2 3" xfId="28792" xr:uid="{E7E26B6D-5170-465F-B743-423B43661A03}"/>
    <cellStyle name="Comma 3 6 2 2 4 3 2 3" xfId="14382" xr:uid="{00000000-0005-0000-0000-000045450000}"/>
    <cellStyle name="Comma 3 6 2 2 4 3 2 3 2" xfId="33596" xr:uid="{B2820923-0D11-42CF-8B35-ED056C50C08A}"/>
    <cellStyle name="Comma 3 6 2 2 4 3 2 4" xfId="23989" xr:uid="{B4134C33-5909-417A-AFC4-EE80A53AEA5D}"/>
    <cellStyle name="Comma 3 6 2 2 4 3 3" xfId="7177" xr:uid="{00000000-0005-0000-0000-000046450000}"/>
    <cellStyle name="Comma 3 6 2 2 4 3 3 2" xfId="16784" xr:uid="{00000000-0005-0000-0000-000047450000}"/>
    <cellStyle name="Comma 3 6 2 2 4 3 3 2 2" xfId="35998" xr:uid="{0A6DFD04-E13C-4CC9-AE1C-D39CD4D543E4}"/>
    <cellStyle name="Comma 3 6 2 2 4 3 3 3" xfId="26391" xr:uid="{93F1715D-57AE-4BDF-9858-5CFF3C7B4BDE}"/>
    <cellStyle name="Comma 3 6 2 2 4 3 4" xfId="11980" xr:uid="{00000000-0005-0000-0000-000048450000}"/>
    <cellStyle name="Comma 3 6 2 2 4 3 4 2" xfId="31194" xr:uid="{1041B076-B64A-4847-8F9B-44CA2CF02218}"/>
    <cellStyle name="Comma 3 6 2 2 4 3 5" xfId="21587" xr:uid="{7D451D8B-C182-465F-8746-49E1F64EB704}"/>
    <cellStyle name="Comma 3 6 2 2 4 4" xfId="3175" xr:uid="{00000000-0005-0000-0000-000049450000}"/>
    <cellStyle name="Comma 3 6 2 2 4 4 2" xfId="7978" xr:uid="{00000000-0005-0000-0000-00004A450000}"/>
    <cellStyle name="Comma 3 6 2 2 4 4 2 2" xfId="17585" xr:uid="{00000000-0005-0000-0000-00004B450000}"/>
    <cellStyle name="Comma 3 6 2 2 4 4 2 2 2" xfId="36799" xr:uid="{F350B48A-D422-406C-8C95-87030B7C0B87}"/>
    <cellStyle name="Comma 3 6 2 2 4 4 2 3" xfId="27192" xr:uid="{F8007273-D7E8-4692-96AA-6E9A647F2658}"/>
    <cellStyle name="Comma 3 6 2 2 4 4 3" xfId="12782" xr:uid="{00000000-0005-0000-0000-00004C450000}"/>
    <cellStyle name="Comma 3 6 2 2 4 4 3 2" xfId="31996" xr:uid="{5DA290B5-76DF-4EDA-AB1D-4ABB0526A855}"/>
    <cellStyle name="Comma 3 6 2 2 4 4 4" xfId="22389" xr:uid="{14379E99-87B0-44B1-8AC9-D9E362E7D703}"/>
    <cellStyle name="Comma 3 6 2 2 4 5" xfId="5577" xr:uid="{00000000-0005-0000-0000-00004D450000}"/>
    <cellStyle name="Comma 3 6 2 2 4 5 2" xfId="15184" xr:uid="{00000000-0005-0000-0000-00004E450000}"/>
    <cellStyle name="Comma 3 6 2 2 4 5 2 2" xfId="34398" xr:uid="{3606198D-4AA6-404D-9B01-28900D7518B9}"/>
    <cellStyle name="Comma 3 6 2 2 4 5 3" xfId="24791" xr:uid="{948C059F-7250-4020-858A-BF64DD475999}"/>
    <cellStyle name="Comma 3 6 2 2 4 6" xfId="10380" xr:uid="{00000000-0005-0000-0000-00004F450000}"/>
    <cellStyle name="Comma 3 6 2 2 4 6 2" xfId="29594" xr:uid="{304B7064-35F6-4113-BCAC-18A480BA67C9}"/>
    <cellStyle name="Comma 3 6 2 2 4 7" xfId="19987" xr:uid="{BAE3371F-5913-498E-83ED-1798CE2CEBCA}"/>
    <cellStyle name="Comma 3 6 2 2 5" xfId="970" xr:uid="{00000000-0005-0000-0000-000050450000}"/>
    <cellStyle name="Comma 3 6 2 2 5 2" xfId="3375" xr:uid="{00000000-0005-0000-0000-000051450000}"/>
    <cellStyle name="Comma 3 6 2 2 5 2 2" xfId="8178" xr:uid="{00000000-0005-0000-0000-000052450000}"/>
    <cellStyle name="Comma 3 6 2 2 5 2 2 2" xfId="17785" xr:uid="{00000000-0005-0000-0000-000053450000}"/>
    <cellStyle name="Comma 3 6 2 2 5 2 2 2 2" xfId="36999" xr:uid="{F3D1DDBC-F222-4808-B7F3-2FE87BFB3119}"/>
    <cellStyle name="Comma 3 6 2 2 5 2 2 3" xfId="27392" xr:uid="{6EE2CD4B-2C49-40A8-9379-49E00A00C2FB}"/>
    <cellStyle name="Comma 3 6 2 2 5 2 3" xfId="12982" xr:uid="{00000000-0005-0000-0000-000054450000}"/>
    <cellStyle name="Comma 3 6 2 2 5 2 3 2" xfId="32196" xr:uid="{6FB3B2A3-CBA0-4C8A-9FA4-3A206044F1C0}"/>
    <cellStyle name="Comma 3 6 2 2 5 2 4" xfId="22589" xr:uid="{5D409735-AFFB-4557-B170-61C9DB085DB3}"/>
    <cellStyle name="Comma 3 6 2 2 5 3" xfId="5777" xr:uid="{00000000-0005-0000-0000-000055450000}"/>
    <cellStyle name="Comma 3 6 2 2 5 3 2" xfId="15384" xr:uid="{00000000-0005-0000-0000-000056450000}"/>
    <cellStyle name="Comma 3 6 2 2 5 3 2 2" xfId="34598" xr:uid="{D2FCF568-4418-4E37-8CD0-A5E41197024D}"/>
    <cellStyle name="Comma 3 6 2 2 5 3 3" xfId="24991" xr:uid="{4FE27AAA-4500-4055-8862-B29C31936800}"/>
    <cellStyle name="Comma 3 6 2 2 5 4" xfId="10580" xr:uid="{00000000-0005-0000-0000-000057450000}"/>
    <cellStyle name="Comma 3 6 2 2 5 4 2" xfId="29794" xr:uid="{6A549741-3FF5-4311-8485-3EF015B5300A}"/>
    <cellStyle name="Comma 3 6 2 2 5 5" xfId="20187" xr:uid="{4E588D10-8093-4FC2-A166-E67F82008207}"/>
    <cellStyle name="Comma 3 6 2 2 6" xfId="1770" xr:uid="{00000000-0005-0000-0000-000058450000}"/>
    <cellStyle name="Comma 3 6 2 2 6 2" xfId="4175" xr:uid="{00000000-0005-0000-0000-000059450000}"/>
    <cellStyle name="Comma 3 6 2 2 6 2 2" xfId="8978" xr:uid="{00000000-0005-0000-0000-00005A450000}"/>
    <cellStyle name="Comma 3 6 2 2 6 2 2 2" xfId="18585" xr:uid="{00000000-0005-0000-0000-00005B450000}"/>
    <cellStyle name="Comma 3 6 2 2 6 2 2 2 2" xfId="37799" xr:uid="{B0790DD9-7D9C-4C9D-8EDD-62DB84364CAA}"/>
    <cellStyle name="Comma 3 6 2 2 6 2 2 3" xfId="28192" xr:uid="{C9B189AE-C8D2-41B8-9A55-2364F421939F}"/>
    <cellStyle name="Comma 3 6 2 2 6 2 3" xfId="13782" xr:uid="{00000000-0005-0000-0000-00005C450000}"/>
    <cellStyle name="Comma 3 6 2 2 6 2 3 2" xfId="32996" xr:uid="{372770CA-C3F3-45B4-B6AC-DBA2981B7463}"/>
    <cellStyle name="Comma 3 6 2 2 6 2 4" xfId="23389" xr:uid="{34B41D1C-8DB0-4444-AA95-A80AE32223D8}"/>
    <cellStyle name="Comma 3 6 2 2 6 3" xfId="6577" xr:uid="{00000000-0005-0000-0000-00005D450000}"/>
    <cellStyle name="Comma 3 6 2 2 6 3 2" xfId="16184" xr:uid="{00000000-0005-0000-0000-00005E450000}"/>
    <cellStyle name="Comma 3 6 2 2 6 3 2 2" xfId="35398" xr:uid="{B6CD5837-FC97-4851-8544-65134A672ABC}"/>
    <cellStyle name="Comma 3 6 2 2 6 3 3" xfId="25791" xr:uid="{63D35A29-8D65-402A-B316-87A98E4509EC}"/>
    <cellStyle name="Comma 3 6 2 2 6 4" xfId="11380" xr:uid="{00000000-0005-0000-0000-00005F450000}"/>
    <cellStyle name="Comma 3 6 2 2 6 4 2" xfId="30594" xr:uid="{55EBA2F0-B047-4772-A860-B169E9F686BF}"/>
    <cellStyle name="Comma 3 6 2 2 6 5" xfId="20987" xr:uid="{8D33913D-DD4C-4793-9A9E-E92E0D146B3C}"/>
    <cellStyle name="Comma 3 6 2 2 7" xfId="2575" xr:uid="{00000000-0005-0000-0000-000060450000}"/>
    <cellStyle name="Comma 3 6 2 2 7 2" xfId="7378" xr:uid="{00000000-0005-0000-0000-000061450000}"/>
    <cellStyle name="Comma 3 6 2 2 7 2 2" xfId="16985" xr:uid="{00000000-0005-0000-0000-000062450000}"/>
    <cellStyle name="Comma 3 6 2 2 7 2 2 2" xfId="36199" xr:uid="{797F53F0-5AF6-4574-838C-A2AF6AE73A0E}"/>
    <cellStyle name="Comma 3 6 2 2 7 2 3" xfId="26592" xr:uid="{8219B2D2-3D5C-4F14-B622-048325A67455}"/>
    <cellStyle name="Comma 3 6 2 2 7 3" xfId="12182" xr:uid="{00000000-0005-0000-0000-000063450000}"/>
    <cellStyle name="Comma 3 6 2 2 7 3 2" xfId="31396" xr:uid="{B7A226FB-42D9-471E-94E0-0BECF9FF4E36}"/>
    <cellStyle name="Comma 3 6 2 2 7 4" xfId="21789" xr:uid="{B0660F92-BA89-40A9-AD29-E9E51B2058E7}"/>
    <cellStyle name="Comma 3 6 2 2 8" xfId="4977" xr:uid="{00000000-0005-0000-0000-000064450000}"/>
    <cellStyle name="Comma 3 6 2 2 8 2" xfId="14584" xr:uid="{00000000-0005-0000-0000-000065450000}"/>
    <cellStyle name="Comma 3 6 2 2 8 2 2" xfId="33798" xr:uid="{EF8BE90B-9C6C-429A-A8B5-C595D2D1C5CA}"/>
    <cellStyle name="Comma 3 6 2 2 8 3" xfId="24191" xr:uid="{DBF2E0BD-51B5-4C05-9B0B-117771FF544C}"/>
    <cellStyle name="Comma 3 6 2 2 9" xfId="9780" xr:uid="{00000000-0005-0000-0000-000066450000}"/>
    <cellStyle name="Comma 3 6 2 2 9 2" xfId="28994" xr:uid="{CE8A84AC-77BA-4243-925F-B8191802E6D6}"/>
    <cellStyle name="Comma 3 6 2 3" xfId="269" xr:uid="{00000000-0005-0000-0000-000067450000}"/>
    <cellStyle name="Comma 3 6 2 3 2" xfId="1070" xr:uid="{00000000-0005-0000-0000-000068450000}"/>
    <cellStyle name="Comma 3 6 2 3 2 2" xfId="3475" xr:uid="{00000000-0005-0000-0000-000069450000}"/>
    <cellStyle name="Comma 3 6 2 3 2 2 2" xfId="8278" xr:uid="{00000000-0005-0000-0000-00006A450000}"/>
    <cellStyle name="Comma 3 6 2 3 2 2 2 2" xfId="17885" xr:uid="{00000000-0005-0000-0000-00006B450000}"/>
    <cellStyle name="Comma 3 6 2 3 2 2 2 2 2" xfId="37099" xr:uid="{BB51505F-E4F3-4CFD-A229-A1DF04DE39CE}"/>
    <cellStyle name="Comma 3 6 2 3 2 2 2 3" xfId="27492" xr:uid="{952B868E-5BB0-4657-82E7-27689C57A459}"/>
    <cellStyle name="Comma 3 6 2 3 2 2 3" xfId="13082" xr:uid="{00000000-0005-0000-0000-00006C450000}"/>
    <cellStyle name="Comma 3 6 2 3 2 2 3 2" xfId="32296" xr:uid="{DB7C2D33-65EE-4EC3-940D-05639DA18214}"/>
    <cellStyle name="Comma 3 6 2 3 2 2 4" xfId="22689" xr:uid="{D4CC7EAE-6825-45D2-A0A3-AC1C765DE1E5}"/>
    <cellStyle name="Comma 3 6 2 3 2 3" xfId="5877" xr:uid="{00000000-0005-0000-0000-00006D450000}"/>
    <cellStyle name="Comma 3 6 2 3 2 3 2" xfId="15484" xr:uid="{00000000-0005-0000-0000-00006E450000}"/>
    <cellStyle name="Comma 3 6 2 3 2 3 2 2" xfId="34698" xr:uid="{05AE1C12-5413-4949-855B-D004CC103441}"/>
    <cellStyle name="Comma 3 6 2 3 2 3 3" xfId="25091" xr:uid="{D8D6A227-BC12-494E-97BF-1FB3E4CC5604}"/>
    <cellStyle name="Comma 3 6 2 3 2 4" xfId="10680" xr:uid="{00000000-0005-0000-0000-00006F450000}"/>
    <cellStyle name="Comma 3 6 2 3 2 4 2" xfId="29894" xr:uid="{BD5C3E90-02C7-405A-B69D-C7222E146563}"/>
    <cellStyle name="Comma 3 6 2 3 2 5" xfId="20287" xr:uid="{3D68C19B-1D70-46EB-8164-8377F7C13E1E}"/>
    <cellStyle name="Comma 3 6 2 3 3" xfId="1870" xr:uid="{00000000-0005-0000-0000-000070450000}"/>
    <cellStyle name="Comma 3 6 2 3 3 2" xfId="4275" xr:uid="{00000000-0005-0000-0000-000071450000}"/>
    <cellStyle name="Comma 3 6 2 3 3 2 2" xfId="9078" xr:uid="{00000000-0005-0000-0000-000072450000}"/>
    <cellStyle name="Comma 3 6 2 3 3 2 2 2" xfId="18685" xr:uid="{00000000-0005-0000-0000-000073450000}"/>
    <cellStyle name="Comma 3 6 2 3 3 2 2 2 2" xfId="37899" xr:uid="{7D826C2E-634D-423E-A261-6AA86960DD69}"/>
    <cellStyle name="Comma 3 6 2 3 3 2 2 3" xfId="28292" xr:uid="{EFFE3BD9-85D8-4EDA-81C7-511635E5B42D}"/>
    <cellStyle name="Comma 3 6 2 3 3 2 3" xfId="13882" xr:uid="{00000000-0005-0000-0000-000074450000}"/>
    <cellStyle name="Comma 3 6 2 3 3 2 3 2" xfId="33096" xr:uid="{0B426245-902F-4139-8A77-22F8C4815777}"/>
    <cellStyle name="Comma 3 6 2 3 3 2 4" xfId="23489" xr:uid="{BED0257E-070D-4DE6-9D4B-4EB2534801A6}"/>
    <cellStyle name="Comma 3 6 2 3 3 3" xfId="6677" xr:uid="{00000000-0005-0000-0000-000075450000}"/>
    <cellStyle name="Comma 3 6 2 3 3 3 2" xfId="16284" xr:uid="{00000000-0005-0000-0000-000076450000}"/>
    <cellStyle name="Comma 3 6 2 3 3 3 2 2" xfId="35498" xr:uid="{B19D138E-7CE8-4A62-B20F-34AB80C4EADA}"/>
    <cellStyle name="Comma 3 6 2 3 3 3 3" xfId="25891" xr:uid="{2DD1A7AA-153C-482D-9D84-0821F1F4D1A4}"/>
    <cellStyle name="Comma 3 6 2 3 3 4" xfId="11480" xr:uid="{00000000-0005-0000-0000-000077450000}"/>
    <cellStyle name="Comma 3 6 2 3 3 4 2" xfId="30694" xr:uid="{6B8B211F-9A5B-4904-AB3B-04262D528001}"/>
    <cellStyle name="Comma 3 6 2 3 3 5" xfId="21087" xr:uid="{FF905073-776D-4900-B7EC-564238DCC741}"/>
    <cellStyle name="Comma 3 6 2 3 4" xfId="2675" xr:uid="{00000000-0005-0000-0000-000078450000}"/>
    <cellStyle name="Comma 3 6 2 3 4 2" xfId="7478" xr:uid="{00000000-0005-0000-0000-000079450000}"/>
    <cellStyle name="Comma 3 6 2 3 4 2 2" xfId="17085" xr:uid="{00000000-0005-0000-0000-00007A450000}"/>
    <cellStyle name="Comma 3 6 2 3 4 2 2 2" xfId="36299" xr:uid="{71588B11-35F5-4336-9C83-1C4F7A02CF57}"/>
    <cellStyle name="Comma 3 6 2 3 4 2 3" xfId="26692" xr:uid="{A1EDCDE6-BACC-4671-B669-4414DFFD9925}"/>
    <cellStyle name="Comma 3 6 2 3 4 3" xfId="12282" xr:uid="{00000000-0005-0000-0000-00007B450000}"/>
    <cellStyle name="Comma 3 6 2 3 4 3 2" xfId="31496" xr:uid="{B1359A13-4009-4E39-A8D6-9C6453653851}"/>
    <cellStyle name="Comma 3 6 2 3 4 4" xfId="21889" xr:uid="{A91098BF-344C-474F-BC87-ED8D676BB099}"/>
    <cellStyle name="Comma 3 6 2 3 5" xfId="5077" xr:uid="{00000000-0005-0000-0000-00007C450000}"/>
    <cellStyle name="Comma 3 6 2 3 5 2" xfId="14684" xr:uid="{00000000-0005-0000-0000-00007D450000}"/>
    <cellStyle name="Comma 3 6 2 3 5 2 2" xfId="33898" xr:uid="{F45BB811-A1A2-4867-BAF7-E5D6FFBEC528}"/>
    <cellStyle name="Comma 3 6 2 3 5 3" xfId="24291" xr:uid="{00269271-80D0-4D05-B358-50DFC315583D}"/>
    <cellStyle name="Comma 3 6 2 3 6" xfId="9880" xr:uid="{00000000-0005-0000-0000-00007E450000}"/>
    <cellStyle name="Comma 3 6 2 3 6 2" xfId="29094" xr:uid="{327DE5EC-D519-42D1-B6B3-F71F79488203}"/>
    <cellStyle name="Comma 3 6 2 3 7" xfId="19487" xr:uid="{CBC2F6F3-AA63-45DD-8737-25042734083A}"/>
    <cellStyle name="Comma 3 6 2 4" xfId="469" xr:uid="{00000000-0005-0000-0000-00007F450000}"/>
    <cellStyle name="Comma 3 6 2 4 2" xfId="1270" xr:uid="{00000000-0005-0000-0000-000080450000}"/>
    <cellStyle name="Comma 3 6 2 4 2 2" xfId="3675" xr:uid="{00000000-0005-0000-0000-000081450000}"/>
    <cellStyle name="Comma 3 6 2 4 2 2 2" xfId="8478" xr:uid="{00000000-0005-0000-0000-000082450000}"/>
    <cellStyle name="Comma 3 6 2 4 2 2 2 2" xfId="18085" xr:uid="{00000000-0005-0000-0000-000083450000}"/>
    <cellStyle name="Comma 3 6 2 4 2 2 2 2 2" xfId="37299" xr:uid="{10A59D2D-140B-4AB6-ABE6-619B5CAE0A00}"/>
    <cellStyle name="Comma 3 6 2 4 2 2 2 3" xfId="27692" xr:uid="{9A1F45F3-FFDE-4E01-9823-B99E866CA849}"/>
    <cellStyle name="Comma 3 6 2 4 2 2 3" xfId="13282" xr:uid="{00000000-0005-0000-0000-000084450000}"/>
    <cellStyle name="Comma 3 6 2 4 2 2 3 2" xfId="32496" xr:uid="{A04348CE-9515-4EAB-98C3-A88D77C24974}"/>
    <cellStyle name="Comma 3 6 2 4 2 2 4" xfId="22889" xr:uid="{78CAEF03-BC60-4316-833A-6DB88E823C5E}"/>
    <cellStyle name="Comma 3 6 2 4 2 3" xfId="6077" xr:uid="{00000000-0005-0000-0000-000085450000}"/>
    <cellStyle name="Comma 3 6 2 4 2 3 2" xfId="15684" xr:uid="{00000000-0005-0000-0000-000086450000}"/>
    <cellStyle name="Comma 3 6 2 4 2 3 2 2" xfId="34898" xr:uid="{439CDA8A-6908-4B45-8D4F-1EFB77AC8DC1}"/>
    <cellStyle name="Comma 3 6 2 4 2 3 3" xfId="25291" xr:uid="{D240CF5E-C96E-425C-B589-F7DFCFD3B39E}"/>
    <cellStyle name="Comma 3 6 2 4 2 4" xfId="10880" xr:uid="{00000000-0005-0000-0000-000087450000}"/>
    <cellStyle name="Comma 3 6 2 4 2 4 2" xfId="30094" xr:uid="{1CBE0E38-DF7F-455F-84E3-06BE57B43B9B}"/>
    <cellStyle name="Comma 3 6 2 4 2 5" xfId="20487" xr:uid="{D6A61925-B3BF-4B15-9C5B-D178DE6280BD}"/>
    <cellStyle name="Comma 3 6 2 4 3" xfId="2070" xr:uid="{00000000-0005-0000-0000-000088450000}"/>
    <cellStyle name="Comma 3 6 2 4 3 2" xfId="4475" xr:uid="{00000000-0005-0000-0000-000089450000}"/>
    <cellStyle name="Comma 3 6 2 4 3 2 2" xfId="9278" xr:uid="{00000000-0005-0000-0000-00008A450000}"/>
    <cellStyle name="Comma 3 6 2 4 3 2 2 2" xfId="18885" xr:uid="{00000000-0005-0000-0000-00008B450000}"/>
    <cellStyle name="Comma 3 6 2 4 3 2 2 2 2" xfId="38099" xr:uid="{E89955AB-9752-4FB7-B56D-B6235F0EB5DF}"/>
    <cellStyle name="Comma 3 6 2 4 3 2 2 3" xfId="28492" xr:uid="{2731416C-F5F3-46DB-AFEF-3F29008E847F}"/>
    <cellStyle name="Comma 3 6 2 4 3 2 3" xfId="14082" xr:uid="{00000000-0005-0000-0000-00008C450000}"/>
    <cellStyle name="Comma 3 6 2 4 3 2 3 2" xfId="33296" xr:uid="{AB38B882-0103-44D7-A3BD-AEDE5F9DF7C4}"/>
    <cellStyle name="Comma 3 6 2 4 3 2 4" xfId="23689" xr:uid="{CA3B260C-DC4B-43DB-AEFE-818DF1B6BF94}"/>
    <cellStyle name="Comma 3 6 2 4 3 3" xfId="6877" xr:uid="{00000000-0005-0000-0000-00008D450000}"/>
    <cellStyle name="Comma 3 6 2 4 3 3 2" xfId="16484" xr:uid="{00000000-0005-0000-0000-00008E450000}"/>
    <cellStyle name="Comma 3 6 2 4 3 3 2 2" xfId="35698" xr:uid="{9D7C965F-26AC-4C39-8284-A64E1A209DC2}"/>
    <cellStyle name="Comma 3 6 2 4 3 3 3" xfId="26091" xr:uid="{1703C33A-7870-412D-86B8-7407B6E777B5}"/>
    <cellStyle name="Comma 3 6 2 4 3 4" xfId="11680" xr:uid="{00000000-0005-0000-0000-00008F450000}"/>
    <cellStyle name="Comma 3 6 2 4 3 4 2" xfId="30894" xr:uid="{EA3285F9-F49D-4297-8BA5-CD9130837DA6}"/>
    <cellStyle name="Comma 3 6 2 4 3 5" xfId="21287" xr:uid="{4C4FD017-3657-4C0B-9C86-0110B7243FA0}"/>
    <cellStyle name="Comma 3 6 2 4 4" xfId="2875" xr:uid="{00000000-0005-0000-0000-000090450000}"/>
    <cellStyle name="Comma 3 6 2 4 4 2" xfId="7678" xr:uid="{00000000-0005-0000-0000-000091450000}"/>
    <cellStyle name="Comma 3 6 2 4 4 2 2" xfId="17285" xr:uid="{00000000-0005-0000-0000-000092450000}"/>
    <cellStyle name="Comma 3 6 2 4 4 2 2 2" xfId="36499" xr:uid="{343A6DFD-FBD7-4D68-A0CB-8BA253B36430}"/>
    <cellStyle name="Comma 3 6 2 4 4 2 3" xfId="26892" xr:uid="{1289D5FD-53D1-4395-BE4B-C3F6CB6E8F0B}"/>
    <cellStyle name="Comma 3 6 2 4 4 3" xfId="12482" xr:uid="{00000000-0005-0000-0000-000093450000}"/>
    <cellStyle name="Comma 3 6 2 4 4 3 2" xfId="31696" xr:uid="{7FDC08BE-BA64-4B79-BFA8-7619E1A5362D}"/>
    <cellStyle name="Comma 3 6 2 4 4 4" xfId="22089" xr:uid="{5B84DEB2-19DC-4B0A-9F9D-07E202FC730F}"/>
    <cellStyle name="Comma 3 6 2 4 5" xfId="5277" xr:uid="{00000000-0005-0000-0000-000094450000}"/>
    <cellStyle name="Comma 3 6 2 4 5 2" xfId="14884" xr:uid="{00000000-0005-0000-0000-000095450000}"/>
    <cellStyle name="Comma 3 6 2 4 5 2 2" xfId="34098" xr:uid="{32AB6E50-2436-4E14-80CC-3F05D5F19613}"/>
    <cellStyle name="Comma 3 6 2 4 5 3" xfId="24491" xr:uid="{C723B043-D85C-47FD-880A-A803AD251A88}"/>
    <cellStyle name="Comma 3 6 2 4 6" xfId="10080" xr:uid="{00000000-0005-0000-0000-000096450000}"/>
    <cellStyle name="Comma 3 6 2 4 6 2" xfId="29294" xr:uid="{5986DA80-6608-487D-AABC-45C7EA0FA3ED}"/>
    <cellStyle name="Comma 3 6 2 4 7" xfId="19687" xr:uid="{D7C116AA-0217-4A47-B04A-5E8733FA2B76}"/>
    <cellStyle name="Comma 3 6 2 5" xfId="669" xr:uid="{00000000-0005-0000-0000-000097450000}"/>
    <cellStyle name="Comma 3 6 2 5 2" xfId="1470" xr:uid="{00000000-0005-0000-0000-000098450000}"/>
    <cellStyle name="Comma 3 6 2 5 2 2" xfId="3875" xr:uid="{00000000-0005-0000-0000-000099450000}"/>
    <cellStyle name="Comma 3 6 2 5 2 2 2" xfId="8678" xr:uid="{00000000-0005-0000-0000-00009A450000}"/>
    <cellStyle name="Comma 3 6 2 5 2 2 2 2" xfId="18285" xr:uid="{00000000-0005-0000-0000-00009B450000}"/>
    <cellStyle name="Comma 3 6 2 5 2 2 2 2 2" xfId="37499" xr:uid="{A49C15B7-7611-4CC7-976C-3491E8488895}"/>
    <cellStyle name="Comma 3 6 2 5 2 2 2 3" xfId="27892" xr:uid="{14F738A7-A7AC-4A1D-81BE-66334307A38E}"/>
    <cellStyle name="Comma 3 6 2 5 2 2 3" xfId="13482" xr:uid="{00000000-0005-0000-0000-00009C450000}"/>
    <cellStyle name="Comma 3 6 2 5 2 2 3 2" xfId="32696" xr:uid="{BA80BA09-3B20-4A5A-B9F3-880FE1F9710C}"/>
    <cellStyle name="Comma 3 6 2 5 2 2 4" xfId="23089" xr:uid="{46CB2539-2CB0-490C-A688-799E80579C65}"/>
    <cellStyle name="Comma 3 6 2 5 2 3" xfId="6277" xr:uid="{00000000-0005-0000-0000-00009D450000}"/>
    <cellStyle name="Comma 3 6 2 5 2 3 2" xfId="15884" xr:uid="{00000000-0005-0000-0000-00009E450000}"/>
    <cellStyle name="Comma 3 6 2 5 2 3 2 2" xfId="35098" xr:uid="{5F759524-90A9-491E-B058-C7F348B18DE5}"/>
    <cellStyle name="Comma 3 6 2 5 2 3 3" xfId="25491" xr:uid="{00275C1E-CA61-473F-8695-B0B39B5B539D}"/>
    <cellStyle name="Comma 3 6 2 5 2 4" xfId="11080" xr:uid="{00000000-0005-0000-0000-00009F450000}"/>
    <cellStyle name="Comma 3 6 2 5 2 4 2" xfId="30294" xr:uid="{78846978-37DA-4D0B-8F74-9D51A2C262EB}"/>
    <cellStyle name="Comma 3 6 2 5 2 5" xfId="20687" xr:uid="{59FCF9EB-59EE-431A-ADB0-4F1EBCC1CC12}"/>
    <cellStyle name="Comma 3 6 2 5 3" xfId="2270" xr:uid="{00000000-0005-0000-0000-0000A0450000}"/>
    <cellStyle name="Comma 3 6 2 5 3 2" xfId="4675" xr:uid="{00000000-0005-0000-0000-0000A1450000}"/>
    <cellStyle name="Comma 3 6 2 5 3 2 2" xfId="9478" xr:uid="{00000000-0005-0000-0000-0000A2450000}"/>
    <cellStyle name="Comma 3 6 2 5 3 2 2 2" xfId="19085" xr:uid="{00000000-0005-0000-0000-0000A3450000}"/>
    <cellStyle name="Comma 3 6 2 5 3 2 2 2 2" xfId="38299" xr:uid="{B725742E-0D1F-48B4-8718-75B2768AE2BF}"/>
    <cellStyle name="Comma 3 6 2 5 3 2 2 3" xfId="28692" xr:uid="{1EC2EE41-F249-4744-8225-F8C8BE6CFC2D}"/>
    <cellStyle name="Comma 3 6 2 5 3 2 3" xfId="14282" xr:uid="{00000000-0005-0000-0000-0000A4450000}"/>
    <cellStyle name="Comma 3 6 2 5 3 2 3 2" xfId="33496" xr:uid="{C561DB14-AF80-41BA-98AA-BAA476C3302F}"/>
    <cellStyle name="Comma 3 6 2 5 3 2 4" xfId="23889" xr:uid="{DFCE585E-2F6A-4B31-9625-DA9DA4A0A1A2}"/>
    <cellStyle name="Comma 3 6 2 5 3 3" xfId="7077" xr:uid="{00000000-0005-0000-0000-0000A5450000}"/>
    <cellStyle name="Comma 3 6 2 5 3 3 2" xfId="16684" xr:uid="{00000000-0005-0000-0000-0000A6450000}"/>
    <cellStyle name="Comma 3 6 2 5 3 3 2 2" xfId="35898" xr:uid="{41DF1BE2-2114-4698-856F-162E95CD443D}"/>
    <cellStyle name="Comma 3 6 2 5 3 3 3" xfId="26291" xr:uid="{B074649A-4E11-4215-8C2F-70E3F16170F5}"/>
    <cellStyle name="Comma 3 6 2 5 3 4" xfId="11880" xr:uid="{00000000-0005-0000-0000-0000A7450000}"/>
    <cellStyle name="Comma 3 6 2 5 3 4 2" xfId="31094" xr:uid="{135BA54A-149B-4637-94AA-456884349ECA}"/>
    <cellStyle name="Comma 3 6 2 5 3 5" xfId="21487" xr:uid="{1E44EB33-FC86-43A2-8EFE-01D7EB9B3E90}"/>
    <cellStyle name="Comma 3 6 2 5 4" xfId="3075" xr:uid="{00000000-0005-0000-0000-0000A8450000}"/>
    <cellStyle name="Comma 3 6 2 5 4 2" xfId="7878" xr:uid="{00000000-0005-0000-0000-0000A9450000}"/>
    <cellStyle name="Comma 3 6 2 5 4 2 2" xfId="17485" xr:uid="{00000000-0005-0000-0000-0000AA450000}"/>
    <cellStyle name="Comma 3 6 2 5 4 2 2 2" xfId="36699" xr:uid="{041ECA74-4B75-4298-8089-7BDBB4A06E3A}"/>
    <cellStyle name="Comma 3 6 2 5 4 2 3" xfId="27092" xr:uid="{172A3EBA-7A93-4EE6-8F93-9F074204EA17}"/>
    <cellStyle name="Comma 3 6 2 5 4 3" xfId="12682" xr:uid="{00000000-0005-0000-0000-0000AB450000}"/>
    <cellStyle name="Comma 3 6 2 5 4 3 2" xfId="31896" xr:uid="{C703E939-5F3F-4E5F-A4BA-CB130DE88931}"/>
    <cellStyle name="Comma 3 6 2 5 4 4" xfId="22289" xr:uid="{659BC6BF-3EE2-4501-B5F7-79E0B9193DED}"/>
    <cellStyle name="Comma 3 6 2 5 5" xfId="5477" xr:uid="{00000000-0005-0000-0000-0000AC450000}"/>
    <cellStyle name="Comma 3 6 2 5 5 2" xfId="15084" xr:uid="{00000000-0005-0000-0000-0000AD450000}"/>
    <cellStyle name="Comma 3 6 2 5 5 2 2" xfId="34298" xr:uid="{543D54E9-E43B-43BC-A6EE-FB89C831909A}"/>
    <cellStyle name="Comma 3 6 2 5 5 3" xfId="24691" xr:uid="{270B8271-A05E-4555-8484-0BE75516EFD3}"/>
    <cellStyle name="Comma 3 6 2 5 6" xfId="10280" xr:uid="{00000000-0005-0000-0000-0000AE450000}"/>
    <cellStyle name="Comma 3 6 2 5 6 2" xfId="29494" xr:uid="{9DD54727-79BF-4A0E-8F68-64548E4BA270}"/>
    <cellStyle name="Comma 3 6 2 5 7" xfId="19887" xr:uid="{2F932DF4-71C2-4F03-8451-0120F1818846}"/>
    <cellStyle name="Comma 3 6 2 6" xfId="870" xr:uid="{00000000-0005-0000-0000-0000AF450000}"/>
    <cellStyle name="Comma 3 6 2 6 2" xfId="3275" xr:uid="{00000000-0005-0000-0000-0000B0450000}"/>
    <cellStyle name="Comma 3 6 2 6 2 2" xfId="8078" xr:uid="{00000000-0005-0000-0000-0000B1450000}"/>
    <cellStyle name="Comma 3 6 2 6 2 2 2" xfId="17685" xr:uid="{00000000-0005-0000-0000-0000B2450000}"/>
    <cellStyle name="Comma 3 6 2 6 2 2 2 2" xfId="36899" xr:uid="{DB0E57DD-9D25-44F3-84A7-6FEC082440FD}"/>
    <cellStyle name="Comma 3 6 2 6 2 2 3" xfId="27292" xr:uid="{4B37DB64-DF4F-4994-965C-CB99C786DE4C}"/>
    <cellStyle name="Comma 3 6 2 6 2 3" xfId="12882" xr:uid="{00000000-0005-0000-0000-0000B3450000}"/>
    <cellStyle name="Comma 3 6 2 6 2 3 2" xfId="32096" xr:uid="{EC8D59F9-4F77-4728-B127-CD9C5BB64BD1}"/>
    <cellStyle name="Comma 3 6 2 6 2 4" xfId="22489" xr:uid="{B3CA0F9C-CD86-4C19-8EDF-A3F3BF5FE2D5}"/>
    <cellStyle name="Comma 3 6 2 6 3" xfId="5677" xr:uid="{00000000-0005-0000-0000-0000B4450000}"/>
    <cellStyle name="Comma 3 6 2 6 3 2" xfId="15284" xr:uid="{00000000-0005-0000-0000-0000B5450000}"/>
    <cellStyle name="Comma 3 6 2 6 3 2 2" xfId="34498" xr:uid="{E5A5605A-5575-40E4-91F6-7987531C5CD1}"/>
    <cellStyle name="Comma 3 6 2 6 3 3" xfId="24891" xr:uid="{785C8B74-F4EE-4010-9F06-80F0C8B9D237}"/>
    <cellStyle name="Comma 3 6 2 6 4" xfId="10480" xr:uid="{00000000-0005-0000-0000-0000B6450000}"/>
    <cellStyle name="Comma 3 6 2 6 4 2" xfId="29694" xr:uid="{3C6902E3-654F-4447-BA5C-C3108A58AEDC}"/>
    <cellStyle name="Comma 3 6 2 6 5" xfId="20087" xr:uid="{CA07211A-7230-466B-9D5D-59301B400059}"/>
    <cellStyle name="Comma 3 6 2 7" xfId="1670" xr:uid="{00000000-0005-0000-0000-0000B7450000}"/>
    <cellStyle name="Comma 3 6 2 7 2" xfId="4075" xr:uid="{00000000-0005-0000-0000-0000B8450000}"/>
    <cellStyle name="Comma 3 6 2 7 2 2" xfId="8878" xr:uid="{00000000-0005-0000-0000-0000B9450000}"/>
    <cellStyle name="Comma 3 6 2 7 2 2 2" xfId="18485" xr:uid="{00000000-0005-0000-0000-0000BA450000}"/>
    <cellStyle name="Comma 3 6 2 7 2 2 2 2" xfId="37699" xr:uid="{8E53705B-0446-4F6A-A46C-491A6895D4A7}"/>
    <cellStyle name="Comma 3 6 2 7 2 2 3" xfId="28092" xr:uid="{38F15F7B-870D-4818-8683-963DE6ED36CA}"/>
    <cellStyle name="Comma 3 6 2 7 2 3" xfId="13682" xr:uid="{00000000-0005-0000-0000-0000BB450000}"/>
    <cellStyle name="Comma 3 6 2 7 2 3 2" xfId="32896" xr:uid="{A5A60096-095A-40C4-912F-10057DE2C395}"/>
    <cellStyle name="Comma 3 6 2 7 2 4" xfId="23289" xr:uid="{8F46F188-3A73-4643-B6C9-AB416A03C9CF}"/>
    <cellStyle name="Comma 3 6 2 7 3" xfId="6477" xr:uid="{00000000-0005-0000-0000-0000BC450000}"/>
    <cellStyle name="Comma 3 6 2 7 3 2" xfId="16084" xr:uid="{00000000-0005-0000-0000-0000BD450000}"/>
    <cellStyle name="Comma 3 6 2 7 3 2 2" xfId="35298" xr:uid="{57EA9810-7796-4266-9388-5CE03C7E3662}"/>
    <cellStyle name="Comma 3 6 2 7 3 3" xfId="25691" xr:uid="{B569AAC4-4B30-4D1F-AC77-AD71DA044A44}"/>
    <cellStyle name="Comma 3 6 2 7 4" xfId="11280" xr:uid="{00000000-0005-0000-0000-0000BE450000}"/>
    <cellStyle name="Comma 3 6 2 7 4 2" xfId="30494" xr:uid="{CE01A3CC-77DF-4214-8125-92353D79027D}"/>
    <cellStyle name="Comma 3 6 2 7 5" xfId="20887" xr:uid="{57932901-EB36-446A-9830-DE89B124056E}"/>
    <cellStyle name="Comma 3 6 2 8" xfId="2475" xr:uid="{00000000-0005-0000-0000-0000BF450000}"/>
    <cellStyle name="Comma 3 6 2 8 2" xfId="7278" xr:uid="{00000000-0005-0000-0000-0000C0450000}"/>
    <cellStyle name="Comma 3 6 2 8 2 2" xfId="16885" xr:uid="{00000000-0005-0000-0000-0000C1450000}"/>
    <cellStyle name="Comma 3 6 2 8 2 2 2" xfId="36099" xr:uid="{7F2C83D0-4C09-46CB-8F1D-46B9DDCAF487}"/>
    <cellStyle name="Comma 3 6 2 8 2 3" xfId="26492" xr:uid="{5EE6FB55-D191-4C15-B615-7F2CD49B935B}"/>
    <cellStyle name="Comma 3 6 2 8 3" xfId="12082" xr:uid="{00000000-0005-0000-0000-0000C2450000}"/>
    <cellStyle name="Comma 3 6 2 8 3 2" xfId="31296" xr:uid="{ADC3DF26-80EA-47D1-BFAC-79600B95713B}"/>
    <cellStyle name="Comma 3 6 2 8 4" xfId="21689" xr:uid="{EF4DF296-2C80-46CD-9852-D4E7CF59CA0A}"/>
    <cellStyle name="Comma 3 6 2 9" xfId="4877" xr:uid="{00000000-0005-0000-0000-0000C3450000}"/>
    <cellStyle name="Comma 3 6 2 9 2" xfId="14484" xr:uid="{00000000-0005-0000-0000-0000C4450000}"/>
    <cellStyle name="Comma 3 6 2 9 2 2" xfId="33698" xr:uid="{85E92346-2315-4016-9D2C-49DA32CD32BD}"/>
    <cellStyle name="Comma 3 6 2 9 3" xfId="24091" xr:uid="{7AA094EF-5D2A-4CC1-BA03-D2C3E0A10957}"/>
    <cellStyle name="Comma 3 6 3" xfId="119" xr:uid="{00000000-0005-0000-0000-0000C5450000}"/>
    <cellStyle name="Comma 3 6 3 10" xfId="19337" xr:uid="{6FD1B13E-C066-46B8-94B9-248703133653}"/>
    <cellStyle name="Comma 3 6 3 2" xfId="319" xr:uid="{00000000-0005-0000-0000-0000C6450000}"/>
    <cellStyle name="Comma 3 6 3 2 2" xfId="1120" xr:uid="{00000000-0005-0000-0000-0000C7450000}"/>
    <cellStyle name="Comma 3 6 3 2 2 2" xfId="3525" xr:uid="{00000000-0005-0000-0000-0000C8450000}"/>
    <cellStyle name="Comma 3 6 3 2 2 2 2" xfId="8328" xr:uid="{00000000-0005-0000-0000-0000C9450000}"/>
    <cellStyle name="Comma 3 6 3 2 2 2 2 2" xfId="17935" xr:uid="{00000000-0005-0000-0000-0000CA450000}"/>
    <cellStyle name="Comma 3 6 3 2 2 2 2 2 2" xfId="37149" xr:uid="{CC2DCB73-21DF-4405-A222-6445FAEFF61A}"/>
    <cellStyle name="Comma 3 6 3 2 2 2 2 3" xfId="27542" xr:uid="{372B4D3C-4CA4-455F-80E5-6C551A8D1249}"/>
    <cellStyle name="Comma 3 6 3 2 2 2 3" xfId="13132" xr:uid="{00000000-0005-0000-0000-0000CB450000}"/>
    <cellStyle name="Comma 3 6 3 2 2 2 3 2" xfId="32346" xr:uid="{4EBBA48F-BC4B-4B89-A4BB-BCB2616B6C50}"/>
    <cellStyle name="Comma 3 6 3 2 2 2 4" xfId="22739" xr:uid="{F6F44E32-EBF9-4A59-BDB7-5BCAEC9A5D1B}"/>
    <cellStyle name="Comma 3 6 3 2 2 3" xfId="5927" xr:uid="{00000000-0005-0000-0000-0000CC450000}"/>
    <cellStyle name="Comma 3 6 3 2 2 3 2" xfId="15534" xr:uid="{00000000-0005-0000-0000-0000CD450000}"/>
    <cellStyle name="Comma 3 6 3 2 2 3 2 2" xfId="34748" xr:uid="{5C0BAC76-F92B-456B-AB91-7D8AE8B84662}"/>
    <cellStyle name="Comma 3 6 3 2 2 3 3" xfId="25141" xr:uid="{A6B0A789-2D46-4064-819B-A48969581958}"/>
    <cellStyle name="Comma 3 6 3 2 2 4" xfId="10730" xr:uid="{00000000-0005-0000-0000-0000CE450000}"/>
    <cellStyle name="Comma 3 6 3 2 2 4 2" xfId="29944" xr:uid="{76B89CCA-B1A9-4947-9B6F-3082DDCB6A2C}"/>
    <cellStyle name="Comma 3 6 3 2 2 5" xfId="20337" xr:uid="{75F04E99-B21F-4B7E-846B-166C31B14688}"/>
    <cellStyle name="Comma 3 6 3 2 3" xfId="1920" xr:uid="{00000000-0005-0000-0000-0000CF450000}"/>
    <cellStyle name="Comma 3 6 3 2 3 2" xfId="4325" xr:uid="{00000000-0005-0000-0000-0000D0450000}"/>
    <cellStyle name="Comma 3 6 3 2 3 2 2" xfId="9128" xr:uid="{00000000-0005-0000-0000-0000D1450000}"/>
    <cellStyle name="Comma 3 6 3 2 3 2 2 2" xfId="18735" xr:uid="{00000000-0005-0000-0000-0000D2450000}"/>
    <cellStyle name="Comma 3 6 3 2 3 2 2 2 2" xfId="37949" xr:uid="{D4B483BB-53CA-4156-BD90-6356BCD8FA2C}"/>
    <cellStyle name="Comma 3 6 3 2 3 2 2 3" xfId="28342" xr:uid="{588CC61A-A5CB-4586-A12F-BBAB8E606F38}"/>
    <cellStyle name="Comma 3 6 3 2 3 2 3" xfId="13932" xr:uid="{00000000-0005-0000-0000-0000D3450000}"/>
    <cellStyle name="Comma 3 6 3 2 3 2 3 2" xfId="33146" xr:uid="{38209FD3-16B1-45E5-9940-A82424E217EF}"/>
    <cellStyle name="Comma 3 6 3 2 3 2 4" xfId="23539" xr:uid="{D16908DA-9244-4850-986B-6B06397C1930}"/>
    <cellStyle name="Comma 3 6 3 2 3 3" xfId="6727" xr:uid="{00000000-0005-0000-0000-0000D4450000}"/>
    <cellStyle name="Comma 3 6 3 2 3 3 2" xfId="16334" xr:uid="{00000000-0005-0000-0000-0000D5450000}"/>
    <cellStyle name="Comma 3 6 3 2 3 3 2 2" xfId="35548" xr:uid="{85E45410-66C8-4282-92F2-CF9F7B883AFA}"/>
    <cellStyle name="Comma 3 6 3 2 3 3 3" xfId="25941" xr:uid="{97E4A6F5-67B7-45E1-AF48-6B33876A65A4}"/>
    <cellStyle name="Comma 3 6 3 2 3 4" xfId="11530" xr:uid="{00000000-0005-0000-0000-0000D6450000}"/>
    <cellStyle name="Comma 3 6 3 2 3 4 2" xfId="30744" xr:uid="{7AB68EA4-77AE-46D9-BFAC-328C89784F16}"/>
    <cellStyle name="Comma 3 6 3 2 3 5" xfId="21137" xr:uid="{6BC9A020-D76A-443C-92C1-147EAF80AAF8}"/>
    <cellStyle name="Comma 3 6 3 2 4" xfId="2725" xr:uid="{00000000-0005-0000-0000-0000D7450000}"/>
    <cellStyle name="Comma 3 6 3 2 4 2" xfId="7528" xr:uid="{00000000-0005-0000-0000-0000D8450000}"/>
    <cellStyle name="Comma 3 6 3 2 4 2 2" xfId="17135" xr:uid="{00000000-0005-0000-0000-0000D9450000}"/>
    <cellStyle name="Comma 3 6 3 2 4 2 2 2" xfId="36349" xr:uid="{5D71EADB-B728-40AE-9E1D-6068AE92031E}"/>
    <cellStyle name="Comma 3 6 3 2 4 2 3" xfId="26742" xr:uid="{FE391E3A-CE8D-4F6F-90E6-49CE9184C925}"/>
    <cellStyle name="Comma 3 6 3 2 4 3" xfId="12332" xr:uid="{00000000-0005-0000-0000-0000DA450000}"/>
    <cellStyle name="Comma 3 6 3 2 4 3 2" xfId="31546" xr:uid="{837D6174-E179-4E8D-8C7F-B3B148259562}"/>
    <cellStyle name="Comma 3 6 3 2 4 4" xfId="21939" xr:uid="{25B90703-D11E-4353-A1EA-94BF1BC8B639}"/>
    <cellStyle name="Comma 3 6 3 2 5" xfId="5127" xr:uid="{00000000-0005-0000-0000-0000DB450000}"/>
    <cellStyle name="Comma 3 6 3 2 5 2" xfId="14734" xr:uid="{00000000-0005-0000-0000-0000DC450000}"/>
    <cellStyle name="Comma 3 6 3 2 5 2 2" xfId="33948" xr:uid="{3C87836C-ED9D-4E6F-8E4C-B9C028D75523}"/>
    <cellStyle name="Comma 3 6 3 2 5 3" xfId="24341" xr:uid="{D0796331-429B-4EC2-9E3E-B512F9AE3EA6}"/>
    <cellStyle name="Comma 3 6 3 2 6" xfId="9930" xr:uid="{00000000-0005-0000-0000-0000DD450000}"/>
    <cellStyle name="Comma 3 6 3 2 6 2" xfId="29144" xr:uid="{BEAB853C-9B81-470E-9748-30F3418464F7}"/>
    <cellStyle name="Comma 3 6 3 2 7" xfId="19537" xr:uid="{6B3179DB-4615-4149-8F66-7FBD0E371013}"/>
    <cellStyle name="Comma 3 6 3 3" xfId="519" xr:uid="{00000000-0005-0000-0000-0000DE450000}"/>
    <cellStyle name="Comma 3 6 3 3 2" xfId="1320" xr:uid="{00000000-0005-0000-0000-0000DF450000}"/>
    <cellStyle name="Comma 3 6 3 3 2 2" xfId="3725" xr:uid="{00000000-0005-0000-0000-0000E0450000}"/>
    <cellStyle name="Comma 3 6 3 3 2 2 2" xfId="8528" xr:uid="{00000000-0005-0000-0000-0000E1450000}"/>
    <cellStyle name="Comma 3 6 3 3 2 2 2 2" xfId="18135" xr:uid="{00000000-0005-0000-0000-0000E2450000}"/>
    <cellStyle name="Comma 3 6 3 3 2 2 2 2 2" xfId="37349" xr:uid="{EBE221AF-771A-4264-A8A1-3702C2042350}"/>
    <cellStyle name="Comma 3 6 3 3 2 2 2 3" xfId="27742" xr:uid="{284A1D41-4511-463C-9D10-74D31D89360A}"/>
    <cellStyle name="Comma 3 6 3 3 2 2 3" xfId="13332" xr:uid="{00000000-0005-0000-0000-0000E3450000}"/>
    <cellStyle name="Comma 3 6 3 3 2 2 3 2" xfId="32546" xr:uid="{D909B0B5-2713-4B95-83C2-F482289FBF6A}"/>
    <cellStyle name="Comma 3 6 3 3 2 2 4" xfId="22939" xr:uid="{85DEDF1B-F1C7-4025-93C6-4D66BCA9CC96}"/>
    <cellStyle name="Comma 3 6 3 3 2 3" xfId="6127" xr:uid="{00000000-0005-0000-0000-0000E4450000}"/>
    <cellStyle name="Comma 3 6 3 3 2 3 2" xfId="15734" xr:uid="{00000000-0005-0000-0000-0000E5450000}"/>
    <cellStyle name="Comma 3 6 3 3 2 3 2 2" xfId="34948" xr:uid="{6AAD7189-556E-49C5-9D57-04DC9944A509}"/>
    <cellStyle name="Comma 3 6 3 3 2 3 3" xfId="25341" xr:uid="{3952456D-7FF2-4891-91EA-A3AC4AAC6AA8}"/>
    <cellStyle name="Comma 3 6 3 3 2 4" xfId="10930" xr:uid="{00000000-0005-0000-0000-0000E6450000}"/>
    <cellStyle name="Comma 3 6 3 3 2 4 2" xfId="30144" xr:uid="{32BA4D7C-1AC6-4808-9B24-3984D040C2C0}"/>
    <cellStyle name="Comma 3 6 3 3 2 5" xfId="20537" xr:uid="{717C913F-AF63-434A-BF1D-5300B892770D}"/>
    <cellStyle name="Comma 3 6 3 3 3" xfId="2120" xr:uid="{00000000-0005-0000-0000-0000E7450000}"/>
    <cellStyle name="Comma 3 6 3 3 3 2" xfId="4525" xr:uid="{00000000-0005-0000-0000-0000E8450000}"/>
    <cellStyle name="Comma 3 6 3 3 3 2 2" xfId="9328" xr:uid="{00000000-0005-0000-0000-0000E9450000}"/>
    <cellStyle name="Comma 3 6 3 3 3 2 2 2" xfId="18935" xr:uid="{00000000-0005-0000-0000-0000EA450000}"/>
    <cellStyle name="Comma 3 6 3 3 3 2 2 2 2" xfId="38149" xr:uid="{976FCFB1-DD3D-4D6A-AFE1-3F14351F98B8}"/>
    <cellStyle name="Comma 3 6 3 3 3 2 2 3" xfId="28542" xr:uid="{56BB0175-6096-4145-97B2-047D4F1BD226}"/>
    <cellStyle name="Comma 3 6 3 3 3 2 3" xfId="14132" xr:uid="{00000000-0005-0000-0000-0000EB450000}"/>
    <cellStyle name="Comma 3 6 3 3 3 2 3 2" xfId="33346" xr:uid="{BD0BA055-1D47-4793-850D-C73ED9F9AF34}"/>
    <cellStyle name="Comma 3 6 3 3 3 2 4" xfId="23739" xr:uid="{EB94D11D-D25A-4281-9603-6315A565AC5E}"/>
    <cellStyle name="Comma 3 6 3 3 3 3" xfId="6927" xr:uid="{00000000-0005-0000-0000-0000EC450000}"/>
    <cellStyle name="Comma 3 6 3 3 3 3 2" xfId="16534" xr:uid="{00000000-0005-0000-0000-0000ED450000}"/>
    <cellStyle name="Comma 3 6 3 3 3 3 2 2" xfId="35748" xr:uid="{F5470BBB-4DDF-4571-BC60-B91A41D08F03}"/>
    <cellStyle name="Comma 3 6 3 3 3 3 3" xfId="26141" xr:uid="{9DE5C5C1-7722-4C78-9D58-74BAC1F5FB3A}"/>
    <cellStyle name="Comma 3 6 3 3 3 4" xfId="11730" xr:uid="{00000000-0005-0000-0000-0000EE450000}"/>
    <cellStyle name="Comma 3 6 3 3 3 4 2" xfId="30944" xr:uid="{7B8181AC-C8D2-47B9-8A81-8861DBD100F0}"/>
    <cellStyle name="Comma 3 6 3 3 3 5" xfId="21337" xr:uid="{AEB32DD4-313A-4F37-893B-B065367DE686}"/>
    <cellStyle name="Comma 3 6 3 3 4" xfId="2925" xr:uid="{00000000-0005-0000-0000-0000EF450000}"/>
    <cellStyle name="Comma 3 6 3 3 4 2" xfId="7728" xr:uid="{00000000-0005-0000-0000-0000F0450000}"/>
    <cellStyle name="Comma 3 6 3 3 4 2 2" xfId="17335" xr:uid="{00000000-0005-0000-0000-0000F1450000}"/>
    <cellStyle name="Comma 3 6 3 3 4 2 2 2" xfId="36549" xr:uid="{3E9300E9-FE51-4A10-B8B0-E4012E905A5E}"/>
    <cellStyle name="Comma 3 6 3 3 4 2 3" xfId="26942" xr:uid="{D27B432D-803E-4E16-93AD-C4CD486C0DCF}"/>
    <cellStyle name="Comma 3 6 3 3 4 3" xfId="12532" xr:uid="{00000000-0005-0000-0000-0000F2450000}"/>
    <cellStyle name="Comma 3 6 3 3 4 3 2" xfId="31746" xr:uid="{E668336B-71E7-44AA-855A-F54829ECF55B}"/>
    <cellStyle name="Comma 3 6 3 3 4 4" xfId="22139" xr:uid="{7C2A814D-CB98-4F07-B14A-EF473B1C2312}"/>
    <cellStyle name="Comma 3 6 3 3 5" xfId="5327" xr:uid="{00000000-0005-0000-0000-0000F3450000}"/>
    <cellStyle name="Comma 3 6 3 3 5 2" xfId="14934" xr:uid="{00000000-0005-0000-0000-0000F4450000}"/>
    <cellStyle name="Comma 3 6 3 3 5 2 2" xfId="34148" xr:uid="{2FC306D0-7BCD-4FD4-B0C8-4F34E8AE2BFE}"/>
    <cellStyle name="Comma 3 6 3 3 5 3" xfId="24541" xr:uid="{484AB9F7-9042-4727-B380-1E39C073C8CB}"/>
    <cellStyle name="Comma 3 6 3 3 6" xfId="10130" xr:uid="{00000000-0005-0000-0000-0000F5450000}"/>
    <cellStyle name="Comma 3 6 3 3 6 2" xfId="29344" xr:uid="{2D73D934-AD19-48D4-A238-79DAB7EF6E07}"/>
    <cellStyle name="Comma 3 6 3 3 7" xfId="19737" xr:uid="{A24E41D7-09ED-4386-A52E-C6ED5C88E822}"/>
    <cellStyle name="Comma 3 6 3 4" xfId="719" xr:uid="{00000000-0005-0000-0000-0000F6450000}"/>
    <cellStyle name="Comma 3 6 3 4 2" xfId="1520" xr:uid="{00000000-0005-0000-0000-0000F7450000}"/>
    <cellStyle name="Comma 3 6 3 4 2 2" xfId="3925" xr:uid="{00000000-0005-0000-0000-0000F8450000}"/>
    <cellStyle name="Comma 3 6 3 4 2 2 2" xfId="8728" xr:uid="{00000000-0005-0000-0000-0000F9450000}"/>
    <cellStyle name="Comma 3 6 3 4 2 2 2 2" xfId="18335" xr:uid="{00000000-0005-0000-0000-0000FA450000}"/>
    <cellStyle name="Comma 3 6 3 4 2 2 2 2 2" xfId="37549" xr:uid="{04AF7534-41A1-40A5-844F-29518E41C7FF}"/>
    <cellStyle name="Comma 3 6 3 4 2 2 2 3" xfId="27942" xr:uid="{F718A1C9-C819-4FE6-8AC5-DDB127D85A53}"/>
    <cellStyle name="Comma 3 6 3 4 2 2 3" xfId="13532" xr:uid="{00000000-0005-0000-0000-0000FB450000}"/>
    <cellStyle name="Comma 3 6 3 4 2 2 3 2" xfId="32746" xr:uid="{6B64096B-514F-4319-8910-F9F41B8A93EC}"/>
    <cellStyle name="Comma 3 6 3 4 2 2 4" xfId="23139" xr:uid="{AC354D8B-6C0D-48B6-A8AE-93693F3A2FA9}"/>
    <cellStyle name="Comma 3 6 3 4 2 3" xfId="6327" xr:uid="{00000000-0005-0000-0000-0000FC450000}"/>
    <cellStyle name="Comma 3 6 3 4 2 3 2" xfId="15934" xr:uid="{00000000-0005-0000-0000-0000FD450000}"/>
    <cellStyle name="Comma 3 6 3 4 2 3 2 2" xfId="35148" xr:uid="{27059CE8-3AF8-4C26-86C9-43843D2A9857}"/>
    <cellStyle name="Comma 3 6 3 4 2 3 3" xfId="25541" xr:uid="{4AB7ADC7-6E3B-4405-8D42-4787E83261A8}"/>
    <cellStyle name="Comma 3 6 3 4 2 4" xfId="11130" xr:uid="{00000000-0005-0000-0000-0000FE450000}"/>
    <cellStyle name="Comma 3 6 3 4 2 4 2" xfId="30344" xr:uid="{B5EBA28F-7597-4104-A240-0BD45C8CDDB0}"/>
    <cellStyle name="Comma 3 6 3 4 2 5" xfId="20737" xr:uid="{79ED3F40-E551-4DBE-AF2C-43325DC2ADCE}"/>
    <cellStyle name="Comma 3 6 3 4 3" xfId="2320" xr:uid="{00000000-0005-0000-0000-0000FF450000}"/>
    <cellStyle name="Comma 3 6 3 4 3 2" xfId="4725" xr:uid="{00000000-0005-0000-0000-000000460000}"/>
    <cellStyle name="Comma 3 6 3 4 3 2 2" xfId="9528" xr:uid="{00000000-0005-0000-0000-000001460000}"/>
    <cellStyle name="Comma 3 6 3 4 3 2 2 2" xfId="19135" xr:uid="{00000000-0005-0000-0000-000002460000}"/>
    <cellStyle name="Comma 3 6 3 4 3 2 2 2 2" xfId="38349" xr:uid="{14496EE5-4115-4403-84B4-C086BCF0E98B}"/>
    <cellStyle name="Comma 3 6 3 4 3 2 2 3" xfId="28742" xr:uid="{32614D7C-8AD6-445E-8F71-CC1C5D732449}"/>
    <cellStyle name="Comma 3 6 3 4 3 2 3" xfId="14332" xr:uid="{00000000-0005-0000-0000-000003460000}"/>
    <cellStyle name="Comma 3 6 3 4 3 2 3 2" xfId="33546" xr:uid="{A4F2B9C1-5D06-49AD-AA88-A9CAC6BA83AE}"/>
    <cellStyle name="Comma 3 6 3 4 3 2 4" xfId="23939" xr:uid="{0D459FF0-7889-4134-B3D1-52A6401193BB}"/>
    <cellStyle name="Comma 3 6 3 4 3 3" xfId="7127" xr:uid="{00000000-0005-0000-0000-000004460000}"/>
    <cellStyle name="Comma 3 6 3 4 3 3 2" xfId="16734" xr:uid="{00000000-0005-0000-0000-000005460000}"/>
    <cellStyle name="Comma 3 6 3 4 3 3 2 2" xfId="35948" xr:uid="{5982C1E3-15A1-4DE4-9945-1934BAB10536}"/>
    <cellStyle name="Comma 3 6 3 4 3 3 3" xfId="26341" xr:uid="{54500A3A-6496-4C8A-BC6B-99803967F61F}"/>
    <cellStyle name="Comma 3 6 3 4 3 4" xfId="11930" xr:uid="{00000000-0005-0000-0000-000006460000}"/>
    <cellStyle name="Comma 3 6 3 4 3 4 2" xfId="31144" xr:uid="{992BD355-5239-4DD7-A9DF-83E78A0B0AE1}"/>
    <cellStyle name="Comma 3 6 3 4 3 5" xfId="21537" xr:uid="{FFA2BA88-1412-4C4A-9F45-F5AE50FFC868}"/>
    <cellStyle name="Comma 3 6 3 4 4" xfId="3125" xr:uid="{00000000-0005-0000-0000-000007460000}"/>
    <cellStyle name="Comma 3 6 3 4 4 2" xfId="7928" xr:uid="{00000000-0005-0000-0000-000008460000}"/>
    <cellStyle name="Comma 3 6 3 4 4 2 2" xfId="17535" xr:uid="{00000000-0005-0000-0000-000009460000}"/>
    <cellStyle name="Comma 3 6 3 4 4 2 2 2" xfId="36749" xr:uid="{5E4949FC-CA73-48F1-BBD8-883731BAF240}"/>
    <cellStyle name="Comma 3 6 3 4 4 2 3" xfId="27142" xr:uid="{6EF9D7CB-C6DD-4E04-8BA9-01BBBC5D8032}"/>
    <cellStyle name="Comma 3 6 3 4 4 3" xfId="12732" xr:uid="{00000000-0005-0000-0000-00000A460000}"/>
    <cellStyle name="Comma 3 6 3 4 4 3 2" xfId="31946" xr:uid="{7964E310-D1C5-4ACC-9B81-A0C19E7129D4}"/>
    <cellStyle name="Comma 3 6 3 4 4 4" xfId="22339" xr:uid="{A1BB6B2E-9598-4D0E-B12F-97B667E2C0DD}"/>
    <cellStyle name="Comma 3 6 3 4 5" xfId="5527" xr:uid="{00000000-0005-0000-0000-00000B460000}"/>
    <cellStyle name="Comma 3 6 3 4 5 2" xfId="15134" xr:uid="{00000000-0005-0000-0000-00000C460000}"/>
    <cellStyle name="Comma 3 6 3 4 5 2 2" xfId="34348" xr:uid="{EEE63F69-5B04-4AC4-8BC0-066C4EFECFB6}"/>
    <cellStyle name="Comma 3 6 3 4 5 3" xfId="24741" xr:uid="{D3286065-7607-463B-8263-9CB6CCEC120E}"/>
    <cellStyle name="Comma 3 6 3 4 6" xfId="10330" xr:uid="{00000000-0005-0000-0000-00000D460000}"/>
    <cellStyle name="Comma 3 6 3 4 6 2" xfId="29544" xr:uid="{7C23023E-C769-4550-81FC-7F09D7E10C05}"/>
    <cellStyle name="Comma 3 6 3 4 7" xfId="19937" xr:uid="{2C0E1372-E187-4CD2-B230-64E3459928BD}"/>
    <cellStyle name="Comma 3 6 3 5" xfId="920" xr:uid="{00000000-0005-0000-0000-00000E460000}"/>
    <cellStyle name="Comma 3 6 3 5 2" xfId="3325" xr:uid="{00000000-0005-0000-0000-00000F460000}"/>
    <cellStyle name="Comma 3 6 3 5 2 2" xfId="8128" xr:uid="{00000000-0005-0000-0000-000010460000}"/>
    <cellStyle name="Comma 3 6 3 5 2 2 2" xfId="17735" xr:uid="{00000000-0005-0000-0000-000011460000}"/>
    <cellStyle name="Comma 3 6 3 5 2 2 2 2" xfId="36949" xr:uid="{235A9332-847D-4C7B-A284-9643EEAABD68}"/>
    <cellStyle name="Comma 3 6 3 5 2 2 3" xfId="27342" xr:uid="{1F555BDF-7FBD-4C88-9EFD-85950E33B63C}"/>
    <cellStyle name="Comma 3 6 3 5 2 3" xfId="12932" xr:uid="{00000000-0005-0000-0000-000012460000}"/>
    <cellStyle name="Comma 3 6 3 5 2 3 2" xfId="32146" xr:uid="{9A52ABDF-C7F3-4E93-812E-A0DB970713BD}"/>
    <cellStyle name="Comma 3 6 3 5 2 4" xfId="22539" xr:uid="{1CC74FB4-FB33-477F-85BF-896DE73E9130}"/>
    <cellStyle name="Comma 3 6 3 5 3" xfId="5727" xr:uid="{00000000-0005-0000-0000-000013460000}"/>
    <cellStyle name="Comma 3 6 3 5 3 2" xfId="15334" xr:uid="{00000000-0005-0000-0000-000014460000}"/>
    <cellStyle name="Comma 3 6 3 5 3 2 2" xfId="34548" xr:uid="{C48690F5-5F92-4B0B-8F73-4A424D99126D}"/>
    <cellStyle name="Comma 3 6 3 5 3 3" xfId="24941" xr:uid="{82E8DD58-2C9B-4993-A0D6-D92464FE825C}"/>
    <cellStyle name="Comma 3 6 3 5 4" xfId="10530" xr:uid="{00000000-0005-0000-0000-000015460000}"/>
    <cellStyle name="Comma 3 6 3 5 4 2" xfId="29744" xr:uid="{95150E95-CBD9-4D28-9C8B-EE5B93B6F8A5}"/>
    <cellStyle name="Comma 3 6 3 5 5" xfId="20137" xr:uid="{8AC5E616-0668-493B-8013-A8439D988721}"/>
    <cellStyle name="Comma 3 6 3 6" xfId="1720" xr:uid="{00000000-0005-0000-0000-000016460000}"/>
    <cellStyle name="Comma 3 6 3 6 2" xfId="4125" xr:uid="{00000000-0005-0000-0000-000017460000}"/>
    <cellStyle name="Comma 3 6 3 6 2 2" xfId="8928" xr:uid="{00000000-0005-0000-0000-000018460000}"/>
    <cellStyle name="Comma 3 6 3 6 2 2 2" xfId="18535" xr:uid="{00000000-0005-0000-0000-000019460000}"/>
    <cellStyle name="Comma 3 6 3 6 2 2 2 2" xfId="37749" xr:uid="{73F79147-077D-4FAE-98EE-B1BE72AE96EC}"/>
    <cellStyle name="Comma 3 6 3 6 2 2 3" xfId="28142" xr:uid="{FE4D6214-6E12-4826-879E-F95660855C33}"/>
    <cellStyle name="Comma 3 6 3 6 2 3" xfId="13732" xr:uid="{00000000-0005-0000-0000-00001A460000}"/>
    <cellStyle name="Comma 3 6 3 6 2 3 2" xfId="32946" xr:uid="{FF12269E-1378-4C86-A607-726AE9BA2818}"/>
    <cellStyle name="Comma 3 6 3 6 2 4" xfId="23339" xr:uid="{AAE99B29-50AC-4A73-A497-9C07BF46E27A}"/>
    <cellStyle name="Comma 3 6 3 6 3" xfId="6527" xr:uid="{00000000-0005-0000-0000-00001B460000}"/>
    <cellStyle name="Comma 3 6 3 6 3 2" xfId="16134" xr:uid="{00000000-0005-0000-0000-00001C460000}"/>
    <cellStyle name="Comma 3 6 3 6 3 2 2" xfId="35348" xr:uid="{194042F3-4D97-4160-BCF7-57393DB78273}"/>
    <cellStyle name="Comma 3 6 3 6 3 3" xfId="25741" xr:uid="{3BBB00DF-5557-48BE-8807-F27AEA48BC43}"/>
    <cellStyle name="Comma 3 6 3 6 4" xfId="11330" xr:uid="{00000000-0005-0000-0000-00001D460000}"/>
    <cellStyle name="Comma 3 6 3 6 4 2" xfId="30544" xr:uid="{A5DFE109-A02F-46DC-B4E7-1B6C1656C0AC}"/>
    <cellStyle name="Comma 3 6 3 6 5" xfId="20937" xr:uid="{D939132B-0808-44BD-A201-CF33D49A320F}"/>
    <cellStyle name="Comma 3 6 3 7" xfId="2525" xr:uid="{00000000-0005-0000-0000-00001E460000}"/>
    <cellStyle name="Comma 3 6 3 7 2" xfId="7328" xr:uid="{00000000-0005-0000-0000-00001F460000}"/>
    <cellStyle name="Comma 3 6 3 7 2 2" xfId="16935" xr:uid="{00000000-0005-0000-0000-000020460000}"/>
    <cellStyle name="Comma 3 6 3 7 2 2 2" xfId="36149" xr:uid="{53AAAB36-EFEC-445B-8953-41DDB3B31BF6}"/>
    <cellStyle name="Comma 3 6 3 7 2 3" xfId="26542" xr:uid="{04B3705A-C556-4358-8D24-9D8EEA948D61}"/>
    <cellStyle name="Comma 3 6 3 7 3" xfId="12132" xr:uid="{00000000-0005-0000-0000-000021460000}"/>
    <cellStyle name="Comma 3 6 3 7 3 2" xfId="31346" xr:uid="{7FA4A73C-BD65-439C-A269-4835DB4A965C}"/>
    <cellStyle name="Comma 3 6 3 7 4" xfId="21739" xr:uid="{7F3520C1-7EDF-457A-9936-F51B3CAC2EAA}"/>
    <cellStyle name="Comma 3 6 3 8" xfId="4927" xr:uid="{00000000-0005-0000-0000-000022460000}"/>
    <cellStyle name="Comma 3 6 3 8 2" xfId="14534" xr:uid="{00000000-0005-0000-0000-000023460000}"/>
    <cellStyle name="Comma 3 6 3 8 2 2" xfId="33748" xr:uid="{FF880619-4BAD-4D02-8868-DA8E8B4E5C47}"/>
    <cellStyle name="Comma 3 6 3 8 3" xfId="24141" xr:uid="{ECF0C9E6-FF45-4610-8C27-189A2E445459}"/>
    <cellStyle name="Comma 3 6 3 9" xfId="9730" xr:uid="{00000000-0005-0000-0000-000024460000}"/>
    <cellStyle name="Comma 3 6 3 9 2" xfId="28944" xr:uid="{A26CA36B-A50A-4E98-B489-1E88363DE96D}"/>
    <cellStyle name="Comma 3 6 4" xfId="219" xr:uid="{00000000-0005-0000-0000-000025460000}"/>
    <cellStyle name="Comma 3 6 4 2" xfId="1020" xr:uid="{00000000-0005-0000-0000-000026460000}"/>
    <cellStyle name="Comma 3 6 4 2 2" xfId="3425" xr:uid="{00000000-0005-0000-0000-000027460000}"/>
    <cellStyle name="Comma 3 6 4 2 2 2" xfId="8228" xr:uid="{00000000-0005-0000-0000-000028460000}"/>
    <cellStyle name="Comma 3 6 4 2 2 2 2" xfId="17835" xr:uid="{00000000-0005-0000-0000-000029460000}"/>
    <cellStyle name="Comma 3 6 4 2 2 2 2 2" xfId="37049" xr:uid="{8F344AF8-C38B-4BF2-B78A-2A033DB3FEF5}"/>
    <cellStyle name="Comma 3 6 4 2 2 2 3" xfId="27442" xr:uid="{B02DDDD4-5CE5-4714-A05C-39395746C40D}"/>
    <cellStyle name="Comma 3 6 4 2 2 3" xfId="13032" xr:uid="{00000000-0005-0000-0000-00002A460000}"/>
    <cellStyle name="Comma 3 6 4 2 2 3 2" xfId="32246" xr:uid="{0AC5C3FB-A5F0-424D-B0BC-ADA858C983A2}"/>
    <cellStyle name="Comma 3 6 4 2 2 4" xfId="22639" xr:uid="{0F0FB1CA-2952-4D0E-8205-B79CCA273306}"/>
    <cellStyle name="Comma 3 6 4 2 3" xfId="5827" xr:uid="{00000000-0005-0000-0000-00002B460000}"/>
    <cellStyle name="Comma 3 6 4 2 3 2" xfId="15434" xr:uid="{00000000-0005-0000-0000-00002C460000}"/>
    <cellStyle name="Comma 3 6 4 2 3 2 2" xfId="34648" xr:uid="{64305FCD-C527-421D-BB8F-EE51C02FFA70}"/>
    <cellStyle name="Comma 3 6 4 2 3 3" xfId="25041" xr:uid="{2C2CBC89-22F0-48D0-9AFE-C6905B4DDD17}"/>
    <cellStyle name="Comma 3 6 4 2 4" xfId="10630" xr:uid="{00000000-0005-0000-0000-00002D460000}"/>
    <cellStyle name="Comma 3 6 4 2 4 2" xfId="29844" xr:uid="{7E5C4085-8FDB-402C-B2AC-F71BC94CAEE5}"/>
    <cellStyle name="Comma 3 6 4 2 5" xfId="20237" xr:uid="{402E1271-1EB5-4A68-974B-23F25EA2FAAD}"/>
    <cellStyle name="Comma 3 6 4 3" xfId="1820" xr:uid="{00000000-0005-0000-0000-00002E460000}"/>
    <cellStyle name="Comma 3 6 4 3 2" xfId="4225" xr:uid="{00000000-0005-0000-0000-00002F460000}"/>
    <cellStyle name="Comma 3 6 4 3 2 2" xfId="9028" xr:uid="{00000000-0005-0000-0000-000030460000}"/>
    <cellStyle name="Comma 3 6 4 3 2 2 2" xfId="18635" xr:uid="{00000000-0005-0000-0000-000031460000}"/>
    <cellStyle name="Comma 3 6 4 3 2 2 2 2" xfId="37849" xr:uid="{5EA53910-7D96-45FA-94F7-CB645EF45602}"/>
    <cellStyle name="Comma 3 6 4 3 2 2 3" xfId="28242" xr:uid="{8C14C56B-DF9D-425C-BA21-44B4DCF6B1B4}"/>
    <cellStyle name="Comma 3 6 4 3 2 3" xfId="13832" xr:uid="{00000000-0005-0000-0000-000032460000}"/>
    <cellStyle name="Comma 3 6 4 3 2 3 2" xfId="33046" xr:uid="{0B43896D-7506-49C6-B122-21DC28542EE3}"/>
    <cellStyle name="Comma 3 6 4 3 2 4" xfId="23439" xr:uid="{127320CB-42EF-4C18-A024-0B392E265F5A}"/>
    <cellStyle name="Comma 3 6 4 3 3" xfId="6627" xr:uid="{00000000-0005-0000-0000-000033460000}"/>
    <cellStyle name="Comma 3 6 4 3 3 2" xfId="16234" xr:uid="{00000000-0005-0000-0000-000034460000}"/>
    <cellStyle name="Comma 3 6 4 3 3 2 2" xfId="35448" xr:uid="{B8C76D96-9E96-4BA4-8323-18100327FCBC}"/>
    <cellStyle name="Comma 3 6 4 3 3 3" xfId="25841" xr:uid="{5393C465-5712-454B-ADBC-706E596BFF5B}"/>
    <cellStyle name="Comma 3 6 4 3 4" xfId="11430" xr:uid="{00000000-0005-0000-0000-000035460000}"/>
    <cellStyle name="Comma 3 6 4 3 4 2" xfId="30644" xr:uid="{8B7E8C99-0BAC-4E07-8668-7D2B0F3BCD8E}"/>
    <cellStyle name="Comma 3 6 4 3 5" xfId="21037" xr:uid="{29077666-F8AD-426B-B927-3774BEBBDCC1}"/>
    <cellStyle name="Comma 3 6 4 4" xfId="2625" xr:uid="{00000000-0005-0000-0000-000036460000}"/>
    <cellStyle name="Comma 3 6 4 4 2" xfId="7428" xr:uid="{00000000-0005-0000-0000-000037460000}"/>
    <cellStyle name="Comma 3 6 4 4 2 2" xfId="17035" xr:uid="{00000000-0005-0000-0000-000038460000}"/>
    <cellStyle name="Comma 3 6 4 4 2 2 2" xfId="36249" xr:uid="{64CF657A-8C8C-4784-8675-9C931BEFE842}"/>
    <cellStyle name="Comma 3 6 4 4 2 3" xfId="26642" xr:uid="{97B713DB-4945-40C9-9435-16A299755580}"/>
    <cellStyle name="Comma 3 6 4 4 3" xfId="12232" xr:uid="{00000000-0005-0000-0000-000039460000}"/>
    <cellStyle name="Comma 3 6 4 4 3 2" xfId="31446" xr:uid="{C8FF4515-0FF0-4B2A-9C3D-132D85B7AA72}"/>
    <cellStyle name="Comma 3 6 4 4 4" xfId="21839" xr:uid="{463E6C25-7749-4B81-882A-D0674E678B0B}"/>
    <cellStyle name="Comma 3 6 4 5" xfId="5027" xr:uid="{00000000-0005-0000-0000-00003A460000}"/>
    <cellStyle name="Comma 3 6 4 5 2" xfId="14634" xr:uid="{00000000-0005-0000-0000-00003B460000}"/>
    <cellStyle name="Comma 3 6 4 5 2 2" xfId="33848" xr:uid="{CB321852-9F3C-4A3A-8AB6-6191C1842CB6}"/>
    <cellStyle name="Comma 3 6 4 5 3" xfId="24241" xr:uid="{CE552ACA-3C1D-43FF-B7C2-B5C9D08098A6}"/>
    <cellStyle name="Comma 3 6 4 6" xfId="9830" xr:uid="{00000000-0005-0000-0000-00003C460000}"/>
    <cellStyle name="Comma 3 6 4 6 2" xfId="29044" xr:uid="{358C46DE-89D4-4DDE-AA3C-37BF4B85D21D}"/>
    <cellStyle name="Comma 3 6 4 7" xfId="19437" xr:uid="{EABE2046-8929-4772-8563-9242B5A8F7C9}"/>
    <cellStyle name="Comma 3 6 5" xfId="419" xr:uid="{00000000-0005-0000-0000-00003D460000}"/>
    <cellStyle name="Comma 3 6 5 2" xfId="1220" xr:uid="{00000000-0005-0000-0000-00003E460000}"/>
    <cellStyle name="Comma 3 6 5 2 2" xfId="3625" xr:uid="{00000000-0005-0000-0000-00003F460000}"/>
    <cellStyle name="Comma 3 6 5 2 2 2" xfId="8428" xr:uid="{00000000-0005-0000-0000-000040460000}"/>
    <cellStyle name="Comma 3 6 5 2 2 2 2" xfId="18035" xr:uid="{00000000-0005-0000-0000-000041460000}"/>
    <cellStyle name="Comma 3 6 5 2 2 2 2 2" xfId="37249" xr:uid="{5842B6A8-DFC9-4696-B7B4-8EB1C361EDC5}"/>
    <cellStyle name="Comma 3 6 5 2 2 2 3" xfId="27642" xr:uid="{5D1472FA-6BB8-4078-87D6-FF1301595668}"/>
    <cellStyle name="Comma 3 6 5 2 2 3" xfId="13232" xr:uid="{00000000-0005-0000-0000-000042460000}"/>
    <cellStyle name="Comma 3 6 5 2 2 3 2" xfId="32446" xr:uid="{276AD12C-4A3B-4286-A106-309C974867F5}"/>
    <cellStyle name="Comma 3 6 5 2 2 4" xfId="22839" xr:uid="{208DE2AA-2074-4285-858C-AB323F441C52}"/>
    <cellStyle name="Comma 3 6 5 2 3" xfId="6027" xr:uid="{00000000-0005-0000-0000-000043460000}"/>
    <cellStyle name="Comma 3 6 5 2 3 2" xfId="15634" xr:uid="{00000000-0005-0000-0000-000044460000}"/>
    <cellStyle name="Comma 3 6 5 2 3 2 2" xfId="34848" xr:uid="{01F441B0-DAFB-472F-975C-AA394C0C5CF2}"/>
    <cellStyle name="Comma 3 6 5 2 3 3" xfId="25241" xr:uid="{9E2F01D1-1AEA-4490-A1C1-AEDE795EF701}"/>
    <cellStyle name="Comma 3 6 5 2 4" xfId="10830" xr:uid="{00000000-0005-0000-0000-000045460000}"/>
    <cellStyle name="Comma 3 6 5 2 4 2" xfId="30044" xr:uid="{32EEC9D3-FBFB-4A9F-BF00-957721FF3D6D}"/>
    <cellStyle name="Comma 3 6 5 2 5" xfId="20437" xr:uid="{3BE74720-8B8F-457E-B49C-1ACE3B47451A}"/>
    <cellStyle name="Comma 3 6 5 3" xfId="2020" xr:uid="{00000000-0005-0000-0000-000046460000}"/>
    <cellStyle name="Comma 3 6 5 3 2" xfId="4425" xr:uid="{00000000-0005-0000-0000-000047460000}"/>
    <cellStyle name="Comma 3 6 5 3 2 2" xfId="9228" xr:uid="{00000000-0005-0000-0000-000048460000}"/>
    <cellStyle name="Comma 3 6 5 3 2 2 2" xfId="18835" xr:uid="{00000000-0005-0000-0000-000049460000}"/>
    <cellStyle name="Comma 3 6 5 3 2 2 2 2" xfId="38049" xr:uid="{8E525E2D-CCA8-4C47-A588-81029DFE545B}"/>
    <cellStyle name="Comma 3 6 5 3 2 2 3" xfId="28442" xr:uid="{ABA06790-EB37-4AC5-B6F4-92023537EB71}"/>
    <cellStyle name="Comma 3 6 5 3 2 3" xfId="14032" xr:uid="{00000000-0005-0000-0000-00004A460000}"/>
    <cellStyle name="Comma 3 6 5 3 2 3 2" xfId="33246" xr:uid="{28630D8D-5157-4556-A781-1C4A733DA8A2}"/>
    <cellStyle name="Comma 3 6 5 3 2 4" xfId="23639" xr:uid="{80041E0E-E725-4D89-860F-641B2EFDF41F}"/>
    <cellStyle name="Comma 3 6 5 3 3" xfId="6827" xr:uid="{00000000-0005-0000-0000-00004B460000}"/>
    <cellStyle name="Comma 3 6 5 3 3 2" xfId="16434" xr:uid="{00000000-0005-0000-0000-00004C460000}"/>
    <cellStyle name="Comma 3 6 5 3 3 2 2" xfId="35648" xr:uid="{49263C68-E94F-40F4-9446-CA79E0734F92}"/>
    <cellStyle name="Comma 3 6 5 3 3 3" xfId="26041" xr:uid="{0B1CA661-F669-41E8-9223-A56379A65A4A}"/>
    <cellStyle name="Comma 3 6 5 3 4" xfId="11630" xr:uid="{00000000-0005-0000-0000-00004D460000}"/>
    <cellStyle name="Comma 3 6 5 3 4 2" xfId="30844" xr:uid="{0F3784BF-9843-4E2E-9409-99ADFC95DB9C}"/>
    <cellStyle name="Comma 3 6 5 3 5" xfId="21237" xr:uid="{798C9B9D-E155-4F85-97C7-94B68EEEF1B1}"/>
    <cellStyle name="Comma 3 6 5 4" xfId="2825" xr:uid="{00000000-0005-0000-0000-00004E460000}"/>
    <cellStyle name="Comma 3 6 5 4 2" xfId="7628" xr:uid="{00000000-0005-0000-0000-00004F460000}"/>
    <cellStyle name="Comma 3 6 5 4 2 2" xfId="17235" xr:uid="{00000000-0005-0000-0000-000050460000}"/>
    <cellStyle name="Comma 3 6 5 4 2 2 2" xfId="36449" xr:uid="{5B17FF0E-AD41-4EE1-BDD2-109819A1513F}"/>
    <cellStyle name="Comma 3 6 5 4 2 3" xfId="26842" xr:uid="{A13424F5-839B-40A8-A78D-88F7ABD891D4}"/>
    <cellStyle name="Comma 3 6 5 4 3" xfId="12432" xr:uid="{00000000-0005-0000-0000-000051460000}"/>
    <cellStyle name="Comma 3 6 5 4 3 2" xfId="31646" xr:uid="{1E802D87-DD90-4283-BAA5-A226EF03BC52}"/>
    <cellStyle name="Comma 3 6 5 4 4" xfId="22039" xr:uid="{5A42037A-48BC-4110-A696-479C4846DF38}"/>
    <cellStyle name="Comma 3 6 5 5" xfId="5227" xr:uid="{00000000-0005-0000-0000-000052460000}"/>
    <cellStyle name="Comma 3 6 5 5 2" xfId="14834" xr:uid="{00000000-0005-0000-0000-000053460000}"/>
    <cellStyle name="Comma 3 6 5 5 2 2" xfId="34048" xr:uid="{A0B91E88-BE23-484D-95CA-2C6EFCF5902A}"/>
    <cellStyle name="Comma 3 6 5 5 3" xfId="24441" xr:uid="{1672E957-A4C6-472C-A53E-36E28FB88119}"/>
    <cellStyle name="Comma 3 6 5 6" xfId="10030" xr:uid="{00000000-0005-0000-0000-000054460000}"/>
    <cellStyle name="Comma 3 6 5 6 2" xfId="29244" xr:uid="{AC3A931E-A593-4529-81B2-EA71A1082923}"/>
    <cellStyle name="Comma 3 6 5 7" xfId="19637" xr:uid="{6A20C3D5-2A9B-4BB5-AB32-BA28E7E0A021}"/>
    <cellStyle name="Comma 3 6 6" xfId="619" xr:uid="{00000000-0005-0000-0000-000055460000}"/>
    <cellStyle name="Comma 3 6 6 2" xfId="1420" xr:uid="{00000000-0005-0000-0000-000056460000}"/>
    <cellStyle name="Comma 3 6 6 2 2" xfId="3825" xr:uid="{00000000-0005-0000-0000-000057460000}"/>
    <cellStyle name="Comma 3 6 6 2 2 2" xfId="8628" xr:uid="{00000000-0005-0000-0000-000058460000}"/>
    <cellStyle name="Comma 3 6 6 2 2 2 2" xfId="18235" xr:uid="{00000000-0005-0000-0000-000059460000}"/>
    <cellStyle name="Comma 3 6 6 2 2 2 2 2" xfId="37449" xr:uid="{466A1D19-95E9-4F68-A39C-DB63EE6FF74C}"/>
    <cellStyle name="Comma 3 6 6 2 2 2 3" xfId="27842" xr:uid="{3259AC06-3C0A-441E-9BE6-0535780850B9}"/>
    <cellStyle name="Comma 3 6 6 2 2 3" xfId="13432" xr:uid="{00000000-0005-0000-0000-00005A460000}"/>
    <cellStyle name="Comma 3 6 6 2 2 3 2" xfId="32646" xr:uid="{9F7D66A6-D7FA-42D2-95C1-79003EB1D372}"/>
    <cellStyle name="Comma 3 6 6 2 2 4" xfId="23039" xr:uid="{E430512E-DF74-43AE-BA00-0EAF69C2F8E9}"/>
    <cellStyle name="Comma 3 6 6 2 3" xfId="6227" xr:uid="{00000000-0005-0000-0000-00005B460000}"/>
    <cellStyle name="Comma 3 6 6 2 3 2" xfId="15834" xr:uid="{00000000-0005-0000-0000-00005C460000}"/>
    <cellStyle name="Comma 3 6 6 2 3 2 2" xfId="35048" xr:uid="{910ECBE9-5D1E-4952-A9C6-84CF7700FCA8}"/>
    <cellStyle name="Comma 3 6 6 2 3 3" xfId="25441" xr:uid="{F6C8CC13-597C-4C99-9D9A-43A2F1E213F0}"/>
    <cellStyle name="Comma 3 6 6 2 4" xfId="11030" xr:uid="{00000000-0005-0000-0000-00005D460000}"/>
    <cellStyle name="Comma 3 6 6 2 4 2" xfId="30244" xr:uid="{963AEE4E-3FEA-48F2-AC5F-3A2B324A381D}"/>
    <cellStyle name="Comma 3 6 6 2 5" xfId="20637" xr:uid="{22780B42-3CE1-4412-8476-B7CAFB958556}"/>
    <cellStyle name="Comma 3 6 6 3" xfId="2220" xr:uid="{00000000-0005-0000-0000-00005E460000}"/>
    <cellStyle name="Comma 3 6 6 3 2" xfId="4625" xr:uid="{00000000-0005-0000-0000-00005F460000}"/>
    <cellStyle name="Comma 3 6 6 3 2 2" xfId="9428" xr:uid="{00000000-0005-0000-0000-000060460000}"/>
    <cellStyle name="Comma 3 6 6 3 2 2 2" xfId="19035" xr:uid="{00000000-0005-0000-0000-000061460000}"/>
    <cellStyle name="Comma 3 6 6 3 2 2 2 2" xfId="38249" xr:uid="{7F8EF190-83B8-499D-BD14-4CB3DC20CAC3}"/>
    <cellStyle name="Comma 3 6 6 3 2 2 3" xfId="28642" xr:uid="{0430F06E-8D45-445A-88B2-8DD5C15F1F94}"/>
    <cellStyle name="Comma 3 6 6 3 2 3" xfId="14232" xr:uid="{00000000-0005-0000-0000-000062460000}"/>
    <cellStyle name="Comma 3 6 6 3 2 3 2" xfId="33446" xr:uid="{1D3D78B3-8B7D-4E11-BDAC-64E8E319F04C}"/>
    <cellStyle name="Comma 3 6 6 3 2 4" xfId="23839" xr:uid="{7461BD3C-2498-44C0-BDB8-061E6545A1AC}"/>
    <cellStyle name="Comma 3 6 6 3 3" xfId="7027" xr:uid="{00000000-0005-0000-0000-000063460000}"/>
    <cellStyle name="Comma 3 6 6 3 3 2" xfId="16634" xr:uid="{00000000-0005-0000-0000-000064460000}"/>
    <cellStyle name="Comma 3 6 6 3 3 2 2" xfId="35848" xr:uid="{D42A3903-E57D-45D4-93B8-1CF9CFD1D6CC}"/>
    <cellStyle name="Comma 3 6 6 3 3 3" xfId="26241" xr:uid="{6721CB8D-FE53-4C6D-B396-8E0DE82EC70D}"/>
    <cellStyle name="Comma 3 6 6 3 4" xfId="11830" xr:uid="{00000000-0005-0000-0000-000065460000}"/>
    <cellStyle name="Comma 3 6 6 3 4 2" xfId="31044" xr:uid="{9E18C91A-038E-43F2-B6C7-9E76FF8D219F}"/>
    <cellStyle name="Comma 3 6 6 3 5" xfId="21437" xr:uid="{A4DCD966-C052-4640-A3E5-CCA5881C7A69}"/>
    <cellStyle name="Comma 3 6 6 4" xfId="3025" xr:uid="{00000000-0005-0000-0000-000066460000}"/>
    <cellStyle name="Comma 3 6 6 4 2" xfId="7828" xr:uid="{00000000-0005-0000-0000-000067460000}"/>
    <cellStyle name="Comma 3 6 6 4 2 2" xfId="17435" xr:uid="{00000000-0005-0000-0000-000068460000}"/>
    <cellStyle name="Comma 3 6 6 4 2 2 2" xfId="36649" xr:uid="{FA814423-0C9A-4891-9706-67A26ED97404}"/>
    <cellStyle name="Comma 3 6 6 4 2 3" xfId="27042" xr:uid="{BC4C4F13-55CE-4B0A-AE68-4F8879BFD01D}"/>
    <cellStyle name="Comma 3 6 6 4 3" xfId="12632" xr:uid="{00000000-0005-0000-0000-000069460000}"/>
    <cellStyle name="Comma 3 6 6 4 3 2" xfId="31846" xr:uid="{BB29B168-06DF-4894-BF0A-1D0A9927452F}"/>
    <cellStyle name="Comma 3 6 6 4 4" xfId="22239" xr:uid="{A15C9875-5F9F-4BC4-957D-94A4477FCEA7}"/>
    <cellStyle name="Comma 3 6 6 5" xfId="5427" xr:uid="{00000000-0005-0000-0000-00006A460000}"/>
    <cellStyle name="Comma 3 6 6 5 2" xfId="15034" xr:uid="{00000000-0005-0000-0000-00006B460000}"/>
    <cellStyle name="Comma 3 6 6 5 2 2" xfId="34248" xr:uid="{FF31E22E-4F7B-4B35-B841-8F36A03BE226}"/>
    <cellStyle name="Comma 3 6 6 5 3" xfId="24641" xr:uid="{B8E5BBEF-7681-47DF-8CDE-BD07C7CE01E0}"/>
    <cellStyle name="Comma 3 6 6 6" xfId="10230" xr:uid="{00000000-0005-0000-0000-00006C460000}"/>
    <cellStyle name="Comma 3 6 6 6 2" xfId="29444" xr:uid="{0DE40E7F-AE35-434B-B793-F8021FBFFBED}"/>
    <cellStyle name="Comma 3 6 6 7" xfId="19837" xr:uid="{419CCE02-0EA6-4F59-AD6E-22E0AAF09F53}"/>
    <cellStyle name="Comma 3 6 7" xfId="820" xr:uid="{00000000-0005-0000-0000-00006D460000}"/>
    <cellStyle name="Comma 3 6 7 2" xfId="3225" xr:uid="{00000000-0005-0000-0000-00006E460000}"/>
    <cellStyle name="Comma 3 6 7 2 2" xfId="8028" xr:uid="{00000000-0005-0000-0000-00006F460000}"/>
    <cellStyle name="Comma 3 6 7 2 2 2" xfId="17635" xr:uid="{00000000-0005-0000-0000-000070460000}"/>
    <cellStyle name="Comma 3 6 7 2 2 2 2" xfId="36849" xr:uid="{E06E66A3-8DB6-482F-BF8A-36BA81C51FBC}"/>
    <cellStyle name="Comma 3 6 7 2 2 3" xfId="27242" xr:uid="{78B61C72-FD3B-408B-A249-224ABB455BA1}"/>
    <cellStyle name="Comma 3 6 7 2 3" xfId="12832" xr:uid="{00000000-0005-0000-0000-000071460000}"/>
    <cellStyle name="Comma 3 6 7 2 3 2" xfId="32046" xr:uid="{63E3A496-BB4D-4D6F-AA02-DED75DEB918F}"/>
    <cellStyle name="Comma 3 6 7 2 4" xfId="22439" xr:uid="{5E3AF40C-48E9-47C6-A98D-0F718F7BB34B}"/>
    <cellStyle name="Comma 3 6 7 3" xfId="5627" xr:uid="{00000000-0005-0000-0000-000072460000}"/>
    <cellStyle name="Comma 3 6 7 3 2" xfId="15234" xr:uid="{00000000-0005-0000-0000-000073460000}"/>
    <cellStyle name="Comma 3 6 7 3 2 2" xfId="34448" xr:uid="{D3C2DF8B-2B4F-4A51-949D-19455BD16743}"/>
    <cellStyle name="Comma 3 6 7 3 3" xfId="24841" xr:uid="{9D34572E-4E89-4B06-B825-A5B24D8AF453}"/>
    <cellStyle name="Comma 3 6 7 4" xfId="10430" xr:uid="{00000000-0005-0000-0000-000074460000}"/>
    <cellStyle name="Comma 3 6 7 4 2" xfId="29644" xr:uid="{5C160F77-0E14-41F4-99CC-9CF7D8596F49}"/>
    <cellStyle name="Comma 3 6 7 5" xfId="20037" xr:uid="{52F6B26B-0D06-45F2-BCBC-F662F462E3B4}"/>
    <cellStyle name="Comma 3 6 8" xfId="1620" xr:uid="{00000000-0005-0000-0000-000075460000}"/>
    <cellStyle name="Comma 3 6 8 2" xfId="4025" xr:uid="{00000000-0005-0000-0000-000076460000}"/>
    <cellStyle name="Comma 3 6 8 2 2" xfId="8828" xr:uid="{00000000-0005-0000-0000-000077460000}"/>
    <cellStyle name="Comma 3 6 8 2 2 2" xfId="18435" xr:uid="{00000000-0005-0000-0000-000078460000}"/>
    <cellStyle name="Comma 3 6 8 2 2 2 2" xfId="37649" xr:uid="{84B1AA49-D433-46EF-875E-3E04796B1522}"/>
    <cellStyle name="Comma 3 6 8 2 2 3" xfId="28042" xr:uid="{9B0D266B-F6DA-4D9A-88BD-4D5F0DBED38F}"/>
    <cellStyle name="Comma 3 6 8 2 3" xfId="13632" xr:uid="{00000000-0005-0000-0000-000079460000}"/>
    <cellStyle name="Comma 3 6 8 2 3 2" xfId="32846" xr:uid="{06FD5AAE-0773-446E-8953-D6E3932C46FB}"/>
    <cellStyle name="Comma 3 6 8 2 4" xfId="23239" xr:uid="{FD3A107A-8C98-43E8-9BE3-B671E1A1D46B}"/>
    <cellStyle name="Comma 3 6 8 3" xfId="6427" xr:uid="{00000000-0005-0000-0000-00007A460000}"/>
    <cellStyle name="Comma 3 6 8 3 2" xfId="16034" xr:uid="{00000000-0005-0000-0000-00007B460000}"/>
    <cellStyle name="Comma 3 6 8 3 2 2" xfId="35248" xr:uid="{13BBF929-2691-4417-A47A-05A8F6C0788F}"/>
    <cellStyle name="Comma 3 6 8 3 3" xfId="25641" xr:uid="{163F99F9-57B1-45F7-9000-E90EB03E4D26}"/>
    <cellStyle name="Comma 3 6 8 4" xfId="11230" xr:uid="{00000000-0005-0000-0000-00007C460000}"/>
    <cellStyle name="Comma 3 6 8 4 2" xfId="30444" xr:uid="{4F56D13E-57B8-4F71-AFD2-B037C8AC96DC}"/>
    <cellStyle name="Comma 3 6 8 5" xfId="20837" xr:uid="{900E8115-113D-4089-B76E-675A7A515C32}"/>
    <cellStyle name="Comma 3 6 9" xfId="2425" xr:uid="{00000000-0005-0000-0000-00007D460000}"/>
    <cellStyle name="Comma 3 6 9 2" xfId="7228" xr:uid="{00000000-0005-0000-0000-00007E460000}"/>
    <cellStyle name="Comma 3 6 9 2 2" xfId="16835" xr:uid="{00000000-0005-0000-0000-00007F460000}"/>
    <cellStyle name="Comma 3 6 9 2 2 2" xfId="36049" xr:uid="{9AAA9346-1837-434A-A8BA-7941F428EA9D}"/>
    <cellStyle name="Comma 3 6 9 2 3" xfId="26442" xr:uid="{98A213BB-3CB5-483F-A7AE-3A1A90C1CDB2}"/>
    <cellStyle name="Comma 3 6 9 3" xfId="12032" xr:uid="{00000000-0005-0000-0000-000080460000}"/>
    <cellStyle name="Comma 3 6 9 3 2" xfId="31246" xr:uid="{A820D5F4-876E-4D34-BF44-2387F7DDF85B}"/>
    <cellStyle name="Comma 3 6 9 4" xfId="21639" xr:uid="{A68CA6C0-A4FA-4490-B15C-A94C530B16C9}"/>
    <cellStyle name="Comma 3 7" xfId="28" xr:uid="{00000000-0005-0000-0000-000081460000}"/>
    <cellStyle name="Comma 3 7 10" xfId="4837" xr:uid="{00000000-0005-0000-0000-000082460000}"/>
    <cellStyle name="Comma 3 7 10 2" xfId="14444" xr:uid="{00000000-0005-0000-0000-000083460000}"/>
    <cellStyle name="Comma 3 7 10 2 2" xfId="33658" xr:uid="{518FD72C-3CA4-48FF-9F84-8C6E480AFABA}"/>
    <cellStyle name="Comma 3 7 10 3" xfId="24051" xr:uid="{C8DEF317-1B0F-4471-9271-066EC66A2382}"/>
    <cellStyle name="Comma 3 7 11" xfId="9640" xr:uid="{00000000-0005-0000-0000-000084460000}"/>
    <cellStyle name="Comma 3 7 11 2" xfId="28854" xr:uid="{296BDFF5-5D97-4C52-AB3E-B33894F061A3}"/>
    <cellStyle name="Comma 3 7 12" xfId="19247" xr:uid="{AAB49EB3-09F7-4BE1-8B83-0046C8A08037}"/>
    <cellStyle name="Comma 3 7 2" xfId="79" xr:uid="{00000000-0005-0000-0000-000085460000}"/>
    <cellStyle name="Comma 3 7 2 10" xfId="9690" xr:uid="{00000000-0005-0000-0000-000086460000}"/>
    <cellStyle name="Comma 3 7 2 10 2" xfId="28904" xr:uid="{8AC29280-1DAD-43C5-9DE4-C8EA88CAF6C7}"/>
    <cellStyle name="Comma 3 7 2 11" xfId="19297" xr:uid="{E77C676C-DCE0-4DE1-A84B-D1376C294994}"/>
    <cellStyle name="Comma 3 7 2 2" xfId="179" xr:uid="{00000000-0005-0000-0000-000087460000}"/>
    <cellStyle name="Comma 3 7 2 2 10" xfId="19397" xr:uid="{289BEBFE-C662-4795-AB23-C624DB36D540}"/>
    <cellStyle name="Comma 3 7 2 2 2" xfId="379" xr:uid="{00000000-0005-0000-0000-000088460000}"/>
    <cellStyle name="Comma 3 7 2 2 2 2" xfId="1180" xr:uid="{00000000-0005-0000-0000-000089460000}"/>
    <cellStyle name="Comma 3 7 2 2 2 2 2" xfId="3585" xr:uid="{00000000-0005-0000-0000-00008A460000}"/>
    <cellStyle name="Comma 3 7 2 2 2 2 2 2" xfId="8388" xr:uid="{00000000-0005-0000-0000-00008B460000}"/>
    <cellStyle name="Comma 3 7 2 2 2 2 2 2 2" xfId="17995" xr:uid="{00000000-0005-0000-0000-00008C460000}"/>
    <cellStyle name="Comma 3 7 2 2 2 2 2 2 2 2" xfId="37209" xr:uid="{6E817398-AF76-4EC3-A8AC-8D5A2274397F}"/>
    <cellStyle name="Comma 3 7 2 2 2 2 2 2 3" xfId="27602" xr:uid="{1C86EF3F-5427-4DC4-982B-6BD70615B6F8}"/>
    <cellStyle name="Comma 3 7 2 2 2 2 2 3" xfId="13192" xr:uid="{00000000-0005-0000-0000-00008D460000}"/>
    <cellStyle name="Comma 3 7 2 2 2 2 2 3 2" xfId="32406" xr:uid="{3F32558C-0C9F-4D43-9CC6-1EB0D9AF3ECC}"/>
    <cellStyle name="Comma 3 7 2 2 2 2 2 4" xfId="22799" xr:uid="{36E9BD0B-88E7-4C03-9D28-A3098382A08A}"/>
    <cellStyle name="Comma 3 7 2 2 2 2 3" xfId="5987" xr:uid="{00000000-0005-0000-0000-00008E460000}"/>
    <cellStyle name="Comma 3 7 2 2 2 2 3 2" xfId="15594" xr:uid="{00000000-0005-0000-0000-00008F460000}"/>
    <cellStyle name="Comma 3 7 2 2 2 2 3 2 2" xfId="34808" xr:uid="{16BD493D-E6D4-478F-9D5D-A4A80970F347}"/>
    <cellStyle name="Comma 3 7 2 2 2 2 3 3" xfId="25201" xr:uid="{2035A487-2FC0-4740-9F46-890D78C70D9F}"/>
    <cellStyle name="Comma 3 7 2 2 2 2 4" xfId="10790" xr:uid="{00000000-0005-0000-0000-000090460000}"/>
    <cellStyle name="Comma 3 7 2 2 2 2 4 2" xfId="30004" xr:uid="{8A4F3F84-53FE-4D7E-9C9A-DD2B51780705}"/>
    <cellStyle name="Comma 3 7 2 2 2 2 5" xfId="20397" xr:uid="{74FEDF61-31D6-4447-A3EE-92DA2A4547A1}"/>
    <cellStyle name="Comma 3 7 2 2 2 3" xfId="1980" xr:uid="{00000000-0005-0000-0000-000091460000}"/>
    <cellStyle name="Comma 3 7 2 2 2 3 2" xfId="4385" xr:uid="{00000000-0005-0000-0000-000092460000}"/>
    <cellStyle name="Comma 3 7 2 2 2 3 2 2" xfId="9188" xr:uid="{00000000-0005-0000-0000-000093460000}"/>
    <cellStyle name="Comma 3 7 2 2 2 3 2 2 2" xfId="18795" xr:uid="{00000000-0005-0000-0000-000094460000}"/>
    <cellStyle name="Comma 3 7 2 2 2 3 2 2 2 2" xfId="38009" xr:uid="{9B90AD20-E0B9-432B-BA7A-6D5FF1E8B57C}"/>
    <cellStyle name="Comma 3 7 2 2 2 3 2 2 3" xfId="28402" xr:uid="{A1507DE8-A2A2-4E0D-9BBC-8ECFFCB3D64A}"/>
    <cellStyle name="Comma 3 7 2 2 2 3 2 3" xfId="13992" xr:uid="{00000000-0005-0000-0000-000095460000}"/>
    <cellStyle name="Comma 3 7 2 2 2 3 2 3 2" xfId="33206" xr:uid="{B0F4D935-0C36-4746-BB27-DB8C5E9BD055}"/>
    <cellStyle name="Comma 3 7 2 2 2 3 2 4" xfId="23599" xr:uid="{454EC75D-2805-4009-B524-F35B7E3C9FBD}"/>
    <cellStyle name="Comma 3 7 2 2 2 3 3" xfId="6787" xr:uid="{00000000-0005-0000-0000-000096460000}"/>
    <cellStyle name="Comma 3 7 2 2 2 3 3 2" xfId="16394" xr:uid="{00000000-0005-0000-0000-000097460000}"/>
    <cellStyle name="Comma 3 7 2 2 2 3 3 2 2" xfId="35608" xr:uid="{D57436C5-0B5B-4BCA-BCB5-F8C04ACB89CF}"/>
    <cellStyle name="Comma 3 7 2 2 2 3 3 3" xfId="26001" xr:uid="{0648DE06-A52D-4D34-8830-B1603107758B}"/>
    <cellStyle name="Comma 3 7 2 2 2 3 4" xfId="11590" xr:uid="{00000000-0005-0000-0000-000098460000}"/>
    <cellStyle name="Comma 3 7 2 2 2 3 4 2" xfId="30804" xr:uid="{888739A7-D554-4D05-951F-B2EF7B5862FD}"/>
    <cellStyle name="Comma 3 7 2 2 2 3 5" xfId="21197" xr:uid="{98062855-3825-4448-9FCD-46B19745A7CF}"/>
    <cellStyle name="Comma 3 7 2 2 2 4" xfId="2785" xr:uid="{00000000-0005-0000-0000-000099460000}"/>
    <cellStyle name="Comma 3 7 2 2 2 4 2" xfId="7588" xr:uid="{00000000-0005-0000-0000-00009A460000}"/>
    <cellStyle name="Comma 3 7 2 2 2 4 2 2" xfId="17195" xr:uid="{00000000-0005-0000-0000-00009B460000}"/>
    <cellStyle name="Comma 3 7 2 2 2 4 2 2 2" xfId="36409" xr:uid="{7B802A54-C935-497E-AFC9-A7A41A82CF2A}"/>
    <cellStyle name="Comma 3 7 2 2 2 4 2 3" xfId="26802" xr:uid="{1CE1AD10-27DB-40BD-8566-FAE9C93E5B44}"/>
    <cellStyle name="Comma 3 7 2 2 2 4 3" xfId="12392" xr:uid="{00000000-0005-0000-0000-00009C460000}"/>
    <cellStyle name="Comma 3 7 2 2 2 4 3 2" xfId="31606" xr:uid="{391FECB3-A067-4F77-8CC6-E37A71BB3672}"/>
    <cellStyle name="Comma 3 7 2 2 2 4 4" xfId="21999" xr:uid="{4887F29F-F8B7-4413-BABF-E1A9A218CAC4}"/>
    <cellStyle name="Comma 3 7 2 2 2 5" xfId="5187" xr:uid="{00000000-0005-0000-0000-00009D460000}"/>
    <cellStyle name="Comma 3 7 2 2 2 5 2" xfId="14794" xr:uid="{00000000-0005-0000-0000-00009E460000}"/>
    <cellStyle name="Comma 3 7 2 2 2 5 2 2" xfId="34008" xr:uid="{34B715A9-BE6B-46DE-8AC1-A88F3C5F972B}"/>
    <cellStyle name="Comma 3 7 2 2 2 5 3" xfId="24401" xr:uid="{A093BA2D-2C81-4668-AC19-943F9B1F9C78}"/>
    <cellStyle name="Comma 3 7 2 2 2 6" xfId="9990" xr:uid="{00000000-0005-0000-0000-00009F460000}"/>
    <cellStyle name="Comma 3 7 2 2 2 6 2" xfId="29204" xr:uid="{7F7BEE7D-3EF1-4C53-923A-D74BAC766931}"/>
    <cellStyle name="Comma 3 7 2 2 2 7" xfId="19597" xr:uid="{B4A3A507-7D47-4E63-946C-D0180DDFF910}"/>
    <cellStyle name="Comma 3 7 2 2 3" xfId="579" xr:uid="{00000000-0005-0000-0000-0000A0460000}"/>
    <cellStyle name="Comma 3 7 2 2 3 2" xfId="1380" xr:uid="{00000000-0005-0000-0000-0000A1460000}"/>
    <cellStyle name="Comma 3 7 2 2 3 2 2" xfId="3785" xr:uid="{00000000-0005-0000-0000-0000A2460000}"/>
    <cellStyle name="Comma 3 7 2 2 3 2 2 2" xfId="8588" xr:uid="{00000000-0005-0000-0000-0000A3460000}"/>
    <cellStyle name="Comma 3 7 2 2 3 2 2 2 2" xfId="18195" xr:uid="{00000000-0005-0000-0000-0000A4460000}"/>
    <cellStyle name="Comma 3 7 2 2 3 2 2 2 2 2" xfId="37409" xr:uid="{2216AF7D-FB0F-4854-BE92-0B7117B522F7}"/>
    <cellStyle name="Comma 3 7 2 2 3 2 2 2 3" xfId="27802" xr:uid="{0CDC6902-CB1A-4776-B27B-8EE3FF361864}"/>
    <cellStyle name="Comma 3 7 2 2 3 2 2 3" xfId="13392" xr:uid="{00000000-0005-0000-0000-0000A5460000}"/>
    <cellStyle name="Comma 3 7 2 2 3 2 2 3 2" xfId="32606" xr:uid="{29433CD2-1CA3-499A-B3AE-BAB8F7755AC3}"/>
    <cellStyle name="Comma 3 7 2 2 3 2 2 4" xfId="22999" xr:uid="{199F80B2-C1D9-4426-8431-BE12139A0FC8}"/>
    <cellStyle name="Comma 3 7 2 2 3 2 3" xfId="6187" xr:uid="{00000000-0005-0000-0000-0000A6460000}"/>
    <cellStyle name="Comma 3 7 2 2 3 2 3 2" xfId="15794" xr:uid="{00000000-0005-0000-0000-0000A7460000}"/>
    <cellStyle name="Comma 3 7 2 2 3 2 3 2 2" xfId="35008" xr:uid="{D09C63F9-23F2-4525-8E0C-1892D09826E4}"/>
    <cellStyle name="Comma 3 7 2 2 3 2 3 3" xfId="25401" xr:uid="{45449A0C-6C7F-4FF8-B155-6C7EB16E3366}"/>
    <cellStyle name="Comma 3 7 2 2 3 2 4" xfId="10990" xr:uid="{00000000-0005-0000-0000-0000A8460000}"/>
    <cellStyle name="Comma 3 7 2 2 3 2 4 2" xfId="30204" xr:uid="{B93D81F6-09FD-4150-9CF9-3B4B1E5411DC}"/>
    <cellStyle name="Comma 3 7 2 2 3 2 5" xfId="20597" xr:uid="{6DEA4BE0-5441-49D8-8DB3-507C55D9BD06}"/>
    <cellStyle name="Comma 3 7 2 2 3 3" xfId="2180" xr:uid="{00000000-0005-0000-0000-0000A9460000}"/>
    <cellStyle name="Comma 3 7 2 2 3 3 2" xfId="4585" xr:uid="{00000000-0005-0000-0000-0000AA460000}"/>
    <cellStyle name="Comma 3 7 2 2 3 3 2 2" xfId="9388" xr:uid="{00000000-0005-0000-0000-0000AB460000}"/>
    <cellStyle name="Comma 3 7 2 2 3 3 2 2 2" xfId="18995" xr:uid="{00000000-0005-0000-0000-0000AC460000}"/>
    <cellStyle name="Comma 3 7 2 2 3 3 2 2 2 2" xfId="38209" xr:uid="{092651EC-9AFA-4C9E-AC09-FF7D489B370B}"/>
    <cellStyle name="Comma 3 7 2 2 3 3 2 2 3" xfId="28602" xr:uid="{E699DDC5-C5C6-4099-BA40-48AAB7C397F4}"/>
    <cellStyle name="Comma 3 7 2 2 3 3 2 3" xfId="14192" xr:uid="{00000000-0005-0000-0000-0000AD460000}"/>
    <cellStyle name="Comma 3 7 2 2 3 3 2 3 2" xfId="33406" xr:uid="{BF59BC6D-B370-4D09-972E-E0770FA56F87}"/>
    <cellStyle name="Comma 3 7 2 2 3 3 2 4" xfId="23799" xr:uid="{82A793B7-85F8-4E44-AD4F-1DB21E19D924}"/>
    <cellStyle name="Comma 3 7 2 2 3 3 3" xfId="6987" xr:uid="{00000000-0005-0000-0000-0000AE460000}"/>
    <cellStyle name="Comma 3 7 2 2 3 3 3 2" xfId="16594" xr:uid="{00000000-0005-0000-0000-0000AF460000}"/>
    <cellStyle name="Comma 3 7 2 2 3 3 3 2 2" xfId="35808" xr:uid="{DD095CB7-5E9A-4539-B701-7B3A1C19DC76}"/>
    <cellStyle name="Comma 3 7 2 2 3 3 3 3" xfId="26201" xr:uid="{529001BF-6C95-4242-BCC8-C913913991F4}"/>
    <cellStyle name="Comma 3 7 2 2 3 3 4" xfId="11790" xr:uid="{00000000-0005-0000-0000-0000B0460000}"/>
    <cellStyle name="Comma 3 7 2 2 3 3 4 2" xfId="31004" xr:uid="{C9A6E6BB-BD6A-46D5-A278-A5D120CBD66B}"/>
    <cellStyle name="Comma 3 7 2 2 3 3 5" xfId="21397" xr:uid="{9C5EF46B-A283-45E8-AD6B-AC9D498E1344}"/>
    <cellStyle name="Comma 3 7 2 2 3 4" xfId="2985" xr:uid="{00000000-0005-0000-0000-0000B1460000}"/>
    <cellStyle name="Comma 3 7 2 2 3 4 2" xfId="7788" xr:uid="{00000000-0005-0000-0000-0000B2460000}"/>
    <cellStyle name="Comma 3 7 2 2 3 4 2 2" xfId="17395" xr:uid="{00000000-0005-0000-0000-0000B3460000}"/>
    <cellStyle name="Comma 3 7 2 2 3 4 2 2 2" xfId="36609" xr:uid="{C6B2B2E5-EA7E-4DCC-ACD4-CE8AB8E0AC24}"/>
    <cellStyle name="Comma 3 7 2 2 3 4 2 3" xfId="27002" xr:uid="{4D3E6229-1AF4-4070-A560-77330FE25879}"/>
    <cellStyle name="Comma 3 7 2 2 3 4 3" xfId="12592" xr:uid="{00000000-0005-0000-0000-0000B4460000}"/>
    <cellStyle name="Comma 3 7 2 2 3 4 3 2" xfId="31806" xr:uid="{FFFA30F3-7B3C-40EA-92D6-1DD9DF8B1F06}"/>
    <cellStyle name="Comma 3 7 2 2 3 4 4" xfId="22199" xr:uid="{B5C590A7-2B00-4E3A-BFAE-4FDF1E6200A2}"/>
    <cellStyle name="Comma 3 7 2 2 3 5" xfId="5387" xr:uid="{00000000-0005-0000-0000-0000B5460000}"/>
    <cellStyle name="Comma 3 7 2 2 3 5 2" xfId="14994" xr:uid="{00000000-0005-0000-0000-0000B6460000}"/>
    <cellStyle name="Comma 3 7 2 2 3 5 2 2" xfId="34208" xr:uid="{B198352B-84FD-4A88-8B4C-1D57138D668B}"/>
    <cellStyle name="Comma 3 7 2 2 3 5 3" xfId="24601" xr:uid="{E336805B-C2C7-41E2-A36A-C5478AC2A0B6}"/>
    <cellStyle name="Comma 3 7 2 2 3 6" xfId="10190" xr:uid="{00000000-0005-0000-0000-0000B7460000}"/>
    <cellStyle name="Comma 3 7 2 2 3 6 2" xfId="29404" xr:uid="{50BDF438-B17D-4E05-8D18-A36556BFAF52}"/>
    <cellStyle name="Comma 3 7 2 2 3 7" xfId="19797" xr:uid="{F3FBA14A-47B6-4CEE-AD36-94381B0A5965}"/>
    <cellStyle name="Comma 3 7 2 2 4" xfId="779" xr:uid="{00000000-0005-0000-0000-0000B8460000}"/>
    <cellStyle name="Comma 3 7 2 2 4 2" xfId="1580" xr:uid="{00000000-0005-0000-0000-0000B9460000}"/>
    <cellStyle name="Comma 3 7 2 2 4 2 2" xfId="3985" xr:uid="{00000000-0005-0000-0000-0000BA460000}"/>
    <cellStyle name="Comma 3 7 2 2 4 2 2 2" xfId="8788" xr:uid="{00000000-0005-0000-0000-0000BB460000}"/>
    <cellStyle name="Comma 3 7 2 2 4 2 2 2 2" xfId="18395" xr:uid="{00000000-0005-0000-0000-0000BC460000}"/>
    <cellStyle name="Comma 3 7 2 2 4 2 2 2 2 2" xfId="37609" xr:uid="{6F585629-CFFF-43EE-97BD-1D8EDCC92611}"/>
    <cellStyle name="Comma 3 7 2 2 4 2 2 2 3" xfId="28002" xr:uid="{89B0D6AC-2FB6-42DF-BD9B-41D2F1976202}"/>
    <cellStyle name="Comma 3 7 2 2 4 2 2 3" xfId="13592" xr:uid="{00000000-0005-0000-0000-0000BD460000}"/>
    <cellStyle name="Comma 3 7 2 2 4 2 2 3 2" xfId="32806" xr:uid="{271028A9-82EE-4441-B6DD-7DD6A5B1BD27}"/>
    <cellStyle name="Comma 3 7 2 2 4 2 2 4" xfId="23199" xr:uid="{6B6B2F0E-FBB6-4CF7-A9EF-647EF875C9BC}"/>
    <cellStyle name="Comma 3 7 2 2 4 2 3" xfId="6387" xr:uid="{00000000-0005-0000-0000-0000BE460000}"/>
    <cellStyle name="Comma 3 7 2 2 4 2 3 2" xfId="15994" xr:uid="{00000000-0005-0000-0000-0000BF460000}"/>
    <cellStyle name="Comma 3 7 2 2 4 2 3 2 2" xfId="35208" xr:uid="{0E8D21A8-1AD1-49A0-9E4D-D542D7E28EC2}"/>
    <cellStyle name="Comma 3 7 2 2 4 2 3 3" xfId="25601" xr:uid="{185C919C-2038-4FA1-8EBF-4D94F9B70608}"/>
    <cellStyle name="Comma 3 7 2 2 4 2 4" xfId="11190" xr:uid="{00000000-0005-0000-0000-0000C0460000}"/>
    <cellStyle name="Comma 3 7 2 2 4 2 4 2" xfId="30404" xr:uid="{9B389FEA-DA46-482A-8649-EE8A5290E5B7}"/>
    <cellStyle name="Comma 3 7 2 2 4 2 5" xfId="20797" xr:uid="{2D1DE3F3-0061-4BD5-BD7C-B992E7D26BA5}"/>
    <cellStyle name="Comma 3 7 2 2 4 3" xfId="2380" xr:uid="{00000000-0005-0000-0000-0000C1460000}"/>
    <cellStyle name="Comma 3 7 2 2 4 3 2" xfId="4785" xr:uid="{00000000-0005-0000-0000-0000C2460000}"/>
    <cellStyle name="Comma 3 7 2 2 4 3 2 2" xfId="9588" xr:uid="{00000000-0005-0000-0000-0000C3460000}"/>
    <cellStyle name="Comma 3 7 2 2 4 3 2 2 2" xfId="19195" xr:uid="{00000000-0005-0000-0000-0000C4460000}"/>
    <cellStyle name="Comma 3 7 2 2 4 3 2 2 2 2" xfId="38409" xr:uid="{C2F48894-2495-41D2-8A36-DB70C026D4EC}"/>
    <cellStyle name="Comma 3 7 2 2 4 3 2 2 3" xfId="28802" xr:uid="{BD83E682-0C44-45B9-8BCD-E3DE7D6DF40B}"/>
    <cellStyle name="Comma 3 7 2 2 4 3 2 3" xfId="14392" xr:uid="{00000000-0005-0000-0000-0000C5460000}"/>
    <cellStyle name="Comma 3 7 2 2 4 3 2 3 2" xfId="33606" xr:uid="{948CD462-F852-47EC-9E09-EF8CEFCD62E9}"/>
    <cellStyle name="Comma 3 7 2 2 4 3 2 4" xfId="23999" xr:uid="{66DD7A33-FB0F-4351-8CBE-AD66EB994BB8}"/>
    <cellStyle name="Comma 3 7 2 2 4 3 3" xfId="7187" xr:uid="{00000000-0005-0000-0000-0000C6460000}"/>
    <cellStyle name="Comma 3 7 2 2 4 3 3 2" xfId="16794" xr:uid="{00000000-0005-0000-0000-0000C7460000}"/>
    <cellStyle name="Comma 3 7 2 2 4 3 3 2 2" xfId="36008" xr:uid="{FD87BE7D-2F2B-4732-84FF-4FA8139B9EE5}"/>
    <cellStyle name="Comma 3 7 2 2 4 3 3 3" xfId="26401" xr:uid="{3FCF14C7-8DDF-42A9-A5BF-D55A4CCFD50F}"/>
    <cellStyle name="Comma 3 7 2 2 4 3 4" xfId="11990" xr:uid="{00000000-0005-0000-0000-0000C8460000}"/>
    <cellStyle name="Comma 3 7 2 2 4 3 4 2" xfId="31204" xr:uid="{E3762FE2-8F00-44AB-9E59-EE81126F43B2}"/>
    <cellStyle name="Comma 3 7 2 2 4 3 5" xfId="21597" xr:uid="{022B2BC5-27B0-4722-B4E8-1FE3DE0C86C6}"/>
    <cellStyle name="Comma 3 7 2 2 4 4" xfId="3185" xr:uid="{00000000-0005-0000-0000-0000C9460000}"/>
    <cellStyle name="Comma 3 7 2 2 4 4 2" xfId="7988" xr:uid="{00000000-0005-0000-0000-0000CA460000}"/>
    <cellStyle name="Comma 3 7 2 2 4 4 2 2" xfId="17595" xr:uid="{00000000-0005-0000-0000-0000CB460000}"/>
    <cellStyle name="Comma 3 7 2 2 4 4 2 2 2" xfId="36809" xr:uid="{DA6AFEBF-8E38-41B8-BBCF-6285CAF0E760}"/>
    <cellStyle name="Comma 3 7 2 2 4 4 2 3" xfId="27202" xr:uid="{23D9D18C-3396-4887-8714-C373CD007F8F}"/>
    <cellStyle name="Comma 3 7 2 2 4 4 3" xfId="12792" xr:uid="{00000000-0005-0000-0000-0000CC460000}"/>
    <cellStyle name="Comma 3 7 2 2 4 4 3 2" xfId="32006" xr:uid="{2CBEAE25-1C3C-4F47-B590-EB9744121239}"/>
    <cellStyle name="Comma 3 7 2 2 4 4 4" xfId="22399" xr:uid="{6CFB1B0B-8F45-4DB4-9DF4-6FCF16F363A1}"/>
    <cellStyle name="Comma 3 7 2 2 4 5" xfId="5587" xr:uid="{00000000-0005-0000-0000-0000CD460000}"/>
    <cellStyle name="Comma 3 7 2 2 4 5 2" xfId="15194" xr:uid="{00000000-0005-0000-0000-0000CE460000}"/>
    <cellStyle name="Comma 3 7 2 2 4 5 2 2" xfId="34408" xr:uid="{06E99FBB-8643-40FF-83D2-B60463B48311}"/>
    <cellStyle name="Comma 3 7 2 2 4 5 3" xfId="24801" xr:uid="{9637EB48-3F00-4C4F-9239-CE28903E8505}"/>
    <cellStyle name="Comma 3 7 2 2 4 6" xfId="10390" xr:uid="{00000000-0005-0000-0000-0000CF460000}"/>
    <cellStyle name="Comma 3 7 2 2 4 6 2" xfId="29604" xr:uid="{8870AA6E-C113-4122-A07F-690F3380413F}"/>
    <cellStyle name="Comma 3 7 2 2 4 7" xfId="19997" xr:uid="{F738C193-7715-4E82-8767-D1113DED97FD}"/>
    <cellStyle name="Comma 3 7 2 2 5" xfId="980" xr:uid="{00000000-0005-0000-0000-0000D0460000}"/>
    <cellStyle name="Comma 3 7 2 2 5 2" xfId="3385" xr:uid="{00000000-0005-0000-0000-0000D1460000}"/>
    <cellStyle name="Comma 3 7 2 2 5 2 2" xfId="8188" xr:uid="{00000000-0005-0000-0000-0000D2460000}"/>
    <cellStyle name="Comma 3 7 2 2 5 2 2 2" xfId="17795" xr:uid="{00000000-0005-0000-0000-0000D3460000}"/>
    <cellStyle name="Comma 3 7 2 2 5 2 2 2 2" xfId="37009" xr:uid="{57C92E25-1CFE-4A33-A425-0BBF704169A9}"/>
    <cellStyle name="Comma 3 7 2 2 5 2 2 3" xfId="27402" xr:uid="{3B3C182E-B2ED-4D96-8D01-2845DF6E6EE9}"/>
    <cellStyle name="Comma 3 7 2 2 5 2 3" xfId="12992" xr:uid="{00000000-0005-0000-0000-0000D4460000}"/>
    <cellStyle name="Comma 3 7 2 2 5 2 3 2" xfId="32206" xr:uid="{CD9E863F-8441-4415-9E93-C82B88278081}"/>
    <cellStyle name="Comma 3 7 2 2 5 2 4" xfId="22599" xr:uid="{1DC10BB4-3D26-47CF-B901-85227E3473E9}"/>
    <cellStyle name="Comma 3 7 2 2 5 3" xfId="5787" xr:uid="{00000000-0005-0000-0000-0000D5460000}"/>
    <cellStyle name="Comma 3 7 2 2 5 3 2" xfId="15394" xr:uid="{00000000-0005-0000-0000-0000D6460000}"/>
    <cellStyle name="Comma 3 7 2 2 5 3 2 2" xfId="34608" xr:uid="{D9D0EC78-9E1F-4AF6-B27A-D674575B43DE}"/>
    <cellStyle name="Comma 3 7 2 2 5 3 3" xfId="25001" xr:uid="{7C5B4427-A17D-4A29-A35A-5B83B44853E7}"/>
    <cellStyle name="Comma 3 7 2 2 5 4" xfId="10590" xr:uid="{00000000-0005-0000-0000-0000D7460000}"/>
    <cellStyle name="Comma 3 7 2 2 5 4 2" xfId="29804" xr:uid="{D9951091-F538-4298-B113-615655CB4CC4}"/>
    <cellStyle name="Comma 3 7 2 2 5 5" xfId="20197" xr:uid="{5EFD47C0-2A6F-403A-9BF2-1E38FB5198F3}"/>
    <cellStyle name="Comma 3 7 2 2 6" xfId="1780" xr:uid="{00000000-0005-0000-0000-0000D8460000}"/>
    <cellStyle name="Comma 3 7 2 2 6 2" xfId="4185" xr:uid="{00000000-0005-0000-0000-0000D9460000}"/>
    <cellStyle name="Comma 3 7 2 2 6 2 2" xfId="8988" xr:uid="{00000000-0005-0000-0000-0000DA460000}"/>
    <cellStyle name="Comma 3 7 2 2 6 2 2 2" xfId="18595" xr:uid="{00000000-0005-0000-0000-0000DB460000}"/>
    <cellStyle name="Comma 3 7 2 2 6 2 2 2 2" xfId="37809" xr:uid="{34CDE5D5-3862-45E5-BB74-9C0D247E5764}"/>
    <cellStyle name="Comma 3 7 2 2 6 2 2 3" xfId="28202" xr:uid="{471A73E0-0011-4946-B132-DFF59A379F22}"/>
    <cellStyle name="Comma 3 7 2 2 6 2 3" xfId="13792" xr:uid="{00000000-0005-0000-0000-0000DC460000}"/>
    <cellStyle name="Comma 3 7 2 2 6 2 3 2" xfId="33006" xr:uid="{B84D1E97-76E4-4C0B-B2AB-80F04EA1FAB8}"/>
    <cellStyle name="Comma 3 7 2 2 6 2 4" xfId="23399" xr:uid="{7E134225-3110-4C78-AAB2-D5289668AFBC}"/>
    <cellStyle name="Comma 3 7 2 2 6 3" xfId="6587" xr:uid="{00000000-0005-0000-0000-0000DD460000}"/>
    <cellStyle name="Comma 3 7 2 2 6 3 2" xfId="16194" xr:uid="{00000000-0005-0000-0000-0000DE460000}"/>
    <cellStyle name="Comma 3 7 2 2 6 3 2 2" xfId="35408" xr:uid="{924A41CD-0656-46D0-A419-3440549E89E6}"/>
    <cellStyle name="Comma 3 7 2 2 6 3 3" xfId="25801" xr:uid="{294E9F29-2ECE-47FE-AEE3-8956185911DB}"/>
    <cellStyle name="Comma 3 7 2 2 6 4" xfId="11390" xr:uid="{00000000-0005-0000-0000-0000DF460000}"/>
    <cellStyle name="Comma 3 7 2 2 6 4 2" xfId="30604" xr:uid="{4ABA8313-988E-4972-BADB-4A7276386A93}"/>
    <cellStyle name="Comma 3 7 2 2 6 5" xfId="20997" xr:uid="{0E3DAABB-B1A6-4119-905D-200FC12ABCFF}"/>
    <cellStyle name="Comma 3 7 2 2 7" xfId="2585" xr:uid="{00000000-0005-0000-0000-0000E0460000}"/>
    <cellStyle name="Comma 3 7 2 2 7 2" xfId="7388" xr:uid="{00000000-0005-0000-0000-0000E1460000}"/>
    <cellStyle name="Comma 3 7 2 2 7 2 2" xfId="16995" xr:uid="{00000000-0005-0000-0000-0000E2460000}"/>
    <cellStyle name="Comma 3 7 2 2 7 2 2 2" xfId="36209" xr:uid="{1457D479-B63E-4A40-B0A4-15BC7BF731D3}"/>
    <cellStyle name="Comma 3 7 2 2 7 2 3" xfId="26602" xr:uid="{443F61C2-EE02-4944-AC7C-456B07C56FA6}"/>
    <cellStyle name="Comma 3 7 2 2 7 3" xfId="12192" xr:uid="{00000000-0005-0000-0000-0000E3460000}"/>
    <cellStyle name="Comma 3 7 2 2 7 3 2" xfId="31406" xr:uid="{0AEABC8C-4EDD-4383-BC1A-2A003DFB39FD}"/>
    <cellStyle name="Comma 3 7 2 2 7 4" xfId="21799" xr:uid="{CCF0B5F6-638F-4333-888C-952589446085}"/>
    <cellStyle name="Comma 3 7 2 2 8" xfId="4987" xr:uid="{00000000-0005-0000-0000-0000E4460000}"/>
    <cellStyle name="Comma 3 7 2 2 8 2" xfId="14594" xr:uid="{00000000-0005-0000-0000-0000E5460000}"/>
    <cellStyle name="Comma 3 7 2 2 8 2 2" xfId="33808" xr:uid="{C5CC7D8C-35B7-4157-B365-7A87DD69CC34}"/>
    <cellStyle name="Comma 3 7 2 2 8 3" xfId="24201" xr:uid="{0E901E8A-0CCF-471B-862E-8518BA9D6275}"/>
    <cellStyle name="Comma 3 7 2 2 9" xfId="9790" xr:uid="{00000000-0005-0000-0000-0000E6460000}"/>
    <cellStyle name="Comma 3 7 2 2 9 2" xfId="29004" xr:uid="{5F4DB031-8D2E-484E-81E9-14515DF3A9FF}"/>
    <cellStyle name="Comma 3 7 2 3" xfId="279" xr:uid="{00000000-0005-0000-0000-0000E7460000}"/>
    <cellStyle name="Comma 3 7 2 3 2" xfId="1080" xr:uid="{00000000-0005-0000-0000-0000E8460000}"/>
    <cellStyle name="Comma 3 7 2 3 2 2" xfId="3485" xr:uid="{00000000-0005-0000-0000-0000E9460000}"/>
    <cellStyle name="Comma 3 7 2 3 2 2 2" xfId="8288" xr:uid="{00000000-0005-0000-0000-0000EA460000}"/>
    <cellStyle name="Comma 3 7 2 3 2 2 2 2" xfId="17895" xr:uid="{00000000-0005-0000-0000-0000EB460000}"/>
    <cellStyle name="Comma 3 7 2 3 2 2 2 2 2" xfId="37109" xr:uid="{60E86CFA-417A-449E-9F67-2E634A786319}"/>
    <cellStyle name="Comma 3 7 2 3 2 2 2 3" xfId="27502" xr:uid="{9E750EA5-B261-4348-86F2-FC824909949F}"/>
    <cellStyle name="Comma 3 7 2 3 2 2 3" xfId="13092" xr:uid="{00000000-0005-0000-0000-0000EC460000}"/>
    <cellStyle name="Comma 3 7 2 3 2 2 3 2" xfId="32306" xr:uid="{04E53C04-CD52-4220-BCD9-D037CB9F22F5}"/>
    <cellStyle name="Comma 3 7 2 3 2 2 4" xfId="22699" xr:uid="{F34E3C97-42E0-465B-8951-E0F90444CDDA}"/>
    <cellStyle name="Comma 3 7 2 3 2 3" xfId="5887" xr:uid="{00000000-0005-0000-0000-0000ED460000}"/>
    <cellStyle name="Comma 3 7 2 3 2 3 2" xfId="15494" xr:uid="{00000000-0005-0000-0000-0000EE460000}"/>
    <cellStyle name="Comma 3 7 2 3 2 3 2 2" xfId="34708" xr:uid="{BBE8E38D-C71C-47DC-8F98-6E1BA432D588}"/>
    <cellStyle name="Comma 3 7 2 3 2 3 3" xfId="25101" xr:uid="{A42AF6FB-E625-4204-B2F5-486EF57B9528}"/>
    <cellStyle name="Comma 3 7 2 3 2 4" xfId="10690" xr:uid="{00000000-0005-0000-0000-0000EF460000}"/>
    <cellStyle name="Comma 3 7 2 3 2 4 2" xfId="29904" xr:uid="{AD82E495-A8C8-439A-A26C-DC62C69C990E}"/>
    <cellStyle name="Comma 3 7 2 3 2 5" xfId="20297" xr:uid="{BE6E47EA-E1F3-439E-8B3E-FF664EFA6D78}"/>
    <cellStyle name="Comma 3 7 2 3 3" xfId="1880" xr:uid="{00000000-0005-0000-0000-0000F0460000}"/>
    <cellStyle name="Comma 3 7 2 3 3 2" xfId="4285" xr:uid="{00000000-0005-0000-0000-0000F1460000}"/>
    <cellStyle name="Comma 3 7 2 3 3 2 2" xfId="9088" xr:uid="{00000000-0005-0000-0000-0000F2460000}"/>
    <cellStyle name="Comma 3 7 2 3 3 2 2 2" xfId="18695" xr:uid="{00000000-0005-0000-0000-0000F3460000}"/>
    <cellStyle name="Comma 3 7 2 3 3 2 2 2 2" xfId="37909" xr:uid="{9B28F11D-015B-4A05-AF64-974701101E6F}"/>
    <cellStyle name="Comma 3 7 2 3 3 2 2 3" xfId="28302" xr:uid="{629AFD44-4EC5-40A1-90D1-C3E177EFCFE2}"/>
    <cellStyle name="Comma 3 7 2 3 3 2 3" xfId="13892" xr:uid="{00000000-0005-0000-0000-0000F4460000}"/>
    <cellStyle name="Comma 3 7 2 3 3 2 3 2" xfId="33106" xr:uid="{C1E21907-5833-4C8E-9F07-BFCC36665FC9}"/>
    <cellStyle name="Comma 3 7 2 3 3 2 4" xfId="23499" xr:uid="{5C972D80-3159-420F-AD7A-E2626A1347B1}"/>
    <cellStyle name="Comma 3 7 2 3 3 3" xfId="6687" xr:uid="{00000000-0005-0000-0000-0000F5460000}"/>
    <cellStyle name="Comma 3 7 2 3 3 3 2" xfId="16294" xr:uid="{00000000-0005-0000-0000-0000F6460000}"/>
    <cellStyle name="Comma 3 7 2 3 3 3 2 2" xfId="35508" xr:uid="{3778FD18-0C36-476F-9C23-C4163D99578B}"/>
    <cellStyle name="Comma 3 7 2 3 3 3 3" xfId="25901" xr:uid="{730AC45F-DA32-4D9E-8D44-850E50DB342B}"/>
    <cellStyle name="Comma 3 7 2 3 3 4" xfId="11490" xr:uid="{00000000-0005-0000-0000-0000F7460000}"/>
    <cellStyle name="Comma 3 7 2 3 3 4 2" xfId="30704" xr:uid="{3101224D-7000-4ED3-9BD0-C0113D753458}"/>
    <cellStyle name="Comma 3 7 2 3 3 5" xfId="21097" xr:uid="{4F120EB6-6B91-490B-991F-85B15B7B4054}"/>
    <cellStyle name="Comma 3 7 2 3 4" xfId="2685" xr:uid="{00000000-0005-0000-0000-0000F8460000}"/>
    <cellStyle name="Comma 3 7 2 3 4 2" xfId="7488" xr:uid="{00000000-0005-0000-0000-0000F9460000}"/>
    <cellStyle name="Comma 3 7 2 3 4 2 2" xfId="17095" xr:uid="{00000000-0005-0000-0000-0000FA460000}"/>
    <cellStyle name="Comma 3 7 2 3 4 2 2 2" xfId="36309" xr:uid="{419A9FA1-DBCD-4FFD-9533-0338A83FF7F1}"/>
    <cellStyle name="Comma 3 7 2 3 4 2 3" xfId="26702" xr:uid="{E9188714-F4C4-4D29-949C-65CDD06822D3}"/>
    <cellStyle name="Comma 3 7 2 3 4 3" xfId="12292" xr:uid="{00000000-0005-0000-0000-0000FB460000}"/>
    <cellStyle name="Comma 3 7 2 3 4 3 2" xfId="31506" xr:uid="{C99747C8-3D73-4B7B-A6B8-CF236AF878DB}"/>
    <cellStyle name="Comma 3 7 2 3 4 4" xfId="21899" xr:uid="{DCBFF8DB-71AF-46F2-8BE2-84CDA5F17F00}"/>
    <cellStyle name="Comma 3 7 2 3 5" xfId="5087" xr:uid="{00000000-0005-0000-0000-0000FC460000}"/>
    <cellStyle name="Comma 3 7 2 3 5 2" xfId="14694" xr:uid="{00000000-0005-0000-0000-0000FD460000}"/>
    <cellStyle name="Comma 3 7 2 3 5 2 2" xfId="33908" xr:uid="{615BF127-49FA-4C6B-88C3-9A3F419E4B56}"/>
    <cellStyle name="Comma 3 7 2 3 5 3" xfId="24301" xr:uid="{B9920DD7-E995-4978-88D8-0464176AAE69}"/>
    <cellStyle name="Comma 3 7 2 3 6" xfId="9890" xr:uid="{00000000-0005-0000-0000-0000FE460000}"/>
    <cellStyle name="Comma 3 7 2 3 6 2" xfId="29104" xr:uid="{5617E8AF-564F-4C84-B6A8-5D61C9D94967}"/>
    <cellStyle name="Comma 3 7 2 3 7" xfId="19497" xr:uid="{834AE149-E1DC-42C7-A731-3E2EC393C102}"/>
    <cellStyle name="Comma 3 7 2 4" xfId="479" xr:uid="{00000000-0005-0000-0000-0000FF460000}"/>
    <cellStyle name="Comma 3 7 2 4 2" xfId="1280" xr:uid="{00000000-0005-0000-0000-000000470000}"/>
    <cellStyle name="Comma 3 7 2 4 2 2" xfId="3685" xr:uid="{00000000-0005-0000-0000-000001470000}"/>
    <cellStyle name="Comma 3 7 2 4 2 2 2" xfId="8488" xr:uid="{00000000-0005-0000-0000-000002470000}"/>
    <cellStyle name="Comma 3 7 2 4 2 2 2 2" xfId="18095" xr:uid="{00000000-0005-0000-0000-000003470000}"/>
    <cellStyle name="Comma 3 7 2 4 2 2 2 2 2" xfId="37309" xr:uid="{B5CF680E-AB87-458B-AD54-29E4439E8538}"/>
    <cellStyle name="Comma 3 7 2 4 2 2 2 3" xfId="27702" xr:uid="{FA56D64F-7B3C-40A6-A4CA-30037148ADF5}"/>
    <cellStyle name="Comma 3 7 2 4 2 2 3" xfId="13292" xr:uid="{00000000-0005-0000-0000-000004470000}"/>
    <cellStyle name="Comma 3 7 2 4 2 2 3 2" xfId="32506" xr:uid="{EC244D3F-B348-4AF5-8F6F-9A1E24D81903}"/>
    <cellStyle name="Comma 3 7 2 4 2 2 4" xfId="22899" xr:uid="{CD8A8042-922A-485F-A52B-E794EE03F37B}"/>
    <cellStyle name="Comma 3 7 2 4 2 3" xfId="6087" xr:uid="{00000000-0005-0000-0000-000005470000}"/>
    <cellStyle name="Comma 3 7 2 4 2 3 2" xfId="15694" xr:uid="{00000000-0005-0000-0000-000006470000}"/>
    <cellStyle name="Comma 3 7 2 4 2 3 2 2" xfId="34908" xr:uid="{0E02CC08-47D0-46C0-A8FA-F7A860CB951C}"/>
    <cellStyle name="Comma 3 7 2 4 2 3 3" xfId="25301" xr:uid="{849C02EB-ED8A-4A75-AA2F-E8F86BB96F27}"/>
    <cellStyle name="Comma 3 7 2 4 2 4" xfId="10890" xr:uid="{00000000-0005-0000-0000-000007470000}"/>
    <cellStyle name="Comma 3 7 2 4 2 4 2" xfId="30104" xr:uid="{1A9433C7-6117-4729-974F-BA32B2284B36}"/>
    <cellStyle name="Comma 3 7 2 4 2 5" xfId="20497" xr:uid="{B1BEBAC9-B5BE-4C89-8B3C-DDCEB54AD88B}"/>
    <cellStyle name="Comma 3 7 2 4 3" xfId="2080" xr:uid="{00000000-0005-0000-0000-000008470000}"/>
    <cellStyle name="Comma 3 7 2 4 3 2" xfId="4485" xr:uid="{00000000-0005-0000-0000-000009470000}"/>
    <cellStyle name="Comma 3 7 2 4 3 2 2" xfId="9288" xr:uid="{00000000-0005-0000-0000-00000A470000}"/>
    <cellStyle name="Comma 3 7 2 4 3 2 2 2" xfId="18895" xr:uid="{00000000-0005-0000-0000-00000B470000}"/>
    <cellStyle name="Comma 3 7 2 4 3 2 2 2 2" xfId="38109" xr:uid="{FEDB568D-E759-4851-BA10-62BAC11A3D10}"/>
    <cellStyle name="Comma 3 7 2 4 3 2 2 3" xfId="28502" xr:uid="{3196D997-41F6-43AE-A254-DE7D430CD00F}"/>
    <cellStyle name="Comma 3 7 2 4 3 2 3" xfId="14092" xr:uid="{00000000-0005-0000-0000-00000C470000}"/>
    <cellStyle name="Comma 3 7 2 4 3 2 3 2" xfId="33306" xr:uid="{F2442B6C-60A4-4077-AF90-DE9051F733FC}"/>
    <cellStyle name="Comma 3 7 2 4 3 2 4" xfId="23699" xr:uid="{A4C6CE4B-71F7-4829-813E-12A89A8961F6}"/>
    <cellStyle name="Comma 3 7 2 4 3 3" xfId="6887" xr:uid="{00000000-0005-0000-0000-00000D470000}"/>
    <cellStyle name="Comma 3 7 2 4 3 3 2" xfId="16494" xr:uid="{00000000-0005-0000-0000-00000E470000}"/>
    <cellStyle name="Comma 3 7 2 4 3 3 2 2" xfId="35708" xr:uid="{4D55C12D-B342-48EE-BC2F-400978178E95}"/>
    <cellStyle name="Comma 3 7 2 4 3 3 3" xfId="26101" xr:uid="{D76363A6-9524-47EA-BA79-BFBB24C1CEC6}"/>
    <cellStyle name="Comma 3 7 2 4 3 4" xfId="11690" xr:uid="{00000000-0005-0000-0000-00000F470000}"/>
    <cellStyle name="Comma 3 7 2 4 3 4 2" xfId="30904" xr:uid="{DD3F49D3-CC8E-4A17-B0FD-8DFF4DD70BE6}"/>
    <cellStyle name="Comma 3 7 2 4 3 5" xfId="21297" xr:uid="{78D12AC8-3131-47BE-956F-D08B6E5FF6D1}"/>
    <cellStyle name="Comma 3 7 2 4 4" xfId="2885" xr:uid="{00000000-0005-0000-0000-000010470000}"/>
    <cellStyle name="Comma 3 7 2 4 4 2" xfId="7688" xr:uid="{00000000-0005-0000-0000-000011470000}"/>
    <cellStyle name="Comma 3 7 2 4 4 2 2" xfId="17295" xr:uid="{00000000-0005-0000-0000-000012470000}"/>
    <cellStyle name="Comma 3 7 2 4 4 2 2 2" xfId="36509" xr:uid="{9DD11BB0-60B5-4F81-B39C-E8153E5AB6F1}"/>
    <cellStyle name="Comma 3 7 2 4 4 2 3" xfId="26902" xr:uid="{639E71DA-9445-4893-8ACB-2999A8F56FDB}"/>
    <cellStyle name="Comma 3 7 2 4 4 3" xfId="12492" xr:uid="{00000000-0005-0000-0000-000013470000}"/>
    <cellStyle name="Comma 3 7 2 4 4 3 2" xfId="31706" xr:uid="{0600683A-1AD3-4ED7-9874-D60B77C496DF}"/>
    <cellStyle name="Comma 3 7 2 4 4 4" xfId="22099" xr:uid="{C5524060-BD3D-47E1-9812-0FAA66EC5051}"/>
    <cellStyle name="Comma 3 7 2 4 5" xfId="5287" xr:uid="{00000000-0005-0000-0000-000014470000}"/>
    <cellStyle name="Comma 3 7 2 4 5 2" xfId="14894" xr:uid="{00000000-0005-0000-0000-000015470000}"/>
    <cellStyle name="Comma 3 7 2 4 5 2 2" xfId="34108" xr:uid="{0500E2BD-464A-4B79-92CC-81EAE734FC08}"/>
    <cellStyle name="Comma 3 7 2 4 5 3" xfId="24501" xr:uid="{B4FF092E-86A7-4F3A-A208-AD7A06C4F6C4}"/>
    <cellStyle name="Comma 3 7 2 4 6" xfId="10090" xr:uid="{00000000-0005-0000-0000-000016470000}"/>
    <cellStyle name="Comma 3 7 2 4 6 2" xfId="29304" xr:uid="{660FB1B2-C16D-4068-AC93-D66FED25E1B1}"/>
    <cellStyle name="Comma 3 7 2 4 7" xfId="19697" xr:uid="{D9CA0D45-9E0D-493E-AC62-9A13B50A616E}"/>
    <cellStyle name="Comma 3 7 2 5" xfId="679" xr:uid="{00000000-0005-0000-0000-000017470000}"/>
    <cellStyle name="Comma 3 7 2 5 2" xfId="1480" xr:uid="{00000000-0005-0000-0000-000018470000}"/>
    <cellStyle name="Comma 3 7 2 5 2 2" xfId="3885" xr:uid="{00000000-0005-0000-0000-000019470000}"/>
    <cellStyle name="Comma 3 7 2 5 2 2 2" xfId="8688" xr:uid="{00000000-0005-0000-0000-00001A470000}"/>
    <cellStyle name="Comma 3 7 2 5 2 2 2 2" xfId="18295" xr:uid="{00000000-0005-0000-0000-00001B470000}"/>
    <cellStyle name="Comma 3 7 2 5 2 2 2 2 2" xfId="37509" xr:uid="{0AC154B5-F868-4BAD-A151-0EBE1D92BCD6}"/>
    <cellStyle name="Comma 3 7 2 5 2 2 2 3" xfId="27902" xr:uid="{8B047227-6A10-47C2-842D-4E458B84B137}"/>
    <cellStyle name="Comma 3 7 2 5 2 2 3" xfId="13492" xr:uid="{00000000-0005-0000-0000-00001C470000}"/>
    <cellStyle name="Comma 3 7 2 5 2 2 3 2" xfId="32706" xr:uid="{3E72BB32-AB81-472D-BE7F-BF44634764FD}"/>
    <cellStyle name="Comma 3 7 2 5 2 2 4" xfId="23099" xr:uid="{FF7E9862-6964-414D-BEC7-CADF964028E1}"/>
    <cellStyle name="Comma 3 7 2 5 2 3" xfId="6287" xr:uid="{00000000-0005-0000-0000-00001D470000}"/>
    <cellStyle name="Comma 3 7 2 5 2 3 2" xfId="15894" xr:uid="{00000000-0005-0000-0000-00001E470000}"/>
    <cellStyle name="Comma 3 7 2 5 2 3 2 2" xfId="35108" xr:uid="{0252BCE1-C118-4918-8207-B404C095F928}"/>
    <cellStyle name="Comma 3 7 2 5 2 3 3" xfId="25501" xr:uid="{1091F035-A7AA-4935-A8BD-E64FCB75568C}"/>
    <cellStyle name="Comma 3 7 2 5 2 4" xfId="11090" xr:uid="{00000000-0005-0000-0000-00001F470000}"/>
    <cellStyle name="Comma 3 7 2 5 2 4 2" xfId="30304" xr:uid="{2D41C9AE-418D-4E65-9C68-B0329CAEA138}"/>
    <cellStyle name="Comma 3 7 2 5 2 5" xfId="20697" xr:uid="{A73E2498-59E0-426E-A4E7-27D0B609D96B}"/>
    <cellStyle name="Comma 3 7 2 5 3" xfId="2280" xr:uid="{00000000-0005-0000-0000-000020470000}"/>
    <cellStyle name="Comma 3 7 2 5 3 2" xfId="4685" xr:uid="{00000000-0005-0000-0000-000021470000}"/>
    <cellStyle name="Comma 3 7 2 5 3 2 2" xfId="9488" xr:uid="{00000000-0005-0000-0000-000022470000}"/>
    <cellStyle name="Comma 3 7 2 5 3 2 2 2" xfId="19095" xr:uid="{00000000-0005-0000-0000-000023470000}"/>
    <cellStyle name="Comma 3 7 2 5 3 2 2 2 2" xfId="38309" xr:uid="{438ABDC7-B9C1-409F-B3D1-077852A7ECFC}"/>
    <cellStyle name="Comma 3 7 2 5 3 2 2 3" xfId="28702" xr:uid="{DD7A60D9-72F9-4E7C-81BD-60EFA6ED54DF}"/>
    <cellStyle name="Comma 3 7 2 5 3 2 3" xfId="14292" xr:uid="{00000000-0005-0000-0000-000024470000}"/>
    <cellStyle name="Comma 3 7 2 5 3 2 3 2" xfId="33506" xr:uid="{F860D5CD-B7D1-404E-98A1-B637580797F7}"/>
    <cellStyle name="Comma 3 7 2 5 3 2 4" xfId="23899" xr:uid="{41A437AB-7D81-4FF5-BD56-5B8EFD097094}"/>
    <cellStyle name="Comma 3 7 2 5 3 3" xfId="7087" xr:uid="{00000000-0005-0000-0000-000025470000}"/>
    <cellStyle name="Comma 3 7 2 5 3 3 2" xfId="16694" xr:uid="{00000000-0005-0000-0000-000026470000}"/>
    <cellStyle name="Comma 3 7 2 5 3 3 2 2" xfId="35908" xr:uid="{E5D82CEB-62F1-4092-B658-E42EF998C6B1}"/>
    <cellStyle name="Comma 3 7 2 5 3 3 3" xfId="26301" xr:uid="{AF9656B5-5F84-49BC-927C-E768D0436DBB}"/>
    <cellStyle name="Comma 3 7 2 5 3 4" xfId="11890" xr:uid="{00000000-0005-0000-0000-000027470000}"/>
    <cellStyle name="Comma 3 7 2 5 3 4 2" xfId="31104" xr:uid="{D6812BBE-28DC-45DE-93D9-E52E04C548EE}"/>
    <cellStyle name="Comma 3 7 2 5 3 5" xfId="21497" xr:uid="{C5965562-F963-46E8-91AC-A2E22C6FC9A9}"/>
    <cellStyle name="Comma 3 7 2 5 4" xfId="3085" xr:uid="{00000000-0005-0000-0000-000028470000}"/>
    <cellStyle name="Comma 3 7 2 5 4 2" xfId="7888" xr:uid="{00000000-0005-0000-0000-000029470000}"/>
    <cellStyle name="Comma 3 7 2 5 4 2 2" xfId="17495" xr:uid="{00000000-0005-0000-0000-00002A470000}"/>
    <cellStyle name="Comma 3 7 2 5 4 2 2 2" xfId="36709" xr:uid="{22AC0D68-63BB-4E34-8B89-24156E147CE2}"/>
    <cellStyle name="Comma 3 7 2 5 4 2 3" xfId="27102" xr:uid="{9C447618-F78A-44FA-9E5A-D960C5D4D5F3}"/>
    <cellStyle name="Comma 3 7 2 5 4 3" xfId="12692" xr:uid="{00000000-0005-0000-0000-00002B470000}"/>
    <cellStyle name="Comma 3 7 2 5 4 3 2" xfId="31906" xr:uid="{6CC3702B-70CB-400B-9B49-435CAFEB9978}"/>
    <cellStyle name="Comma 3 7 2 5 4 4" xfId="22299" xr:uid="{F901DC8F-3895-4023-8091-675E91802F25}"/>
    <cellStyle name="Comma 3 7 2 5 5" xfId="5487" xr:uid="{00000000-0005-0000-0000-00002C470000}"/>
    <cellStyle name="Comma 3 7 2 5 5 2" xfId="15094" xr:uid="{00000000-0005-0000-0000-00002D470000}"/>
    <cellStyle name="Comma 3 7 2 5 5 2 2" xfId="34308" xr:uid="{3FA7ED0F-2117-4218-986C-BF38E93C2369}"/>
    <cellStyle name="Comma 3 7 2 5 5 3" xfId="24701" xr:uid="{97E193DC-5A74-4EB6-A9FB-0DFC43E5334F}"/>
    <cellStyle name="Comma 3 7 2 5 6" xfId="10290" xr:uid="{00000000-0005-0000-0000-00002E470000}"/>
    <cellStyle name="Comma 3 7 2 5 6 2" xfId="29504" xr:uid="{0A0A8847-BBA9-49CE-8085-A1CD73590D4C}"/>
    <cellStyle name="Comma 3 7 2 5 7" xfId="19897" xr:uid="{5F36D871-BD94-4773-BDFD-CA9890BAA571}"/>
    <cellStyle name="Comma 3 7 2 6" xfId="880" xr:uid="{00000000-0005-0000-0000-00002F470000}"/>
    <cellStyle name="Comma 3 7 2 6 2" xfId="3285" xr:uid="{00000000-0005-0000-0000-000030470000}"/>
    <cellStyle name="Comma 3 7 2 6 2 2" xfId="8088" xr:uid="{00000000-0005-0000-0000-000031470000}"/>
    <cellStyle name="Comma 3 7 2 6 2 2 2" xfId="17695" xr:uid="{00000000-0005-0000-0000-000032470000}"/>
    <cellStyle name="Comma 3 7 2 6 2 2 2 2" xfId="36909" xr:uid="{0423A8E2-BFC3-4DA7-B726-5A11D4DE663D}"/>
    <cellStyle name="Comma 3 7 2 6 2 2 3" xfId="27302" xr:uid="{BF2CACBA-C06D-4201-8B91-8B520C30E2D2}"/>
    <cellStyle name="Comma 3 7 2 6 2 3" xfId="12892" xr:uid="{00000000-0005-0000-0000-000033470000}"/>
    <cellStyle name="Comma 3 7 2 6 2 3 2" xfId="32106" xr:uid="{C7455C52-11BD-441F-BB0B-21A9AFD9876A}"/>
    <cellStyle name="Comma 3 7 2 6 2 4" xfId="22499" xr:uid="{4C19C1C0-FD69-422B-BA1F-70E0AF63B246}"/>
    <cellStyle name="Comma 3 7 2 6 3" xfId="5687" xr:uid="{00000000-0005-0000-0000-000034470000}"/>
    <cellStyle name="Comma 3 7 2 6 3 2" xfId="15294" xr:uid="{00000000-0005-0000-0000-000035470000}"/>
    <cellStyle name="Comma 3 7 2 6 3 2 2" xfId="34508" xr:uid="{4FFBE47E-44ED-4768-B9D3-5AF08D9D9A14}"/>
    <cellStyle name="Comma 3 7 2 6 3 3" xfId="24901" xr:uid="{0209339F-2C49-47A6-AF64-7928A5850B55}"/>
    <cellStyle name="Comma 3 7 2 6 4" xfId="10490" xr:uid="{00000000-0005-0000-0000-000036470000}"/>
    <cellStyle name="Comma 3 7 2 6 4 2" xfId="29704" xr:uid="{228C440C-09DD-4F3C-86DB-BFF502F91242}"/>
    <cellStyle name="Comma 3 7 2 6 5" xfId="20097" xr:uid="{CFBBE2CB-5EBF-4B06-B783-71D5E8FD327F}"/>
    <cellStyle name="Comma 3 7 2 7" xfId="1680" xr:uid="{00000000-0005-0000-0000-000037470000}"/>
    <cellStyle name="Comma 3 7 2 7 2" xfId="4085" xr:uid="{00000000-0005-0000-0000-000038470000}"/>
    <cellStyle name="Comma 3 7 2 7 2 2" xfId="8888" xr:uid="{00000000-0005-0000-0000-000039470000}"/>
    <cellStyle name="Comma 3 7 2 7 2 2 2" xfId="18495" xr:uid="{00000000-0005-0000-0000-00003A470000}"/>
    <cellStyle name="Comma 3 7 2 7 2 2 2 2" xfId="37709" xr:uid="{20A78B52-B90D-4597-9C72-355DA5DA9323}"/>
    <cellStyle name="Comma 3 7 2 7 2 2 3" xfId="28102" xr:uid="{272A5035-DF2C-4DCE-9C0B-453B2350D01D}"/>
    <cellStyle name="Comma 3 7 2 7 2 3" xfId="13692" xr:uid="{00000000-0005-0000-0000-00003B470000}"/>
    <cellStyle name="Comma 3 7 2 7 2 3 2" xfId="32906" xr:uid="{6D4095F5-8651-45B1-831A-3C907BBAE56E}"/>
    <cellStyle name="Comma 3 7 2 7 2 4" xfId="23299" xr:uid="{383C0BDB-1B00-4580-BA4A-8B3ECE78B324}"/>
    <cellStyle name="Comma 3 7 2 7 3" xfId="6487" xr:uid="{00000000-0005-0000-0000-00003C470000}"/>
    <cellStyle name="Comma 3 7 2 7 3 2" xfId="16094" xr:uid="{00000000-0005-0000-0000-00003D470000}"/>
    <cellStyle name="Comma 3 7 2 7 3 2 2" xfId="35308" xr:uid="{6BA93210-00C9-4194-9530-D9316CB74DD1}"/>
    <cellStyle name="Comma 3 7 2 7 3 3" xfId="25701" xr:uid="{F6382792-EFAF-4762-91F6-772568ABA39E}"/>
    <cellStyle name="Comma 3 7 2 7 4" xfId="11290" xr:uid="{00000000-0005-0000-0000-00003E470000}"/>
    <cellStyle name="Comma 3 7 2 7 4 2" xfId="30504" xr:uid="{6D440078-08B6-402C-872A-274835250CF8}"/>
    <cellStyle name="Comma 3 7 2 7 5" xfId="20897" xr:uid="{710F7879-737C-442B-B856-C1BDCC774706}"/>
    <cellStyle name="Comma 3 7 2 8" xfId="2485" xr:uid="{00000000-0005-0000-0000-00003F470000}"/>
    <cellStyle name="Comma 3 7 2 8 2" xfId="7288" xr:uid="{00000000-0005-0000-0000-000040470000}"/>
    <cellStyle name="Comma 3 7 2 8 2 2" xfId="16895" xr:uid="{00000000-0005-0000-0000-000041470000}"/>
    <cellStyle name="Comma 3 7 2 8 2 2 2" xfId="36109" xr:uid="{8BD4881C-D444-4F74-8D00-CBA0397E7229}"/>
    <cellStyle name="Comma 3 7 2 8 2 3" xfId="26502" xr:uid="{647E01E2-7D89-4E91-B082-4450ED81648A}"/>
    <cellStyle name="Comma 3 7 2 8 3" xfId="12092" xr:uid="{00000000-0005-0000-0000-000042470000}"/>
    <cellStyle name="Comma 3 7 2 8 3 2" xfId="31306" xr:uid="{3376A7DB-CACD-42EE-BA76-DCE06399FE92}"/>
    <cellStyle name="Comma 3 7 2 8 4" xfId="21699" xr:uid="{1A0E0C46-EB11-4FFC-841B-9038A4D57BFC}"/>
    <cellStyle name="Comma 3 7 2 9" xfId="4887" xr:uid="{00000000-0005-0000-0000-000043470000}"/>
    <cellStyle name="Comma 3 7 2 9 2" xfId="14494" xr:uid="{00000000-0005-0000-0000-000044470000}"/>
    <cellStyle name="Comma 3 7 2 9 2 2" xfId="33708" xr:uid="{39A1FB71-F1EA-4BA0-AC94-D4D716A79940}"/>
    <cellStyle name="Comma 3 7 2 9 3" xfId="24101" xr:uid="{444CFCAC-79EC-4E0E-AED7-C4F62B466DC5}"/>
    <cellStyle name="Comma 3 7 3" xfId="129" xr:uid="{00000000-0005-0000-0000-000045470000}"/>
    <cellStyle name="Comma 3 7 3 10" xfId="19347" xr:uid="{E39F8AB6-8D33-4D41-AFD6-564B7AFA882D}"/>
    <cellStyle name="Comma 3 7 3 2" xfId="329" xr:uid="{00000000-0005-0000-0000-000046470000}"/>
    <cellStyle name="Comma 3 7 3 2 2" xfId="1130" xr:uid="{00000000-0005-0000-0000-000047470000}"/>
    <cellStyle name="Comma 3 7 3 2 2 2" xfId="3535" xr:uid="{00000000-0005-0000-0000-000048470000}"/>
    <cellStyle name="Comma 3 7 3 2 2 2 2" xfId="8338" xr:uid="{00000000-0005-0000-0000-000049470000}"/>
    <cellStyle name="Comma 3 7 3 2 2 2 2 2" xfId="17945" xr:uid="{00000000-0005-0000-0000-00004A470000}"/>
    <cellStyle name="Comma 3 7 3 2 2 2 2 2 2" xfId="37159" xr:uid="{B8529D32-B5FF-43FF-87AE-B25B1B7748C7}"/>
    <cellStyle name="Comma 3 7 3 2 2 2 2 3" xfId="27552" xr:uid="{C1F23D67-C87B-4107-8BBF-1857A4D23903}"/>
    <cellStyle name="Comma 3 7 3 2 2 2 3" xfId="13142" xr:uid="{00000000-0005-0000-0000-00004B470000}"/>
    <cellStyle name="Comma 3 7 3 2 2 2 3 2" xfId="32356" xr:uid="{7AD0FE42-77B7-49D7-A820-B95369CC9157}"/>
    <cellStyle name="Comma 3 7 3 2 2 2 4" xfId="22749" xr:uid="{73CC6416-684C-4EEE-AB92-BCF3C04A0F6D}"/>
    <cellStyle name="Comma 3 7 3 2 2 3" xfId="5937" xr:uid="{00000000-0005-0000-0000-00004C470000}"/>
    <cellStyle name="Comma 3 7 3 2 2 3 2" xfId="15544" xr:uid="{00000000-0005-0000-0000-00004D470000}"/>
    <cellStyle name="Comma 3 7 3 2 2 3 2 2" xfId="34758" xr:uid="{0CD26390-AB64-4160-8DC3-9D6F6E039FB1}"/>
    <cellStyle name="Comma 3 7 3 2 2 3 3" xfId="25151" xr:uid="{76F99E18-2EDB-45DA-ADC5-40FD6432B768}"/>
    <cellStyle name="Comma 3 7 3 2 2 4" xfId="10740" xr:uid="{00000000-0005-0000-0000-00004E470000}"/>
    <cellStyle name="Comma 3 7 3 2 2 4 2" xfId="29954" xr:uid="{80910430-72F1-46BC-B8EC-85A23579309A}"/>
    <cellStyle name="Comma 3 7 3 2 2 5" xfId="20347" xr:uid="{39CEA44D-1A1C-4BE4-B1C8-3D48F116D1AD}"/>
    <cellStyle name="Comma 3 7 3 2 3" xfId="1930" xr:uid="{00000000-0005-0000-0000-00004F470000}"/>
    <cellStyle name="Comma 3 7 3 2 3 2" xfId="4335" xr:uid="{00000000-0005-0000-0000-000050470000}"/>
    <cellStyle name="Comma 3 7 3 2 3 2 2" xfId="9138" xr:uid="{00000000-0005-0000-0000-000051470000}"/>
    <cellStyle name="Comma 3 7 3 2 3 2 2 2" xfId="18745" xr:uid="{00000000-0005-0000-0000-000052470000}"/>
    <cellStyle name="Comma 3 7 3 2 3 2 2 2 2" xfId="37959" xr:uid="{DA197AB5-4056-4C61-BABA-378A3C78A78D}"/>
    <cellStyle name="Comma 3 7 3 2 3 2 2 3" xfId="28352" xr:uid="{EDD249EB-D19C-40C3-BC63-91BC93CA2143}"/>
    <cellStyle name="Comma 3 7 3 2 3 2 3" xfId="13942" xr:uid="{00000000-0005-0000-0000-000053470000}"/>
    <cellStyle name="Comma 3 7 3 2 3 2 3 2" xfId="33156" xr:uid="{195AADF7-6DE7-491D-9C8F-272BF3FA8E32}"/>
    <cellStyle name="Comma 3 7 3 2 3 2 4" xfId="23549" xr:uid="{900DBBAA-1040-4EC3-BC32-313CD639FC08}"/>
    <cellStyle name="Comma 3 7 3 2 3 3" xfId="6737" xr:uid="{00000000-0005-0000-0000-000054470000}"/>
    <cellStyle name="Comma 3 7 3 2 3 3 2" xfId="16344" xr:uid="{00000000-0005-0000-0000-000055470000}"/>
    <cellStyle name="Comma 3 7 3 2 3 3 2 2" xfId="35558" xr:uid="{8515312F-DC07-4B4A-8502-F5C6C2971BC8}"/>
    <cellStyle name="Comma 3 7 3 2 3 3 3" xfId="25951" xr:uid="{A55EBB89-555B-4142-B112-E42641C8E374}"/>
    <cellStyle name="Comma 3 7 3 2 3 4" xfId="11540" xr:uid="{00000000-0005-0000-0000-000056470000}"/>
    <cellStyle name="Comma 3 7 3 2 3 4 2" xfId="30754" xr:uid="{45D3901A-05B5-4785-86E1-ED5473A23C93}"/>
    <cellStyle name="Comma 3 7 3 2 3 5" xfId="21147" xr:uid="{0DC915B9-9E60-46B4-9F3F-D575C1A072DD}"/>
    <cellStyle name="Comma 3 7 3 2 4" xfId="2735" xr:uid="{00000000-0005-0000-0000-000057470000}"/>
    <cellStyle name="Comma 3 7 3 2 4 2" xfId="7538" xr:uid="{00000000-0005-0000-0000-000058470000}"/>
    <cellStyle name="Comma 3 7 3 2 4 2 2" xfId="17145" xr:uid="{00000000-0005-0000-0000-000059470000}"/>
    <cellStyle name="Comma 3 7 3 2 4 2 2 2" xfId="36359" xr:uid="{242441DA-C253-449B-AF4F-C5BB2D90A4DB}"/>
    <cellStyle name="Comma 3 7 3 2 4 2 3" xfId="26752" xr:uid="{B2B5B054-A87A-4E3E-B5C9-7F6F9045CAE1}"/>
    <cellStyle name="Comma 3 7 3 2 4 3" xfId="12342" xr:uid="{00000000-0005-0000-0000-00005A470000}"/>
    <cellStyle name="Comma 3 7 3 2 4 3 2" xfId="31556" xr:uid="{83ED95D5-6CA5-41A1-B4FF-8349AFDCD30A}"/>
    <cellStyle name="Comma 3 7 3 2 4 4" xfId="21949" xr:uid="{46719E57-B40F-4A53-9CB3-32F4C4B10878}"/>
    <cellStyle name="Comma 3 7 3 2 5" xfId="5137" xr:uid="{00000000-0005-0000-0000-00005B470000}"/>
    <cellStyle name="Comma 3 7 3 2 5 2" xfId="14744" xr:uid="{00000000-0005-0000-0000-00005C470000}"/>
    <cellStyle name="Comma 3 7 3 2 5 2 2" xfId="33958" xr:uid="{480257F9-3630-44DD-A9F3-228C868173B4}"/>
    <cellStyle name="Comma 3 7 3 2 5 3" xfId="24351" xr:uid="{41FF5D65-081E-46D0-B0F3-E8C8DA1318B7}"/>
    <cellStyle name="Comma 3 7 3 2 6" xfId="9940" xr:uid="{00000000-0005-0000-0000-00005D470000}"/>
    <cellStyle name="Comma 3 7 3 2 6 2" xfId="29154" xr:uid="{AE790541-9C97-4179-839A-761CEB97C860}"/>
    <cellStyle name="Comma 3 7 3 2 7" xfId="19547" xr:uid="{156D29D1-893A-44E5-A2E4-83B795FC33D7}"/>
    <cellStyle name="Comma 3 7 3 3" xfId="529" xr:uid="{00000000-0005-0000-0000-00005E470000}"/>
    <cellStyle name="Comma 3 7 3 3 2" xfId="1330" xr:uid="{00000000-0005-0000-0000-00005F470000}"/>
    <cellStyle name="Comma 3 7 3 3 2 2" xfId="3735" xr:uid="{00000000-0005-0000-0000-000060470000}"/>
    <cellStyle name="Comma 3 7 3 3 2 2 2" xfId="8538" xr:uid="{00000000-0005-0000-0000-000061470000}"/>
    <cellStyle name="Comma 3 7 3 3 2 2 2 2" xfId="18145" xr:uid="{00000000-0005-0000-0000-000062470000}"/>
    <cellStyle name="Comma 3 7 3 3 2 2 2 2 2" xfId="37359" xr:uid="{42861603-5C09-45B5-97AC-B6035887DE28}"/>
    <cellStyle name="Comma 3 7 3 3 2 2 2 3" xfId="27752" xr:uid="{7745DBB5-46ED-405D-8E5F-79999B05314C}"/>
    <cellStyle name="Comma 3 7 3 3 2 2 3" xfId="13342" xr:uid="{00000000-0005-0000-0000-000063470000}"/>
    <cellStyle name="Comma 3 7 3 3 2 2 3 2" xfId="32556" xr:uid="{B581E30E-5840-41B6-BDBB-1E7D59DB8842}"/>
    <cellStyle name="Comma 3 7 3 3 2 2 4" xfId="22949" xr:uid="{83E32B24-4545-48B9-A969-F103B8F845E4}"/>
    <cellStyle name="Comma 3 7 3 3 2 3" xfId="6137" xr:uid="{00000000-0005-0000-0000-000064470000}"/>
    <cellStyle name="Comma 3 7 3 3 2 3 2" xfId="15744" xr:uid="{00000000-0005-0000-0000-000065470000}"/>
    <cellStyle name="Comma 3 7 3 3 2 3 2 2" xfId="34958" xr:uid="{F5F3C456-B077-4F2F-B0A8-D3F22A8D936D}"/>
    <cellStyle name="Comma 3 7 3 3 2 3 3" xfId="25351" xr:uid="{8B1E87B5-9E03-49F1-A6EA-3A04827744FE}"/>
    <cellStyle name="Comma 3 7 3 3 2 4" xfId="10940" xr:uid="{00000000-0005-0000-0000-000066470000}"/>
    <cellStyle name="Comma 3 7 3 3 2 4 2" xfId="30154" xr:uid="{732C452A-611D-4D71-9819-EA7E418A4419}"/>
    <cellStyle name="Comma 3 7 3 3 2 5" xfId="20547" xr:uid="{762F5B22-1538-4E23-9D05-AC68A43FCC73}"/>
    <cellStyle name="Comma 3 7 3 3 3" xfId="2130" xr:uid="{00000000-0005-0000-0000-000067470000}"/>
    <cellStyle name="Comma 3 7 3 3 3 2" xfId="4535" xr:uid="{00000000-0005-0000-0000-000068470000}"/>
    <cellStyle name="Comma 3 7 3 3 3 2 2" xfId="9338" xr:uid="{00000000-0005-0000-0000-000069470000}"/>
    <cellStyle name="Comma 3 7 3 3 3 2 2 2" xfId="18945" xr:uid="{00000000-0005-0000-0000-00006A470000}"/>
    <cellStyle name="Comma 3 7 3 3 3 2 2 2 2" xfId="38159" xr:uid="{7D33F038-A0A4-4E2A-A576-97D61E10F47B}"/>
    <cellStyle name="Comma 3 7 3 3 3 2 2 3" xfId="28552" xr:uid="{750CEAC7-B393-4333-B94F-1A4CB78ACE21}"/>
    <cellStyle name="Comma 3 7 3 3 3 2 3" xfId="14142" xr:uid="{00000000-0005-0000-0000-00006B470000}"/>
    <cellStyle name="Comma 3 7 3 3 3 2 3 2" xfId="33356" xr:uid="{65E9D900-10CA-461F-AA1B-F55295498AB6}"/>
    <cellStyle name="Comma 3 7 3 3 3 2 4" xfId="23749" xr:uid="{F870683A-A8D6-43A0-91D8-D24B3471A6CE}"/>
    <cellStyle name="Comma 3 7 3 3 3 3" xfId="6937" xr:uid="{00000000-0005-0000-0000-00006C470000}"/>
    <cellStyle name="Comma 3 7 3 3 3 3 2" xfId="16544" xr:uid="{00000000-0005-0000-0000-00006D470000}"/>
    <cellStyle name="Comma 3 7 3 3 3 3 2 2" xfId="35758" xr:uid="{6FC56B50-8F84-4DFB-82F9-15FEB55DFA9C}"/>
    <cellStyle name="Comma 3 7 3 3 3 3 3" xfId="26151" xr:uid="{FCE49151-C11F-4280-BE1B-CFD191535D7C}"/>
    <cellStyle name="Comma 3 7 3 3 3 4" xfId="11740" xr:uid="{00000000-0005-0000-0000-00006E470000}"/>
    <cellStyle name="Comma 3 7 3 3 3 4 2" xfId="30954" xr:uid="{F9A67A3D-E085-4841-8FF1-7652978128F6}"/>
    <cellStyle name="Comma 3 7 3 3 3 5" xfId="21347" xr:uid="{6C327EDE-6B01-4AB6-AB66-2228411F44D6}"/>
    <cellStyle name="Comma 3 7 3 3 4" xfId="2935" xr:uid="{00000000-0005-0000-0000-00006F470000}"/>
    <cellStyle name="Comma 3 7 3 3 4 2" xfId="7738" xr:uid="{00000000-0005-0000-0000-000070470000}"/>
    <cellStyle name="Comma 3 7 3 3 4 2 2" xfId="17345" xr:uid="{00000000-0005-0000-0000-000071470000}"/>
    <cellStyle name="Comma 3 7 3 3 4 2 2 2" xfId="36559" xr:uid="{8397988B-F0A1-4438-AFBF-831C069E9334}"/>
    <cellStyle name="Comma 3 7 3 3 4 2 3" xfId="26952" xr:uid="{71B383E1-D38B-4D35-AF53-41E4DB5E688F}"/>
    <cellStyle name="Comma 3 7 3 3 4 3" xfId="12542" xr:uid="{00000000-0005-0000-0000-000072470000}"/>
    <cellStyle name="Comma 3 7 3 3 4 3 2" xfId="31756" xr:uid="{2557D6FD-B479-471C-85B4-3F7D0B45B66E}"/>
    <cellStyle name="Comma 3 7 3 3 4 4" xfId="22149" xr:uid="{A1BB3873-37D2-45DB-9388-01D490C734A8}"/>
    <cellStyle name="Comma 3 7 3 3 5" xfId="5337" xr:uid="{00000000-0005-0000-0000-000073470000}"/>
    <cellStyle name="Comma 3 7 3 3 5 2" xfId="14944" xr:uid="{00000000-0005-0000-0000-000074470000}"/>
    <cellStyle name="Comma 3 7 3 3 5 2 2" xfId="34158" xr:uid="{F879D4D1-6B56-4A5F-B9F3-9557D9551199}"/>
    <cellStyle name="Comma 3 7 3 3 5 3" xfId="24551" xr:uid="{A12E065E-E6FA-4E2A-AB5A-FD4FAD3E25C6}"/>
    <cellStyle name="Comma 3 7 3 3 6" xfId="10140" xr:uid="{00000000-0005-0000-0000-000075470000}"/>
    <cellStyle name="Comma 3 7 3 3 6 2" xfId="29354" xr:uid="{44682E67-7DB8-47BA-9059-8B4C3235D912}"/>
    <cellStyle name="Comma 3 7 3 3 7" xfId="19747" xr:uid="{FBCCC10D-FA99-488E-8332-2CBA8AA46969}"/>
    <cellStyle name="Comma 3 7 3 4" xfId="729" xr:uid="{00000000-0005-0000-0000-000076470000}"/>
    <cellStyle name="Comma 3 7 3 4 2" xfId="1530" xr:uid="{00000000-0005-0000-0000-000077470000}"/>
    <cellStyle name="Comma 3 7 3 4 2 2" xfId="3935" xr:uid="{00000000-0005-0000-0000-000078470000}"/>
    <cellStyle name="Comma 3 7 3 4 2 2 2" xfId="8738" xr:uid="{00000000-0005-0000-0000-000079470000}"/>
    <cellStyle name="Comma 3 7 3 4 2 2 2 2" xfId="18345" xr:uid="{00000000-0005-0000-0000-00007A470000}"/>
    <cellStyle name="Comma 3 7 3 4 2 2 2 2 2" xfId="37559" xr:uid="{A10D63B1-6759-429D-92DA-D8EC82D0B195}"/>
    <cellStyle name="Comma 3 7 3 4 2 2 2 3" xfId="27952" xr:uid="{DAD09C31-5A6C-4388-9535-4E25075B8346}"/>
    <cellStyle name="Comma 3 7 3 4 2 2 3" xfId="13542" xr:uid="{00000000-0005-0000-0000-00007B470000}"/>
    <cellStyle name="Comma 3 7 3 4 2 2 3 2" xfId="32756" xr:uid="{12350524-DBCA-4C7F-9DA7-67D16C381557}"/>
    <cellStyle name="Comma 3 7 3 4 2 2 4" xfId="23149" xr:uid="{953C16B2-276C-453B-B292-902FFB43918C}"/>
    <cellStyle name="Comma 3 7 3 4 2 3" xfId="6337" xr:uid="{00000000-0005-0000-0000-00007C470000}"/>
    <cellStyle name="Comma 3 7 3 4 2 3 2" xfId="15944" xr:uid="{00000000-0005-0000-0000-00007D470000}"/>
    <cellStyle name="Comma 3 7 3 4 2 3 2 2" xfId="35158" xr:uid="{248FC7D2-2847-4934-838B-D1BF4080FCB6}"/>
    <cellStyle name="Comma 3 7 3 4 2 3 3" xfId="25551" xr:uid="{EA5EA301-3D4F-4FB2-9F69-C770F03AA6DA}"/>
    <cellStyle name="Comma 3 7 3 4 2 4" xfId="11140" xr:uid="{00000000-0005-0000-0000-00007E470000}"/>
    <cellStyle name="Comma 3 7 3 4 2 4 2" xfId="30354" xr:uid="{7C8E5B8E-8393-465E-981A-29B74E691C6B}"/>
    <cellStyle name="Comma 3 7 3 4 2 5" xfId="20747" xr:uid="{71B7263B-0987-426F-82FF-7B7DB48F0B6D}"/>
    <cellStyle name="Comma 3 7 3 4 3" xfId="2330" xr:uid="{00000000-0005-0000-0000-00007F470000}"/>
    <cellStyle name="Comma 3 7 3 4 3 2" xfId="4735" xr:uid="{00000000-0005-0000-0000-000080470000}"/>
    <cellStyle name="Comma 3 7 3 4 3 2 2" xfId="9538" xr:uid="{00000000-0005-0000-0000-000081470000}"/>
    <cellStyle name="Comma 3 7 3 4 3 2 2 2" xfId="19145" xr:uid="{00000000-0005-0000-0000-000082470000}"/>
    <cellStyle name="Comma 3 7 3 4 3 2 2 2 2" xfId="38359" xr:uid="{A735F342-86E8-4CAE-8E53-750A7F108C4B}"/>
    <cellStyle name="Comma 3 7 3 4 3 2 2 3" xfId="28752" xr:uid="{C6211846-2FF7-4554-B3A9-57A8E779D862}"/>
    <cellStyle name="Comma 3 7 3 4 3 2 3" xfId="14342" xr:uid="{00000000-0005-0000-0000-000083470000}"/>
    <cellStyle name="Comma 3 7 3 4 3 2 3 2" xfId="33556" xr:uid="{BA0B0702-D4F9-4569-AD64-6B325FB170DF}"/>
    <cellStyle name="Comma 3 7 3 4 3 2 4" xfId="23949" xr:uid="{4D6F11E7-9E05-4397-B110-80A76BFC22B9}"/>
    <cellStyle name="Comma 3 7 3 4 3 3" xfId="7137" xr:uid="{00000000-0005-0000-0000-000084470000}"/>
    <cellStyle name="Comma 3 7 3 4 3 3 2" xfId="16744" xr:uid="{00000000-0005-0000-0000-000085470000}"/>
    <cellStyle name="Comma 3 7 3 4 3 3 2 2" xfId="35958" xr:uid="{969EB57A-7678-4B11-BD58-C42798FF4085}"/>
    <cellStyle name="Comma 3 7 3 4 3 3 3" xfId="26351" xr:uid="{8293F149-891D-4E2B-B604-F309DEFAD6EE}"/>
    <cellStyle name="Comma 3 7 3 4 3 4" xfId="11940" xr:uid="{00000000-0005-0000-0000-000086470000}"/>
    <cellStyle name="Comma 3 7 3 4 3 4 2" xfId="31154" xr:uid="{5324E1D1-AA51-4DF0-A1EE-7719133731A1}"/>
    <cellStyle name="Comma 3 7 3 4 3 5" xfId="21547" xr:uid="{80569E09-76E2-47AD-8B3A-23524BF7388A}"/>
    <cellStyle name="Comma 3 7 3 4 4" xfId="3135" xr:uid="{00000000-0005-0000-0000-000087470000}"/>
    <cellStyle name="Comma 3 7 3 4 4 2" xfId="7938" xr:uid="{00000000-0005-0000-0000-000088470000}"/>
    <cellStyle name="Comma 3 7 3 4 4 2 2" xfId="17545" xr:uid="{00000000-0005-0000-0000-000089470000}"/>
    <cellStyle name="Comma 3 7 3 4 4 2 2 2" xfId="36759" xr:uid="{E5A9787C-8E82-4A8D-868F-123C499335C9}"/>
    <cellStyle name="Comma 3 7 3 4 4 2 3" xfId="27152" xr:uid="{6F059328-F5DF-4CB1-85DD-C4AA588B0BB4}"/>
    <cellStyle name="Comma 3 7 3 4 4 3" xfId="12742" xr:uid="{00000000-0005-0000-0000-00008A470000}"/>
    <cellStyle name="Comma 3 7 3 4 4 3 2" xfId="31956" xr:uid="{F7290BFE-E076-4D8A-B53F-500B25B120E7}"/>
    <cellStyle name="Comma 3 7 3 4 4 4" xfId="22349" xr:uid="{16DAEB08-69DE-4914-9A9D-5D9D0E9D0400}"/>
    <cellStyle name="Comma 3 7 3 4 5" xfId="5537" xr:uid="{00000000-0005-0000-0000-00008B470000}"/>
    <cellStyle name="Comma 3 7 3 4 5 2" xfId="15144" xr:uid="{00000000-0005-0000-0000-00008C470000}"/>
    <cellStyle name="Comma 3 7 3 4 5 2 2" xfId="34358" xr:uid="{75B8C267-8876-4FA0-ADA0-740115B4FB0D}"/>
    <cellStyle name="Comma 3 7 3 4 5 3" xfId="24751" xr:uid="{403C4A11-D7D8-4ADA-8DC6-0F63BFCF5BCB}"/>
    <cellStyle name="Comma 3 7 3 4 6" xfId="10340" xr:uid="{00000000-0005-0000-0000-00008D470000}"/>
    <cellStyle name="Comma 3 7 3 4 6 2" xfId="29554" xr:uid="{4A2F815A-F02C-4DA5-BD11-97049C4051BA}"/>
    <cellStyle name="Comma 3 7 3 4 7" xfId="19947" xr:uid="{C4FD2005-6548-40FE-9FDF-1E32F51324F9}"/>
    <cellStyle name="Comma 3 7 3 5" xfId="930" xr:uid="{00000000-0005-0000-0000-00008E470000}"/>
    <cellStyle name="Comma 3 7 3 5 2" xfId="3335" xr:uid="{00000000-0005-0000-0000-00008F470000}"/>
    <cellStyle name="Comma 3 7 3 5 2 2" xfId="8138" xr:uid="{00000000-0005-0000-0000-000090470000}"/>
    <cellStyle name="Comma 3 7 3 5 2 2 2" xfId="17745" xr:uid="{00000000-0005-0000-0000-000091470000}"/>
    <cellStyle name="Comma 3 7 3 5 2 2 2 2" xfId="36959" xr:uid="{5C2DA36C-6466-4F52-B2C5-6C9106117A9D}"/>
    <cellStyle name="Comma 3 7 3 5 2 2 3" xfId="27352" xr:uid="{8B7008D2-27C4-42F6-9A41-E7B94ECC4FC1}"/>
    <cellStyle name="Comma 3 7 3 5 2 3" xfId="12942" xr:uid="{00000000-0005-0000-0000-000092470000}"/>
    <cellStyle name="Comma 3 7 3 5 2 3 2" xfId="32156" xr:uid="{783D1B36-2568-4AB3-976D-BEC41F4FA3D7}"/>
    <cellStyle name="Comma 3 7 3 5 2 4" xfId="22549" xr:uid="{CF93D638-FFED-4CEF-A354-1F499BE6393F}"/>
    <cellStyle name="Comma 3 7 3 5 3" xfId="5737" xr:uid="{00000000-0005-0000-0000-000093470000}"/>
    <cellStyle name="Comma 3 7 3 5 3 2" xfId="15344" xr:uid="{00000000-0005-0000-0000-000094470000}"/>
    <cellStyle name="Comma 3 7 3 5 3 2 2" xfId="34558" xr:uid="{BE5AAEA7-69E3-4827-A59F-7FD4EBA9C917}"/>
    <cellStyle name="Comma 3 7 3 5 3 3" xfId="24951" xr:uid="{B1F71205-0DD7-4A8C-BCFB-BCE61A67A9F7}"/>
    <cellStyle name="Comma 3 7 3 5 4" xfId="10540" xr:uid="{00000000-0005-0000-0000-000095470000}"/>
    <cellStyle name="Comma 3 7 3 5 4 2" xfId="29754" xr:uid="{51ED225E-CD97-4778-BE17-1BAE54485356}"/>
    <cellStyle name="Comma 3 7 3 5 5" xfId="20147" xr:uid="{C1424A02-50C7-4711-82A5-A55AA92FAD1E}"/>
    <cellStyle name="Comma 3 7 3 6" xfId="1730" xr:uid="{00000000-0005-0000-0000-000096470000}"/>
    <cellStyle name="Comma 3 7 3 6 2" xfId="4135" xr:uid="{00000000-0005-0000-0000-000097470000}"/>
    <cellStyle name="Comma 3 7 3 6 2 2" xfId="8938" xr:uid="{00000000-0005-0000-0000-000098470000}"/>
    <cellStyle name="Comma 3 7 3 6 2 2 2" xfId="18545" xr:uid="{00000000-0005-0000-0000-000099470000}"/>
    <cellStyle name="Comma 3 7 3 6 2 2 2 2" xfId="37759" xr:uid="{766ABE1D-0724-4C9C-8DF1-A87A23EE46B2}"/>
    <cellStyle name="Comma 3 7 3 6 2 2 3" xfId="28152" xr:uid="{78AF8D3F-31A6-4D52-8534-55360CBFA5E6}"/>
    <cellStyle name="Comma 3 7 3 6 2 3" xfId="13742" xr:uid="{00000000-0005-0000-0000-00009A470000}"/>
    <cellStyle name="Comma 3 7 3 6 2 3 2" xfId="32956" xr:uid="{F94552BD-7A05-415C-A7AE-4FBDBFBA1572}"/>
    <cellStyle name="Comma 3 7 3 6 2 4" xfId="23349" xr:uid="{E655E09F-C95F-4708-815D-698A58931456}"/>
    <cellStyle name="Comma 3 7 3 6 3" xfId="6537" xr:uid="{00000000-0005-0000-0000-00009B470000}"/>
    <cellStyle name="Comma 3 7 3 6 3 2" xfId="16144" xr:uid="{00000000-0005-0000-0000-00009C470000}"/>
    <cellStyle name="Comma 3 7 3 6 3 2 2" xfId="35358" xr:uid="{8A513CE2-ED61-47D7-96B0-25BC09385AAE}"/>
    <cellStyle name="Comma 3 7 3 6 3 3" xfId="25751" xr:uid="{F3E44209-5D91-46A4-9029-AF4E41AD3B9D}"/>
    <cellStyle name="Comma 3 7 3 6 4" xfId="11340" xr:uid="{00000000-0005-0000-0000-00009D470000}"/>
    <cellStyle name="Comma 3 7 3 6 4 2" xfId="30554" xr:uid="{23557156-E670-404C-BF09-05B8053DEF7E}"/>
    <cellStyle name="Comma 3 7 3 6 5" xfId="20947" xr:uid="{45EFBD94-C0EF-44EB-A3FC-834944F031BE}"/>
    <cellStyle name="Comma 3 7 3 7" xfId="2535" xr:uid="{00000000-0005-0000-0000-00009E470000}"/>
    <cellStyle name="Comma 3 7 3 7 2" xfId="7338" xr:uid="{00000000-0005-0000-0000-00009F470000}"/>
    <cellStyle name="Comma 3 7 3 7 2 2" xfId="16945" xr:uid="{00000000-0005-0000-0000-0000A0470000}"/>
    <cellStyle name="Comma 3 7 3 7 2 2 2" xfId="36159" xr:uid="{970C7752-8597-4CD4-92A0-4BEFCE0C94D3}"/>
    <cellStyle name="Comma 3 7 3 7 2 3" xfId="26552" xr:uid="{A920D5C2-59B6-4F9C-BE35-08EB6E3306F4}"/>
    <cellStyle name="Comma 3 7 3 7 3" xfId="12142" xr:uid="{00000000-0005-0000-0000-0000A1470000}"/>
    <cellStyle name="Comma 3 7 3 7 3 2" xfId="31356" xr:uid="{947FC78D-A7C9-4BF7-A436-C2614876DDFD}"/>
    <cellStyle name="Comma 3 7 3 7 4" xfId="21749" xr:uid="{F4C0C226-3692-4C0C-B6C8-0CC19BAE6F10}"/>
    <cellStyle name="Comma 3 7 3 8" xfId="4937" xr:uid="{00000000-0005-0000-0000-0000A2470000}"/>
    <cellStyle name="Comma 3 7 3 8 2" xfId="14544" xr:uid="{00000000-0005-0000-0000-0000A3470000}"/>
    <cellStyle name="Comma 3 7 3 8 2 2" xfId="33758" xr:uid="{60B152E3-913C-4CFB-9A70-2B8E1C2AA3AD}"/>
    <cellStyle name="Comma 3 7 3 8 3" xfId="24151" xr:uid="{E8204100-2895-4253-BA79-22E45E1C0E00}"/>
    <cellStyle name="Comma 3 7 3 9" xfId="9740" xr:uid="{00000000-0005-0000-0000-0000A4470000}"/>
    <cellStyle name="Comma 3 7 3 9 2" xfId="28954" xr:uid="{D2EA342E-16A9-4BFF-9262-D8BEC2E091F8}"/>
    <cellStyle name="Comma 3 7 4" xfId="229" xr:uid="{00000000-0005-0000-0000-0000A5470000}"/>
    <cellStyle name="Comma 3 7 4 2" xfId="1030" xr:uid="{00000000-0005-0000-0000-0000A6470000}"/>
    <cellStyle name="Comma 3 7 4 2 2" xfId="3435" xr:uid="{00000000-0005-0000-0000-0000A7470000}"/>
    <cellStyle name="Comma 3 7 4 2 2 2" xfId="8238" xr:uid="{00000000-0005-0000-0000-0000A8470000}"/>
    <cellStyle name="Comma 3 7 4 2 2 2 2" xfId="17845" xr:uid="{00000000-0005-0000-0000-0000A9470000}"/>
    <cellStyle name="Comma 3 7 4 2 2 2 2 2" xfId="37059" xr:uid="{3ED18C1F-15C4-4E66-8E55-6B7357C2B084}"/>
    <cellStyle name="Comma 3 7 4 2 2 2 3" xfId="27452" xr:uid="{F6BDD9E5-5846-4C5C-B82C-019A52981D4C}"/>
    <cellStyle name="Comma 3 7 4 2 2 3" xfId="13042" xr:uid="{00000000-0005-0000-0000-0000AA470000}"/>
    <cellStyle name="Comma 3 7 4 2 2 3 2" xfId="32256" xr:uid="{616D652D-A335-499D-A125-44C3ED816222}"/>
    <cellStyle name="Comma 3 7 4 2 2 4" xfId="22649" xr:uid="{D8BD7063-750A-4FDA-881C-37A0313B2365}"/>
    <cellStyle name="Comma 3 7 4 2 3" xfId="5837" xr:uid="{00000000-0005-0000-0000-0000AB470000}"/>
    <cellStyle name="Comma 3 7 4 2 3 2" xfId="15444" xr:uid="{00000000-0005-0000-0000-0000AC470000}"/>
    <cellStyle name="Comma 3 7 4 2 3 2 2" xfId="34658" xr:uid="{1399EA42-B685-457F-A6DC-4BB89F9B7AD6}"/>
    <cellStyle name="Comma 3 7 4 2 3 3" xfId="25051" xr:uid="{6F7A9080-A71C-4BA9-80E0-48F131DC1764}"/>
    <cellStyle name="Comma 3 7 4 2 4" xfId="10640" xr:uid="{00000000-0005-0000-0000-0000AD470000}"/>
    <cellStyle name="Comma 3 7 4 2 4 2" xfId="29854" xr:uid="{193B9C83-2B54-491B-B3DA-2DFFC3C32F72}"/>
    <cellStyle name="Comma 3 7 4 2 5" xfId="20247" xr:uid="{611DEE14-C9D0-4918-A454-453A8801FED2}"/>
    <cellStyle name="Comma 3 7 4 3" xfId="1830" xr:uid="{00000000-0005-0000-0000-0000AE470000}"/>
    <cellStyle name="Comma 3 7 4 3 2" xfId="4235" xr:uid="{00000000-0005-0000-0000-0000AF470000}"/>
    <cellStyle name="Comma 3 7 4 3 2 2" xfId="9038" xr:uid="{00000000-0005-0000-0000-0000B0470000}"/>
    <cellStyle name="Comma 3 7 4 3 2 2 2" xfId="18645" xr:uid="{00000000-0005-0000-0000-0000B1470000}"/>
    <cellStyle name="Comma 3 7 4 3 2 2 2 2" xfId="37859" xr:uid="{7C065DB2-372A-4DA4-962D-03B82E939D7D}"/>
    <cellStyle name="Comma 3 7 4 3 2 2 3" xfId="28252" xr:uid="{31834F34-A277-451A-ACA1-FBB06364DE7D}"/>
    <cellStyle name="Comma 3 7 4 3 2 3" xfId="13842" xr:uid="{00000000-0005-0000-0000-0000B2470000}"/>
    <cellStyle name="Comma 3 7 4 3 2 3 2" xfId="33056" xr:uid="{356C25C9-BACC-48A8-8C9C-7006BF6B77D5}"/>
    <cellStyle name="Comma 3 7 4 3 2 4" xfId="23449" xr:uid="{AF4D5053-935C-45DF-962D-BD2E4CAAF4AF}"/>
    <cellStyle name="Comma 3 7 4 3 3" xfId="6637" xr:uid="{00000000-0005-0000-0000-0000B3470000}"/>
    <cellStyle name="Comma 3 7 4 3 3 2" xfId="16244" xr:uid="{00000000-0005-0000-0000-0000B4470000}"/>
    <cellStyle name="Comma 3 7 4 3 3 2 2" xfId="35458" xr:uid="{FD780725-4B47-409E-B7C9-D500D49635E8}"/>
    <cellStyle name="Comma 3 7 4 3 3 3" xfId="25851" xr:uid="{DD0A1BA8-1CC3-49CB-8B0E-EB6402AF7AAF}"/>
    <cellStyle name="Comma 3 7 4 3 4" xfId="11440" xr:uid="{00000000-0005-0000-0000-0000B5470000}"/>
    <cellStyle name="Comma 3 7 4 3 4 2" xfId="30654" xr:uid="{F5019157-0FF9-4379-A9D9-4507E4810AAE}"/>
    <cellStyle name="Comma 3 7 4 3 5" xfId="21047" xr:uid="{B1C2E1F6-1E4E-4C0D-A861-2225633D8551}"/>
    <cellStyle name="Comma 3 7 4 4" xfId="2635" xr:uid="{00000000-0005-0000-0000-0000B6470000}"/>
    <cellStyle name="Comma 3 7 4 4 2" xfId="7438" xr:uid="{00000000-0005-0000-0000-0000B7470000}"/>
    <cellStyle name="Comma 3 7 4 4 2 2" xfId="17045" xr:uid="{00000000-0005-0000-0000-0000B8470000}"/>
    <cellStyle name="Comma 3 7 4 4 2 2 2" xfId="36259" xr:uid="{F55F4A81-1CE7-42AA-8E09-192DB31C2F11}"/>
    <cellStyle name="Comma 3 7 4 4 2 3" xfId="26652" xr:uid="{E9E01381-E871-4198-926B-DA28A96FD864}"/>
    <cellStyle name="Comma 3 7 4 4 3" xfId="12242" xr:uid="{00000000-0005-0000-0000-0000B9470000}"/>
    <cellStyle name="Comma 3 7 4 4 3 2" xfId="31456" xr:uid="{39AC9B4E-0800-429E-8775-15E883DDF6D2}"/>
    <cellStyle name="Comma 3 7 4 4 4" xfId="21849" xr:uid="{ADF3C1B2-576F-4D77-AD83-CC52D54E9714}"/>
    <cellStyle name="Comma 3 7 4 5" xfId="5037" xr:uid="{00000000-0005-0000-0000-0000BA470000}"/>
    <cellStyle name="Comma 3 7 4 5 2" xfId="14644" xr:uid="{00000000-0005-0000-0000-0000BB470000}"/>
    <cellStyle name="Comma 3 7 4 5 2 2" xfId="33858" xr:uid="{47A0BC0A-E36E-452B-8EDD-A4C37488AEB4}"/>
    <cellStyle name="Comma 3 7 4 5 3" xfId="24251" xr:uid="{7CE955D1-A8C0-4E18-B628-23C40FDBE0FF}"/>
    <cellStyle name="Comma 3 7 4 6" xfId="9840" xr:uid="{00000000-0005-0000-0000-0000BC470000}"/>
    <cellStyle name="Comma 3 7 4 6 2" xfId="29054" xr:uid="{F286AE01-2349-4C9C-845B-A4BDD53BEEE7}"/>
    <cellStyle name="Comma 3 7 4 7" xfId="19447" xr:uid="{09988B57-C6A7-49DB-9AAA-C5C04347D9C1}"/>
    <cellStyle name="Comma 3 7 5" xfId="429" xr:uid="{00000000-0005-0000-0000-0000BD470000}"/>
    <cellStyle name="Comma 3 7 5 2" xfId="1230" xr:uid="{00000000-0005-0000-0000-0000BE470000}"/>
    <cellStyle name="Comma 3 7 5 2 2" xfId="3635" xr:uid="{00000000-0005-0000-0000-0000BF470000}"/>
    <cellStyle name="Comma 3 7 5 2 2 2" xfId="8438" xr:uid="{00000000-0005-0000-0000-0000C0470000}"/>
    <cellStyle name="Comma 3 7 5 2 2 2 2" xfId="18045" xr:uid="{00000000-0005-0000-0000-0000C1470000}"/>
    <cellStyle name="Comma 3 7 5 2 2 2 2 2" xfId="37259" xr:uid="{F91CF35A-4A4C-492D-A867-6D6B2424B61C}"/>
    <cellStyle name="Comma 3 7 5 2 2 2 3" xfId="27652" xr:uid="{1FFFD17B-E9E5-4EA9-B878-D41E1C5A4D0E}"/>
    <cellStyle name="Comma 3 7 5 2 2 3" xfId="13242" xr:uid="{00000000-0005-0000-0000-0000C2470000}"/>
    <cellStyle name="Comma 3 7 5 2 2 3 2" xfId="32456" xr:uid="{3B6CD5E4-F7F6-44BF-A80D-E20A3920B218}"/>
    <cellStyle name="Comma 3 7 5 2 2 4" xfId="22849" xr:uid="{D4DB7AB1-C805-4B9C-B25F-01A03ACAD2BE}"/>
    <cellStyle name="Comma 3 7 5 2 3" xfId="6037" xr:uid="{00000000-0005-0000-0000-0000C3470000}"/>
    <cellStyle name="Comma 3 7 5 2 3 2" xfId="15644" xr:uid="{00000000-0005-0000-0000-0000C4470000}"/>
    <cellStyle name="Comma 3 7 5 2 3 2 2" xfId="34858" xr:uid="{F91C92F4-7132-49F1-87FC-09B454F4E4F2}"/>
    <cellStyle name="Comma 3 7 5 2 3 3" xfId="25251" xr:uid="{E1697883-5E2B-4403-B4B7-5FDC357F044E}"/>
    <cellStyle name="Comma 3 7 5 2 4" xfId="10840" xr:uid="{00000000-0005-0000-0000-0000C5470000}"/>
    <cellStyle name="Comma 3 7 5 2 4 2" xfId="30054" xr:uid="{39806B97-0415-4AA0-8642-5D7954FDFB07}"/>
    <cellStyle name="Comma 3 7 5 2 5" xfId="20447" xr:uid="{D5E39EEC-D79E-4950-B614-F185884750E9}"/>
    <cellStyle name="Comma 3 7 5 3" xfId="2030" xr:uid="{00000000-0005-0000-0000-0000C6470000}"/>
    <cellStyle name="Comma 3 7 5 3 2" xfId="4435" xr:uid="{00000000-0005-0000-0000-0000C7470000}"/>
    <cellStyle name="Comma 3 7 5 3 2 2" xfId="9238" xr:uid="{00000000-0005-0000-0000-0000C8470000}"/>
    <cellStyle name="Comma 3 7 5 3 2 2 2" xfId="18845" xr:uid="{00000000-0005-0000-0000-0000C9470000}"/>
    <cellStyle name="Comma 3 7 5 3 2 2 2 2" xfId="38059" xr:uid="{5E0651D1-BB37-4FDB-8ECF-209691920ED8}"/>
    <cellStyle name="Comma 3 7 5 3 2 2 3" xfId="28452" xr:uid="{71533F5B-75D9-4F3F-8850-C06233F5A117}"/>
    <cellStyle name="Comma 3 7 5 3 2 3" xfId="14042" xr:uid="{00000000-0005-0000-0000-0000CA470000}"/>
    <cellStyle name="Comma 3 7 5 3 2 3 2" xfId="33256" xr:uid="{6738FCBF-A445-499D-A4C2-FF8191DCAE59}"/>
    <cellStyle name="Comma 3 7 5 3 2 4" xfId="23649" xr:uid="{53237B5D-F595-4F37-B5DE-69AFBEC10B6E}"/>
    <cellStyle name="Comma 3 7 5 3 3" xfId="6837" xr:uid="{00000000-0005-0000-0000-0000CB470000}"/>
    <cellStyle name="Comma 3 7 5 3 3 2" xfId="16444" xr:uid="{00000000-0005-0000-0000-0000CC470000}"/>
    <cellStyle name="Comma 3 7 5 3 3 2 2" xfId="35658" xr:uid="{9107CE74-16E5-4977-ACE5-185A66152D5B}"/>
    <cellStyle name="Comma 3 7 5 3 3 3" xfId="26051" xr:uid="{11D1C266-EE59-483B-A3F7-8FFA068416BB}"/>
    <cellStyle name="Comma 3 7 5 3 4" xfId="11640" xr:uid="{00000000-0005-0000-0000-0000CD470000}"/>
    <cellStyle name="Comma 3 7 5 3 4 2" xfId="30854" xr:uid="{AB29B85B-36D8-4459-BDC5-88B272DE0A4B}"/>
    <cellStyle name="Comma 3 7 5 3 5" xfId="21247" xr:uid="{485FA59B-A7A7-46EC-9B9D-1EA3C9753A1B}"/>
    <cellStyle name="Comma 3 7 5 4" xfId="2835" xr:uid="{00000000-0005-0000-0000-0000CE470000}"/>
    <cellStyle name="Comma 3 7 5 4 2" xfId="7638" xr:uid="{00000000-0005-0000-0000-0000CF470000}"/>
    <cellStyle name="Comma 3 7 5 4 2 2" xfId="17245" xr:uid="{00000000-0005-0000-0000-0000D0470000}"/>
    <cellStyle name="Comma 3 7 5 4 2 2 2" xfId="36459" xr:uid="{757B9193-0F0B-4332-888A-13599EEBB8C3}"/>
    <cellStyle name="Comma 3 7 5 4 2 3" xfId="26852" xr:uid="{6E95BC2B-302E-4016-93E4-2C20E38088D6}"/>
    <cellStyle name="Comma 3 7 5 4 3" xfId="12442" xr:uid="{00000000-0005-0000-0000-0000D1470000}"/>
    <cellStyle name="Comma 3 7 5 4 3 2" xfId="31656" xr:uid="{C64E6FCF-0D4B-4600-AB10-A533BB0FF75F}"/>
    <cellStyle name="Comma 3 7 5 4 4" xfId="22049" xr:uid="{ECEB833E-881E-4FC0-BFE3-264BBDB6F901}"/>
    <cellStyle name="Comma 3 7 5 5" xfId="5237" xr:uid="{00000000-0005-0000-0000-0000D2470000}"/>
    <cellStyle name="Comma 3 7 5 5 2" xfId="14844" xr:uid="{00000000-0005-0000-0000-0000D3470000}"/>
    <cellStyle name="Comma 3 7 5 5 2 2" xfId="34058" xr:uid="{D7E7463F-D268-4794-873A-79D780EFF7AE}"/>
    <cellStyle name="Comma 3 7 5 5 3" xfId="24451" xr:uid="{5C7E050C-5DCA-4859-AEDD-B353EABFB94B}"/>
    <cellStyle name="Comma 3 7 5 6" xfId="10040" xr:uid="{00000000-0005-0000-0000-0000D4470000}"/>
    <cellStyle name="Comma 3 7 5 6 2" xfId="29254" xr:uid="{71F5BA1D-C56A-40E3-BE08-12C169B16A96}"/>
    <cellStyle name="Comma 3 7 5 7" xfId="19647" xr:uid="{14CEEAF4-2528-4AC4-A13E-D1CF8633234B}"/>
    <cellStyle name="Comma 3 7 6" xfId="629" xr:uid="{00000000-0005-0000-0000-0000D5470000}"/>
    <cellStyle name="Comma 3 7 6 2" xfId="1430" xr:uid="{00000000-0005-0000-0000-0000D6470000}"/>
    <cellStyle name="Comma 3 7 6 2 2" xfId="3835" xr:uid="{00000000-0005-0000-0000-0000D7470000}"/>
    <cellStyle name="Comma 3 7 6 2 2 2" xfId="8638" xr:uid="{00000000-0005-0000-0000-0000D8470000}"/>
    <cellStyle name="Comma 3 7 6 2 2 2 2" xfId="18245" xr:uid="{00000000-0005-0000-0000-0000D9470000}"/>
    <cellStyle name="Comma 3 7 6 2 2 2 2 2" xfId="37459" xr:uid="{95106F31-4BBD-4B69-A12A-324E594A23ED}"/>
    <cellStyle name="Comma 3 7 6 2 2 2 3" xfId="27852" xr:uid="{43D4D5EE-0E2D-469F-9299-7E3A0E75AE8D}"/>
    <cellStyle name="Comma 3 7 6 2 2 3" xfId="13442" xr:uid="{00000000-0005-0000-0000-0000DA470000}"/>
    <cellStyle name="Comma 3 7 6 2 2 3 2" xfId="32656" xr:uid="{F878F5C6-CAC0-4B27-9140-7567D2B0F196}"/>
    <cellStyle name="Comma 3 7 6 2 2 4" xfId="23049" xr:uid="{CB9E6BF4-446D-4E3C-B7D2-5F2DB30B02F4}"/>
    <cellStyle name="Comma 3 7 6 2 3" xfId="6237" xr:uid="{00000000-0005-0000-0000-0000DB470000}"/>
    <cellStyle name="Comma 3 7 6 2 3 2" xfId="15844" xr:uid="{00000000-0005-0000-0000-0000DC470000}"/>
    <cellStyle name="Comma 3 7 6 2 3 2 2" xfId="35058" xr:uid="{38CA6E68-BD01-4B70-BF2E-31123E673FB0}"/>
    <cellStyle name="Comma 3 7 6 2 3 3" xfId="25451" xr:uid="{60E2CCD8-4628-40BC-BBF3-4E6B6AD11B39}"/>
    <cellStyle name="Comma 3 7 6 2 4" xfId="11040" xr:uid="{00000000-0005-0000-0000-0000DD470000}"/>
    <cellStyle name="Comma 3 7 6 2 4 2" xfId="30254" xr:uid="{575239C3-1511-4633-B7DE-6040B3211C59}"/>
    <cellStyle name="Comma 3 7 6 2 5" xfId="20647" xr:uid="{EF5DBA29-AE07-48E7-B5BA-EB3E6A563AEF}"/>
    <cellStyle name="Comma 3 7 6 3" xfId="2230" xr:uid="{00000000-0005-0000-0000-0000DE470000}"/>
    <cellStyle name="Comma 3 7 6 3 2" xfId="4635" xr:uid="{00000000-0005-0000-0000-0000DF470000}"/>
    <cellStyle name="Comma 3 7 6 3 2 2" xfId="9438" xr:uid="{00000000-0005-0000-0000-0000E0470000}"/>
    <cellStyle name="Comma 3 7 6 3 2 2 2" xfId="19045" xr:uid="{00000000-0005-0000-0000-0000E1470000}"/>
    <cellStyle name="Comma 3 7 6 3 2 2 2 2" xfId="38259" xr:uid="{7C964B04-7992-4B2F-8A3E-CE6DA56A99F6}"/>
    <cellStyle name="Comma 3 7 6 3 2 2 3" xfId="28652" xr:uid="{929482D1-9D70-4AD7-9E74-DD7976B49B99}"/>
    <cellStyle name="Comma 3 7 6 3 2 3" xfId="14242" xr:uid="{00000000-0005-0000-0000-0000E2470000}"/>
    <cellStyle name="Comma 3 7 6 3 2 3 2" xfId="33456" xr:uid="{86A1CA9F-9C8A-40AB-9EF2-46730F42FCD6}"/>
    <cellStyle name="Comma 3 7 6 3 2 4" xfId="23849" xr:uid="{42B9662A-4BFA-406C-94E6-007F7EEB4CB1}"/>
    <cellStyle name="Comma 3 7 6 3 3" xfId="7037" xr:uid="{00000000-0005-0000-0000-0000E3470000}"/>
    <cellStyle name="Comma 3 7 6 3 3 2" xfId="16644" xr:uid="{00000000-0005-0000-0000-0000E4470000}"/>
    <cellStyle name="Comma 3 7 6 3 3 2 2" xfId="35858" xr:uid="{A7B81D06-99E0-4A44-AE2D-A235EA4D93AE}"/>
    <cellStyle name="Comma 3 7 6 3 3 3" xfId="26251" xr:uid="{7B9E64A5-1A85-4A51-A702-38DD5FB844D7}"/>
    <cellStyle name="Comma 3 7 6 3 4" xfId="11840" xr:uid="{00000000-0005-0000-0000-0000E5470000}"/>
    <cellStyle name="Comma 3 7 6 3 4 2" xfId="31054" xr:uid="{4E3CD4DF-E078-482E-AC73-76224DB4C564}"/>
    <cellStyle name="Comma 3 7 6 3 5" xfId="21447" xr:uid="{9DD04FA9-3D64-4346-85CC-7C281DDFCD42}"/>
    <cellStyle name="Comma 3 7 6 4" xfId="3035" xr:uid="{00000000-0005-0000-0000-0000E6470000}"/>
    <cellStyle name="Comma 3 7 6 4 2" xfId="7838" xr:uid="{00000000-0005-0000-0000-0000E7470000}"/>
    <cellStyle name="Comma 3 7 6 4 2 2" xfId="17445" xr:uid="{00000000-0005-0000-0000-0000E8470000}"/>
    <cellStyle name="Comma 3 7 6 4 2 2 2" xfId="36659" xr:uid="{D6BE86A6-9410-450C-B066-09133C61951B}"/>
    <cellStyle name="Comma 3 7 6 4 2 3" xfId="27052" xr:uid="{BEBBB3CA-E6D0-4D6C-9F14-5FF9EC9E9982}"/>
    <cellStyle name="Comma 3 7 6 4 3" xfId="12642" xr:uid="{00000000-0005-0000-0000-0000E9470000}"/>
    <cellStyle name="Comma 3 7 6 4 3 2" xfId="31856" xr:uid="{EF2BBD40-A206-4ED9-BEE3-778070AA1D52}"/>
    <cellStyle name="Comma 3 7 6 4 4" xfId="22249" xr:uid="{6038F19D-7948-49DD-9281-B8C7A99ED422}"/>
    <cellStyle name="Comma 3 7 6 5" xfId="5437" xr:uid="{00000000-0005-0000-0000-0000EA470000}"/>
    <cellStyle name="Comma 3 7 6 5 2" xfId="15044" xr:uid="{00000000-0005-0000-0000-0000EB470000}"/>
    <cellStyle name="Comma 3 7 6 5 2 2" xfId="34258" xr:uid="{314949E5-3BEB-4F15-86ED-6DF36679F019}"/>
    <cellStyle name="Comma 3 7 6 5 3" xfId="24651" xr:uid="{3767D2EC-6E87-402D-AD18-A9993FAF5748}"/>
    <cellStyle name="Comma 3 7 6 6" xfId="10240" xr:uid="{00000000-0005-0000-0000-0000EC470000}"/>
    <cellStyle name="Comma 3 7 6 6 2" xfId="29454" xr:uid="{F4A49B4D-52DD-477D-A47C-F93CCB568736}"/>
    <cellStyle name="Comma 3 7 6 7" xfId="19847" xr:uid="{62BFFCF2-47BA-4A20-863A-7D5AA18479F4}"/>
    <cellStyle name="Comma 3 7 7" xfId="830" xr:uid="{00000000-0005-0000-0000-0000ED470000}"/>
    <cellStyle name="Comma 3 7 7 2" xfId="3235" xr:uid="{00000000-0005-0000-0000-0000EE470000}"/>
    <cellStyle name="Comma 3 7 7 2 2" xfId="8038" xr:uid="{00000000-0005-0000-0000-0000EF470000}"/>
    <cellStyle name="Comma 3 7 7 2 2 2" xfId="17645" xr:uid="{00000000-0005-0000-0000-0000F0470000}"/>
    <cellStyle name="Comma 3 7 7 2 2 2 2" xfId="36859" xr:uid="{1A8882E8-2D1E-4D82-BD12-0393003E1EDC}"/>
    <cellStyle name="Comma 3 7 7 2 2 3" xfId="27252" xr:uid="{371AD7B4-EFE7-4EF9-9E4F-984EEA1616F8}"/>
    <cellStyle name="Comma 3 7 7 2 3" xfId="12842" xr:uid="{00000000-0005-0000-0000-0000F1470000}"/>
    <cellStyle name="Comma 3 7 7 2 3 2" xfId="32056" xr:uid="{D2D642A8-5F1D-433D-B64B-05CCBAFE720A}"/>
    <cellStyle name="Comma 3 7 7 2 4" xfId="22449" xr:uid="{84696A69-95F8-4DC9-8594-B1C7FE3CB5A0}"/>
    <cellStyle name="Comma 3 7 7 3" xfId="5637" xr:uid="{00000000-0005-0000-0000-0000F2470000}"/>
    <cellStyle name="Comma 3 7 7 3 2" xfId="15244" xr:uid="{00000000-0005-0000-0000-0000F3470000}"/>
    <cellStyle name="Comma 3 7 7 3 2 2" xfId="34458" xr:uid="{4B61E8B3-3E96-4C9D-B64C-8C09F5B2FD70}"/>
    <cellStyle name="Comma 3 7 7 3 3" xfId="24851" xr:uid="{A008E6A6-5474-4B63-9A50-8A94CAEFB4A5}"/>
    <cellStyle name="Comma 3 7 7 4" xfId="10440" xr:uid="{00000000-0005-0000-0000-0000F4470000}"/>
    <cellStyle name="Comma 3 7 7 4 2" xfId="29654" xr:uid="{F94DC629-B4F1-4565-BBA9-07E05D4627C3}"/>
    <cellStyle name="Comma 3 7 7 5" xfId="20047" xr:uid="{25008A38-528B-46AE-A0FA-7FF63E2346FF}"/>
    <cellStyle name="Comma 3 7 8" xfId="1630" xr:uid="{00000000-0005-0000-0000-0000F5470000}"/>
    <cellStyle name="Comma 3 7 8 2" xfId="4035" xr:uid="{00000000-0005-0000-0000-0000F6470000}"/>
    <cellStyle name="Comma 3 7 8 2 2" xfId="8838" xr:uid="{00000000-0005-0000-0000-0000F7470000}"/>
    <cellStyle name="Comma 3 7 8 2 2 2" xfId="18445" xr:uid="{00000000-0005-0000-0000-0000F8470000}"/>
    <cellStyle name="Comma 3 7 8 2 2 2 2" xfId="37659" xr:uid="{679098C9-39E3-4EAE-AF13-A761108FD72A}"/>
    <cellStyle name="Comma 3 7 8 2 2 3" xfId="28052" xr:uid="{F83E110A-136F-4387-90E2-F927DE3A15D4}"/>
    <cellStyle name="Comma 3 7 8 2 3" xfId="13642" xr:uid="{00000000-0005-0000-0000-0000F9470000}"/>
    <cellStyle name="Comma 3 7 8 2 3 2" xfId="32856" xr:uid="{1DF5109C-04B8-4D16-8E03-FB759B5F0CA6}"/>
    <cellStyle name="Comma 3 7 8 2 4" xfId="23249" xr:uid="{613F85B4-941F-4E2D-B603-06FA021F42E4}"/>
    <cellStyle name="Comma 3 7 8 3" xfId="6437" xr:uid="{00000000-0005-0000-0000-0000FA470000}"/>
    <cellStyle name="Comma 3 7 8 3 2" xfId="16044" xr:uid="{00000000-0005-0000-0000-0000FB470000}"/>
    <cellStyle name="Comma 3 7 8 3 2 2" xfId="35258" xr:uid="{ED64A9F9-E5A1-43C5-A11F-1A6E9DA801FE}"/>
    <cellStyle name="Comma 3 7 8 3 3" xfId="25651" xr:uid="{63C48F06-E7CB-4AD8-816C-1120EF54204E}"/>
    <cellStyle name="Comma 3 7 8 4" xfId="11240" xr:uid="{00000000-0005-0000-0000-0000FC470000}"/>
    <cellStyle name="Comma 3 7 8 4 2" xfId="30454" xr:uid="{954D82A4-CC0C-4014-B95E-9776F4791C26}"/>
    <cellStyle name="Comma 3 7 8 5" xfId="20847" xr:uid="{CCB88F74-62BC-4F06-BE4F-1B4ECBAF37CD}"/>
    <cellStyle name="Comma 3 7 9" xfId="2435" xr:uid="{00000000-0005-0000-0000-0000FD470000}"/>
    <cellStyle name="Comma 3 7 9 2" xfId="7238" xr:uid="{00000000-0005-0000-0000-0000FE470000}"/>
    <cellStyle name="Comma 3 7 9 2 2" xfId="16845" xr:uid="{00000000-0005-0000-0000-0000FF470000}"/>
    <cellStyle name="Comma 3 7 9 2 2 2" xfId="36059" xr:uid="{0DDB8B1C-647D-4A7F-ABAE-696D2F68919A}"/>
    <cellStyle name="Comma 3 7 9 2 3" xfId="26452" xr:uid="{1ADE43E9-666A-4056-8A5B-1F34682D6A5F}"/>
    <cellStyle name="Comma 3 7 9 3" xfId="12042" xr:uid="{00000000-0005-0000-0000-000000480000}"/>
    <cellStyle name="Comma 3 7 9 3 2" xfId="31256" xr:uid="{9CBF373B-CC06-4251-BAFE-CE63385A610F}"/>
    <cellStyle name="Comma 3 7 9 4" xfId="21649" xr:uid="{2194A15E-2016-468E-9D72-EB5EBA077E2A}"/>
    <cellStyle name="Comma 3 8" xfId="38" xr:uid="{00000000-0005-0000-0000-000001480000}"/>
    <cellStyle name="Comma 3 8 10" xfId="4847" xr:uid="{00000000-0005-0000-0000-000002480000}"/>
    <cellStyle name="Comma 3 8 10 2" xfId="14454" xr:uid="{00000000-0005-0000-0000-000003480000}"/>
    <cellStyle name="Comma 3 8 10 2 2" xfId="33668" xr:uid="{B4630A61-99E5-4BB9-98BD-8BF4FC3C6A43}"/>
    <cellStyle name="Comma 3 8 10 3" xfId="24061" xr:uid="{FC91D092-727A-48EE-9141-7EFD842A438F}"/>
    <cellStyle name="Comma 3 8 11" xfId="9650" xr:uid="{00000000-0005-0000-0000-000004480000}"/>
    <cellStyle name="Comma 3 8 11 2" xfId="28864" xr:uid="{2C7BA11E-3787-4C69-BC87-8A6D76FBCDBF}"/>
    <cellStyle name="Comma 3 8 12" xfId="19257" xr:uid="{9DB473E4-66F1-4BC7-BC91-A3880AD7A797}"/>
    <cellStyle name="Comma 3 8 2" xfId="89" xr:uid="{00000000-0005-0000-0000-000005480000}"/>
    <cellStyle name="Comma 3 8 2 10" xfId="9700" xr:uid="{00000000-0005-0000-0000-000006480000}"/>
    <cellStyle name="Comma 3 8 2 10 2" xfId="28914" xr:uid="{322FC1F8-17FE-4938-91AA-CE7FB62374EC}"/>
    <cellStyle name="Comma 3 8 2 11" xfId="19307" xr:uid="{1453A896-48B6-4BB5-A354-651D2B4337C0}"/>
    <cellStyle name="Comma 3 8 2 2" xfId="189" xr:uid="{00000000-0005-0000-0000-000007480000}"/>
    <cellStyle name="Comma 3 8 2 2 10" xfId="19407" xr:uid="{82F9E2AF-9C5C-47D0-9DC3-0C4E95A81E51}"/>
    <cellStyle name="Comma 3 8 2 2 2" xfId="389" xr:uid="{00000000-0005-0000-0000-000008480000}"/>
    <cellStyle name="Comma 3 8 2 2 2 2" xfId="1190" xr:uid="{00000000-0005-0000-0000-000009480000}"/>
    <cellStyle name="Comma 3 8 2 2 2 2 2" xfId="3595" xr:uid="{00000000-0005-0000-0000-00000A480000}"/>
    <cellStyle name="Comma 3 8 2 2 2 2 2 2" xfId="8398" xr:uid="{00000000-0005-0000-0000-00000B480000}"/>
    <cellStyle name="Comma 3 8 2 2 2 2 2 2 2" xfId="18005" xr:uid="{00000000-0005-0000-0000-00000C480000}"/>
    <cellStyle name="Comma 3 8 2 2 2 2 2 2 2 2" xfId="37219" xr:uid="{7A863D0F-719E-4D97-B6A7-8E8E2EAED1C1}"/>
    <cellStyle name="Comma 3 8 2 2 2 2 2 2 3" xfId="27612" xr:uid="{205D8CBF-75BB-4B54-A4F1-05650833DDC7}"/>
    <cellStyle name="Comma 3 8 2 2 2 2 2 3" xfId="13202" xr:uid="{00000000-0005-0000-0000-00000D480000}"/>
    <cellStyle name="Comma 3 8 2 2 2 2 2 3 2" xfId="32416" xr:uid="{4C66E21D-9184-4C14-BE70-AEE2B39028A5}"/>
    <cellStyle name="Comma 3 8 2 2 2 2 2 4" xfId="22809" xr:uid="{823677DB-B734-4390-94EB-93462997185F}"/>
    <cellStyle name="Comma 3 8 2 2 2 2 3" xfId="5997" xr:uid="{00000000-0005-0000-0000-00000E480000}"/>
    <cellStyle name="Comma 3 8 2 2 2 2 3 2" xfId="15604" xr:uid="{00000000-0005-0000-0000-00000F480000}"/>
    <cellStyle name="Comma 3 8 2 2 2 2 3 2 2" xfId="34818" xr:uid="{581C0CE6-5323-4229-8F43-BB1F8CC51E0B}"/>
    <cellStyle name="Comma 3 8 2 2 2 2 3 3" xfId="25211" xr:uid="{D7307B4A-2084-44FA-A601-7726EB047FD1}"/>
    <cellStyle name="Comma 3 8 2 2 2 2 4" xfId="10800" xr:uid="{00000000-0005-0000-0000-000010480000}"/>
    <cellStyle name="Comma 3 8 2 2 2 2 4 2" xfId="30014" xr:uid="{680A0994-057C-4EA2-BF56-845831BF6253}"/>
    <cellStyle name="Comma 3 8 2 2 2 2 5" xfId="20407" xr:uid="{5232A9FC-E2F6-4849-97D8-E30515719DAC}"/>
    <cellStyle name="Comma 3 8 2 2 2 3" xfId="1990" xr:uid="{00000000-0005-0000-0000-000011480000}"/>
    <cellStyle name="Comma 3 8 2 2 2 3 2" xfId="4395" xr:uid="{00000000-0005-0000-0000-000012480000}"/>
    <cellStyle name="Comma 3 8 2 2 2 3 2 2" xfId="9198" xr:uid="{00000000-0005-0000-0000-000013480000}"/>
    <cellStyle name="Comma 3 8 2 2 2 3 2 2 2" xfId="18805" xr:uid="{00000000-0005-0000-0000-000014480000}"/>
    <cellStyle name="Comma 3 8 2 2 2 3 2 2 2 2" xfId="38019" xr:uid="{9E19AB1E-8DFB-4557-A6BA-56AFDA39DBA3}"/>
    <cellStyle name="Comma 3 8 2 2 2 3 2 2 3" xfId="28412" xr:uid="{1849FE66-978F-40B2-A323-EF6FDBD2F66B}"/>
    <cellStyle name="Comma 3 8 2 2 2 3 2 3" xfId="14002" xr:uid="{00000000-0005-0000-0000-000015480000}"/>
    <cellStyle name="Comma 3 8 2 2 2 3 2 3 2" xfId="33216" xr:uid="{CD4E5EEF-76FD-43FA-9D3E-20EB3B1F1A59}"/>
    <cellStyle name="Comma 3 8 2 2 2 3 2 4" xfId="23609" xr:uid="{94798651-DB15-4FE1-83BE-0D2411CF4230}"/>
    <cellStyle name="Comma 3 8 2 2 2 3 3" xfId="6797" xr:uid="{00000000-0005-0000-0000-000016480000}"/>
    <cellStyle name="Comma 3 8 2 2 2 3 3 2" xfId="16404" xr:uid="{00000000-0005-0000-0000-000017480000}"/>
    <cellStyle name="Comma 3 8 2 2 2 3 3 2 2" xfId="35618" xr:uid="{18EF7A66-7588-45D7-A81A-F300052E4516}"/>
    <cellStyle name="Comma 3 8 2 2 2 3 3 3" xfId="26011" xr:uid="{35C9773C-1F27-4C60-B238-D8760CE6CA51}"/>
    <cellStyle name="Comma 3 8 2 2 2 3 4" xfId="11600" xr:uid="{00000000-0005-0000-0000-000018480000}"/>
    <cellStyle name="Comma 3 8 2 2 2 3 4 2" xfId="30814" xr:uid="{56FAE00A-956B-4806-87FA-273C7C3BA995}"/>
    <cellStyle name="Comma 3 8 2 2 2 3 5" xfId="21207" xr:uid="{2DA74293-1737-4144-A139-5F5FCA80F581}"/>
    <cellStyle name="Comma 3 8 2 2 2 4" xfId="2795" xr:uid="{00000000-0005-0000-0000-000019480000}"/>
    <cellStyle name="Comma 3 8 2 2 2 4 2" xfId="7598" xr:uid="{00000000-0005-0000-0000-00001A480000}"/>
    <cellStyle name="Comma 3 8 2 2 2 4 2 2" xfId="17205" xr:uid="{00000000-0005-0000-0000-00001B480000}"/>
    <cellStyle name="Comma 3 8 2 2 2 4 2 2 2" xfId="36419" xr:uid="{05A32732-5518-4F86-8E1E-589FD22BB62B}"/>
    <cellStyle name="Comma 3 8 2 2 2 4 2 3" xfId="26812" xr:uid="{D5F65871-FEAD-4564-A2B1-C47B729AFD25}"/>
    <cellStyle name="Comma 3 8 2 2 2 4 3" xfId="12402" xr:uid="{00000000-0005-0000-0000-00001C480000}"/>
    <cellStyle name="Comma 3 8 2 2 2 4 3 2" xfId="31616" xr:uid="{B73EA6C5-0B34-482B-989D-AB60A40B2CEE}"/>
    <cellStyle name="Comma 3 8 2 2 2 4 4" xfId="22009" xr:uid="{5BA07194-42BD-4802-AE20-2DC835185851}"/>
    <cellStyle name="Comma 3 8 2 2 2 5" xfId="5197" xr:uid="{00000000-0005-0000-0000-00001D480000}"/>
    <cellStyle name="Comma 3 8 2 2 2 5 2" xfId="14804" xr:uid="{00000000-0005-0000-0000-00001E480000}"/>
    <cellStyle name="Comma 3 8 2 2 2 5 2 2" xfId="34018" xr:uid="{D4B3AC5C-8592-47A4-9DDF-85A8445B8737}"/>
    <cellStyle name="Comma 3 8 2 2 2 5 3" xfId="24411" xr:uid="{A3D0E67B-3B5E-4C10-B780-759993C4EF78}"/>
    <cellStyle name="Comma 3 8 2 2 2 6" xfId="10000" xr:uid="{00000000-0005-0000-0000-00001F480000}"/>
    <cellStyle name="Comma 3 8 2 2 2 6 2" xfId="29214" xr:uid="{95C4FD64-57C9-4C7C-A14C-4998B574DFBC}"/>
    <cellStyle name="Comma 3 8 2 2 2 7" xfId="19607" xr:uid="{8112BA85-11B6-4425-B1A3-6BECA6D055D6}"/>
    <cellStyle name="Comma 3 8 2 2 3" xfId="589" xr:uid="{00000000-0005-0000-0000-000020480000}"/>
    <cellStyle name="Comma 3 8 2 2 3 2" xfId="1390" xr:uid="{00000000-0005-0000-0000-000021480000}"/>
    <cellStyle name="Comma 3 8 2 2 3 2 2" xfId="3795" xr:uid="{00000000-0005-0000-0000-000022480000}"/>
    <cellStyle name="Comma 3 8 2 2 3 2 2 2" xfId="8598" xr:uid="{00000000-0005-0000-0000-000023480000}"/>
    <cellStyle name="Comma 3 8 2 2 3 2 2 2 2" xfId="18205" xr:uid="{00000000-0005-0000-0000-000024480000}"/>
    <cellStyle name="Comma 3 8 2 2 3 2 2 2 2 2" xfId="37419" xr:uid="{1D656897-A274-4D6F-84FC-150ACEBE1259}"/>
    <cellStyle name="Comma 3 8 2 2 3 2 2 2 3" xfId="27812" xr:uid="{19F5D36D-8A9E-40DA-9DB6-9AE2745A7444}"/>
    <cellStyle name="Comma 3 8 2 2 3 2 2 3" xfId="13402" xr:uid="{00000000-0005-0000-0000-000025480000}"/>
    <cellStyle name="Comma 3 8 2 2 3 2 2 3 2" xfId="32616" xr:uid="{BDAF1CE9-6B25-4E17-B532-C2AA2710D211}"/>
    <cellStyle name="Comma 3 8 2 2 3 2 2 4" xfId="23009" xr:uid="{7970E11A-FD9A-4E74-9C2A-C499A2623882}"/>
    <cellStyle name="Comma 3 8 2 2 3 2 3" xfId="6197" xr:uid="{00000000-0005-0000-0000-000026480000}"/>
    <cellStyle name="Comma 3 8 2 2 3 2 3 2" xfId="15804" xr:uid="{00000000-0005-0000-0000-000027480000}"/>
    <cellStyle name="Comma 3 8 2 2 3 2 3 2 2" xfId="35018" xr:uid="{68A27958-A001-41B3-B888-5A504B0C8445}"/>
    <cellStyle name="Comma 3 8 2 2 3 2 3 3" xfId="25411" xr:uid="{D555E290-A5C5-41B1-94C7-5F6E8F7D0F8B}"/>
    <cellStyle name="Comma 3 8 2 2 3 2 4" xfId="11000" xr:uid="{00000000-0005-0000-0000-000028480000}"/>
    <cellStyle name="Comma 3 8 2 2 3 2 4 2" xfId="30214" xr:uid="{38404EA3-F136-4C15-BB7E-2F64B159585F}"/>
    <cellStyle name="Comma 3 8 2 2 3 2 5" xfId="20607" xr:uid="{710A7A05-6FB2-4ACC-B59E-A7B6BF8C646C}"/>
    <cellStyle name="Comma 3 8 2 2 3 3" xfId="2190" xr:uid="{00000000-0005-0000-0000-000029480000}"/>
    <cellStyle name="Comma 3 8 2 2 3 3 2" xfId="4595" xr:uid="{00000000-0005-0000-0000-00002A480000}"/>
    <cellStyle name="Comma 3 8 2 2 3 3 2 2" xfId="9398" xr:uid="{00000000-0005-0000-0000-00002B480000}"/>
    <cellStyle name="Comma 3 8 2 2 3 3 2 2 2" xfId="19005" xr:uid="{00000000-0005-0000-0000-00002C480000}"/>
    <cellStyle name="Comma 3 8 2 2 3 3 2 2 2 2" xfId="38219" xr:uid="{F303E0A7-E22E-4692-A0E8-1B32BA829999}"/>
    <cellStyle name="Comma 3 8 2 2 3 3 2 2 3" xfId="28612" xr:uid="{884F745F-2433-471A-9FFE-6878A5ED3659}"/>
    <cellStyle name="Comma 3 8 2 2 3 3 2 3" xfId="14202" xr:uid="{00000000-0005-0000-0000-00002D480000}"/>
    <cellStyle name="Comma 3 8 2 2 3 3 2 3 2" xfId="33416" xr:uid="{642DD3FB-9124-4555-8298-66F29467F16B}"/>
    <cellStyle name="Comma 3 8 2 2 3 3 2 4" xfId="23809" xr:uid="{1545556B-9C22-4695-A906-64A7E7041231}"/>
    <cellStyle name="Comma 3 8 2 2 3 3 3" xfId="6997" xr:uid="{00000000-0005-0000-0000-00002E480000}"/>
    <cellStyle name="Comma 3 8 2 2 3 3 3 2" xfId="16604" xr:uid="{00000000-0005-0000-0000-00002F480000}"/>
    <cellStyle name="Comma 3 8 2 2 3 3 3 2 2" xfId="35818" xr:uid="{CDE0DF48-FDCD-41CE-8C5F-25789FB9861E}"/>
    <cellStyle name="Comma 3 8 2 2 3 3 3 3" xfId="26211" xr:uid="{7A7A3732-07EC-42A2-BA49-802DDB5786E8}"/>
    <cellStyle name="Comma 3 8 2 2 3 3 4" xfId="11800" xr:uid="{00000000-0005-0000-0000-000030480000}"/>
    <cellStyle name="Comma 3 8 2 2 3 3 4 2" xfId="31014" xr:uid="{B5BDF188-5F96-437D-A78F-810148AC7B68}"/>
    <cellStyle name="Comma 3 8 2 2 3 3 5" xfId="21407" xr:uid="{0E7F88AF-D5BE-4AE3-A868-B9E699FB853A}"/>
    <cellStyle name="Comma 3 8 2 2 3 4" xfId="2995" xr:uid="{00000000-0005-0000-0000-000031480000}"/>
    <cellStyle name="Comma 3 8 2 2 3 4 2" xfId="7798" xr:uid="{00000000-0005-0000-0000-000032480000}"/>
    <cellStyle name="Comma 3 8 2 2 3 4 2 2" xfId="17405" xr:uid="{00000000-0005-0000-0000-000033480000}"/>
    <cellStyle name="Comma 3 8 2 2 3 4 2 2 2" xfId="36619" xr:uid="{DFF78CB4-60B2-4D01-AE48-2D0A031FC445}"/>
    <cellStyle name="Comma 3 8 2 2 3 4 2 3" xfId="27012" xr:uid="{F5C86C8B-12EF-42EB-AAC5-1137974782DC}"/>
    <cellStyle name="Comma 3 8 2 2 3 4 3" xfId="12602" xr:uid="{00000000-0005-0000-0000-000034480000}"/>
    <cellStyle name="Comma 3 8 2 2 3 4 3 2" xfId="31816" xr:uid="{979F396F-A735-48F6-ADAC-03A248BB1351}"/>
    <cellStyle name="Comma 3 8 2 2 3 4 4" xfId="22209" xr:uid="{F2CA572D-27F5-4D63-86CD-A226F88386F7}"/>
    <cellStyle name="Comma 3 8 2 2 3 5" xfId="5397" xr:uid="{00000000-0005-0000-0000-000035480000}"/>
    <cellStyle name="Comma 3 8 2 2 3 5 2" xfId="15004" xr:uid="{00000000-0005-0000-0000-000036480000}"/>
    <cellStyle name="Comma 3 8 2 2 3 5 2 2" xfId="34218" xr:uid="{42ED6F31-5F7A-4A3F-B9C3-6E098E192CB4}"/>
    <cellStyle name="Comma 3 8 2 2 3 5 3" xfId="24611" xr:uid="{E87C3C8F-73AC-4E40-8B80-0E5BF87D9239}"/>
    <cellStyle name="Comma 3 8 2 2 3 6" xfId="10200" xr:uid="{00000000-0005-0000-0000-000037480000}"/>
    <cellStyle name="Comma 3 8 2 2 3 6 2" xfId="29414" xr:uid="{11349202-84A2-4327-8436-CBE7BF15C748}"/>
    <cellStyle name="Comma 3 8 2 2 3 7" xfId="19807" xr:uid="{C74FD60D-877C-4789-B6FF-2A12FE08A1FC}"/>
    <cellStyle name="Comma 3 8 2 2 4" xfId="789" xr:uid="{00000000-0005-0000-0000-000038480000}"/>
    <cellStyle name="Comma 3 8 2 2 4 2" xfId="1590" xr:uid="{00000000-0005-0000-0000-000039480000}"/>
    <cellStyle name="Comma 3 8 2 2 4 2 2" xfId="3995" xr:uid="{00000000-0005-0000-0000-00003A480000}"/>
    <cellStyle name="Comma 3 8 2 2 4 2 2 2" xfId="8798" xr:uid="{00000000-0005-0000-0000-00003B480000}"/>
    <cellStyle name="Comma 3 8 2 2 4 2 2 2 2" xfId="18405" xr:uid="{00000000-0005-0000-0000-00003C480000}"/>
    <cellStyle name="Comma 3 8 2 2 4 2 2 2 2 2" xfId="37619" xr:uid="{65B09A65-5B11-4E14-8C70-E27AE81C9ACB}"/>
    <cellStyle name="Comma 3 8 2 2 4 2 2 2 3" xfId="28012" xr:uid="{B35F1B85-C6F5-47D3-84D2-A40D90B0D5D7}"/>
    <cellStyle name="Comma 3 8 2 2 4 2 2 3" xfId="13602" xr:uid="{00000000-0005-0000-0000-00003D480000}"/>
    <cellStyle name="Comma 3 8 2 2 4 2 2 3 2" xfId="32816" xr:uid="{AF526E1C-6197-4D8A-9E13-DE84498E18A5}"/>
    <cellStyle name="Comma 3 8 2 2 4 2 2 4" xfId="23209" xr:uid="{484DB7CA-AF32-4D63-8140-DB161564D960}"/>
    <cellStyle name="Comma 3 8 2 2 4 2 3" xfId="6397" xr:uid="{00000000-0005-0000-0000-00003E480000}"/>
    <cellStyle name="Comma 3 8 2 2 4 2 3 2" xfId="16004" xr:uid="{00000000-0005-0000-0000-00003F480000}"/>
    <cellStyle name="Comma 3 8 2 2 4 2 3 2 2" xfId="35218" xr:uid="{E6C999DF-9767-486D-ADB0-695B9B016D3D}"/>
    <cellStyle name="Comma 3 8 2 2 4 2 3 3" xfId="25611" xr:uid="{34277356-54CC-4D46-9683-7DBE4145692F}"/>
    <cellStyle name="Comma 3 8 2 2 4 2 4" xfId="11200" xr:uid="{00000000-0005-0000-0000-000040480000}"/>
    <cellStyle name="Comma 3 8 2 2 4 2 4 2" xfId="30414" xr:uid="{BB46062C-FA0C-44A8-90E3-416685B17BA2}"/>
    <cellStyle name="Comma 3 8 2 2 4 2 5" xfId="20807" xr:uid="{AC70ED26-ACE9-4A18-9381-6A13A428856B}"/>
    <cellStyle name="Comma 3 8 2 2 4 3" xfId="2390" xr:uid="{00000000-0005-0000-0000-000041480000}"/>
    <cellStyle name="Comma 3 8 2 2 4 3 2" xfId="4795" xr:uid="{00000000-0005-0000-0000-000042480000}"/>
    <cellStyle name="Comma 3 8 2 2 4 3 2 2" xfId="9598" xr:uid="{00000000-0005-0000-0000-000043480000}"/>
    <cellStyle name="Comma 3 8 2 2 4 3 2 2 2" xfId="19205" xr:uid="{00000000-0005-0000-0000-000044480000}"/>
    <cellStyle name="Comma 3 8 2 2 4 3 2 2 2 2" xfId="38419" xr:uid="{D558649D-E9D3-48AA-A7B2-606468B8AB51}"/>
    <cellStyle name="Comma 3 8 2 2 4 3 2 2 3" xfId="28812" xr:uid="{0BECB0F1-CE45-41E1-85C8-6F791185343B}"/>
    <cellStyle name="Comma 3 8 2 2 4 3 2 3" xfId="14402" xr:uid="{00000000-0005-0000-0000-000045480000}"/>
    <cellStyle name="Comma 3 8 2 2 4 3 2 3 2" xfId="33616" xr:uid="{D4D33017-D75B-4C86-969E-A0CBA9BA2A08}"/>
    <cellStyle name="Comma 3 8 2 2 4 3 2 4" xfId="24009" xr:uid="{0A14F3B4-4F27-4A74-8352-23229B6BAFB8}"/>
    <cellStyle name="Comma 3 8 2 2 4 3 3" xfId="7197" xr:uid="{00000000-0005-0000-0000-000046480000}"/>
    <cellStyle name="Comma 3 8 2 2 4 3 3 2" xfId="16804" xr:uid="{00000000-0005-0000-0000-000047480000}"/>
    <cellStyle name="Comma 3 8 2 2 4 3 3 2 2" xfId="36018" xr:uid="{2751C99F-47DE-4040-A59A-24FDAE3D4BAB}"/>
    <cellStyle name="Comma 3 8 2 2 4 3 3 3" xfId="26411" xr:uid="{624CBFDC-57C6-4651-BE3E-A82DA01BC780}"/>
    <cellStyle name="Comma 3 8 2 2 4 3 4" xfId="12000" xr:uid="{00000000-0005-0000-0000-000048480000}"/>
    <cellStyle name="Comma 3 8 2 2 4 3 4 2" xfId="31214" xr:uid="{3C534527-B8F9-424F-A4F0-FB35F572D9E7}"/>
    <cellStyle name="Comma 3 8 2 2 4 3 5" xfId="21607" xr:uid="{53A8CB2D-BF65-4BAA-9B7F-7C166517FC48}"/>
    <cellStyle name="Comma 3 8 2 2 4 4" xfId="3195" xr:uid="{00000000-0005-0000-0000-000049480000}"/>
    <cellStyle name="Comma 3 8 2 2 4 4 2" xfId="7998" xr:uid="{00000000-0005-0000-0000-00004A480000}"/>
    <cellStyle name="Comma 3 8 2 2 4 4 2 2" xfId="17605" xr:uid="{00000000-0005-0000-0000-00004B480000}"/>
    <cellStyle name="Comma 3 8 2 2 4 4 2 2 2" xfId="36819" xr:uid="{D8D8F7FD-95D8-42ED-AF63-6A6822795FCF}"/>
    <cellStyle name="Comma 3 8 2 2 4 4 2 3" xfId="27212" xr:uid="{16E8B9EA-A858-4CDC-B6B5-D732EB926862}"/>
    <cellStyle name="Comma 3 8 2 2 4 4 3" xfId="12802" xr:uid="{00000000-0005-0000-0000-00004C480000}"/>
    <cellStyle name="Comma 3 8 2 2 4 4 3 2" xfId="32016" xr:uid="{4A320EF9-322D-4D8B-9269-F13909E182A1}"/>
    <cellStyle name="Comma 3 8 2 2 4 4 4" xfId="22409" xr:uid="{6C617870-2042-4E81-9717-6A82094117CD}"/>
    <cellStyle name="Comma 3 8 2 2 4 5" xfId="5597" xr:uid="{00000000-0005-0000-0000-00004D480000}"/>
    <cellStyle name="Comma 3 8 2 2 4 5 2" xfId="15204" xr:uid="{00000000-0005-0000-0000-00004E480000}"/>
    <cellStyle name="Comma 3 8 2 2 4 5 2 2" xfId="34418" xr:uid="{872410AC-AAC1-4061-A1CE-44DDB9488AFA}"/>
    <cellStyle name="Comma 3 8 2 2 4 5 3" xfId="24811" xr:uid="{09A1756A-3483-4DC5-937C-47E940C28FF7}"/>
    <cellStyle name="Comma 3 8 2 2 4 6" xfId="10400" xr:uid="{00000000-0005-0000-0000-00004F480000}"/>
    <cellStyle name="Comma 3 8 2 2 4 6 2" xfId="29614" xr:uid="{EC5BB531-C5ED-41C8-8A32-DEBFD2E1D63D}"/>
    <cellStyle name="Comma 3 8 2 2 4 7" xfId="20007" xr:uid="{DE63AD86-CF08-4BD8-85A6-E9FE84E790B1}"/>
    <cellStyle name="Comma 3 8 2 2 5" xfId="990" xr:uid="{00000000-0005-0000-0000-000050480000}"/>
    <cellStyle name="Comma 3 8 2 2 5 2" xfId="3395" xr:uid="{00000000-0005-0000-0000-000051480000}"/>
    <cellStyle name="Comma 3 8 2 2 5 2 2" xfId="8198" xr:uid="{00000000-0005-0000-0000-000052480000}"/>
    <cellStyle name="Comma 3 8 2 2 5 2 2 2" xfId="17805" xr:uid="{00000000-0005-0000-0000-000053480000}"/>
    <cellStyle name="Comma 3 8 2 2 5 2 2 2 2" xfId="37019" xr:uid="{F2BDACE5-99E0-4BB0-92CE-5C3BB8B340E3}"/>
    <cellStyle name="Comma 3 8 2 2 5 2 2 3" xfId="27412" xr:uid="{15319AD4-108D-4E88-8170-B211104749EC}"/>
    <cellStyle name="Comma 3 8 2 2 5 2 3" xfId="13002" xr:uid="{00000000-0005-0000-0000-000054480000}"/>
    <cellStyle name="Comma 3 8 2 2 5 2 3 2" xfId="32216" xr:uid="{9E79C7E0-9653-4A3F-9D5A-0E6D469C46C3}"/>
    <cellStyle name="Comma 3 8 2 2 5 2 4" xfId="22609" xr:uid="{CCEE425E-9C17-42E3-ACA3-AC2CD0A345A3}"/>
    <cellStyle name="Comma 3 8 2 2 5 3" xfId="5797" xr:uid="{00000000-0005-0000-0000-000055480000}"/>
    <cellStyle name="Comma 3 8 2 2 5 3 2" xfId="15404" xr:uid="{00000000-0005-0000-0000-000056480000}"/>
    <cellStyle name="Comma 3 8 2 2 5 3 2 2" xfId="34618" xr:uid="{AF1B97BA-E0E1-4DCB-A18B-0B97E57CB3E7}"/>
    <cellStyle name="Comma 3 8 2 2 5 3 3" xfId="25011" xr:uid="{E9A13400-69BE-4EB8-8340-6DD2E58DAA57}"/>
    <cellStyle name="Comma 3 8 2 2 5 4" xfId="10600" xr:uid="{00000000-0005-0000-0000-000057480000}"/>
    <cellStyle name="Comma 3 8 2 2 5 4 2" xfId="29814" xr:uid="{03EC8065-3F6D-4A4D-A2E4-A8E7638F12DD}"/>
    <cellStyle name="Comma 3 8 2 2 5 5" xfId="20207" xr:uid="{098E55BC-18D6-4185-9001-91D95D7E49D4}"/>
    <cellStyle name="Comma 3 8 2 2 6" xfId="1790" xr:uid="{00000000-0005-0000-0000-000058480000}"/>
    <cellStyle name="Comma 3 8 2 2 6 2" xfId="4195" xr:uid="{00000000-0005-0000-0000-000059480000}"/>
    <cellStyle name="Comma 3 8 2 2 6 2 2" xfId="8998" xr:uid="{00000000-0005-0000-0000-00005A480000}"/>
    <cellStyle name="Comma 3 8 2 2 6 2 2 2" xfId="18605" xr:uid="{00000000-0005-0000-0000-00005B480000}"/>
    <cellStyle name="Comma 3 8 2 2 6 2 2 2 2" xfId="37819" xr:uid="{EBC7F872-1A42-433C-9A6C-7BEFAA3BD329}"/>
    <cellStyle name="Comma 3 8 2 2 6 2 2 3" xfId="28212" xr:uid="{C8C989C2-E901-4731-AD8B-120312B65A8E}"/>
    <cellStyle name="Comma 3 8 2 2 6 2 3" xfId="13802" xr:uid="{00000000-0005-0000-0000-00005C480000}"/>
    <cellStyle name="Comma 3 8 2 2 6 2 3 2" xfId="33016" xr:uid="{3A3694D2-991A-4ED6-913A-41DC0D0E2BC4}"/>
    <cellStyle name="Comma 3 8 2 2 6 2 4" xfId="23409" xr:uid="{DB7C9334-0F4E-46CF-BD3A-D1052D54E1E4}"/>
    <cellStyle name="Comma 3 8 2 2 6 3" xfId="6597" xr:uid="{00000000-0005-0000-0000-00005D480000}"/>
    <cellStyle name="Comma 3 8 2 2 6 3 2" xfId="16204" xr:uid="{00000000-0005-0000-0000-00005E480000}"/>
    <cellStyle name="Comma 3 8 2 2 6 3 2 2" xfId="35418" xr:uid="{EF96DA3B-7446-43AD-8CB4-E11B863044B2}"/>
    <cellStyle name="Comma 3 8 2 2 6 3 3" xfId="25811" xr:uid="{30ECE820-E7C6-48AB-A2A0-7E423C8863E3}"/>
    <cellStyle name="Comma 3 8 2 2 6 4" xfId="11400" xr:uid="{00000000-0005-0000-0000-00005F480000}"/>
    <cellStyle name="Comma 3 8 2 2 6 4 2" xfId="30614" xr:uid="{8728AADE-9A87-41E2-BA7F-434ED417C436}"/>
    <cellStyle name="Comma 3 8 2 2 6 5" xfId="21007" xr:uid="{6565255D-B626-44F3-A3C1-1BA622532EF9}"/>
    <cellStyle name="Comma 3 8 2 2 7" xfId="2595" xr:uid="{00000000-0005-0000-0000-000060480000}"/>
    <cellStyle name="Comma 3 8 2 2 7 2" xfId="7398" xr:uid="{00000000-0005-0000-0000-000061480000}"/>
    <cellStyle name="Comma 3 8 2 2 7 2 2" xfId="17005" xr:uid="{00000000-0005-0000-0000-000062480000}"/>
    <cellStyle name="Comma 3 8 2 2 7 2 2 2" xfId="36219" xr:uid="{8891DC44-56AE-493D-9DB2-35E0D7A6DB10}"/>
    <cellStyle name="Comma 3 8 2 2 7 2 3" xfId="26612" xr:uid="{3BB86717-F630-438D-96B4-D9A66D043620}"/>
    <cellStyle name="Comma 3 8 2 2 7 3" xfId="12202" xr:uid="{00000000-0005-0000-0000-000063480000}"/>
    <cellStyle name="Comma 3 8 2 2 7 3 2" xfId="31416" xr:uid="{934D9688-AE31-4A09-A0D3-7CB82E59AAC0}"/>
    <cellStyle name="Comma 3 8 2 2 7 4" xfId="21809" xr:uid="{0FA02299-2AA7-4703-8D67-295B08663633}"/>
    <cellStyle name="Comma 3 8 2 2 8" xfId="4997" xr:uid="{00000000-0005-0000-0000-000064480000}"/>
    <cellStyle name="Comma 3 8 2 2 8 2" xfId="14604" xr:uid="{00000000-0005-0000-0000-000065480000}"/>
    <cellStyle name="Comma 3 8 2 2 8 2 2" xfId="33818" xr:uid="{A07FE236-2548-4D6D-A1FE-ED91456402ED}"/>
    <cellStyle name="Comma 3 8 2 2 8 3" xfId="24211" xr:uid="{CBFB116B-201A-461F-8EC4-7771C998A283}"/>
    <cellStyle name="Comma 3 8 2 2 9" xfId="9800" xr:uid="{00000000-0005-0000-0000-000066480000}"/>
    <cellStyle name="Comma 3 8 2 2 9 2" xfId="29014" xr:uid="{31BF2AD1-B0C8-4021-94FF-F865072C6066}"/>
    <cellStyle name="Comma 3 8 2 3" xfId="289" xr:uid="{00000000-0005-0000-0000-000067480000}"/>
    <cellStyle name="Comma 3 8 2 3 2" xfId="1090" xr:uid="{00000000-0005-0000-0000-000068480000}"/>
    <cellStyle name="Comma 3 8 2 3 2 2" xfId="3495" xr:uid="{00000000-0005-0000-0000-000069480000}"/>
    <cellStyle name="Comma 3 8 2 3 2 2 2" xfId="8298" xr:uid="{00000000-0005-0000-0000-00006A480000}"/>
    <cellStyle name="Comma 3 8 2 3 2 2 2 2" xfId="17905" xr:uid="{00000000-0005-0000-0000-00006B480000}"/>
    <cellStyle name="Comma 3 8 2 3 2 2 2 2 2" xfId="37119" xr:uid="{FCACBBA7-0ADE-43B4-8C42-3E20551C2DEA}"/>
    <cellStyle name="Comma 3 8 2 3 2 2 2 3" xfId="27512" xr:uid="{87721217-40D9-4E5C-91AE-2A9555986DE5}"/>
    <cellStyle name="Comma 3 8 2 3 2 2 3" xfId="13102" xr:uid="{00000000-0005-0000-0000-00006C480000}"/>
    <cellStyle name="Comma 3 8 2 3 2 2 3 2" xfId="32316" xr:uid="{FCB90B3E-12FA-4BCA-BAC4-83B1CFCE31ED}"/>
    <cellStyle name="Comma 3 8 2 3 2 2 4" xfId="22709" xr:uid="{11B5B3DF-A0BA-407C-B54C-6CA180236B4D}"/>
    <cellStyle name="Comma 3 8 2 3 2 3" xfId="5897" xr:uid="{00000000-0005-0000-0000-00006D480000}"/>
    <cellStyle name="Comma 3 8 2 3 2 3 2" xfId="15504" xr:uid="{00000000-0005-0000-0000-00006E480000}"/>
    <cellStyle name="Comma 3 8 2 3 2 3 2 2" xfId="34718" xr:uid="{CD30F727-F8A6-4EED-B233-215897166E85}"/>
    <cellStyle name="Comma 3 8 2 3 2 3 3" xfId="25111" xr:uid="{D3ACC76D-274A-46A4-87FC-B5FFF486D795}"/>
    <cellStyle name="Comma 3 8 2 3 2 4" xfId="10700" xr:uid="{00000000-0005-0000-0000-00006F480000}"/>
    <cellStyle name="Comma 3 8 2 3 2 4 2" xfId="29914" xr:uid="{30834E73-5D73-4FBB-A775-CBE68D6101FA}"/>
    <cellStyle name="Comma 3 8 2 3 2 5" xfId="20307" xr:uid="{6B185284-13C3-4678-B6DF-F194AF859805}"/>
    <cellStyle name="Comma 3 8 2 3 3" xfId="1890" xr:uid="{00000000-0005-0000-0000-000070480000}"/>
    <cellStyle name="Comma 3 8 2 3 3 2" xfId="4295" xr:uid="{00000000-0005-0000-0000-000071480000}"/>
    <cellStyle name="Comma 3 8 2 3 3 2 2" xfId="9098" xr:uid="{00000000-0005-0000-0000-000072480000}"/>
    <cellStyle name="Comma 3 8 2 3 3 2 2 2" xfId="18705" xr:uid="{00000000-0005-0000-0000-000073480000}"/>
    <cellStyle name="Comma 3 8 2 3 3 2 2 2 2" xfId="37919" xr:uid="{27010F33-5715-4783-A7E6-F8933E631C9D}"/>
    <cellStyle name="Comma 3 8 2 3 3 2 2 3" xfId="28312" xr:uid="{792F5D7C-648B-4A66-9F8A-2185CAAA895D}"/>
    <cellStyle name="Comma 3 8 2 3 3 2 3" xfId="13902" xr:uid="{00000000-0005-0000-0000-000074480000}"/>
    <cellStyle name="Comma 3 8 2 3 3 2 3 2" xfId="33116" xr:uid="{718F8E9C-0A9B-4154-96F2-6F87F716C2A8}"/>
    <cellStyle name="Comma 3 8 2 3 3 2 4" xfId="23509" xr:uid="{CE9540F8-16AC-408F-97DB-2B5C6D918535}"/>
    <cellStyle name="Comma 3 8 2 3 3 3" xfId="6697" xr:uid="{00000000-0005-0000-0000-000075480000}"/>
    <cellStyle name="Comma 3 8 2 3 3 3 2" xfId="16304" xr:uid="{00000000-0005-0000-0000-000076480000}"/>
    <cellStyle name="Comma 3 8 2 3 3 3 2 2" xfId="35518" xr:uid="{CA4D9981-B184-472A-B64D-63E3F1AEDF1B}"/>
    <cellStyle name="Comma 3 8 2 3 3 3 3" xfId="25911" xr:uid="{459AEBFD-5C19-4E55-AD86-98C3690A5BCB}"/>
    <cellStyle name="Comma 3 8 2 3 3 4" xfId="11500" xr:uid="{00000000-0005-0000-0000-000077480000}"/>
    <cellStyle name="Comma 3 8 2 3 3 4 2" xfId="30714" xr:uid="{0A356D33-02CC-4096-93C1-E0601C6DE1DA}"/>
    <cellStyle name="Comma 3 8 2 3 3 5" xfId="21107" xr:uid="{F4FCB928-9189-40B5-85C8-8C62BEFF00DA}"/>
    <cellStyle name="Comma 3 8 2 3 4" xfId="2695" xr:uid="{00000000-0005-0000-0000-000078480000}"/>
    <cellStyle name="Comma 3 8 2 3 4 2" xfId="7498" xr:uid="{00000000-0005-0000-0000-000079480000}"/>
    <cellStyle name="Comma 3 8 2 3 4 2 2" xfId="17105" xr:uid="{00000000-0005-0000-0000-00007A480000}"/>
    <cellStyle name="Comma 3 8 2 3 4 2 2 2" xfId="36319" xr:uid="{8E4F3812-AF9A-4FC8-A53D-0AD62B66A744}"/>
    <cellStyle name="Comma 3 8 2 3 4 2 3" xfId="26712" xr:uid="{A75DAD8B-C06A-4C4E-B9BC-B300BB885EA8}"/>
    <cellStyle name="Comma 3 8 2 3 4 3" xfId="12302" xr:uid="{00000000-0005-0000-0000-00007B480000}"/>
    <cellStyle name="Comma 3 8 2 3 4 3 2" xfId="31516" xr:uid="{B58E7B42-2044-4DBD-B72C-E7F6452F688B}"/>
    <cellStyle name="Comma 3 8 2 3 4 4" xfId="21909" xr:uid="{71E1867C-B07D-46E9-B713-76162292E886}"/>
    <cellStyle name="Comma 3 8 2 3 5" xfId="5097" xr:uid="{00000000-0005-0000-0000-00007C480000}"/>
    <cellStyle name="Comma 3 8 2 3 5 2" xfId="14704" xr:uid="{00000000-0005-0000-0000-00007D480000}"/>
    <cellStyle name="Comma 3 8 2 3 5 2 2" xfId="33918" xr:uid="{414A8833-D9EB-48AF-A603-1CC1707DBB87}"/>
    <cellStyle name="Comma 3 8 2 3 5 3" xfId="24311" xr:uid="{978C03D3-FDDD-437D-87D4-361B3F9FE1B8}"/>
    <cellStyle name="Comma 3 8 2 3 6" xfId="9900" xr:uid="{00000000-0005-0000-0000-00007E480000}"/>
    <cellStyle name="Comma 3 8 2 3 6 2" xfId="29114" xr:uid="{16295018-FBAE-4B21-B07B-B88316E9C260}"/>
    <cellStyle name="Comma 3 8 2 3 7" xfId="19507" xr:uid="{5F38B1E4-2B5E-4534-8C66-585A864A3E5B}"/>
    <cellStyle name="Comma 3 8 2 4" xfId="489" xr:uid="{00000000-0005-0000-0000-00007F480000}"/>
    <cellStyle name="Comma 3 8 2 4 2" xfId="1290" xr:uid="{00000000-0005-0000-0000-000080480000}"/>
    <cellStyle name="Comma 3 8 2 4 2 2" xfId="3695" xr:uid="{00000000-0005-0000-0000-000081480000}"/>
    <cellStyle name="Comma 3 8 2 4 2 2 2" xfId="8498" xr:uid="{00000000-0005-0000-0000-000082480000}"/>
    <cellStyle name="Comma 3 8 2 4 2 2 2 2" xfId="18105" xr:uid="{00000000-0005-0000-0000-000083480000}"/>
    <cellStyle name="Comma 3 8 2 4 2 2 2 2 2" xfId="37319" xr:uid="{7DE88838-9ECC-4B0B-9B7C-267169975AA0}"/>
    <cellStyle name="Comma 3 8 2 4 2 2 2 3" xfId="27712" xr:uid="{83466227-A58C-4AC9-9B4B-98897ACE4B7B}"/>
    <cellStyle name="Comma 3 8 2 4 2 2 3" xfId="13302" xr:uid="{00000000-0005-0000-0000-000084480000}"/>
    <cellStyle name="Comma 3 8 2 4 2 2 3 2" xfId="32516" xr:uid="{867A75F5-A8DB-4CB7-A85A-A2952CA41068}"/>
    <cellStyle name="Comma 3 8 2 4 2 2 4" xfId="22909" xr:uid="{6C2A9577-BD2E-4D51-B849-59B3C910D1C6}"/>
    <cellStyle name="Comma 3 8 2 4 2 3" xfId="6097" xr:uid="{00000000-0005-0000-0000-000085480000}"/>
    <cellStyle name="Comma 3 8 2 4 2 3 2" xfId="15704" xr:uid="{00000000-0005-0000-0000-000086480000}"/>
    <cellStyle name="Comma 3 8 2 4 2 3 2 2" xfId="34918" xr:uid="{AD099CBC-260E-4A22-B142-2686492FE704}"/>
    <cellStyle name="Comma 3 8 2 4 2 3 3" xfId="25311" xr:uid="{E0F4AF65-2797-4E22-B5D2-F35532C9F231}"/>
    <cellStyle name="Comma 3 8 2 4 2 4" xfId="10900" xr:uid="{00000000-0005-0000-0000-000087480000}"/>
    <cellStyle name="Comma 3 8 2 4 2 4 2" xfId="30114" xr:uid="{00466C9F-484B-4B34-8E8D-BE6A803FD2C6}"/>
    <cellStyle name="Comma 3 8 2 4 2 5" xfId="20507" xr:uid="{3124EBEA-ACE3-4126-A8C5-93756E3106D0}"/>
    <cellStyle name="Comma 3 8 2 4 3" xfId="2090" xr:uid="{00000000-0005-0000-0000-000088480000}"/>
    <cellStyle name="Comma 3 8 2 4 3 2" xfId="4495" xr:uid="{00000000-0005-0000-0000-000089480000}"/>
    <cellStyle name="Comma 3 8 2 4 3 2 2" xfId="9298" xr:uid="{00000000-0005-0000-0000-00008A480000}"/>
    <cellStyle name="Comma 3 8 2 4 3 2 2 2" xfId="18905" xr:uid="{00000000-0005-0000-0000-00008B480000}"/>
    <cellStyle name="Comma 3 8 2 4 3 2 2 2 2" xfId="38119" xr:uid="{475D746A-E605-4693-88E6-698937F525BD}"/>
    <cellStyle name="Comma 3 8 2 4 3 2 2 3" xfId="28512" xr:uid="{AA34E139-26C9-46F6-B3F0-0BE8746555D7}"/>
    <cellStyle name="Comma 3 8 2 4 3 2 3" xfId="14102" xr:uid="{00000000-0005-0000-0000-00008C480000}"/>
    <cellStyle name="Comma 3 8 2 4 3 2 3 2" xfId="33316" xr:uid="{2574574B-F3F1-4459-B170-1389385B9C2E}"/>
    <cellStyle name="Comma 3 8 2 4 3 2 4" xfId="23709" xr:uid="{61BD7DFF-CF88-49EA-B14A-248F567BB1AC}"/>
    <cellStyle name="Comma 3 8 2 4 3 3" xfId="6897" xr:uid="{00000000-0005-0000-0000-00008D480000}"/>
    <cellStyle name="Comma 3 8 2 4 3 3 2" xfId="16504" xr:uid="{00000000-0005-0000-0000-00008E480000}"/>
    <cellStyle name="Comma 3 8 2 4 3 3 2 2" xfId="35718" xr:uid="{DDF5C2E0-D0BC-464F-9B16-29641ED2077F}"/>
    <cellStyle name="Comma 3 8 2 4 3 3 3" xfId="26111" xr:uid="{8AE1E0C5-67C4-4DA2-A5EA-A3E4CC0FB3D3}"/>
    <cellStyle name="Comma 3 8 2 4 3 4" xfId="11700" xr:uid="{00000000-0005-0000-0000-00008F480000}"/>
    <cellStyle name="Comma 3 8 2 4 3 4 2" xfId="30914" xr:uid="{A96D7435-8FC3-4CB7-A385-69231D19AB85}"/>
    <cellStyle name="Comma 3 8 2 4 3 5" xfId="21307" xr:uid="{CE42503A-CD1E-4F59-83F0-FAEB1C7324DF}"/>
    <cellStyle name="Comma 3 8 2 4 4" xfId="2895" xr:uid="{00000000-0005-0000-0000-000090480000}"/>
    <cellStyle name="Comma 3 8 2 4 4 2" xfId="7698" xr:uid="{00000000-0005-0000-0000-000091480000}"/>
    <cellStyle name="Comma 3 8 2 4 4 2 2" xfId="17305" xr:uid="{00000000-0005-0000-0000-000092480000}"/>
    <cellStyle name="Comma 3 8 2 4 4 2 2 2" xfId="36519" xr:uid="{B205E4BC-AF68-4963-86AF-99C3C45F9D91}"/>
    <cellStyle name="Comma 3 8 2 4 4 2 3" xfId="26912" xr:uid="{B3D73C28-1C7A-45BE-880F-6274F0554FF9}"/>
    <cellStyle name="Comma 3 8 2 4 4 3" xfId="12502" xr:uid="{00000000-0005-0000-0000-000093480000}"/>
    <cellStyle name="Comma 3 8 2 4 4 3 2" xfId="31716" xr:uid="{8406450E-136C-4976-90C6-A1E1DB86A382}"/>
    <cellStyle name="Comma 3 8 2 4 4 4" xfId="22109" xr:uid="{65E1EFA8-5716-43E6-A85B-61289A03B92D}"/>
    <cellStyle name="Comma 3 8 2 4 5" xfId="5297" xr:uid="{00000000-0005-0000-0000-000094480000}"/>
    <cellStyle name="Comma 3 8 2 4 5 2" xfId="14904" xr:uid="{00000000-0005-0000-0000-000095480000}"/>
    <cellStyle name="Comma 3 8 2 4 5 2 2" xfId="34118" xr:uid="{1A6EEFB2-65E4-4DF3-B248-6E7D69CE55F6}"/>
    <cellStyle name="Comma 3 8 2 4 5 3" xfId="24511" xr:uid="{6552D7A3-22DD-4E12-B07E-3DDE9B06D05E}"/>
    <cellStyle name="Comma 3 8 2 4 6" xfId="10100" xr:uid="{00000000-0005-0000-0000-000096480000}"/>
    <cellStyle name="Comma 3 8 2 4 6 2" xfId="29314" xr:uid="{D2FBF84E-1AE0-4486-A0AE-DCFB542DD937}"/>
    <cellStyle name="Comma 3 8 2 4 7" xfId="19707" xr:uid="{10E3FCE0-C7BD-4AAF-99CC-8474732F862D}"/>
    <cellStyle name="Comma 3 8 2 5" xfId="689" xr:uid="{00000000-0005-0000-0000-000097480000}"/>
    <cellStyle name="Comma 3 8 2 5 2" xfId="1490" xr:uid="{00000000-0005-0000-0000-000098480000}"/>
    <cellStyle name="Comma 3 8 2 5 2 2" xfId="3895" xr:uid="{00000000-0005-0000-0000-000099480000}"/>
    <cellStyle name="Comma 3 8 2 5 2 2 2" xfId="8698" xr:uid="{00000000-0005-0000-0000-00009A480000}"/>
    <cellStyle name="Comma 3 8 2 5 2 2 2 2" xfId="18305" xr:uid="{00000000-0005-0000-0000-00009B480000}"/>
    <cellStyle name="Comma 3 8 2 5 2 2 2 2 2" xfId="37519" xr:uid="{AD4F6270-EBD5-49EC-9DC1-AAB15E91E272}"/>
    <cellStyle name="Comma 3 8 2 5 2 2 2 3" xfId="27912" xr:uid="{0E509791-F9F8-43BF-AA29-0ECC736FB940}"/>
    <cellStyle name="Comma 3 8 2 5 2 2 3" xfId="13502" xr:uid="{00000000-0005-0000-0000-00009C480000}"/>
    <cellStyle name="Comma 3 8 2 5 2 2 3 2" xfId="32716" xr:uid="{63C82188-41E2-4A7D-A08C-032D6D8B9940}"/>
    <cellStyle name="Comma 3 8 2 5 2 2 4" xfId="23109" xr:uid="{8817D5F6-B42B-47B1-9408-AAC5C7B45469}"/>
    <cellStyle name="Comma 3 8 2 5 2 3" xfId="6297" xr:uid="{00000000-0005-0000-0000-00009D480000}"/>
    <cellStyle name="Comma 3 8 2 5 2 3 2" xfId="15904" xr:uid="{00000000-0005-0000-0000-00009E480000}"/>
    <cellStyle name="Comma 3 8 2 5 2 3 2 2" xfId="35118" xr:uid="{D882E867-3485-465D-A701-E6EC7D34FC44}"/>
    <cellStyle name="Comma 3 8 2 5 2 3 3" xfId="25511" xr:uid="{9C58FF66-1310-4877-B57F-81CC83E02F88}"/>
    <cellStyle name="Comma 3 8 2 5 2 4" xfId="11100" xr:uid="{00000000-0005-0000-0000-00009F480000}"/>
    <cellStyle name="Comma 3 8 2 5 2 4 2" xfId="30314" xr:uid="{DF058585-5078-4BBB-9BC4-FA52A6BC029C}"/>
    <cellStyle name="Comma 3 8 2 5 2 5" xfId="20707" xr:uid="{0A5C08C2-6583-4AA4-B669-0F875727515F}"/>
    <cellStyle name="Comma 3 8 2 5 3" xfId="2290" xr:uid="{00000000-0005-0000-0000-0000A0480000}"/>
    <cellStyle name="Comma 3 8 2 5 3 2" xfId="4695" xr:uid="{00000000-0005-0000-0000-0000A1480000}"/>
    <cellStyle name="Comma 3 8 2 5 3 2 2" xfId="9498" xr:uid="{00000000-0005-0000-0000-0000A2480000}"/>
    <cellStyle name="Comma 3 8 2 5 3 2 2 2" xfId="19105" xr:uid="{00000000-0005-0000-0000-0000A3480000}"/>
    <cellStyle name="Comma 3 8 2 5 3 2 2 2 2" xfId="38319" xr:uid="{E10FE029-3BF0-4136-B503-9D82FC65C7B1}"/>
    <cellStyle name="Comma 3 8 2 5 3 2 2 3" xfId="28712" xr:uid="{AAF565DD-DDD3-4794-B284-044D1AFDAD9A}"/>
    <cellStyle name="Comma 3 8 2 5 3 2 3" xfId="14302" xr:uid="{00000000-0005-0000-0000-0000A4480000}"/>
    <cellStyle name="Comma 3 8 2 5 3 2 3 2" xfId="33516" xr:uid="{98AC891B-1A76-4FDD-9A70-D58F0FFDF2AD}"/>
    <cellStyle name="Comma 3 8 2 5 3 2 4" xfId="23909" xr:uid="{FA1ACF4C-4E4E-4C60-9268-6B4800199489}"/>
    <cellStyle name="Comma 3 8 2 5 3 3" xfId="7097" xr:uid="{00000000-0005-0000-0000-0000A5480000}"/>
    <cellStyle name="Comma 3 8 2 5 3 3 2" xfId="16704" xr:uid="{00000000-0005-0000-0000-0000A6480000}"/>
    <cellStyle name="Comma 3 8 2 5 3 3 2 2" xfId="35918" xr:uid="{B0830EA1-156C-4FCB-9E0B-0D0F1FF11743}"/>
    <cellStyle name="Comma 3 8 2 5 3 3 3" xfId="26311" xr:uid="{85CB8562-AEE9-4DBD-96DF-50742F27D013}"/>
    <cellStyle name="Comma 3 8 2 5 3 4" xfId="11900" xr:uid="{00000000-0005-0000-0000-0000A7480000}"/>
    <cellStyle name="Comma 3 8 2 5 3 4 2" xfId="31114" xr:uid="{642E0AC4-C2B9-4E45-BD56-A4E4BDCE041F}"/>
    <cellStyle name="Comma 3 8 2 5 3 5" xfId="21507" xr:uid="{56E1A83F-C89C-4998-8465-AE30AB4864DC}"/>
    <cellStyle name="Comma 3 8 2 5 4" xfId="3095" xr:uid="{00000000-0005-0000-0000-0000A8480000}"/>
    <cellStyle name="Comma 3 8 2 5 4 2" xfId="7898" xr:uid="{00000000-0005-0000-0000-0000A9480000}"/>
    <cellStyle name="Comma 3 8 2 5 4 2 2" xfId="17505" xr:uid="{00000000-0005-0000-0000-0000AA480000}"/>
    <cellStyle name="Comma 3 8 2 5 4 2 2 2" xfId="36719" xr:uid="{CCD8C7D8-ADC4-4254-AE88-AEC306EA09E3}"/>
    <cellStyle name="Comma 3 8 2 5 4 2 3" xfId="27112" xr:uid="{568C2FC6-BE23-4C34-B2F5-760486B39F33}"/>
    <cellStyle name="Comma 3 8 2 5 4 3" xfId="12702" xr:uid="{00000000-0005-0000-0000-0000AB480000}"/>
    <cellStyle name="Comma 3 8 2 5 4 3 2" xfId="31916" xr:uid="{A111573A-5746-4720-88C9-F2553DE624A0}"/>
    <cellStyle name="Comma 3 8 2 5 4 4" xfId="22309" xr:uid="{E302C343-0E07-4543-BF1E-0435BE76BC89}"/>
    <cellStyle name="Comma 3 8 2 5 5" xfId="5497" xr:uid="{00000000-0005-0000-0000-0000AC480000}"/>
    <cellStyle name="Comma 3 8 2 5 5 2" xfId="15104" xr:uid="{00000000-0005-0000-0000-0000AD480000}"/>
    <cellStyle name="Comma 3 8 2 5 5 2 2" xfId="34318" xr:uid="{30A9CA15-D775-4873-A162-7150F7828499}"/>
    <cellStyle name="Comma 3 8 2 5 5 3" xfId="24711" xr:uid="{095EF7D6-1E1F-48BA-A43A-DD7FAA277F5F}"/>
    <cellStyle name="Comma 3 8 2 5 6" xfId="10300" xr:uid="{00000000-0005-0000-0000-0000AE480000}"/>
    <cellStyle name="Comma 3 8 2 5 6 2" xfId="29514" xr:uid="{4773831F-7E23-4CA1-B55A-4F0705EA5166}"/>
    <cellStyle name="Comma 3 8 2 5 7" xfId="19907" xr:uid="{81A2F7C8-41B4-4E56-91B6-C281B19545DF}"/>
    <cellStyle name="Comma 3 8 2 6" xfId="890" xr:uid="{00000000-0005-0000-0000-0000AF480000}"/>
    <cellStyle name="Comma 3 8 2 6 2" xfId="3295" xr:uid="{00000000-0005-0000-0000-0000B0480000}"/>
    <cellStyle name="Comma 3 8 2 6 2 2" xfId="8098" xr:uid="{00000000-0005-0000-0000-0000B1480000}"/>
    <cellStyle name="Comma 3 8 2 6 2 2 2" xfId="17705" xr:uid="{00000000-0005-0000-0000-0000B2480000}"/>
    <cellStyle name="Comma 3 8 2 6 2 2 2 2" xfId="36919" xr:uid="{D4E125E2-3028-4D67-987D-109732BAC203}"/>
    <cellStyle name="Comma 3 8 2 6 2 2 3" xfId="27312" xr:uid="{EE4736D0-63DB-408F-A428-44D42F202E13}"/>
    <cellStyle name="Comma 3 8 2 6 2 3" xfId="12902" xr:uid="{00000000-0005-0000-0000-0000B3480000}"/>
    <cellStyle name="Comma 3 8 2 6 2 3 2" xfId="32116" xr:uid="{18686200-23EC-4799-8CB2-7C73531B0C07}"/>
    <cellStyle name="Comma 3 8 2 6 2 4" xfId="22509" xr:uid="{C4693800-48AB-43E1-8A02-0FDD857670E2}"/>
    <cellStyle name="Comma 3 8 2 6 3" xfId="5697" xr:uid="{00000000-0005-0000-0000-0000B4480000}"/>
    <cellStyle name="Comma 3 8 2 6 3 2" xfId="15304" xr:uid="{00000000-0005-0000-0000-0000B5480000}"/>
    <cellStyle name="Comma 3 8 2 6 3 2 2" xfId="34518" xr:uid="{55903237-0DAC-459F-A489-7E16361B2F03}"/>
    <cellStyle name="Comma 3 8 2 6 3 3" xfId="24911" xr:uid="{CC726224-16CD-4FA2-B465-842F1F7608B2}"/>
    <cellStyle name="Comma 3 8 2 6 4" xfId="10500" xr:uid="{00000000-0005-0000-0000-0000B6480000}"/>
    <cellStyle name="Comma 3 8 2 6 4 2" xfId="29714" xr:uid="{EE709508-284E-488B-938E-0E605A45FEDC}"/>
    <cellStyle name="Comma 3 8 2 6 5" xfId="20107" xr:uid="{8EAE5DB3-BBFC-4988-BD72-3B484CFEE0FC}"/>
    <cellStyle name="Comma 3 8 2 7" xfId="1690" xr:uid="{00000000-0005-0000-0000-0000B7480000}"/>
    <cellStyle name="Comma 3 8 2 7 2" xfId="4095" xr:uid="{00000000-0005-0000-0000-0000B8480000}"/>
    <cellStyle name="Comma 3 8 2 7 2 2" xfId="8898" xr:uid="{00000000-0005-0000-0000-0000B9480000}"/>
    <cellStyle name="Comma 3 8 2 7 2 2 2" xfId="18505" xr:uid="{00000000-0005-0000-0000-0000BA480000}"/>
    <cellStyle name="Comma 3 8 2 7 2 2 2 2" xfId="37719" xr:uid="{87E69166-6253-4BF8-8636-09514ED6FE14}"/>
    <cellStyle name="Comma 3 8 2 7 2 2 3" xfId="28112" xr:uid="{F590080C-42CD-4257-B265-1F8637CA86C6}"/>
    <cellStyle name="Comma 3 8 2 7 2 3" xfId="13702" xr:uid="{00000000-0005-0000-0000-0000BB480000}"/>
    <cellStyle name="Comma 3 8 2 7 2 3 2" xfId="32916" xr:uid="{B093650C-E221-45E6-854C-64E419A2A1FE}"/>
    <cellStyle name="Comma 3 8 2 7 2 4" xfId="23309" xr:uid="{B015E8FC-9B63-4FF2-A41B-713922E5E7D8}"/>
    <cellStyle name="Comma 3 8 2 7 3" xfId="6497" xr:uid="{00000000-0005-0000-0000-0000BC480000}"/>
    <cellStyle name="Comma 3 8 2 7 3 2" xfId="16104" xr:uid="{00000000-0005-0000-0000-0000BD480000}"/>
    <cellStyle name="Comma 3 8 2 7 3 2 2" xfId="35318" xr:uid="{E4B99F4F-1AD1-49FF-B12F-BA58635679D5}"/>
    <cellStyle name="Comma 3 8 2 7 3 3" xfId="25711" xr:uid="{45331797-0C88-4C2C-B459-CE212EF71DD7}"/>
    <cellStyle name="Comma 3 8 2 7 4" xfId="11300" xr:uid="{00000000-0005-0000-0000-0000BE480000}"/>
    <cellStyle name="Comma 3 8 2 7 4 2" xfId="30514" xr:uid="{9FE58397-7315-4FB4-B438-69FB37F7372E}"/>
    <cellStyle name="Comma 3 8 2 7 5" xfId="20907" xr:uid="{B41B2ADB-4B95-48E7-A689-23E37760CFAC}"/>
    <cellStyle name="Comma 3 8 2 8" xfId="2495" xr:uid="{00000000-0005-0000-0000-0000BF480000}"/>
    <cellStyle name="Comma 3 8 2 8 2" xfId="7298" xr:uid="{00000000-0005-0000-0000-0000C0480000}"/>
    <cellStyle name="Comma 3 8 2 8 2 2" xfId="16905" xr:uid="{00000000-0005-0000-0000-0000C1480000}"/>
    <cellStyle name="Comma 3 8 2 8 2 2 2" xfId="36119" xr:uid="{DEFC9A29-FB44-4B2E-B943-F006997ED3DE}"/>
    <cellStyle name="Comma 3 8 2 8 2 3" xfId="26512" xr:uid="{B5E36742-D62A-4E34-9FE6-4D5F93B010BB}"/>
    <cellStyle name="Comma 3 8 2 8 3" xfId="12102" xr:uid="{00000000-0005-0000-0000-0000C2480000}"/>
    <cellStyle name="Comma 3 8 2 8 3 2" xfId="31316" xr:uid="{31C0CF76-C61C-421A-9FE3-89B3C7CD15D7}"/>
    <cellStyle name="Comma 3 8 2 8 4" xfId="21709" xr:uid="{10D9AB19-FC5F-4271-BD7D-C9457DB16FA8}"/>
    <cellStyle name="Comma 3 8 2 9" xfId="4897" xr:uid="{00000000-0005-0000-0000-0000C3480000}"/>
    <cellStyle name="Comma 3 8 2 9 2" xfId="14504" xr:uid="{00000000-0005-0000-0000-0000C4480000}"/>
    <cellStyle name="Comma 3 8 2 9 2 2" xfId="33718" xr:uid="{8C62A883-8ADD-463C-8EB0-E7E6CB748A24}"/>
    <cellStyle name="Comma 3 8 2 9 3" xfId="24111" xr:uid="{13AF1264-E16B-45D7-B37F-D9822FBB2773}"/>
    <cellStyle name="Comma 3 8 3" xfId="139" xr:uid="{00000000-0005-0000-0000-0000C5480000}"/>
    <cellStyle name="Comma 3 8 3 10" xfId="19357" xr:uid="{C02C505D-3CEE-4FF8-8D38-51EF95AF19A9}"/>
    <cellStyle name="Comma 3 8 3 2" xfId="339" xr:uid="{00000000-0005-0000-0000-0000C6480000}"/>
    <cellStyle name="Comma 3 8 3 2 2" xfId="1140" xr:uid="{00000000-0005-0000-0000-0000C7480000}"/>
    <cellStyle name="Comma 3 8 3 2 2 2" xfId="3545" xr:uid="{00000000-0005-0000-0000-0000C8480000}"/>
    <cellStyle name="Comma 3 8 3 2 2 2 2" xfId="8348" xr:uid="{00000000-0005-0000-0000-0000C9480000}"/>
    <cellStyle name="Comma 3 8 3 2 2 2 2 2" xfId="17955" xr:uid="{00000000-0005-0000-0000-0000CA480000}"/>
    <cellStyle name="Comma 3 8 3 2 2 2 2 2 2" xfId="37169" xr:uid="{4DCC6E83-7CB4-46F2-9269-68C16A5E6507}"/>
    <cellStyle name="Comma 3 8 3 2 2 2 2 3" xfId="27562" xr:uid="{E1DD1324-19D4-4C59-868B-168229FABBB0}"/>
    <cellStyle name="Comma 3 8 3 2 2 2 3" xfId="13152" xr:uid="{00000000-0005-0000-0000-0000CB480000}"/>
    <cellStyle name="Comma 3 8 3 2 2 2 3 2" xfId="32366" xr:uid="{E2E62163-E750-4121-95B1-82A6D2B84DF9}"/>
    <cellStyle name="Comma 3 8 3 2 2 2 4" xfId="22759" xr:uid="{4224C059-0B8C-4533-9043-09E616ECB315}"/>
    <cellStyle name="Comma 3 8 3 2 2 3" xfId="5947" xr:uid="{00000000-0005-0000-0000-0000CC480000}"/>
    <cellStyle name="Comma 3 8 3 2 2 3 2" xfId="15554" xr:uid="{00000000-0005-0000-0000-0000CD480000}"/>
    <cellStyle name="Comma 3 8 3 2 2 3 2 2" xfId="34768" xr:uid="{6E18246D-9624-44BB-B9C2-8539B20FEEA0}"/>
    <cellStyle name="Comma 3 8 3 2 2 3 3" xfId="25161" xr:uid="{10359959-EBEB-49A6-A9B0-4E2920C63C83}"/>
    <cellStyle name="Comma 3 8 3 2 2 4" xfId="10750" xr:uid="{00000000-0005-0000-0000-0000CE480000}"/>
    <cellStyle name="Comma 3 8 3 2 2 4 2" xfId="29964" xr:uid="{E8297BCC-3DC4-4F38-AFAE-1A2B4F40FBCC}"/>
    <cellStyle name="Comma 3 8 3 2 2 5" xfId="20357" xr:uid="{E2F026DE-2D5F-428C-8CD3-7BE771BE999A}"/>
    <cellStyle name="Comma 3 8 3 2 3" xfId="1940" xr:uid="{00000000-0005-0000-0000-0000CF480000}"/>
    <cellStyle name="Comma 3 8 3 2 3 2" xfId="4345" xr:uid="{00000000-0005-0000-0000-0000D0480000}"/>
    <cellStyle name="Comma 3 8 3 2 3 2 2" xfId="9148" xr:uid="{00000000-0005-0000-0000-0000D1480000}"/>
    <cellStyle name="Comma 3 8 3 2 3 2 2 2" xfId="18755" xr:uid="{00000000-0005-0000-0000-0000D2480000}"/>
    <cellStyle name="Comma 3 8 3 2 3 2 2 2 2" xfId="37969" xr:uid="{E36FD971-41DB-4FE9-8843-873B252DF7C7}"/>
    <cellStyle name="Comma 3 8 3 2 3 2 2 3" xfId="28362" xr:uid="{091DFE94-1081-4707-A595-AC7A30480E4B}"/>
    <cellStyle name="Comma 3 8 3 2 3 2 3" xfId="13952" xr:uid="{00000000-0005-0000-0000-0000D3480000}"/>
    <cellStyle name="Comma 3 8 3 2 3 2 3 2" xfId="33166" xr:uid="{8CBA3F2F-B20F-4F59-98F5-17415B2E5BDE}"/>
    <cellStyle name="Comma 3 8 3 2 3 2 4" xfId="23559" xr:uid="{D2CB2AE6-06EB-4E65-A066-29067D7637CD}"/>
    <cellStyle name="Comma 3 8 3 2 3 3" xfId="6747" xr:uid="{00000000-0005-0000-0000-0000D4480000}"/>
    <cellStyle name="Comma 3 8 3 2 3 3 2" xfId="16354" xr:uid="{00000000-0005-0000-0000-0000D5480000}"/>
    <cellStyle name="Comma 3 8 3 2 3 3 2 2" xfId="35568" xr:uid="{7C9FFE81-903A-4440-B956-58920106B4BE}"/>
    <cellStyle name="Comma 3 8 3 2 3 3 3" xfId="25961" xr:uid="{61238437-F972-4EA5-94CD-58ADA2CFF3C6}"/>
    <cellStyle name="Comma 3 8 3 2 3 4" xfId="11550" xr:uid="{00000000-0005-0000-0000-0000D6480000}"/>
    <cellStyle name="Comma 3 8 3 2 3 4 2" xfId="30764" xr:uid="{F276C6E2-7214-41CF-B218-2ABE479C556B}"/>
    <cellStyle name="Comma 3 8 3 2 3 5" xfId="21157" xr:uid="{D2319AE3-AA9C-4F27-8757-2DDA1FB15AAE}"/>
    <cellStyle name="Comma 3 8 3 2 4" xfId="2745" xr:uid="{00000000-0005-0000-0000-0000D7480000}"/>
    <cellStyle name="Comma 3 8 3 2 4 2" xfId="7548" xr:uid="{00000000-0005-0000-0000-0000D8480000}"/>
    <cellStyle name="Comma 3 8 3 2 4 2 2" xfId="17155" xr:uid="{00000000-0005-0000-0000-0000D9480000}"/>
    <cellStyle name="Comma 3 8 3 2 4 2 2 2" xfId="36369" xr:uid="{18267458-7BB2-43A5-A9BC-892B3BBCA627}"/>
    <cellStyle name="Comma 3 8 3 2 4 2 3" xfId="26762" xr:uid="{43656379-D64E-4789-AA1B-252E0CF6742B}"/>
    <cellStyle name="Comma 3 8 3 2 4 3" xfId="12352" xr:uid="{00000000-0005-0000-0000-0000DA480000}"/>
    <cellStyle name="Comma 3 8 3 2 4 3 2" xfId="31566" xr:uid="{43F38FEC-DDDB-4D73-A24C-C02405F8664C}"/>
    <cellStyle name="Comma 3 8 3 2 4 4" xfId="21959" xr:uid="{77536FA3-ACE1-4B2A-9688-1AD4FAC05696}"/>
    <cellStyle name="Comma 3 8 3 2 5" xfId="5147" xr:uid="{00000000-0005-0000-0000-0000DB480000}"/>
    <cellStyle name="Comma 3 8 3 2 5 2" xfId="14754" xr:uid="{00000000-0005-0000-0000-0000DC480000}"/>
    <cellStyle name="Comma 3 8 3 2 5 2 2" xfId="33968" xr:uid="{11C9ABB3-7C11-41C9-B338-81B607CD4F47}"/>
    <cellStyle name="Comma 3 8 3 2 5 3" xfId="24361" xr:uid="{477D06C9-533D-4B4B-AA66-A91ABD9E8491}"/>
    <cellStyle name="Comma 3 8 3 2 6" xfId="9950" xr:uid="{00000000-0005-0000-0000-0000DD480000}"/>
    <cellStyle name="Comma 3 8 3 2 6 2" xfId="29164" xr:uid="{D49E25A5-053D-41D7-AA37-3B23F66261FF}"/>
    <cellStyle name="Comma 3 8 3 2 7" xfId="19557" xr:uid="{FEE2B486-1C0B-4558-9602-2751D1CC6CA0}"/>
    <cellStyle name="Comma 3 8 3 3" xfId="539" xr:uid="{00000000-0005-0000-0000-0000DE480000}"/>
    <cellStyle name="Comma 3 8 3 3 2" xfId="1340" xr:uid="{00000000-0005-0000-0000-0000DF480000}"/>
    <cellStyle name="Comma 3 8 3 3 2 2" xfId="3745" xr:uid="{00000000-0005-0000-0000-0000E0480000}"/>
    <cellStyle name="Comma 3 8 3 3 2 2 2" xfId="8548" xr:uid="{00000000-0005-0000-0000-0000E1480000}"/>
    <cellStyle name="Comma 3 8 3 3 2 2 2 2" xfId="18155" xr:uid="{00000000-0005-0000-0000-0000E2480000}"/>
    <cellStyle name="Comma 3 8 3 3 2 2 2 2 2" xfId="37369" xr:uid="{1A5214A1-0B78-470A-89D9-4430488EBD3A}"/>
    <cellStyle name="Comma 3 8 3 3 2 2 2 3" xfId="27762" xr:uid="{D9344844-AE4A-47A9-AB85-720D9E71E256}"/>
    <cellStyle name="Comma 3 8 3 3 2 2 3" xfId="13352" xr:uid="{00000000-0005-0000-0000-0000E3480000}"/>
    <cellStyle name="Comma 3 8 3 3 2 2 3 2" xfId="32566" xr:uid="{D1DF2961-EBA4-43D3-912E-C6DC724AE205}"/>
    <cellStyle name="Comma 3 8 3 3 2 2 4" xfId="22959" xr:uid="{E9A2EBB7-33B8-47D6-A5B6-3C42BD1A171D}"/>
    <cellStyle name="Comma 3 8 3 3 2 3" xfId="6147" xr:uid="{00000000-0005-0000-0000-0000E4480000}"/>
    <cellStyle name="Comma 3 8 3 3 2 3 2" xfId="15754" xr:uid="{00000000-0005-0000-0000-0000E5480000}"/>
    <cellStyle name="Comma 3 8 3 3 2 3 2 2" xfId="34968" xr:uid="{3E6D594A-714E-4303-A62F-FF6B35DB22CE}"/>
    <cellStyle name="Comma 3 8 3 3 2 3 3" xfId="25361" xr:uid="{79938E9F-F2E9-4EA1-8584-1622E76AFC30}"/>
    <cellStyle name="Comma 3 8 3 3 2 4" xfId="10950" xr:uid="{00000000-0005-0000-0000-0000E6480000}"/>
    <cellStyle name="Comma 3 8 3 3 2 4 2" xfId="30164" xr:uid="{67FC9052-82BD-42D9-A7E2-9DD354416165}"/>
    <cellStyle name="Comma 3 8 3 3 2 5" xfId="20557" xr:uid="{47B19DD5-B441-4E36-AE10-4D94B7F526F3}"/>
    <cellStyle name="Comma 3 8 3 3 3" xfId="2140" xr:uid="{00000000-0005-0000-0000-0000E7480000}"/>
    <cellStyle name="Comma 3 8 3 3 3 2" xfId="4545" xr:uid="{00000000-0005-0000-0000-0000E8480000}"/>
    <cellStyle name="Comma 3 8 3 3 3 2 2" xfId="9348" xr:uid="{00000000-0005-0000-0000-0000E9480000}"/>
    <cellStyle name="Comma 3 8 3 3 3 2 2 2" xfId="18955" xr:uid="{00000000-0005-0000-0000-0000EA480000}"/>
    <cellStyle name="Comma 3 8 3 3 3 2 2 2 2" xfId="38169" xr:uid="{D0F0D26D-DBBF-4BF5-A967-49B9728F5F5E}"/>
    <cellStyle name="Comma 3 8 3 3 3 2 2 3" xfId="28562" xr:uid="{74F977C0-98A2-426D-900B-76ED6F4F894F}"/>
    <cellStyle name="Comma 3 8 3 3 3 2 3" xfId="14152" xr:uid="{00000000-0005-0000-0000-0000EB480000}"/>
    <cellStyle name="Comma 3 8 3 3 3 2 3 2" xfId="33366" xr:uid="{3CF830A1-81B3-43AC-93D4-23CF4665050D}"/>
    <cellStyle name="Comma 3 8 3 3 3 2 4" xfId="23759" xr:uid="{CF9FB324-3C72-46D0-AA7A-FC457F0ACB9E}"/>
    <cellStyle name="Comma 3 8 3 3 3 3" xfId="6947" xr:uid="{00000000-0005-0000-0000-0000EC480000}"/>
    <cellStyle name="Comma 3 8 3 3 3 3 2" xfId="16554" xr:uid="{00000000-0005-0000-0000-0000ED480000}"/>
    <cellStyle name="Comma 3 8 3 3 3 3 2 2" xfId="35768" xr:uid="{ADF09782-7393-4AE1-AACF-BBBF9ABEC317}"/>
    <cellStyle name="Comma 3 8 3 3 3 3 3" xfId="26161" xr:uid="{CCAB5B7A-42F1-4823-881A-A1F447B2CB48}"/>
    <cellStyle name="Comma 3 8 3 3 3 4" xfId="11750" xr:uid="{00000000-0005-0000-0000-0000EE480000}"/>
    <cellStyle name="Comma 3 8 3 3 3 4 2" xfId="30964" xr:uid="{035A3C07-57C6-4111-A41D-BE66801AF870}"/>
    <cellStyle name="Comma 3 8 3 3 3 5" xfId="21357" xr:uid="{7CBC9857-0833-4D2E-85B7-5AF1143504A9}"/>
    <cellStyle name="Comma 3 8 3 3 4" xfId="2945" xr:uid="{00000000-0005-0000-0000-0000EF480000}"/>
    <cellStyle name="Comma 3 8 3 3 4 2" xfId="7748" xr:uid="{00000000-0005-0000-0000-0000F0480000}"/>
    <cellStyle name="Comma 3 8 3 3 4 2 2" xfId="17355" xr:uid="{00000000-0005-0000-0000-0000F1480000}"/>
    <cellStyle name="Comma 3 8 3 3 4 2 2 2" xfId="36569" xr:uid="{79FDB582-1999-4655-9C34-BD24D455983A}"/>
    <cellStyle name="Comma 3 8 3 3 4 2 3" xfId="26962" xr:uid="{D5631B9F-880C-4D02-ACC7-92ABC6A11BAE}"/>
    <cellStyle name="Comma 3 8 3 3 4 3" xfId="12552" xr:uid="{00000000-0005-0000-0000-0000F2480000}"/>
    <cellStyle name="Comma 3 8 3 3 4 3 2" xfId="31766" xr:uid="{14A09B37-C4E7-4BA9-B5E3-B67D519FBB6F}"/>
    <cellStyle name="Comma 3 8 3 3 4 4" xfId="22159" xr:uid="{72182802-CE07-4FFB-917B-2E6FF1988EBC}"/>
    <cellStyle name="Comma 3 8 3 3 5" xfId="5347" xr:uid="{00000000-0005-0000-0000-0000F3480000}"/>
    <cellStyle name="Comma 3 8 3 3 5 2" xfId="14954" xr:uid="{00000000-0005-0000-0000-0000F4480000}"/>
    <cellStyle name="Comma 3 8 3 3 5 2 2" xfId="34168" xr:uid="{8F39C858-FE83-4AE2-84FC-7FE4BAD31EB9}"/>
    <cellStyle name="Comma 3 8 3 3 5 3" xfId="24561" xr:uid="{0928336D-42CB-40A5-9231-6B750C813CCE}"/>
    <cellStyle name="Comma 3 8 3 3 6" xfId="10150" xr:uid="{00000000-0005-0000-0000-0000F5480000}"/>
    <cellStyle name="Comma 3 8 3 3 6 2" xfId="29364" xr:uid="{E4E7B858-C22F-42E5-AC04-EFDFF05AC727}"/>
    <cellStyle name="Comma 3 8 3 3 7" xfId="19757" xr:uid="{98F2AA35-48C9-4480-B4C8-E9C0FA621975}"/>
    <cellStyle name="Comma 3 8 3 4" xfId="739" xr:uid="{00000000-0005-0000-0000-0000F6480000}"/>
    <cellStyle name="Comma 3 8 3 4 2" xfId="1540" xr:uid="{00000000-0005-0000-0000-0000F7480000}"/>
    <cellStyle name="Comma 3 8 3 4 2 2" xfId="3945" xr:uid="{00000000-0005-0000-0000-0000F8480000}"/>
    <cellStyle name="Comma 3 8 3 4 2 2 2" xfId="8748" xr:uid="{00000000-0005-0000-0000-0000F9480000}"/>
    <cellStyle name="Comma 3 8 3 4 2 2 2 2" xfId="18355" xr:uid="{00000000-0005-0000-0000-0000FA480000}"/>
    <cellStyle name="Comma 3 8 3 4 2 2 2 2 2" xfId="37569" xr:uid="{F9D19950-F4ED-4330-B9B2-005390A9180C}"/>
    <cellStyle name="Comma 3 8 3 4 2 2 2 3" xfId="27962" xr:uid="{0F6ADEAE-E883-4A6C-BDA7-5DF741C002C4}"/>
    <cellStyle name="Comma 3 8 3 4 2 2 3" xfId="13552" xr:uid="{00000000-0005-0000-0000-0000FB480000}"/>
    <cellStyle name="Comma 3 8 3 4 2 2 3 2" xfId="32766" xr:uid="{009A9C5B-3D96-4BE1-B631-A538DEBD0E53}"/>
    <cellStyle name="Comma 3 8 3 4 2 2 4" xfId="23159" xr:uid="{3D129C76-558C-4474-B6B4-66E745EA4E2E}"/>
    <cellStyle name="Comma 3 8 3 4 2 3" xfId="6347" xr:uid="{00000000-0005-0000-0000-0000FC480000}"/>
    <cellStyle name="Comma 3 8 3 4 2 3 2" xfId="15954" xr:uid="{00000000-0005-0000-0000-0000FD480000}"/>
    <cellStyle name="Comma 3 8 3 4 2 3 2 2" xfId="35168" xr:uid="{4806CE6B-7AC1-4B4E-AED8-29B8A3CF6CF3}"/>
    <cellStyle name="Comma 3 8 3 4 2 3 3" xfId="25561" xr:uid="{E635106F-DF21-40CB-A853-7DA96C837780}"/>
    <cellStyle name="Comma 3 8 3 4 2 4" xfId="11150" xr:uid="{00000000-0005-0000-0000-0000FE480000}"/>
    <cellStyle name="Comma 3 8 3 4 2 4 2" xfId="30364" xr:uid="{721A8FBB-9789-49C9-9DEA-8E1D5BF86F27}"/>
    <cellStyle name="Comma 3 8 3 4 2 5" xfId="20757" xr:uid="{EFF8B4C1-218F-4F86-86FD-C108E2715D65}"/>
    <cellStyle name="Comma 3 8 3 4 3" xfId="2340" xr:uid="{00000000-0005-0000-0000-0000FF480000}"/>
    <cellStyle name="Comma 3 8 3 4 3 2" xfId="4745" xr:uid="{00000000-0005-0000-0000-000000490000}"/>
    <cellStyle name="Comma 3 8 3 4 3 2 2" xfId="9548" xr:uid="{00000000-0005-0000-0000-000001490000}"/>
    <cellStyle name="Comma 3 8 3 4 3 2 2 2" xfId="19155" xr:uid="{00000000-0005-0000-0000-000002490000}"/>
    <cellStyle name="Comma 3 8 3 4 3 2 2 2 2" xfId="38369" xr:uid="{5FF5D2B4-2827-4F88-A026-2EEB73493539}"/>
    <cellStyle name="Comma 3 8 3 4 3 2 2 3" xfId="28762" xr:uid="{6339A261-7C9A-4436-9CFE-0EED92DA0CD7}"/>
    <cellStyle name="Comma 3 8 3 4 3 2 3" xfId="14352" xr:uid="{00000000-0005-0000-0000-000003490000}"/>
    <cellStyle name="Comma 3 8 3 4 3 2 3 2" xfId="33566" xr:uid="{2DD72534-BF20-4D20-81C6-1757CC91A9E5}"/>
    <cellStyle name="Comma 3 8 3 4 3 2 4" xfId="23959" xr:uid="{9F552BFF-82CB-44CF-B265-6CAFCCEE4D9E}"/>
    <cellStyle name="Comma 3 8 3 4 3 3" xfId="7147" xr:uid="{00000000-0005-0000-0000-000004490000}"/>
    <cellStyle name="Comma 3 8 3 4 3 3 2" xfId="16754" xr:uid="{00000000-0005-0000-0000-000005490000}"/>
    <cellStyle name="Comma 3 8 3 4 3 3 2 2" xfId="35968" xr:uid="{C308D3F7-379E-4FB9-B64E-EDC645387F0D}"/>
    <cellStyle name="Comma 3 8 3 4 3 3 3" xfId="26361" xr:uid="{839BDE0A-7DEB-4CCB-93C3-FA927C6965F8}"/>
    <cellStyle name="Comma 3 8 3 4 3 4" xfId="11950" xr:uid="{00000000-0005-0000-0000-000006490000}"/>
    <cellStyle name="Comma 3 8 3 4 3 4 2" xfId="31164" xr:uid="{B2F40452-425C-449C-9F34-C240D688BE00}"/>
    <cellStyle name="Comma 3 8 3 4 3 5" xfId="21557" xr:uid="{93BB856D-1544-497D-9432-A70FA70EB284}"/>
    <cellStyle name="Comma 3 8 3 4 4" xfId="3145" xr:uid="{00000000-0005-0000-0000-000007490000}"/>
    <cellStyle name="Comma 3 8 3 4 4 2" xfId="7948" xr:uid="{00000000-0005-0000-0000-000008490000}"/>
    <cellStyle name="Comma 3 8 3 4 4 2 2" xfId="17555" xr:uid="{00000000-0005-0000-0000-000009490000}"/>
    <cellStyle name="Comma 3 8 3 4 4 2 2 2" xfId="36769" xr:uid="{63188D40-EBAF-4D1F-8A41-52D598EE5C1D}"/>
    <cellStyle name="Comma 3 8 3 4 4 2 3" xfId="27162" xr:uid="{B8F05C2E-ED3A-4C6A-A913-A41B8061B793}"/>
    <cellStyle name="Comma 3 8 3 4 4 3" xfId="12752" xr:uid="{00000000-0005-0000-0000-00000A490000}"/>
    <cellStyle name="Comma 3 8 3 4 4 3 2" xfId="31966" xr:uid="{DF73435D-ED5E-4C01-87FA-A444BAA255C3}"/>
    <cellStyle name="Comma 3 8 3 4 4 4" xfId="22359" xr:uid="{A2864BBC-0142-41D6-AE2C-091767C167A5}"/>
    <cellStyle name="Comma 3 8 3 4 5" xfId="5547" xr:uid="{00000000-0005-0000-0000-00000B490000}"/>
    <cellStyle name="Comma 3 8 3 4 5 2" xfId="15154" xr:uid="{00000000-0005-0000-0000-00000C490000}"/>
    <cellStyle name="Comma 3 8 3 4 5 2 2" xfId="34368" xr:uid="{7B3CF9C5-9C80-4BF9-B6D0-74E6B150C587}"/>
    <cellStyle name="Comma 3 8 3 4 5 3" xfId="24761" xr:uid="{DADE006A-A320-4CDD-B872-50431F2E59C4}"/>
    <cellStyle name="Comma 3 8 3 4 6" xfId="10350" xr:uid="{00000000-0005-0000-0000-00000D490000}"/>
    <cellStyle name="Comma 3 8 3 4 6 2" xfId="29564" xr:uid="{A81DCD75-2EB3-4394-8BB9-CC30403B6332}"/>
    <cellStyle name="Comma 3 8 3 4 7" xfId="19957" xr:uid="{78CDA2BE-29C3-49CE-BB39-44EFCF33D6F3}"/>
    <cellStyle name="Comma 3 8 3 5" xfId="940" xr:uid="{00000000-0005-0000-0000-00000E490000}"/>
    <cellStyle name="Comma 3 8 3 5 2" xfId="3345" xr:uid="{00000000-0005-0000-0000-00000F490000}"/>
    <cellStyle name="Comma 3 8 3 5 2 2" xfId="8148" xr:uid="{00000000-0005-0000-0000-000010490000}"/>
    <cellStyle name="Comma 3 8 3 5 2 2 2" xfId="17755" xr:uid="{00000000-0005-0000-0000-000011490000}"/>
    <cellStyle name="Comma 3 8 3 5 2 2 2 2" xfId="36969" xr:uid="{874CB1AB-953B-402A-808A-180D1BC8CC46}"/>
    <cellStyle name="Comma 3 8 3 5 2 2 3" xfId="27362" xr:uid="{0D7E522B-3855-4129-8CAE-2A8685CB2F60}"/>
    <cellStyle name="Comma 3 8 3 5 2 3" xfId="12952" xr:uid="{00000000-0005-0000-0000-000012490000}"/>
    <cellStyle name="Comma 3 8 3 5 2 3 2" xfId="32166" xr:uid="{8DA8E32F-DAC4-4C5E-96F9-CC6FBFB97EF0}"/>
    <cellStyle name="Comma 3 8 3 5 2 4" xfId="22559" xr:uid="{473DDE30-62EB-4C04-9831-C8763EB28ACC}"/>
    <cellStyle name="Comma 3 8 3 5 3" xfId="5747" xr:uid="{00000000-0005-0000-0000-000013490000}"/>
    <cellStyle name="Comma 3 8 3 5 3 2" xfId="15354" xr:uid="{00000000-0005-0000-0000-000014490000}"/>
    <cellStyle name="Comma 3 8 3 5 3 2 2" xfId="34568" xr:uid="{027DF931-45BB-4283-8AEC-47B3C6516720}"/>
    <cellStyle name="Comma 3 8 3 5 3 3" xfId="24961" xr:uid="{87064E53-81C8-4120-BA7C-EE9961680FD9}"/>
    <cellStyle name="Comma 3 8 3 5 4" xfId="10550" xr:uid="{00000000-0005-0000-0000-000015490000}"/>
    <cellStyle name="Comma 3 8 3 5 4 2" xfId="29764" xr:uid="{47B4C7C1-57FA-4EAB-8999-A22BE8A85878}"/>
    <cellStyle name="Comma 3 8 3 5 5" xfId="20157" xr:uid="{C3F84335-0182-4531-93CD-105243117D32}"/>
    <cellStyle name="Comma 3 8 3 6" xfId="1740" xr:uid="{00000000-0005-0000-0000-000016490000}"/>
    <cellStyle name="Comma 3 8 3 6 2" xfId="4145" xr:uid="{00000000-0005-0000-0000-000017490000}"/>
    <cellStyle name="Comma 3 8 3 6 2 2" xfId="8948" xr:uid="{00000000-0005-0000-0000-000018490000}"/>
    <cellStyle name="Comma 3 8 3 6 2 2 2" xfId="18555" xr:uid="{00000000-0005-0000-0000-000019490000}"/>
    <cellStyle name="Comma 3 8 3 6 2 2 2 2" xfId="37769" xr:uid="{F137D86E-12B6-4E19-A144-9A45D939712E}"/>
    <cellStyle name="Comma 3 8 3 6 2 2 3" xfId="28162" xr:uid="{6CF76DF2-ACD7-4C4C-9C94-66ABD685588D}"/>
    <cellStyle name="Comma 3 8 3 6 2 3" xfId="13752" xr:uid="{00000000-0005-0000-0000-00001A490000}"/>
    <cellStyle name="Comma 3 8 3 6 2 3 2" xfId="32966" xr:uid="{83E4E7BC-98CF-4AC5-BE99-2048D6C01EEE}"/>
    <cellStyle name="Comma 3 8 3 6 2 4" xfId="23359" xr:uid="{FF1DF6AC-0736-43B0-8C28-8DBDE52FDBF8}"/>
    <cellStyle name="Comma 3 8 3 6 3" xfId="6547" xr:uid="{00000000-0005-0000-0000-00001B490000}"/>
    <cellStyle name="Comma 3 8 3 6 3 2" xfId="16154" xr:uid="{00000000-0005-0000-0000-00001C490000}"/>
    <cellStyle name="Comma 3 8 3 6 3 2 2" xfId="35368" xr:uid="{5B3ED674-3FFA-42BE-9162-83D925F8852A}"/>
    <cellStyle name="Comma 3 8 3 6 3 3" xfId="25761" xr:uid="{210F786B-9879-4BE1-8FAD-CB8B752FBD94}"/>
    <cellStyle name="Comma 3 8 3 6 4" xfId="11350" xr:uid="{00000000-0005-0000-0000-00001D490000}"/>
    <cellStyle name="Comma 3 8 3 6 4 2" xfId="30564" xr:uid="{4E70F020-7D0E-48C2-8394-84A852EB0768}"/>
    <cellStyle name="Comma 3 8 3 6 5" xfId="20957" xr:uid="{93E58EDA-D74E-4E36-9ACA-B0A03BDC6426}"/>
    <cellStyle name="Comma 3 8 3 7" xfId="2545" xr:uid="{00000000-0005-0000-0000-00001E490000}"/>
    <cellStyle name="Comma 3 8 3 7 2" xfId="7348" xr:uid="{00000000-0005-0000-0000-00001F490000}"/>
    <cellStyle name="Comma 3 8 3 7 2 2" xfId="16955" xr:uid="{00000000-0005-0000-0000-000020490000}"/>
    <cellStyle name="Comma 3 8 3 7 2 2 2" xfId="36169" xr:uid="{FF236C01-D30A-4502-9DDA-FDA2C2A77F2E}"/>
    <cellStyle name="Comma 3 8 3 7 2 3" xfId="26562" xr:uid="{C71EB36C-0A40-4F2E-9E39-537D13A14A66}"/>
    <cellStyle name="Comma 3 8 3 7 3" xfId="12152" xr:uid="{00000000-0005-0000-0000-000021490000}"/>
    <cellStyle name="Comma 3 8 3 7 3 2" xfId="31366" xr:uid="{86223206-1B58-4F42-B1CB-B711F4DB086C}"/>
    <cellStyle name="Comma 3 8 3 7 4" xfId="21759" xr:uid="{73FFFA16-2E79-4F9E-923A-7F1FB192F916}"/>
    <cellStyle name="Comma 3 8 3 8" xfId="4947" xr:uid="{00000000-0005-0000-0000-000022490000}"/>
    <cellStyle name="Comma 3 8 3 8 2" xfId="14554" xr:uid="{00000000-0005-0000-0000-000023490000}"/>
    <cellStyle name="Comma 3 8 3 8 2 2" xfId="33768" xr:uid="{9AB282F5-E503-4B45-BC84-C47949F8D829}"/>
    <cellStyle name="Comma 3 8 3 8 3" xfId="24161" xr:uid="{199715FB-C56D-429D-BAB5-EDD8C63D5A8A}"/>
    <cellStyle name="Comma 3 8 3 9" xfId="9750" xr:uid="{00000000-0005-0000-0000-000024490000}"/>
    <cellStyle name="Comma 3 8 3 9 2" xfId="28964" xr:uid="{6AF3B91E-8B25-4E46-B02A-129B764219D4}"/>
    <cellStyle name="Comma 3 8 4" xfId="239" xr:uid="{00000000-0005-0000-0000-000025490000}"/>
    <cellStyle name="Comma 3 8 4 2" xfId="1040" xr:uid="{00000000-0005-0000-0000-000026490000}"/>
    <cellStyle name="Comma 3 8 4 2 2" xfId="3445" xr:uid="{00000000-0005-0000-0000-000027490000}"/>
    <cellStyle name="Comma 3 8 4 2 2 2" xfId="8248" xr:uid="{00000000-0005-0000-0000-000028490000}"/>
    <cellStyle name="Comma 3 8 4 2 2 2 2" xfId="17855" xr:uid="{00000000-0005-0000-0000-000029490000}"/>
    <cellStyle name="Comma 3 8 4 2 2 2 2 2" xfId="37069" xr:uid="{D2BC2798-9E9E-48BF-B2EE-BB944DFED01C}"/>
    <cellStyle name="Comma 3 8 4 2 2 2 3" xfId="27462" xr:uid="{DA414DA8-9161-4A01-84E5-DEDFF6E46830}"/>
    <cellStyle name="Comma 3 8 4 2 2 3" xfId="13052" xr:uid="{00000000-0005-0000-0000-00002A490000}"/>
    <cellStyle name="Comma 3 8 4 2 2 3 2" xfId="32266" xr:uid="{071448E6-18B8-4B92-B7D2-B55049912D40}"/>
    <cellStyle name="Comma 3 8 4 2 2 4" xfId="22659" xr:uid="{F9EE3CFC-F1EF-4032-90DD-F47FB5271838}"/>
    <cellStyle name="Comma 3 8 4 2 3" xfId="5847" xr:uid="{00000000-0005-0000-0000-00002B490000}"/>
    <cellStyle name="Comma 3 8 4 2 3 2" xfId="15454" xr:uid="{00000000-0005-0000-0000-00002C490000}"/>
    <cellStyle name="Comma 3 8 4 2 3 2 2" xfId="34668" xr:uid="{C8A538B8-4800-48D7-9DBC-11F8A9E2E222}"/>
    <cellStyle name="Comma 3 8 4 2 3 3" xfId="25061" xr:uid="{23D6D093-E7E4-45FF-85FD-A64D03925469}"/>
    <cellStyle name="Comma 3 8 4 2 4" xfId="10650" xr:uid="{00000000-0005-0000-0000-00002D490000}"/>
    <cellStyle name="Comma 3 8 4 2 4 2" xfId="29864" xr:uid="{94C4FF48-8813-47B7-BB58-E08387F1F958}"/>
    <cellStyle name="Comma 3 8 4 2 5" xfId="20257" xr:uid="{8B7E0F31-6061-46E2-87B5-A6EBCD59DF07}"/>
    <cellStyle name="Comma 3 8 4 3" xfId="1840" xr:uid="{00000000-0005-0000-0000-00002E490000}"/>
    <cellStyle name="Comma 3 8 4 3 2" xfId="4245" xr:uid="{00000000-0005-0000-0000-00002F490000}"/>
    <cellStyle name="Comma 3 8 4 3 2 2" xfId="9048" xr:uid="{00000000-0005-0000-0000-000030490000}"/>
    <cellStyle name="Comma 3 8 4 3 2 2 2" xfId="18655" xr:uid="{00000000-0005-0000-0000-000031490000}"/>
    <cellStyle name="Comma 3 8 4 3 2 2 2 2" xfId="37869" xr:uid="{FF319BFC-05AB-4656-B3A6-906DF4AA9829}"/>
    <cellStyle name="Comma 3 8 4 3 2 2 3" xfId="28262" xr:uid="{640BE65B-B4A3-45E0-A88D-634E5A828697}"/>
    <cellStyle name="Comma 3 8 4 3 2 3" xfId="13852" xr:uid="{00000000-0005-0000-0000-000032490000}"/>
    <cellStyle name="Comma 3 8 4 3 2 3 2" xfId="33066" xr:uid="{37FB51D2-EF6D-4709-8EBE-C4F91CA50DAF}"/>
    <cellStyle name="Comma 3 8 4 3 2 4" xfId="23459" xr:uid="{C3E74A87-5819-410E-A43A-4E6DC65D89D6}"/>
    <cellStyle name="Comma 3 8 4 3 3" xfId="6647" xr:uid="{00000000-0005-0000-0000-000033490000}"/>
    <cellStyle name="Comma 3 8 4 3 3 2" xfId="16254" xr:uid="{00000000-0005-0000-0000-000034490000}"/>
    <cellStyle name="Comma 3 8 4 3 3 2 2" xfId="35468" xr:uid="{EE3FFE67-6D0E-4143-A40F-4FFC03252CED}"/>
    <cellStyle name="Comma 3 8 4 3 3 3" xfId="25861" xr:uid="{4A9690DF-9A89-4FCD-BFAB-2A27FB096A86}"/>
    <cellStyle name="Comma 3 8 4 3 4" xfId="11450" xr:uid="{00000000-0005-0000-0000-000035490000}"/>
    <cellStyle name="Comma 3 8 4 3 4 2" xfId="30664" xr:uid="{CE85CA5E-5D93-4940-9B46-BE47409D1C8C}"/>
    <cellStyle name="Comma 3 8 4 3 5" xfId="21057" xr:uid="{0667DE72-C559-4C25-BB3C-67FAD619772B}"/>
    <cellStyle name="Comma 3 8 4 4" xfId="2645" xr:uid="{00000000-0005-0000-0000-000036490000}"/>
    <cellStyle name="Comma 3 8 4 4 2" xfId="7448" xr:uid="{00000000-0005-0000-0000-000037490000}"/>
    <cellStyle name="Comma 3 8 4 4 2 2" xfId="17055" xr:uid="{00000000-0005-0000-0000-000038490000}"/>
    <cellStyle name="Comma 3 8 4 4 2 2 2" xfId="36269" xr:uid="{517D7E22-20A0-45DF-8F83-C7B9ACE3D6CA}"/>
    <cellStyle name="Comma 3 8 4 4 2 3" xfId="26662" xr:uid="{8E123847-7595-4491-BCD3-157F21C65C17}"/>
    <cellStyle name="Comma 3 8 4 4 3" xfId="12252" xr:uid="{00000000-0005-0000-0000-000039490000}"/>
    <cellStyle name="Comma 3 8 4 4 3 2" xfId="31466" xr:uid="{6D20D74D-5A16-421C-B7E0-90DB0363C394}"/>
    <cellStyle name="Comma 3 8 4 4 4" xfId="21859" xr:uid="{268914E1-3BA8-4ACC-B427-B6C86F9B69CC}"/>
    <cellStyle name="Comma 3 8 4 5" xfId="5047" xr:uid="{00000000-0005-0000-0000-00003A490000}"/>
    <cellStyle name="Comma 3 8 4 5 2" xfId="14654" xr:uid="{00000000-0005-0000-0000-00003B490000}"/>
    <cellStyle name="Comma 3 8 4 5 2 2" xfId="33868" xr:uid="{272F1D4C-BBD7-49FD-8602-6D5EE020B6C5}"/>
    <cellStyle name="Comma 3 8 4 5 3" xfId="24261" xr:uid="{A739A4FB-32AE-4624-9EE4-9CBD9675A077}"/>
    <cellStyle name="Comma 3 8 4 6" xfId="9850" xr:uid="{00000000-0005-0000-0000-00003C490000}"/>
    <cellStyle name="Comma 3 8 4 6 2" xfId="29064" xr:uid="{4712E656-BB0F-4269-9D05-D1D7B7CFF421}"/>
    <cellStyle name="Comma 3 8 4 7" xfId="19457" xr:uid="{36D0C3F2-351D-435F-BAAA-DFED5366DBD2}"/>
    <cellStyle name="Comma 3 8 5" xfId="439" xr:uid="{00000000-0005-0000-0000-00003D490000}"/>
    <cellStyle name="Comma 3 8 5 2" xfId="1240" xr:uid="{00000000-0005-0000-0000-00003E490000}"/>
    <cellStyle name="Comma 3 8 5 2 2" xfId="3645" xr:uid="{00000000-0005-0000-0000-00003F490000}"/>
    <cellStyle name="Comma 3 8 5 2 2 2" xfId="8448" xr:uid="{00000000-0005-0000-0000-000040490000}"/>
    <cellStyle name="Comma 3 8 5 2 2 2 2" xfId="18055" xr:uid="{00000000-0005-0000-0000-000041490000}"/>
    <cellStyle name="Comma 3 8 5 2 2 2 2 2" xfId="37269" xr:uid="{468ADDB4-7D53-40D8-BAC5-E97FD3F675BA}"/>
    <cellStyle name="Comma 3 8 5 2 2 2 3" xfId="27662" xr:uid="{7B9B6F2C-1EA3-42F0-9D02-DECAA2F1F98D}"/>
    <cellStyle name="Comma 3 8 5 2 2 3" xfId="13252" xr:uid="{00000000-0005-0000-0000-000042490000}"/>
    <cellStyle name="Comma 3 8 5 2 2 3 2" xfId="32466" xr:uid="{753E3AE6-A12B-4DD7-8370-4894C7B8B4CD}"/>
    <cellStyle name="Comma 3 8 5 2 2 4" xfId="22859" xr:uid="{1A099CC8-E872-468E-946B-BA16CCECFC4F}"/>
    <cellStyle name="Comma 3 8 5 2 3" xfId="6047" xr:uid="{00000000-0005-0000-0000-000043490000}"/>
    <cellStyle name="Comma 3 8 5 2 3 2" xfId="15654" xr:uid="{00000000-0005-0000-0000-000044490000}"/>
    <cellStyle name="Comma 3 8 5 2 3 2 2" xfId="34868" xr:uid="{DBA25509-DA81-4D73-9A5F-86B8D324580B}"/>
    <cellStyle name="Comma 3 8 5 2 3 3" xfId="25261" xr:uid="{105A7D45-5752-44F3-93B2-9D2B5BDDC88D}"/>
    <cellStyle name="Comma 3 8 5 2 4" xfId="10850" xr:uid="{00000000-0005-0000-0000-000045490000}"/>
    <cellStyle name="Comma 3 8 5 2 4 2" xfId="30064" xr:uid="{61BF70B3-78E4-49B9-A644-D4BD7412EC8B}"/>
    <cellStyle name="Comma 3 8 5 2 5" xfId="20457" xr:uid="{646E64E5-A2CC-43FC-B821-EAAF73172E80}"/>
    <cellStyle name="Comma 3 8 5 3" xfId="2040" xr:uid="{00000000-0005-0000-0000-000046490000}"/>
    <cellStyle name="Comma 3 8 5 3 2" xfId="4445" xr:uid="{00000000-0005-0000-0000-000047490000}"/>
    <cellStyle name="Comma 3 8 5 3 2 2" xfId="9248" xr:uid="{00000000-0005-0000-0000-000048490000}"/>
    <cellStyle name="Comma 3 8 5 3 2 2 2" xfId="18855" xr:uid="{00000000-0005-0000-0000-000049490000}"/>
    <cellStyle name="Comma 3 8 5 3 2 2 2 2" xfId="38069" xr:uid="{4756A6B1-37C7-4C80-8396-2177EDB2A7AB}"/>
    <cellStyle name="Comma 3 8 5 3 2 2 3" xfId="28462" xr:uid="{EE0315E9-7335-4564-B314-4B6B756C6A4F}"/>
    <cellStyle name="Comma 3 8 5 3 2 3" xfId="14052" xr:uid="{00000000-0005-0000-0000-00004A490000}"/>
    <cellStyle name="Comma 3 8 5 3 2 3 2" xfId="33266" xr:uid="{0C0D074F-FDE3-4C0F-A32B-576DB711CA33}"/>
    <cellStyle name="Comma 3 8 5 3 2 4" xfId="23659" xr:uid="{E8966D37-CFE3-423E-AC44-1B42C7A3131B}"/>
    <cellStyle name="Comma 3 8 5 3 3" xfId="6847" xr:uid="{00000000-0005-0000-0000-00004B490000}"/>
    <cellStyle name="Comma 3 8 5 3 3 2" xfId="16454" xr:uid="{00000000-0005-0000-0000-00004C490000}"/>
    <cellStyle name="Comma 3 8 5 3 3 2 2" xfId="35668" xr:uid="{696F79C0-55DA-45A5-BA9A-C42094256591}"/>
    <cellStyle name="Comma 3 8 5 3 3 3" xfId="26061" xr:uid="{AED5B81C-5389-4D87-AA73-B3B623027232}"/>
    <cellStyle name="Comma 3 8 5 3 4" xfId="11650" xr:uid="{00000000-0005-0000-0000-00004D490000}"/>
    <cellStyle name="Comma 3 8 5 3 4 2" xfId="30864" xr:uid="{6062F916-B4C1-4739-990B-4C5E90601B76}"/>
    <cellStyle name="Comma 3 8 5 3 5" xfId="21257" xr:uid="{D73F006F-7DAB-419D-892B-A63E0FE9F1D3}"/>
    <cellStyle name="Comma 3 8 5 4" xfId="2845" xr:uid="{00000000-0005-0000-0000-00004E490000}"/>
    <cellStyle name="Comma 3 8 5 4 2" xfId="7648" xr:uid="{00000000-0005-0000-0000-00004F490000}"/>
    <cellStyle name="Comma 3 8 5 4 2 2" xfId="17255" xr:uid="{00000000-0005-0000-0000-000050490000}"/>
    <cellStyle name="Comma 3 8 5 4 2 2 2" xfId="36469" xr:uid="{DF3EC542-2493-45C0-8B51-1B055D832201}"/>
    <cellStyle name="Comma 3 8 5 4 2 3" xfId="26862" xr:uid="{A18E86CA-72D9-41C7-9916-8D3E15B583F7}"/>
    <cellStyle name="Comma 3 8 5 4 3" xfId="12452" xr:uid="{00000000-0005-0000-0000-000051490000}"/>
    <cellStyle name="Comma 3 8 5 4 3 2" xfId="31666" xr:uid="{34F8B734-DA97-42A6-9198-681EE0734CFF}"/>
    <cellStyle name="Comma 3 8 5 4 4" xfId="22059" xr:uid="{7AE1C0AD-806B-4D27-802D-E140AB153795}"/>
    <cellStyle name="Comma 3 8 5 5" xfId="5247" xr:uid="{00000000-0005-0000-0000-000052490000}"/>
    <cellStyle name="Comma 3 8 5 5 2" xfId="14854" xr:uid="{00000000-0005-0000-0000-000053490000}"/>
    <cellStyle name="Comma 3 8 5 5 2 2" xfId="34068" xr:uid="{49FE659F-4FFF-4FD9-ADB7-6E9F1B58DA3F}"/>
    <cellStyle name="Comma 3 8 5 5 3" xfId="24461" xr:uid="{E2FCE3BB-98B8-48C0-9BA1-61DA3710584F}"/>
    <cellStyle name="Comma 3 8 5 6" xfId="10050" xr:uid="{00000000-0005-0000-0000-000054490000}"/>
    <cellStyle name="Comma 3 8 5 6 2" xfId="29264" xr:uid="{0274B3AA-5FEC-4118-A922-B02A1C575010}"/>
    <cellStyle name="Comma 3 8 5 7" xfId="19657" xr:uid="{935B1146-1535-4053-B620-5EA6A0F7D731}"/>
    <cellStyle name="Comma 3 8 6" xfId="639" xr:uid="{00000000-0005-0000-0000-000055490000}"/>
    <cellStyle name="Comma 3 8 6 2" xfId="1440" xr:uid="{00000000-0005-0000-0000-000056490000}"/>
    <cellStyle name="Comma 3 8 6 2 2" xfId="3845" xr:uid="{00000000-0005-0000-0000-000057490000}"/>
    <cellStyle name="Comma 3 8 6 2 2 2" xfId="8648" xr:uid="{00000000-0005-0000-0000-000058490000}"/>
    <cellStyle name="Comma 3 8 6 2 2 2 2" xfId="18255" xr:uid="{00000000-0005-0000-0000-000059490000}"/>
    <cellStyle name="Comma 3 8 6 2 2 2 2 2" xfId="37469" xr:uid="{6EB72F61-D84A-4A86-8E60-BE4BB89006E4}"/>
    <cellStyle name="Comma 3 8 6 2 2 2 3" xfId="27862" xr:uid="{A8075435-563A-407F-A2BD-BA9862A5BA3D}"/>
    <cellStyle name="Comma 3 8 6 2 2 3" xfId="13452" xr:uid="{00000000-0005-0000-0000-00005A490000}"/>
    <cellStyle name="Comma 3 8 6 2 2 3 2" xfId="32666" xr:uid="{2B034B90-DFE6-464B-9AA5-A88EBBA6A8DB}"/>
    <cellStyle name="Comma 3 8 6 2 2 4" xfId="23059" xr:uid="{8D0E4D20-34BC-440F-B006-9DEAE5D8914E}"/>
    <cellStyle name="Comma 3 8 6 2 3" xfId="6247" xr:uid="{00000000-0005-0000-0000-00005B490000}"/>
    <cellStyle name="Comma 3 8 6 2 3 2" xfId="15854" xr:uid="{00000000-0005-0000-0000-00005C490000}"/>
    <cellStyle name="Comma 3 8 6 2 3 2 2" xfId="35068" xr:uid="{637F7F08-CCEB-4071-8F6E-BD5A534E5676}"/>
    <cellStyle name="Comma 3 8 6 2 3 3" xfId="25461" xr:uid="{255F2859-0578-45BD-BC28-A711D557ED14}"/>
    <cellStyle name="Comma 3 8 6 2 4" xfId="11050" xr:uid="{00000000-0005-0000-0000-00005D490000}"/>
    <cellStyle name="Comma 3 8 6 2 4 2" xfId="30264" xr:uid="{09A2BCAD-EA9F-4C2F-8FDE-7F9795DA12C6}"/>
    <cellStyle name="Comma 3 8 6 2 5" xfId="20657" xr:uid="{9A8082BD-9FA2-4AF7-BB5E-31474DF7C403}"/>
    <cellStyle name="Comma 3 8 6 3" xfId="2240" xr:uid="{00000000-0005-0000-0000-00005E490000}"/>
    <cellStyle name="Comma 3 8 6 3 2" xfId="4645" xr:uid="{00000000-0005-0000-0000-00005F490000}"/>
    <cellStyle name="Comma 3 8 6 3 2 2" xfId="9448" xr:uid="{00000000-0005-0000-0000-000060490000}"/>
    <cellStyle name="Comma 3 8 6 3 2 2 2" xfId="19055" xr:uid="{00000000-0005-0000-0000-000061490000}"/>
    <cellStyle name="Comma 3 8 6 3 2 2 2 2" xfId="38269" xr:uid="{E7464136-5BE2-4227-8007-C057191527F4}"/>
    <cellStyle name="Comma 3 8 6 3 2 2 3" xfId="28662" xr:uid="{2B229C65-AA8A-49B3-B802-444B99E282EA}"/>
    <cellStyle name="Comma 3 8 6 3 2 3" xfId="14252" xr:uid="{00000000-0005-0000-0000-000062490000}"/>
    <cellStyle name="Comma 3 8 6 3 2 3 2" xfId="33466" xr:uid="{4E5BA933-17A4-4A03-B908-A01F5185BBDB}"/>
    <cellStyle name="Comma 3 8 6 3 2 4" xfId="23859" xr:uid="{D74F2212-B718-4580-921E-5A835081FD01}"/>
    <cellStyle name="Comma 3 8 6 3 3" xfId="7047" xr:uid="{00000000-0005-0000-0000-000063490000}"/>
    <cellStyle name="Comma 3 8 6 3 3 2" xfId="16654" xr:uid="{00000000-0005-0000-0000-000064490000}"/>
    <cellStyle name="Comma 3 8 6 3 3 2 2" xfId="35868" xr:uid="{B647EA4D-9CA8-4D22-BE44-AFF7855AAAC0}"/>
    <cellStyle name="Comma 3 8 6 3 3 3" xfId="26261" xr:uid="{EDC34330-01D5-4707-B63C-52889FD7F6E7}"/>
    <cellStyle name="Comma 3 8 6 3 4" xfId="11850" xr:uid="{00000000-0005-0000-0000-000065490000}"/>
    <cellStyle name="Comma 3 8 6 3 4 2" xfId="31064" xr:uid="{6778232C-8D8A-4FA6-8585-3FE176BF8EDE}"/>
    <cellStyle name="Comma 3 8 6 3 5" xfId="21457" xr:uid="{F38E6AF7-8169-4550-8B1D-8A497EA5F382}"/>
    <cellStyle name="Comma 3 8 6 4" xfId="3045" xr:uid="{00000000-0005-0000-0000-000066490000}"/>
    <cellStyle name="Comma 3 8 6 4 2" xfId="7848" xr:uid="{00000000-0005-0000-0000-000067490000}"/>
    <cellStyle name="Comma 3 8 6 4 2 2" xfId="17455" xr:uid="{00000000-0005-0000-0000-000068490000}"/>
    <cellStyle name="Comma 3 8 6 4 2 2 2" xfId="36669" xr:uid="{6D981B65-E170-49A8-8D38-DE2B53AD5B2E}"/>
    <cellStyle name="Comma 3 8 6 4 2 3" xfId="27062" xr:uid="{7345E29B-928A-48FA-8F1A-516E8DEC53C1}"/>
    <cellStyle name="Comma 3 8 6 4 3" xfId="12652" xr:uid="{00000000-0005-0000-0000-000069490000}"/>
    <cellStyle name="Comma 3 8 6 4 3 2" xfId="31866" xr:uid="{C4B9ED8A-B742-4E41-A0B7-4D304F267406}"/>
    <cellStyle name="Comma 3 8 6 4 4" xfId="22259" xr:uid="{7ED5CD29-EBCD-4048-BFC4-7332B84FD38D}"/>
    <cellStyle name="Comma 3 8 6 5" xfId="5447" xr:uid="{00000000-0005-0000-0000-00006A490000}"/>
    <cellStyle name="Comma 3 8 6 5 2" xfId="15054" xr:uid="{00000000-0005-0000-0000-00006B490000}"/>
    <cellStyle name="Comma 3 8 6 5 2 2" xfId="34268" xr:uid="{27B41552-B252-4F78-A2AD-88A2664795C2}"/>
    <cellStyle name="Comma 3 8 6 5 3" xfId="24661" xr:uid="{1B098B8D-BB50-423D-9DB0-5B8A5A3B7E0E}"/>
    <cellStyle name="Comma 3 8 6 6" xfId="10250" xr:uid="{00000000-0005-0000-0000-00006C490000}"/>
    <cellStyle name="Comma 3 8 6 6 2" xfId="29464" xr:uid="{CCCC5ACD-5711-418E-94C3-E300C6355097}"/>
    <cellStyle name="Comma 3 8 6 7" xfId="19857" xr:uid="{B9A3E35A-D371-4686-BF81-20DEA63B7FEC}"/>
    <cellStyle name="Comma 3 8 7" xfId="840" xr:uid="{00000000-0005-0000-0000-00006D490000}"/>
    <cellStyle name="Comma 3 8 7 2" xfId="3245" xr:uid="{00000000-0005-0000-0000-00006E490000}"/>
    <cellStyle name="Comma 3 8 7 2 2" xfId="8048" xr:uid="{00000000-0005-0000-0000-00006F490000}"/>
    <cellStyle name="Comma 3 8 7 2 2 2" xfId="17655" xr:uid="{00000000-0005-0000-0000-000070490000}"/>
    <cellStyle name="Comma 3 8 7 2 2 2 2" xfId="36869" xr:uid="{02BF564A-DC33-4D28-8125-25B8544D3F96}"/>
    <cellStyle name="Comma 3 8 7 2 2 3" xfId="27262" xr:uid="{FCD0C1F8-75E2-48EF-A1E2-D3975C63D4C5}"/>
    <cellStyle name="Comma 3 8 7 2 3" xfId="12852" xr:uid="{00000000-0005-0000-0000-000071490000}"/>
    <cellStyle name="Comma 3 8 7 2 3 2" xfId="32066" xr:uid="{B336F2BD-86AA-431A-91B7-DCC882BAAB39}"/>
    <cellStyle name="Comma 3 8 7 2 4" xfId="22459" xr:uid="{99067C45-BC48-4853-A6C7-4AB7916A1C0B}"/>
    <cellStyle name="Comma 3 8 7 3" xfId="5647" xr:uid="{00000000-0005-0000-0000-000072490000}"/>
    <cellStyle name="Comma 3 8 7 3 2" xfId="15254" xr:uid="{00000000-0005-0000-0000-000073490000}"/>
    <cellStyle name="Comma 3 8 7 3 2 2" xfId="34468" xr:uid="{7D9B3C63-9374-4E13-B259-CD20368E0C77}"/>
    <cellStyle name="Comma 3 8 7 3 3" xfId="24861" xr:uid="{05D83E05-FB67-4C38-9B4D-9E520E63F47F}"/>
    <cellStyle name="Comma 3 8 7 4" xfId="10450" xr:uid="{00000000-0005-0000-0000-000074490000}"/>
    <cellStyle name="Comma 3 8 7 4 2" xfId="29664" xr:uid="{03505402-A1D2-420E-B811-6CF05EDDD95C}"/>
    <cellStyle name="Comma 3 8 7 5" xfId="20057" xr:uid="{7F4F52F4-E86B-4F13-BF1A-A5A9648B1E0B}"/>
    <cellStyle name="Comma 3 8 8" xfId="1640" xr:uid="{00000000-0005-0000-0000-000075490000}"/>
    <cellStyle name="Comma 3 8 8 2" xfId="4045" xr:uid="{00000000-0005-0000-0000-000076490000}"/>
    <cellStyle name="Comma 3 8 8 2 2" xfId="8848" xr:uid="{00000000-0005-0000-0000-000077490000}"/>
    <cellStyle name="Comma 3 8 8 2 2 2" xfId="18455" xr:uid="{00000000-0005-0000-0000-000078490000}"/>
    <cellStyle name="Comma 3 8 8 2 2 2 2" xfId="37669" xr:uid="{A11A9084-6BF8-4955-9C81-0B43C52775CD}"/>
    <cellStyle name="Comma 3 8 8 2 2 3" xfId="28062" xr:uid="{89FB8EF4-D160-4970-B3A7-E66977633863}"/>
    <cellStyle name="Comma 3 8 8 2 3" xfId="13652" xr:uid="{00000000-0005-0000-0000-000079490000}"/>
    <cellStyle name="Comma 3 8 8 2 3 2" xfId="32866" xr:uid="{9A54B2B1-6E2A-4A7C-9852-8B5ACDE642DF}"/>
    <cellStyle name="Comma 3 8 8 2 4" xfId="23259" xr:uid="{AC9634AE-2FC3-43F9-A21E-F7F47FE22003}"/>
    <cellStyle name="Comma 3 8 8 3" xfId="6447" xr:uid="{00000000-0005-0000-0000-00007A490000}"/>
    <cellStyle name="Comma 3 8 8 3 2" xfId="16054" xr:uid="{00000000-0005-0000-0000-00007B490000}"/>
    <cellStyle name="Comma 3 8 8 3 2 2" xfId="35268" xr:uid="{62C6B49A-C1BB-4189-83CE-15735182E3BC}"/>
    <cellStyle name="Comma 3 8 8 3 3" xfId="25661" xr:uid="{4B234685-C850-4B9A-A068-5297EAEB3513}"/>
    <cellStyle name="Comma 3 8 8 4" xfId="11250" xr:uid="{00000000-0005-0000-0000-00007C490000}"/>
    <cellStyle name="Comma 3 8 8 4 2" xfId="30464" xr:uid="{2598938E-DA3C-44EA-9BE8-25CF0CCA6E35}"/>
    <cellStyle name="Comma 3 8 8 5" xfId="20857" xr:uid="{4D594FBC-0BFB-4461-8FB0-C9BC81514ECB}"/>
    <cellStyle name="Comma 3 8 9" xfId="2445" xr:uid="{00000000-0005-0000-0000-00007D490000}"/>
    <cellStyle name="Comma 3 8 9 2" xfId="7248" xr:uid="{00000000-0005-0000-0000-00007E490000}"/>
    <cellStyle name="Comma 3 8 9 2 2" xfId="16855" xr:uid="{00000000-0005-0000-0000-00007F490000}"/>
    <cellStyle name="Comma 3 8 9 2 2 2" xfId="36069" xr:uid="{44166495-D7BD-4651-A222-755B9A633A45}"/>
    <cellStyle name="Comma 3 8 9 2 3" xfId="26462" xr:uid="{41A6E546-E09E-421D-B138-891627A4D696}"/>
    <cellStyle name="Comma 3 8 9 3" xfId="12052" xr:uid="{00000000-0005-0000-0000-000080490000}"/>
    <cellStyle name="Comma 3 8 9 3 2" xfId="31266" xr:uid="{9F6FBB5A-9F0D-4099-B625-1D9152C25C6E}"/>
    <cellStyle name="Comma 3 8 9 4" xfId="21659" xr:uid="{BFB6FA82-8F30-44ED-9853-79E5CA16119D}"/>
    <cellStyle name="Comma 3 9" xfId="48" xr:uid="{00000000-0005-0000-0000-000081490000}"/>
    <cellStyle name="Comma 3 9 10" xfId="4857" xr:uid="{00000000-0005-0000-0000-000082490000}"/>
    <cellStyle name="Comma 3 9 10 2" xfId="14464" xr:uid="{00000000-0005-0000-0000-000083490000}"/>
    <cellStyle name="Comma 3 9 10 2 2" xfId="33678" xr:uid="{6985EA4E-5B15-495A-A4D3-FE45F19E79E8}"/>
    <cellStyle name="Comma 3 9 10 3" xfId="24071" xr:uid="{04CAB342-96A4-4012-9A5E-66EB359DD151}"/>
    <cellStyle name="Comma 3 9 11" xfId="9660" xr:uid="{00000000-0005-0000-0000-000084490000}"/>
    <cellStyle name="Comma 3 9 11 2" xfId="28874" xr:uid="{92BCBF29-4518-4FB3-B35F-D84FF0E4F19F}"/>
    <cellStyle name="Comma 3 9 12" xfId="19267" xr:uid="{8CDEBF89-2994-4781-B538-42B47FDEF853}"/>
    <cellStyle name="Comma 3 9 2" xfId="99" xr:uid="{00000000-0005-0000-0000-000085490000}"/>
    <cellStyle name="Comma 3 9 2 10" xfId="9710" xr:uid="{00000000-0005-0000-0000-000086490000}"/>
    <cellStyle name="Comma 3 9 2 10 2" xfId="28924" xr:uid="{6D062C98-2C58-4EE8-A91B-46A7D6BDE907}"/>
    <cellStyle name="Comma 3 9 2 11" xfId="19317" xr:uid="{BA8ECC45-EBD6-4A27-A2AE-C39553DE6D53}"/>
    <cellStyle name="Comma 3 9 2 2" xfId="199" xr:uid="{00000000-0005-0000-0000-000087490000}"/>
    <cellStyle name="Comma 3 9 2 2 10" xfId="19417" xr:uid="{52A1D5B5-BAC7-414C-8A10-4A3CA22EFF8F}"/>
    <cellStyle name="Comma 3 9 2 2 2" xfId="399" xr:uid="{00000000-0005-0000-0000-000088490000}"/>
    <cellStyle name="Comma 3 9 2 2 2 2" xfId="1200" xr:uid="{00000000-0005-0000-0000-000089490000}"/>
    <cellStyle name="Comma 3 9 2 2 2 2 2" xfId="3605" xr:uid="{00000000-0005-0000-0000-00008A490000}"/>
    <cellStyle name="Comma 3 9 2 2 2 2 2 2" xfId="8408" xr:uid="{00000000-0005-0000-0000-00008B490000}"/>
    <cellStyle name="Comma 3 9 2 2 2 2 2 2 2" xfId="18015" xr:uid="{00000000-0005-0000-0000-00008C490000}"/>
    <cellStyle name="Comma 3 9 2 2 2 2 2 2 2 2" xfId="37229" xr:uid="{F8FD9D2B-1A2C-4068-A7BB-0442000823A0}"/>
    <cellStyle name="Comma 3 9 2 2 2 2 2 2 3" xfId="27622" xr:uid="{332367D3-EA19-430C-AF4B-FF2EA832D467}"/>
    <cellStyle name="Comma 3 9 2 2 2 2 2 3" xfId="13212" xr:uid="{00000000-0005-0000-0000-00008D490000}"/>
    <cellStyle name="Comma 3 9 2 2 2 2 2 3 2" xfId="32426" xr:uid="{443ED9F9-A54A-4403-94C6-C13525004D85}"/>
    <cellStyle name="Comma 3 9 2 2 2 2 2 4" xfId="22819" xr:uid="{2D2AA947-B77C-4D6A-BF6B-00B76BBD2BD6}"/>
    <cellStyle name="Comma 3 9 2 2 2 2 3" xfId="6007" xr:uid="{00000000-0005-0000-0000-00008E490000}"/>
    <cellStyle name="Comma 3 9 2 2 2 2 3 2" xfId="15614" xr:uid="{00000000-0005-0000-0000-00008F490000}"/>
    <cellStyle name="Comma 3 9 2 2 2 2 3 2 2" xfId="34828" xr:uid="{C5D44FD6-C629-4445-B30A-8E830BA01CE6}"/>
    <cellStyle name="Comma 3 9 2 2 2 2 3 3" xfId="25221" xr:uid="{9903BBE3-0FA7-4361-B120-53BD1A19ABE7}"/>
    <cellStyle name="Comma 3 9 2 2 2 2 4" xfId="10810" xr:uid="{00000000-0005-0000-0000-000090490000}"/>
    <cellStyle name="Comma 3 9 2 2 2 2 4 2" xfId="30024" xr:uid="{6FCD2DFC-4624-4FFB-BE2C-9A8F37996E97}"/>
    <cellStyle name="Comma 3 9 2 2 2 2 5" xfId="20417" xr:uid="{828BD189-0893-414B-BC6C-440AC2C52131}"/>
    <cellStyle name="Comma 3 9 2 2 2 3" xfId="2000" xr:uid="{00000000-0005-0000-0000-000091490000}"/>
    <cellStyle name="Comma 3 9 2 2 2 3 2" xfId="4405" xr:uid="{00000000-0005-0000-0000-000092490000}"/>
    <cellStyle name="Comma 3 9 2 2 2 3 2 2" xfId="9208" xr:uid="{00000000-0005-0000-0000-000093490000}"/>
    <cellStyle name="Comma 3 9 2 2 2 3 2 2 2" xfId="18815" xr:uid="{00000000-0005-0000-0000-000094490000}"/>
    <cellStyle name="Comma 3 9 2 2 2 3 2 2 2 2" xfId="38029" xr:uid="{6DC1A2CC-FA30-4580-8BBB-4AD777406CC5}"/>
    <cellStyle name="Comma 3 9 2 2 2 3 2 2 3" xfId="28422" xr:uid="{E5305311-C8A3-4F9A-8D51-189D06B9AED8}"/>
    <cellStyle name="Comma 3 9 2 2 2 3 2 3" xfId="14012" xr:uid="{00000000-0005-0000-0000-000095490000}"/>
    <cellStyle name="Comma 3 9 2 2 2 3 2 3 2" xfId="33226" xr:uid="{C75E1C32-0D93-4081-B318-5BA29283EAF6}"/>
    <cellStyle name="Comma 3 9 2 2 2 3 2 4" xfId="23619" xr:uid="{FB8FA8D7-34EB-4227-A24E-08B819F3CDCF}"/>
    <cellStyle name="Comma 3 9 2 2 2 3 3" xfId="6807" xr:uid="{00000000-0005-0000-0000-000096490000}"/>
    <cellStyle name="Comma 3 9 2 2 2 3 3 2" xfId="16414" xr:uid="{00000000-0005-0000-0000-000097490000}"/>
    <cellStyle name="Comma 3 9 2 2 2 3 3 2 2" xfId="35628" xr:uid="{6EA94494-63E3-482D-B1BC-323880AE9636}"/>
    <cellStyle name="Comma 3 9 2 2 2 3 3 3" xfId="26021" xr:uid="{9E4B6D86-B5C7-4313-8A98-38857A032893}"/>
    <cellStyle name="Comma 3 9 2 2 2 3 4" xfId="11610" xr:uid="{00000000-0005-0000-0000-000098490000}"/>
    <cellStyle name="Comma 3 9 2 2 2 3 4 2" xfId="30824" xr:uid="{29BF37EB-990B-4ECD-A5A8-BF7DC1A51E92}"/>
    <cellStyle name="Comma 3 9 2 2 2 3 5" xfId="21217" xr:uid="{2A43A9AD-8F07-450A-88BF-49CF2D863EDC}"/>
    <cellStyle name="Comma 3 9 2 2 2 4" xfId="2805" xr:uid="{00000000-0005-0000-0000-000099490000}"/>
    <cellStyle name="Comma 3 9 2 2 2 4 2" xfId="7608" xr:uid="{00000000-0005-0000-0000-00009A490000}"/>
    <cellStyle name="Comma 3 9 2 2 2 4 2 2" xfId="17215" xr:uid="{00000000-0005-0000-0000-00009B490000}"/>
    <cellStyle name="Comma 3 9 2 2 2 4 2 2 2" xfId="36429" xr:uid="{372C2E39-434D-41A3-9A01-AA16973583F0}"/>
    <cellStyle name="Comma 3 9 2 2 2 4 2 3" xfId="26822" xr:uid="{C124B358-2CB1-4222-8A41-C3742BCFE253}"/>
    <cellStyle name="Comma 3 9 2 2 2 4 3" xfId="12412" xr:uid="{00000000-0005-0000-0000-00009C490000}"/>
    <cellStyle name="Comma 3 9 2 2 2 4 3 2" xfId="31626" xr:uid="{5D59EAFC-6AD1-4EBC-B5BA-10A87139ECD1}"/>
    <cellStyle name="Comma 3 9 2 2 2 4 4" xfId="22019" xr:uid="{9A938D98-083B-443D-8FF3-5127C9978779}"/>
    <cellStyle name="Comma 3 9 2 2 2 5" xfId="5207" xr:uid="{00000000-0005-0000-0000-00009D490000}"/>
    <cellStyle name="Comma 3 9 2 2 2 5 2" xfId="14814" xr:uid="{00000000-0005-0000-0000-00009E490000}"/>
    <cellStyle name="Comma 3 9 2 2 2 5 2 2" xfId="34028" xr:uid="{744D1994-C946-499A-8BF8-B76E5B816338}"/>
    <cellStyle name="Comma 3 9 2 2 2 5 3" xfId="24421" xr:uid="{E85C92EA-1E31-43EE-9891-2DC9C0193C8A}"/>
    <cellStyle name="Comma 3 9 2 2 2 6" xfId="10010" xr:uid="{00000000-0005-0000-0000-00009F490000}"/>
    <cellStyle name="Comma 3 9 2 2 2 6 2" xfId="29224" xr:uid="{1898DE65-55D0-49A2-83AB-0B2601F6EF21}"/>
    <cellStyle name="Comma 3 9 2 2 2 7" xfId="19617" xr:uid="{787E6CE1-3431-4950-96AB-8A819EA6DA26}"/>
    <cellStyle name="Comma 3 9 2 2 3" xfId="599" xr:uid="{00000000-0005-0000-0000-0000A0490000}"/>
    <cellStyle name="Comma 3 9 2 2 3 2" xfId="1400" xr:uid="{00000000-0005-0000-0000-0000A1490000}"/>
    <cellStyle name="Comma 3 9 2 2 3 2 2" xfId="3805" xr:uid="{00000000-0005-0000-0000-0000A2490000}"/>
    <cellStyle name="Comma 3 9 2 2 3 2 2 2" xfId="8608" xr:uid="{00000000-0005-0000-0000-0000A3490000}"/>
    <cellStyle name="Comma 3 9 2 2 3 2 2 2 2" xfId="18215" xr:uid="{00000000-0005-0000-0000-0000A4490000}"/>
    <cellStyle name="Comma 3 9 2 2 3 2 2 2 2 2" xfId="37429" xr:uid="{5A03AE4B-50B0-4016-A646-8AAB61C1B796}"/>
    <cellStyle name="Comma 3 9 2 2 3 2 2 2 3" xfId="27822" xr:uid="{48E66864-A77B-4516-AC87-59043B3D443A}"/>
    <cellStyle name="Comma 3 9 2 2 3 2 2 3" xfId="13412" xr:uid="{00000000-0005-0000-0000-0000A5490000}"/>
    <cellStyle name="Comma 3 9 2 2 3 2 2 3 2" xfId="32626" xr:uid="{44B86788-B2A7-42BA-97BD-83E6DC80B9B2}"/>
    <cellStyle name="Comma 3 9 2 2 3 2 2 4" xfId="23019" xr:uid="{724820B8-610B-429A-B5C6-C97D82422D63}"/>
    <cellStyle name="Comma 3 9 2 2 3 2 3" xfId="6207" xr:uid="{00000000-0005-0000-0000-0000A6490000}"/>
    <cellStyle name="Comma 3 9 2 2 3 2 3 2" xfId="15814" xr:uid="{00000000-0005-0000-0000-0000A7490000}"/>
    <cellStyle name="Comma 3 9 2 2 3 2 3 2 2" xfId="35028" xr:uid="{B4B2F049-0AA5-4AC3-9643-B1F4859D4A2B}"/>
    <cellStyle name="Comma 3 9 2 2 3 2 3 3" xfId="25421" xr:uid="{83B31398-4BDF-42A8-AA9B-687B15422B07}"/>
    <cellStyle name="Comma 3 9 2 2 3 2 4" xfId="11010" xr:uid="{00000000-0005-0000-0000-0000A8490000}"/>
    <cellStyle name="Comma 3 9 2 2 3 2 4 2" xfId="30224" xr:uid="{AC8A0EDC-04BA-4EA7-BB85-1223C8121AB6}"/>
    <cellStyle name="Comma 3 9 2 2 3 2 5" xfId="20617" xr:uid="{A3F359BF-6782-42C7-9B4E-AA271E7A8EB9}"/>
    <cellStyle name="Comma 3 9 2 2 3 3" xfId="2200" xr:uid="{00000000-0005-0000-0000-0000A9490000}"/>
    <cellStyle name="Comma 3 9 2 2 3 3 2" xfId="4605" xr:uid="{00000000-0005-0000-0000-0000AA490000}"/>
    <cellStyle name="Comma 3 9 2 2 3 3 2 2" xfId="9408" xr:uid="{00000000-0005-0000-0000-0000AB490000}"/>
    <cellStyle name="Comma 3 9 2 2 3 3 2 2 2" xfId="19015" xr:uid="{00000000-0005-0000-0000-0000AC490000}"/>
    <cellStyle name="Comma 3 9 2 2 3 3 2 2 2 2" xfId="38229" xr:uid="{56D3894F-7143-4787-92F1-BCE7167D5273}"/>
    <cellStyle name="Comma 3 9 2 2 3 3 2 2 3" xfId="28622" xr:uid="{48BFB5E0-48BF-4626-9ACF-5A353B814B14}"/>
    <cellStyle name="Comma 3 9 2 2 3 3 2 3" xfId="14212" xr:uid="{00000000-0005-0000-0000-0000AD490000}"/>
    <cellStyle name="Comma 3 9 2 2 3 3 2 3 2" xfId="33426" xr:uid="{A09E5D81-01DE-4018-BA61-BE719B0EF2F5}"/>
    <cellStyle name="Comma 3 9 2 2 3 3 2 4" xfId="23819" xr:uid="{608A879B-62F7-4ACC-80C1-08C9A0407986}"/>
    <cellStyle name="Comma 3 9 2 2 3 3 3" xfId="7007" xr:uid="{00000000-0005-0000-0000-0000AE490000}"/>
    <cellStyle name="Comma 3 9 2 2 3 3 3 2" xfId="16614" xr:uid="{00000000-0005-0000-0000-0000AF490000}"/>
    <cellStyle name="Comma 3 9 2 2 3 3 3 2 2" xfId="35828" xr:uid="{7A2430E0-ACA5-46AA-A9CC-F2FC1024488E}"/>
    <cellStyle name="Comma 3 9 2 2 3 3 3 3" xfId="26221" xr:uid="{9AE44E0A-9EC6-4809-B640-80067286FB5F}"/>
    <cellStyle name="Comma 3 9 2 2 3 3 4" xfId="11810" xr:uid="{00000000-0005-0000-0000-0000B0490000}"/>
    <cellStyle name="Comma 3 9 2 2 3 3 4 2" xfId="31024" xr:uid="{121BE7D4-2240-4640-94D3-D621A522D92C}"/>
    <cellStyle name="Comma 3 9 2 2 3 3 5" xfId="21417" xr:uid="{0C4CCB0C-FC7B-4DD8-8C3A-BD06B8438329}"/>
    <cellStyle name="Comma 3 9 2 2 3 4" xfId="3005" xr:uid="{00000000-0005-0000-0000-0000B1490000}"/>
    <cellStyle name="Comma 3 9 2 2 3 4 2" xfId="7808" xr:uid="{00000000-0005-0000-0000-0000B2490000}"/>
    <cellStyle name="Comma 3 9 2 2 3 4 2 2" xfId="17415" xr:uid="{00000000-0005-0000-0000-0000B3490000}"/>
    <cellStyle name="Comma 3 9 2 2 3 4 2 2 2" xfId="36629" xr:uid="{B8AEC3B2-495B-4938-B557-C2CF2D56D8F6}"/>
    <cellStyle name="Comma 3 9 2 2 3 4 2 3" xfId="27022" xr:uid="{FA07A637-622A-4025-BC21-1F2F8051974A}"/>
    <cellStyle name="Comma 3 9 2 2 3 4 3" xfId="12612" xr:uid="{00000000-0005-0000-0000-0000B4490000}"/>
    <cellStyle name="Comma 3 9 2 2 3 4 3 2" xfId="31826" xr:uid="{1A0F486B-D183-4492-93CA-0C61D65CB48D}"/>
    <cellStyle name="Comma 3 9 2 2 3 4 4" xfId="22219" xr:uid="{C71048CE-CD18-413B-A0C1-EE7D0F41018A}"/>
    <cellStyle name="Comma 3 9 2 2 3 5" xfId="5407" xr:uid="{00000000-0005-0000-0000-0000B5490000}"/>
    <cellStyle name="Comma 3 9 2 2 3 5 2" xfId="15014" xr:uid="{00000000-0005-0000-0000-0000B6490000}"/>
    <cellStyle name="Comma 3 9 2 2 3 5 2 2" xfId="34228" xr:uid="{1A140950-8F73-477A-9349-639963A2F19A}"/>
    <cellStyle name="Comma 3 9 2 2 3 5 3" xfId="24621" xr:uid="{CB722DD1-E0F4-40A7-B1EC-6A349B3005D7}"/>
    <cellStyle name="Comma 3 9 2 2 3 6" xfId="10210" xr:uid="{00000000-0005-0000-0000-0000B7490000}"/>
    <cellStyle name="Comma 3 9 2 2 3 6 2" xfId="29424" xr:uid="{D83157D7-06F6-451B-B05B-77D9156049E5}"/>
    <cellStyle name="Comma 3 9 2 2 3 7" xfId="19817" xr:uid="{313FAFA9-8E8F-467B-8A17-4400075D4A45}"/>
    <cellStyle name="Comma 3 9 2 2 4" xfId="799" xr:uid="{00000000-0005-0000-0000-0000B8490000}"/>
    <cellStyle name="Comma 3 9 2 2 4 2" xfId="1600" xr:uid="{00000000-0005-0000-0000-0000B9490000}"/>
    <cellStyle name="Comma 3 9 2 2 4 2 2" xfId="4005" xr:uid="{00000000-0005-0000-0000-0000BA490000}"/>
    <cellStyle name="Comma 3 9 2 2 4 2 2 2" xfId="8808" xr:uid="{00000000-0005-0000-0000-0000BB490000}"/>
    <cellStyle name="Comma 3 9 2 2 4 2 2 2 2" xfId="18415" xr:uid="{00000000-0005-0000-0000-0000BC490000}"/>
    <cellStyle name="Comma 3 9 2 2 4 2 2 2 2 2" xfId="37629" xr:uid="{9916E481-BE84-4341-ABD7-E2F475A14DCC}"/>
    <cellStyle name="Comma 3 9 2 2 4 2 2 2 3" xfId="28022" xr:uid="{B3A9288E-B8A4-4C39-A0D6-226D416FE7E9}"/>
    <cellStyle name="Comma 3 9 2 2 4 2 2 3" xfId="13612" xr:uid="{00000000-0005-0000-0000-0000BD490000}"/>
    <cellStyle name="Comma 3 9 2 2 4 2 2 3 2" xfId="32826" xr:uid="{E7A8DF39-67FA-4A47-8D5D-BB220D5A69EB}"/>
    <cellStyle name="Comma 3 9 2 2 4 2 2 4" xfId="23219" xr:uid="{EAAB9566-0EA9-4953-8FCC-1D8B5683BB79}"/>
    <cellStyle name="Comma 3 9 2 2 4 2 3" xfId="6407" xr:uid="{00000000-0005-0000-0000-0000BE490000}"/>
    <cellStyle name="Comma 3 9 2 2 4 2 3 2" xfId="16014" xr:uid="{00000000-0005-0000-0000-0000BF490000}"/>
    <cellStyle name="Comma 3 9 2 2 4 2 3 2 2" xfId="35228" xr:uid="{9ED17268-47B8-4CA0-A757-8FDA54AC18AD}"/>
    <cellStyle name="Comma 3 9 2 2 4 2 3 3" xfId="25621" xr:uid="{5D030571-B90A-49F6-8F97-325C07EDCE67}"/>
    <cellStyle name="Comma 3 9 2 2 4 2 4" xfId="11210" xr:uid="{00000000-0005-0000-0000-0000C0490000}"/>
    <cellStyle name="Comma 3 9 2 2 4 2 4 2" xfId="30424" xr:uid="{A596B683-5729-4092-B190-84E0C2AA4585}"/>
    <cellStyle name="Comma 3 9 2 2 4 2 5" xfId="20817" xr:uid="{78FD047C-FCF1-4088-9425-254C3868F037}"/>
    <cellStyle name="Comma 3 9 2 2 4 3" xfId="2400" xr:uid="{00000000-0005-0000-0000-0000C1490000}"/>
    <cellStyle name="Comma 3 9 2 2 4 3 2" xfId="4805" xr:uid="{00000000-0005-0000-0000-0000C2490000}"/>
    <cellStyle name="Comma 3 9 2 2 4 3 2 2" xfId="9608" xr:uid="{00000000-0005-0000-0000-0000C3490000}"/>
    <cellStyle name="Comma 3 9 2 2 4 3 2 2 2" xfId="19215" xr:uid="{00000000-0005-0000-0000-0000C4490000}"/>
    <cellStyle name="Comma 3 9 2 2 4 3 2 2 2 2" xfId="38429" xr:uid="{5D90EDDA-4441-4AF8-A0FD-05F04AC8845F}"/>
    <cellStyle name="Comma 3 9 2 2 4 3 2 2 3" xfId="28822" xr:uid="{A7EA2AE7-3D34-40B8-A687-E701330206EC}"/>
    <cellStyle name="Comma 3 9 2 2 4 3 2 3" xfId="14412" xr:uid="{00000000-0005-0000-0000-0000C5490000}"/>
    <cellStyle name="Comma 3 9 2 2 4 3 2 3 2" xfId="33626" xr:uid="{6725FF63-FA15-4359-97C6-813A78114EA5}"/>
    <cellStyle name="Comma 3 9 2 2 4 3 2 4" xfId="24019" xr:uid="{8F34F729-448F-4087-9BAC-B32F7545CD46}"/>
    <cellStyle name="Comma 3 9 2 2 4 3 3" xfId="7207" xr:uid="{00000000-0005-0000-0000-0000C6490000}"/>
    <cellStyle name="Comma 3 9 2 2 4 3 3 2" xfId="16814" xr:uid="{00000000-0005-0000-0000-0000C7490000}"/>
    <cellStyle name="Comma 3 9 2 2 4 3 3 2 2" xfId="36028" xr:uid="{68089719-4E09-4346-AC8E-985B2DCD7F64}"/>
    <cellStyle name="Comma 3 9 2 2 4 3 3 3" xfId="26421" xr:uid="{99C6AA3C-3180-4726-AA7F-E239166C6CB7}"/>
    <cellStyle name="Comma 3 9 2 2 4 3 4" xfId="12010" xr:uid="{00000000-0005-0000-0000-0000C8490000}"/>
    <cellStyle name="Comma 3 9 2 2 4 3 4 2" xfId="31224" xr:uid="{929D301A-CCAF-41EE-A304-6E285641FFB2}"/>
    <cellStyle name="Comma 3 9 2 2 4 3 5" xfId="21617" xr:uid="{21FE93F7-BE72-463B-AA8F-35AED89BB7D4}"/>
    <cellStyle name="Comma 3 9 2 2 4 4" xfId="3205" xr:uid="{00000000-0005-0000-0000-0000C9490000}"/>
    <cellStyle name="Comma 3 9 2 2 4 4 2" xfId="8008" xr:uid="{00000000-0005-0000-0000-0000CA490000}"/>
    <cellStyle name="Comma 3 9 2 2 4 4 2 2" xfId="17615" xr:uid="{00000000-0005-0000-0000-0000CB490000}"/>
    <cellStyle name="Comma 3 9 2 2 4 4 2 2 2" xfId="36829" xr:uid="{D0F457C5-72DE-4B2D-9742-9487B800AD55}"/>
    <cellStyle name="Comma 3 9 2 2 4 4 2 3" xfId="27222" xr:uid="{AE369CDD-517B-413E-99F9-4EEAAA9A393D}"/>
    <cellStyle name="Comma 3 9 2 2 4 4 3" xfId="12812" xr:uid="{00000000-0005-0000-0000-0000CC490000}"/>
    <cellStyle name="Comma 3 9 2 2 4 4 3 2" xfId="32026" xr:uid="{47D71616-6B4A-4632-8AFC-F0C616840FCB}"/>
    <cellStyle name="Comma 3 9 2 2 4 4 4" xfId="22419" xr:uid="{6697F2B3-8B1E-4515-B73B-AD75F90AF125}"/>
    <cellStyle name="Comma 3 9 2 2 4 5" xfId="5607" xr:uid="{00000000-0005-0000-0000-0000CD490000}"/>
    <cellStyle name="Comma 3 9 2 2 4 5 2" xfId="15214" xr:uid="{00000000-0005-0000-0000-0000CE490000}"/>
    <cellStyle name="Comma 3 9 2 2 4 5 2 2" xfId="34428" xr:uid="{0C0AEABB-D054-49C8-A072-D41FBA06A471}"/>
    <cellStyle name="Comma 3 9 2 2 4 5 3" xfId="24821" xr:uid="{1D21DCCD-E826-4AAD-BD1E-66FF6BF3479B}"/>
    <cellStyle name="Comma 3 9 2 2 4 6" xfId="10410" xr:uid="{00000000-0005-0000-0000-0000CF490000}"/>
    <cellStyle name="Comma 3 9 2 2 4 6 2" xfId="29624" xr:uid="{2B1B286F-53BF-48D5-ACB6-95D2A8408085}"/>
    <cellStyle name="Comma 3 9 2 2 4 7" xfId="20017" xr:uid="{7D7519B7-CCED-4BFB-976B-1ABFE0F4A4DE}"/>
    <cellStyle name="Comma 3 9 2 2 5" xfId="1000" xr:uid="{00000000-0005-0000-0000-0000D0490000}"/>
    <cellStyle name="Comma 3 9 2 2 5 2" xfId="3405" xr:uid="{00000000-0005-0000-0000-0000D1490000}"/>
    <cellStyle name="Comma 3 9 2 2 5 2 2" xfId="8208" xr:uid="{00000000-0005-0000-0000-0000D2490000}"/>
    <cellStyle name="Comma 3 9 2 2 5 2 2 2" xfId="17815" xr:uid="{00000000-0005-0000-0000-0000D3490000}"/>
    <cellStyle name="Comma 3 9 2 2 5 2 2 2 2" xfId="37029" xr:uid="{6A16F022-AD72-4702-8F9E-02944C33F40A}"/>
    <cellStyle name="Comma 3 9 2 2 5 2 2 3" xfId="27422" xr:uid="{7259D05E-EA95-4096-9DA8-9B07AAFF90B3}"/>
    <cellStyle name="Comma 3 9 2 2 5 2 3" xfId="13012" xr:uid="{00000000-0005-0000-0000-0000D4490000}"/>
    <cellStyle name="Comma 3 9 2 2 5 2 3 2" xfId="32226" xr:uid="{7672880F-3659-48A0-BC68-7520F469A70A}"/>
    <cellStyle name="Comma 3 9 2 2 5 2 4" xfId="22619" xr:uid="{C9A69F85-87BB-48F3-AC50-5B55F7780B00}"/>
    <cellStyle name="Comma 3 9 2 2 5 3" xfId="5807" xr:uid="{00000000-0005-0000-0000-0000D5490000}"/>
    <cellStyle name="Comma 3 9 2 2 5 3 2" xfId="15414" xr:uid="{00000000-0005-0000-0000-0000D6490000}"/>
    <cellStyle name="Comma 3 9 2 2 5 3 2 2" xfId="34628" xr:uid="{BB8C2A67-E06E-49BB-93CA-C9BAAA841C73}"/>
    <cellStyle name="Comma 3 9 2 2 5 3 3" xfId="25021" xr:uid="{9CACDEE1-D58B-4C7E-BA05-5E374BC2C4BF}"/>
    <cellStyle name="Comma 3 9 2 2 5 4" xfId="10610" xr:uid="{00000000-0005-0000-0000-0000D7490000}"/>
    <cellStyle name="Comma 3 9 2 2 5 4 2" xfId="29824" xr:uid="{E341D6CA-9255-416F-9E46-0EB0F2B51541}"/>
    <cellStyle name="Comma 3 9 2 2 5 5" xfId="20217" xr:uid="{07FD82C5-E5EF-4948-A6B2-6EBFF7AA5862}"/>
    <cellStyle name="Comma 3 9 2 2 6" xfId="1800" xr:uid="{00000000-0005-0000-0000-0000D8490000}"/>
    <cellStyle name="Comma 3 9 2 2 6 2" xfId="4205" xr:uid="{00000000-0005-0000-0000-0000D9490000}"/>
    <cellStyle name="Comma 3 9 2 2 6 2 2" xfId="9008" xr:uid="{00000000-0005-0000-0000-0000DA490000}"/>
    <cellStyle name="Comma 3 9 2 2 6 2 2 2" xfId="18615" xr:uid="{00000000-0005-0000-0000-0000DB490000}"/>
    <cellStyle name="Comma 3 9 2 2 6 2 2 2 2" xfId="37829" xr:uid="{2115DFF2-819E-4BAF-84AC-1951D5EDB95F}"/>
    <cellStyle name="Comma 3 9 2 2 6 2 2 3" xfId="28222" xr:uid="{F0D7ACFE-7801-4BDD-8D2D-7DC347EAF335}"/>
    <cellStyle name="Comma 3 9 2 2 6 2 3" xfId="13812" xr:uid="{00000000-0005-0000-0000-0000DC490000}"/>
    <cellStyle name="Comma 3 9 2 2 6 2 3 2" xfId="33026" xr:uid="{FA7AEC45-1A1D-4F95-933A-101A661559F2}"/>
    <cellStyle name="Comma 3 9 2 2 6 2 4" xfId="23419" xr:uid="{079B3BC3-6B21-46E2-ACF2-6A6B28D7DD55}"/>
    <cellStyle name="Comma 3 9 2 2 6 3" xfId="6607" xr:uid="{00000000-0005-0000-0000-0000DD490000}"/>
    <cellStyle name="Comma 3 9 2 2 6 3 2" xfId="16214" xr:uid="{00000000-0005-0000-0000-0000DE490000}"/>
    <cellStyle name="Comma 3 9 2 2 6 3 2 2" xfId="35428" xr:uid="{50AC985C-5C7E-4AD8-9D8B-D6F428F5D47E}"/>
    <cellStyle name="Comma 3 9 2 2 6 3 3" xfId="25821" xr:uid="{35D87C70-41D8-4602-BA0E-127157626814}"/>
    <cellStyle name="Comma 3 9 2 2 6 4" xfId="11410" xr:uid="{00000000-0005-0000-0000-0000DF490000}"/>
    <cellStyle name="Comma 3 9 2 2 6 4 2" xfId="30624" xr:uid="{A76BB5BD-DBD9-4C7D-9527-D4F0207ECF5D}"/>
    <cellStyle name="Comma 3 9 2 2 6 5" xfId="21017" xr:uid="{C8A28737-27D0-4CA7-B908-DD6B1CCE371E}"/>
    <cellStyle name="Comma 3 9 2 2 7" xfId="2605" xr:uid="{00000000-0005-0000-0000-0000E0490000}"/>
    <cellStyle name="Comma 3 9 2 2 7 2" xfId="7408" xr:uid="{00000000-0005-0000-0000-0000E1490000}"/>
    <cellStyle name="Comma 3 9 2 2 7 2 2" xfId="17015" xr:uid="{00000000-0005-0000-0000-0000E2490000}"/>
    <cellStyle name="Comma 3 9 2 2 7 2 2 2" xfId="36229" xr:uid="{79D8A2F6-4931-4CC6-99C2-FC59CABE53F7}"/>
    <cellStyle name="Comma 3 9 2 2 7 2 3" xfId="26622" xr:uid="{EA09A428-32AC-4232-98B3-93926E58F60C}"/>
    <cellStyle name="Comma 3 9 2 2 7 3" xfId="12212" xr:uid="{00000000-0005-0000-0000-0000E3490000}"/>
    <cellStyle name="Comma 3 9 2 2 7 3 2" xfId="31426" xr:uid="{528DA835-E4E5-409C-A811-E6B5BD41E4A8}"/>
    <cellStyle name="Comma 3 9 2 2 7 4" xfId="21819" xr:uid="{35DDA7E6-E7DB-409A-9726-5D655D20CD1B}"/>
    <cellStyle name="Comma 3 9 2 2 8" xfId="5007" xr:uid="{00000000-0005-0000-0000-0000E4490000}"/>
    <cellStyle name="Comma 3 9 2 2 8 2" xfId="14614" xr:uid="{00000000-0005-0000-0000-0000E5490000}"/>
    <cellStyle name="Comma 3 9 2 2 8 2 2" xfId="33828" xr:uid="{5F89D6E6-8746-4FD2-B885-3D7F7D322B1B}"/>
    <cellStyle name="Comma 3 9 2 2 8 3" xfId="24221" xr:uid="{C8E77C14-AEBB-4457-BD39-C789BC780E20}"/>
    <cellStyle name="Comma 3 9 2 2 9" xfId="9810" xr:uid="{00000000-0005-0000-0000-0000E6490000}"/>
    <cellStyle name="Comma 3 9 2 2 9 2" xfId="29024" xr:uid="{5AABF998-8773-4C2E-B989-B6FE93BE59D4}"/>
    <cellStyle name="Comma 3 9 2 3" xfId="299" xr:uid="{00000000-0005-0000-0000-0000E7490000}"/>
    <cellStyle name="Comma 3 9 2 3 2" xfId="1100" xr:uid="{00000000-0005-0000-0000-0000E8490000}"/>
    <cellStyle name="Comma 3 9 2 3 2 2" xfId="3505" xr:uid="{00000000-0005-0000-0000-0000E9490000}"/>
    <cellStyle name="Comma 3 9 2 3 2 2 2" xfId="8308" xr:uid="{00000000-0005-0000-0000-0000EA490000}"/>
    <cellStyle name="Comma 3 9 2 3 2 2 2 2" xfId="17915" xr:uid="{00000000-0005-0000-0000-0000EB490000}"/>
    <cellStyle name="Comma 3 9 2 3 2 2 2 2 2" xfId="37129" xr:uid="{DCD42ED7-2582-4ED2-B0B5-608CC4289E7F}"/>
    <cellStyle name="Comma 3 9 2 3 2 2 2 3" xfId="27522" xr:uid="{AC2D6446-57B0-4DD5-8C51-72500F7C49A3}"/>
    <cellStyle name="Comma 3 9 2 3 2 2 3" xfId="13112" xr:uid="{00000000-0005-0000-0000-0000EC490000}"/>
    <cellStyle name="Comma 3 9 2 3 2 2 3 2" xfId="32326" xr:uid="{CB3E6912-E3E3-4FCF-9B4F-4BF1630A9B2B}"/>
    <cellStyle name="Comma 3 9 2 3 2 2 4" xfId="22719" xr:uid="{3C9757C8-8B82-42AD-AA9F-70D296800B08}"/>
    <cellStyle name="Comma 3 9 2 3 2 3" xfId="5907" xr:uid="{00000000-0005-0000-0000-0000ED490000}"/>
    <cellStyle name="Comma 3 9 2 3 2 3 2" xfId="15514" xr:uid="{00000000-0005-0000-0000-0000EE490000}"/>
    <cellStyle name="Comma 3 9 2 3 2 3 2 2" xfId="34728" xr:uid="{9BFF56E0-EE22-411E-8BAE-B7F06CD16661}"/>
    <cellStyle name="Comma 3 9 2 3 2 3 3" xfId="25121" xr:uid="{A6237CDB-2496-401D-94B1-974D021B1AA5}"/>
    <cellStyle name="Comma 3 9 2 3 2 4" xfId="10710" xr:uid="{00000000-0005-0000-0000-0000EF490000}"/>
    <cellStyle name="Comma 3 9 2 3 2 4 2" xfId="29924" xr:uid="{AC2E1E73-A822-44B2-9AE4-A95B0ADB9D0B}"/>
    <cellStyle name="Comma 3 9 2 3 2 5" xfId="20317" xr:uid="{BA7964C7-72EB-4219-A735-6CCE7137A12C}"/>
    <cellStyle name="Comma 3 9 2 3 3" xfId="1900" xr:uid="{00000000-0005-0000-0000-0000F0490000}"/>
    <cellStyle name="Comma 3 9 2 3 3 2" xfId="4305" xr:uid="{00000000-0005-0000-0000-0000F1490000}"/>
    <cellStyle name="Comma 3 9 2 3 3 2 2" xfId="9108" xr:uid="{00000000-0005-0000-0000-0000F2490000}"/>
    <cellStyle name="Comma 3 9 2 3 3 2 2 2" xfId="18715" xr:uid="{00000000-0005-0000-0000-0000F3490000}"/>
    <cellStyle name="Comma 3 9 2 3 3 2 2 2 2" xfId="37929" xr:uid="{B60CE31E-16EC-4D30-A153-4FC99A53EF39}"/>
    <cellStyle name="Comma 3 9 2 3 3 2 2 3" xfId="28322" xr:uid="{E6BB20F8-57EB-4C78-91CA-EC08EE3F5C97}"/>
    <cellStyle name="Comma 3 9 2 3 3 2 3" xfId="13912" xr:uid="{00000000-0005-0000-0000-0000F4490000}"/>
    <cellStyle name="Comma 3 9 2 3 3 2 3 2" xfId="33126" xr:uid="{288EB3D6-84AE-46D9-A5AB-A6E1F72E66A2}"/>
    <cellStyle name="Comma 3 9 2 3 3 2 4" xfId="23519" xr:uid="{F23A9F99-D379-48B9-8481-17EBFC26F137}"/>
    <cellStyle name="Comma 3 9 2 3 3 3" xfId="6707" xr:uid="{00000000-0005-0000-0000-0000F5490000}"/>
    <cellStyle name="Comma 3 9 2 3 3 3 2" xfId="16314" xr:uid="{00000000-0005-0000-0000-0000F6490000}"/>
    <cellStyle name="Comma 3 9 2 3 3 3 2 2" xfId="35528" xr:uid="{FFF521D4-CC07-4DAE-8610-125A92B31A9D}"/>
    <cellStyle name="Comma 3 9 2 3 3 3 3" xfId="25921" xr:uid="{45FD8056-1EEE-4157-85BF-9E86DBDAE55D}"/>
    <cellStyle name="Comma 3 9 2 3 3 4" xfId="11510" xr:uid="{00000000-0005-0000-0000-0000F7490000}"/>
    <cellStyle name="Comma 3 9 2 3 3 4 2" xfId="30724" xr:uid="{2C3FA241-5F2D-43C2-9CBD-BBBBA1F172CB}"/>
    <cellStyle name="Comma 3 9 2 3 3 5" xfId="21117" xr:uid="{F6584681-105F-47AD-8784-00717FE54440}"/>
    <cellStyle name="Comma 3 9 2 3 4" xfId="2705" xr:uid="{00000000-0005-0000-0000-0000F8490000}"/>
    <cellStyle name="Comma 3 9 2 3 4 2" xfId="7508" xr:uid="{00000000-0005-0000-0000-0000F9490000}"/>
    <cellStyle name="Comma 3 9 2 3 4 2 2" xfId="17115" xr:uid="{00000000-0005-0000-0000-0000FA490000}"/>
    <cellStyle name="Comma 3 9 2 3 4 2 2 2" xfId="36329" xr:uid="{D3B66186-7367-4CF2-B287-5F4CFC032CDE}"/>
    <cellStyle name="Comma 3 9 2 3 4 2 3" xfId="26722" xr:uid="{5DB06E9A-9BF5-4BFF-9622-65F3E360F67F}"/>
    <cellStyle name="Comma 3 9 2 3 4 3" xfId="12312" xr:uid="{00000000-0005-0000-0000-0000FB490000}"/>
    <cellStyle name="Comma 3 9 2 3 4 3 2" xfId="31526" xr:uid="{8BCEE0B9-A7FB-4C96-9623-117844FB8006}"/>
    <cellStyle name="Comma 3 9 2 3 4 4" xfId="21919" xr:uid="{6D038769-D826-41A8-A48E-7D3F0A90A13D}"/>
    <cellStyle name="Comma 3 9 2 3 5" xfId="5107" xr:uid="{00000000-0005-0000-0000-0000FC490000}"/>
    <cellStyle name="Comma 3 9 2 3 5 2" xfId="14714" xr:uid="{00000000-0005-0000-0000-0000FD490000}"/>
    <cellStyle name="Comma 3 9 2 3 5 2 2" xfId="33928" xr:uid="{0B2FC449-C41C-4EEF-9B3D-E7107C63ACA9}"/>
    <cellStyle name="Comma 3 9 2 3 5 3" xfId="24321" xr:uid="{FC59FDA1-DA76-4E77-B699-74E8A73A0301}"/>
    <cellStyle name="Comma 3 9 2 3 6" xfId="9910" xr:uid="{00000000-0005-0000-0000-0000FE490000}"/>
    <cellStyle name="Comma 3 9 2 3 6 2" xfId="29124" xr:uid="{85DAC873-65B0-4807-A59C-9D71B11911D7}"/>
    <cellStyle name="Comma 3 9 2 3 7" xfId="19517" xr:uid="{FAD579C8-1345-4FCD-BDDB-5ADB6B49116C}"/>
    <cellStyle name="Comma 3 9 2 4" xfId="499" xr:uid="{00000000-0005-0000-0000-0000FF490000}"/>
    <cellStyle name="Comma 3 9 2 4 2" xfId="1300" xr:uid="{00000000-0005-0000-0000-0000004A0000}"/>
    <cellStyle name="Comma 3 9 2 4 2 2" xfId="3705" xr:uid="{00000000-0005-0000-0000-0000014A0000}"/>
    <cellStyle name="Comma 3 9 2 4 2 2 2" xfId="8508" xr:uid="{00000000-0005-0000-0000-0000024A0000}"/>
    <cellStyle name="Comma 3 9 2 4 2 2 2 2" xfId="18115" xr:uid="{00000000-0005-0000-0000-0000034A0000}"/>
    <cellStyle name="Comma 3 9 2 4 2 2 2 2 2" xfId="37329" xr:uid="{283752BC-F6B8-41E8-8E6A-9ED11178C269}"/>
    <cellStyle name="Comma 3 9 2 4 2 2 2 3" xfId="27722" xr:uid="{66FD41D6-E1FB-4187-9EFA-E5951E33448E}"/>
    <cellStyle name="Comma 3 9 2 4 2 2 3" xfId="13312" xr:uid="{00000000-0005-0000-0000-0000044A0000}"/>
    <cellStyle name="Comma 3 9 2 4 2 2 3 2" xfId="32526" xr:uid="{B4B39009-C70E-46D1-8014-763529F4B4A0}"/>
    <cellStyle name="Comma 3 9 2 4 2 2 4" xfId="22919" xr:uid="{61856FC5-4881-4AC2-96A9-BA055C9D9A5E}"/>
    <cellStyle name="Comma 3 9 2 4 2 3" xfId="6107" xr:uid="{00000000-0005-0000-0000-0000054A0000}"/>
    <cellStyle name="Comma 3 9 2 4 2 3 2" xfId="15714" xr:uid="{00000000-0005-0000-0000-0000064A0000}"/>
    <cellStyle name="Comma 3 9 2 4 2 3 2 2" xfId="34928" xr:uid="{53F354BB-51B1-4731-9041-70DD2C889514}"/>
    <cellStyle name="Comma 3 9 2 4 2 3 3" xfId="25321" xr:uid="{17D13E52-5DAF-4596-BE30-195D836E07F5}"/>
    <cellStyle name="Comma 3 9 2 4 2 4" xfId="10910" xr:uid="{00000000-0005-0000-0000-0000074A0000}"/>
    <cellStyle name="Comma 3 9 2 4 2 4 2" xfId="30124" xr:uid="{157C6FE1-3A3D-4DBA-A185-99B9EF1A415A}"/>
    <cellStyle name="Comma 3 9 2 4 2 5" xfId="20517" xr:uid="{60D78714-69A7-4917-A94E-DF429B7044E4}"/>
    <cellStyle name="Comma 3 9 2 4 3" xfId="2100" xr:uid="{00000000-0005-0000-0000-0000084A0000}"/>
    <cellStyle name="Comma 3 9 2 4 3 2" xfId="4505" xr:uid="{00000000-0005-0000-0000-0000094A0000}"/>
    <cellStyle name="Comma 3 9 2 4 3 2 2" xfId="9308" xr:uid="{00000000-0005-0000-0000-00000A4A0000}"/>
    <cellStyle name="Comma 3 9 2 4 3 2 2 2" xfId="18915" xr:uid="{00000000-0005-0000-0000-00000B4A0000}"/>
    <cellStyle name="Comma 3 9 2 4 3 2 2 2 2" xfId="38129" xr:uid="{A8794BA3-CFFD-492E-84AB-50F7D531016B}"/>
    <cellStyle name="Comma 3 9 2 4 3 2 2 3" xfId="28522" xr:uid="{A7DA2360-86FA-468E-A346-EB782A14D59D}"/>
    <cellStyle name="Comma 3 9 2 4 3 2 3" xfId="14112" xr:uid="{00000000-0005-0000-0000-00000C4A0000}"/>
    <cellStyle name="Comma 3 9 2 4 3 2 3 2" xfId="33326" xr:uid="{A75946BD-8C1F-48DC-9A8C-A0BEEE865836}"/>
    <cellStyle name="Comma 3 9 2 4 3 2 4" xfId="23719" xr:uid="{09E51BB3-2D47-45D8-AA41-F98F02FEF7D7}"/>
    <cellStyle name="Comma 3 9 2 4 3 3" xfId="6907" xr:uid="{00000000-0005-0000-0000-00000D4A0000}"/>
    <cellStyle name="Comma 3 9 2 4 3 3 2" xfId="16514" xr:uid="{00000000-0005-0000-0000-00000E4A0000}"/>
    <cellStyle name="Comma 3 9 2 4 3 3 2 2" xfId="35728" xr:uid="{8D52D370-6DB8-47A5-9B28-BC0A0812AC9C}"/>
    <cellStyle name="Comma 3 9 2 4 3 3 3" xfId="26121" xr:uid="{27889A51-56F6-4092-A818-D60CAB6F6D07}"/>
    <cellStyle name="Comma 3 9 2 4 3 4" xfId="11710" xr:uid="{00000000-0005-0000-0000-00000F4A0000}"/>
    <cellStyle name="Comma 3 9 2 4 3 4 2" xfId="30924" xr:uid="{32B9F0D4-9B5F-4030-9EB3-B45951703A47}"/>
    <cellStyle name="Comma 3 9 2 4 3 5" xfId="21317" xr:uid="{A34663D3-AE3A-49DA-8856-04C794FCE0C1}"/>
    <cellStyle name="Comma 3 9 2 4 4" xfId="2905" xr:uid="{00000000-0005-0000-0000-0000104A0000}"/>
    <cellStyle name="Comma 3 9 2 4 4 2" xfId="7708" xr:uid="{00000000-0005-0000-0000-0000114A0000}"/>
    <cellStyle name="Comma 3 9 2 4 4 2 2" xfId="17315" xr:uid="{00000000-0005-0000-0000-0000124A0000}"/>
    <cellStyle name="Comma 3 9 2 4 4 2 2 2" xfId="36529" xr:uid="{F08E1BEE-2B88-4BE1-AF9F-3FA3B3266883}"/>
    <cellStyle name="Comma 3 9 2 4 4 2 3" xfId="26922" xr:uid="{BF610CC6-4C27-40B6-A803-C76C95E6D209}"/>
    <cellStyle name="Comma 3 9 2 4 4 3" xfId="12512" xr:uid="{00000000-0005-0000-0000-0000134A0000}"/>
    <cellStyle name="Comma 3 9 2 4 4 3 2" xfId="31726" xr:uid="{2F10A6A3-E6D5-4FB2-B057-116E2DB5AF60}"/>
    <cellStyle name="Comma 3 9 2 4 4 4" xfId="22119" xr:uid="{6DCA58F4-EA45-4E5A-9C72-CDB9CFC131A6}"/>
    <cellStyle name="Comma 3 9 2 4 5" xfId="5307" xr:uid="{00000000-0005-0000-0000-0000144A0000}"/>
    <cellStyle name="Comma 3 9 2 4 5 2" xfId="14914" xr:uid="{00000000-0005-0000-0000-0000154A0000}"/>
    <cellStyle name="Comma 3 9 2 4 5 2 2" xfId="34128" xr:uid="{A90A43A0-E809-44CC-8D49-2411A92458D2}"/>
    <cellStyle name="Comma 3 9 2 4 5 3" xfId="24521" xr:uid="{2A325047-D717-4439-898D-1E5E61B79229}"/>
    <cellStyle name="Comma 3 9 2 4 6" xfId="10110" xr:uid="{00000000-0005-0000-0000-0000164A0000}"/>
    <cellStyle name="Comma 3 9 2 4 6 2" xfId="29324" xr:uid="{776809B3-8BDB-46C6-96E0-0B00159E3592}"/>
    <cellStyle name="Comma 3 9 2 4 7" xfId="19717" xr:uid="{DED10798-FC2F-4784-9FC6-3F8E96C04B94}"/>
    <cellStyle name="Comma 3 9 2 5" xfId="699" xr:uid="{00000000-0005-0000-0000-0000174A0000}"/>
    <cellStyle name="Comma 3 9 2 5 2" xfId="1500" xr:uid="{00000000-0005-0000-0000-0000184A0000}"/>
    <cellStyle name="Comma 3 9 2 5 2 2" xfId="3905" xr:uid="{00000000-0005-0000-0000-0000194A0000}"/>
    <cellStyle name="Comma 3 9 2 5 2 2 2" xfId="8708" xr:uid="{00000000-0005-0000-0000-00001A4A0000}"/>
    <cellStyle name="Comma 3 9 2 5 2 2 2 2" xfId="18315" xr:uid="{00000000-0005-0000-0000-00001B4A0000}"/>
    <cellStyle name="Comma 3 9 2 5 2 2 2 2 2" xfId="37529" xr:uid="{F54A05A7-FA30-42EE-9EA7-650D0715C3E2}"/>
    <cellStyle name="Comma 3 9 2 5 2 2 2 3" xfId="27922" xr:uid="{9FB0B6BF-5405-42D6-9643-92FD97121F20}"/>
    <cellStyle name="Comma 3 9 2 5 2 2 3" xfId="13512" xr:uid="{00000000-0005-0000-0000-00001C4A0000}"/>
    <cellStyle name="Comma 3 9 2 5 2 2 3 2" xfId="32726" xr:uid="{6AAFA9F9-D76E-412B-AB90-EC5A7B3C12AA}"/>
    <cellStyle name="Comma 3 9 2 5 2 2 4" xfId="23119" xr:uid="{A2E58B8A-4FB7-4378-A50B-8EDA18F4105D}"/>
    <cellStyle name="Comma 3 9 2 5 2 3" xfId="6307" xr:uid="{00000000-0005-0000-0000-00001D4A0000}"/>
    <cellStyle name="Comma 3 9 2 5 2 3 2" xfId="15914" xr:uid="{00000000-0005-0000-0000-00001E4A0000}"/>
    <cellStyle name="Comma 3 9 2 5 2 3 2 2" xfId="35128" xr:uid="{500D67CD-1A34-46CB-9EF1-BF49A68FE9D2}"/>
    <cellStyle name="Comma 3 9 2 5 2 3 3" xfId="25521" xr:uid="{F790BC83-5269-4482-AA64-A8B5F59E63E3}"/>
    <cellStyle name="Comma 3 9 2 5 2 4" xfId="11110" xr:uid="{00000000-0005-0000-0000-00001F4A0000}"/>
    <cellStyle name="Comma 3 9 2 5 2 4 2" xfId="30324" xr:uid="{514DBA74-1F6B-49C4-996E-59185BB760F3}"/>
    <cellStyle name="Comma 3 9 2 5 2 5" xfId="20717" xr:uid="{B4ACAE25-9473-4557-B82A-B3498469A59B}"/>
    <cellStyle name="Comma 3 9 2 5 3" xfId="2300" xr:uid="{00000000-0005-0000-0000-0000204A0000}"/>
    <cellStyle name="Comma 3 9 2 5 3 2" xfId="4705" xr:uid="{00000000-0005-0000-0000-0000214A0000}"/>
    <cellStyle name="Comma 3 9 2 5 3 2 2" xfId="9508" xr:uid="{00000000-0005-0000-0000-0000224A0000}"/>
    <cellStyle name="Comma 3 9 2 5 3 2 2 2" xfId="19115" xr:uid="{00000000-0005-0000-0000-0000234A0000}"/>
    <cellStyle name="Comma 3 9 2 5 3 2 2 2 2" xfId="38329" xr:uid="{37507698-8D7F-4016-8C40-AAB3C6BA4082}"/>
    <cellStyle name="Comma 3 9 2 5 3 2 2 3" xfId="28722" xr:uid="{509A6666-A7C5-4C10-9CEB-51A0032274C1}"/>
    <cellStyle name="Comma 3 9 2 5 3 2 3" xfId="14312" xr:uid="{00000000-0005-0000-0000-0000244A0000}"/>
    <cellStyle name="Comma 3 9 2 5 3 2 3 2" xfId="33526" xr:uid="{3BD1A1F4-1CF1-4637-80FA-4402FA69E89F}"/>
    <cellStyle name="Comma 3 9 2 5 3 2 4" xfId="23919" xr:uid="{080D9555-DE91-4CD6-A929-037E3BE87CD4}"/>
    <cellStyle name="Comma 3 9 2 5 3 3" xfId="7107" xr:uid="{00000000-0005-0000-0000-0000254A0000}"/>
    <cellStyle name="Comma 3 9 2 5 3 3 2" xfId="16714" xr:uid="{00000000-0005-0000-0000-0000264A0000}"/>
    <cellStyle name="Comma 3 9 2 5 3 3 2 2" xfId="35928" xr:uid="{D3CB16E0-69C7-4960-B123-59F8C71C15FF}"/>
    <cellStyle name="Comma 3 9 2 5 3 3 3" xfId="26321" xr:uid="{1AFA73BC-78AA-4C1C-8AD6-6328F720F00F}"/>
    <cellStyle name="Comma 3 9 2 5 3 4" xfId="11910" xr:uid="{00000000-0005-0000-0000-0000274A0000}"/>
    <cellStyle name="Comma 3 9 2 5 3 4 2" xfId="31124" xr:uid="{20718B0A-2601-4C6B-AA87-09225A404829}"/>
    <cellStyle name="Comma 3 9 2 5 3 5" xfId="21517" xr:uid="{29FDB66C-E55B-41D6-BD56-93E05CC8095D}"/>
    <cellStyle name="Comma 3 9 2 5 4" xfId="3105" xr:uid="{00000000-0005-0000-0000-0000284A0000}"/>
    <cellStyle name="Comma 3 9 2 5 4 2" xfId="7908" xr:uid="{00000000-0005-0000-0000-0000294A0000}"/>
    <cellStyle name="Comma 3 9 2 5 4 2 2" xfId="17515" xr:uid="{00000000-0005-0000-0000-00002A4A0000}"/>
    <cellStyle name="Comma 3 9 2 5 4 2 2 2" xfId="36729" xr:uid="{2960C934-7484-4142-A49B-F5EDC862ED5C}"/>
    <cellStyle name="Comma 3 9 2 5 4 2 3" xfId="27122" xr:uid="{91118C6D-289F-41F0-AB3F-810C2BF885CF}"/>
    <cellStyle name="Comma 3 9 2 5 4 3" xfId="12712" xr:uid="{00000000-0005-0000-0000-00002B4A0000}"/>
    <cellStyle name="Comma 3 9 2 5 4 3 2" xfId="31926" xr:uid="{DB0F00ED-E3F5-4A57-8CAF-0E721663B88D}"/>
    <cellStyle name="Comma 3 9 2 5 4 4" xfId="22319" xr:uid="{0D628E92-CC7B-49EF-9DFF-701B32E3014A}"/>
    <cellStyle name="Comma 3 9 2 5 5" xfId="5507" xr:uid="{00000000-0005-0000-0000-00002C4A0000}"/>
    <cellStyle name="Comma 3 9 2 5 5 2" xfId="15114" xr:uid="{00000000-0005-0000-0000-00002D4A0000}"/>
    <cellStyle name="Comma 3 9 2 5 5 2 2" xfId="34328" xr:uid="{1D376402-14F3-49B0-9088-312B27456921}"/>
    <cellStyle name="Comma 3 9 2 5 5 3" xfId="24721" xr:uid="{201FCBBF-503C-4631-98D0-FE50D860F120}"/>
    <cellStyle name="Comma 3 9 2 5 6" xfId="10310" xr:uid="{00000000-0005-0000-0000-00002E4A0000}"/>
    <cellStyle name="Comma 3 9 2 5 6 2" xfId="29524" xr:uid="{56AC68E0-3B0F-4A93-B5E2-37F553BBE5A0}"/>
    <cellStyle name="Comma 3 9 2 5 7" xfId="19917" xr:uid="{A037AC8F-2820-4DD0-9293-CB23BBEEA9AA}"/>
    <cellStyle name="Comma 3 9 2 6" xfId="900" xr:uid="{00000000-0005-0000-0000-00002F4A0000}"/>
    <cellStyle name="Comma 3 9 2 6 2" xfId="3305" xr:uid="{00000000-0005-0000-0000-0000304A0000}"/>
    <cellStyle name="Comma 3 9 2 6 2 2" xfId="8108" xr:uid="{00000000-0005-0000-0000-0000314A0000}"/>
    <cellStyle name="Comma 3 9 2 6 2 2 2" xfId="17715" xr:uid="{00000000-0005-0000-0000-0000324A0000}"/>
    <cellStyle name="Comma 3 9 2 6 2 2 2 2" xfId="36929" xr:uid="{EBCFBFBB-E731-4ACA-908E-7BE5F7EA411C}"/>
    <cellStyle name="Comma 3 9 2 6 2 2 3" xfId="27322" xr:uid="{8D205E06-37D7-4D0F-B4B4-2693EC37B8D8}"/>
    <cellStyle name="Comma 3 9 2 6 2 3" xfId="12912" xr:uid="{00000000-0005-0000-0000-0000334A0000}"/>
    <cellStyle name="Comma 3 9 2 6 2 3 2" xfId="32126" xr:uid="{BB546A35-84A2-4555-8D38-A3E94A9692CA}"/>
    <cellStyle name="Comma 3 9 2 6 2 4" xfId="22519" xr:uid="{7F1D0C26-38CD-4DA8-BE1A-D8EA1CA6FEE8}"/>
    <cellStyle name="Comma 3 9 2 6 3" xfId="5707" xr:uid="{00000000-0005-0000-0000-0000344A0000}"/>
    <cellStyle name="Comma 3 9 2 6 3 2" xfId="15314" xr:uid="{00000000-0005-0000-0000-0000354A0000}"/>
    <cellStyle name="Comma 3 9 2 6 3 2 2" xfId="34528" xr:uid="{39E3D749-0FBD-4DFA-93E4-D43BDA5407A3}"/>
    <cellStyle name="Comma 3 9 2 6 3 3" xfId="24921" xr:uid="{89B0AF58-2360-454A-9F58-965A255EE56E}"/>
    <cellStyle name="Comma 3 9 2 6 4" xfId="10510" xr:uid="{00000000-0005-0000-0000-0000364A0000}"/>
    <cellStyle name="Comma 3 9 2 6 4 2" xfId="29724" xr:uid="{DE3EC80C-1B97-432B-B6B2-76361A13BAEB}"/>
    <cellStyle name="Comma 3 9 2 6 5" xfId="20117" xr:uid="{C5287C07-AE31-4942-BAB9-7ECB28ADBF34}"/>
    <cellStyle name="Comma 3 9 2 7" xfId="1700" xr:uid="{00000000-0005-0000-0000-0000374A0000}"/>
    <cellStyle name="Comma 3 9 2 7 2" xfId="4105" xr:uid="{00000000-0005-0000-0000-0000384A0000}"/>
    <cellStyle name="Comma 3 9 2 7 2 2" xfId="8908" xr:uid="{00000000-0005-0000-0000-0000394A0000}"/>
    <cellStyle name="Comma 3 9 2 7 2 2 2" xfId="18515" xr:uid="{00000000-0005-0000-0000-00003A4A0000}"/>
    <cellStyle name="Comma 3 9 2 7 2 2 2 2" xfId="37729" xr:uid="{6569F271-C9AA-4B61-85B3-CEC3252AC0B6}"/>
    <cellStyle name="Comma 3 9 2 7 2 2 3" xfId="28122" xr:uid="{494A788F-1776-4EF0-857B-FC49070F071C}"/>
    <cellStyle name="Comma 3 9 2 7 2 3" xfId="13712" xr:uid="{00000000-0005-0000-0000-00003B4A0000}"/>
    <cellStyle name="Comma 3 9 2 7 2 3 2" xfId="32926" xr:uid="{7DFC07B2-F264-40F8-9A82-4E412142BD7A}"/>
    <cellStyle name="Comma 3 9 2 7 2 4" xfId="23319" xr:uid="{A8DF7BE0-38D1-4FCE-B011-DB50A5043251}"/>
    <cellStyle name="Comma 3 9 2 7 3" xfId="6507" xr:uid="{00000000-0005-0000-0000-00003C4A0000}"/>
    <cellStyle name="Comma 3 9 2 7 3 2" xfId="16114" xr:uid="{00000000-0005-0000-0000-00003D4A0000}"/>
    <cellStyle name="Comma 3 9 2 7 3 2 2" xfId="35328" xr:uid="{34C06CC3-8F83-4BC5-B352-ABA451836829}"/>
    <cellStyle name="Comma 3 9 2 7 3 3" xfId="25721" xr:uid="{25AB9421-026E-4C95-A10B-84613AB9DFBD}"/>
    <cellStyle name="Comma 3 9 2 7 4" xfId="11310" xr:uid="{00000000-0005-0000-0000-00003E4A0000}"/>
    <cellStyle name="Comma 3 9 2 7 4 2" xfId="30524" xr:uid="{F97C3B51-DC0C-4FD6-9D71-CC264801CC1F}"/>
    <cellStyle name="Comma 3 9 2 7 5" xfId="20917" xr:uid="{79E57B91-4C7E-4D62-8905-17C0315BB816}"/>
    <cellStyle name="Comma 3 9 2 8" xfId="2505" xr:uid="{00000000-0005-0000-0000-00003F4A0000}"/>
    <cellStyle name="Comma 3 9 2 8 2" xfId="7308" xr:uid="{00000000-0005-0000-0000-0000404A0000}"/>
    <cellStyle name="Comma 3 9 2 8 2 2" xfId="16915" xr:uid="{00000000-0005-0000-0000-0000414A0000}"/>
    <cellStyle name="Comma 3 9 2 8 2 2 2" xfId="36129" xr:uid="{EB23842C-9EF8-4F7F-BE5A-6E6C8F7E5183}"/>
    <cellStyle name="Comma 3 9 2 8 2 3" xfId="26522" xr:uid="{7C716451-02A8-4822-BFCB-E1048A9E05F9}"/>
    <cellStyle name="Comma 3 9 2 8 3" xfId="12112" xr:uid="{00000000-0005-0000-0000-0000424A0000}"/>
    <cellStyle name="Comma 3 9 2 8 3 2" xfId="31326" xr:uid="{4449DA76-7305-42F9-B37C-AA7822691C1D}"/>
    <cellStyle name="Comma 3 9 2 8 4" xfId="21719" xr:uid="{AB31F82F-B5A0-4F34-B8BB-B0CAD81F18B1}"/>
    <cellStyle name="Comma 3 9 2 9" xfId="4907" xr:uid="{00000000-0005-0000-0000-0000434A0000}"/>
    <cellStyle name="Comma 3 9 2 9 2" xfId="14514" xr:uid="{00000000-0005-0000-0000-0000444A0000}"/>
    <cellStyle name="Comma 3 9 2 9 2 2" xfId="33728" xr:uid="{6E010418-0D9B-4757-A769-10F459E26EEB}"/>
    <cellStyle name="Comma 3 9 2 9 3" xfId="24121" xr:uid="{B8D073DB-E867-4B5E-B64F-6F17532ACC15}"/>
    <cellStyle name="Comma 3 9 3" xfId="149" xr:uid="{00000000-0005-0000-0000-0000454A0000}"/>
    <cellStyle name="Comma 3 9 3 10" xfId="19367" xr:uid="{C1B0FF7A-8388-4FEA-81E7-DB0EE8659691}"/>
    <cellStyle name="Comma 3 9 3 2" xfId="349" xr:uid="{00000000-0005-0000-0000-0000464A0000}"/>
    <cellStyle name="Comma 3 9 3 2 2" xfId="1150" xr:uid="{00000000-0005-0000-0000-0000474A0000}"/>
    <cellStyle name="Comma 3 9 3 2 2 2" xfId="3555" xr:uid="{00000000-0005-0000-0000-0000484A0000}"/>
    <cellStyle name="Comma 3 9 3 2 2 2 2" xfId="8358" xr:uid="{00000000-0005-0000-0000-0000494A0000}"/>
    <cellStyle name="Comma 3 9 3 2 2 2 2 2" xfId="17965" xr:uid="{00000000-0005-0000-0000-00004A4A0000}"/>
    <cellStyle name="Comma 3 9 3 2 2 2 2 2 2" xfId="37179" xr:uid="{DBE892F4-308F-4312-A647-F269A53C6932}"/>
    <cellStyle name="Comma 3 9 3 2 2 2 2 3" xfId="27572" xr:uid="{3C6A0133-A1F2-4681-AE57-A1B17B9BAD96}"/>
    <cellStyle name="Comma 3 9 3 2 2 2 3" xfId="13162" xr:uid="{00000000-0005-0000-0000-00004B4A0000}"/>
    <cellStyle name="Comma 3 9 3 2 2 2 3 2" xfId="32376" xr:uid="{68128F89-5B05-4981-A21F-1C9ED12F6482}"/>
    <cellStyle name="Comma 3 9 3 2 2 2 4" xfId="22769" xr:uid="{D76DF8DD-DF24-4FC0-9FB6-A769B5F6A0A4}"/>
    <cellStyle name="Comma 3 9 3 2 2 3" xfId="5957" xr:uid="{00000000-0005-0000-0000-00004C4A0000}"/>
    <cellStyle name="Comma 3 9 3 2 2 3 2" xfId="15564" xr:uid="{00000000-0005-0000-0000-00004D4A0000}"/>
    <cellStyle name="Comma 3 9 3 2 2 3 2 2" xfId="34778" xr:uid="{9B8C8F41-DE0F-43D0-8B43-0DC8B8CE4AED}"/>
    <cellStyle name="Comma 3 9 3 2 2 3 3" xfId="25171" xr:uid="{DF2B06AB-C3F2-4B2F-9B4F-6069AEA88E78}"/>
    <cellStyle name="Comma 3 9 3 2 2 4" xfId="10760" xr:uid="{00000000-0005-0000-0000-00004E4A0000}"/>
    <cellStyle name="Comma 3 9 3 2 2 4 2" xfId="29974" xr:uid="{6862B62A-3F90-4491-8A46-07618F934547}"/>
    <cellStyle name="Comma 3 9 3 2 2 5" xfId="20367" xr:uid="{BAC26D8C-7350-442C-86C1-01B55AE4030A}"/>
    <cellStyle name="Comma 3 9 3 2 3" xfId="1950" xr:uid="{00000000-0005-0000-0000-00004F4A0000}"/>
    <cellStyle name="Comma 3 9 3 2 3 2" xfId="4355" xr:uid="{00000000-0005-0000-0000-0000504A0000}"/>
    <cellStyle name="Comma 3 9 3 2 3 2 2" xfId="9158" xr:uid="{00000000-0005-0000-0000-0000514A0000}"/>
    <cellStyle name="Comma 3 9 3 2 3 2 2 2" xfId="18765" xr:uid="{00000000-0005-0000-0000-0000524A0000}"/>
    <cellStyle name="Comma 3 9 3 2 3 2 2 2 2" xfId="37979" xr:uid="{5AD25FD9-E600-4F26-AB62-36B2FF1DC6E5}"/>
    <cellStyle name="Comma 3 9 3 2 3 2 2 3" xfId="28372" xr:uid="{85BA8CEC-A6AD-487E-A26B-D6FAC777B84F}"/>
    <cellStyle name="Comma 3 9 3 2 3 2 3" xfId="13962" xr:uid="{00000000-0005-0000-0000-0000534A0000}"/>
    <cellStyle name="Comma 3 9 3 2 3 2 3 2" xfId="33176" xr:uid="{CF08567F-0A9A-4BF1-BF4F-811A1B14CB44}"/>
    <cellStyle name="Comma 3 9 3 2 3 2 4" xfId="23569" xr:uid="{71B15871-8844-497D-BA5C-30DBF7C5FEB2}"/>
    <cellStyle name="Comma 3 9 3 2 3 3" xfId="6757" xr:uid="{00000000-0005-0000-0000-0000544A0000}"/>
    <cellStyle name="Comma 3 9 3 2 3 3 2" xfId="16364" xr:uid="{00000000-0005-0000-0000-0000554A0000}"/>
    <cellStyle name="Comma 3 9 3 2 3 3 2 2" xfId="35578" xr:uid="{BD3A7947-0A1E-402C-BE39-8E0252893CA7}"/>
    <cellStyle name="Comma 3 9 3 2 3 3 3" xfId="25971" xr:uid="{305A9884-612C-4130-92B4-699FB1707E36}"/>
    <cellStyle name="Comma 3 9 3 2 3 4" xfId="11560" xr:uid="{00000000-0005-0000-0000-0000564A0000}"/>
    <cellStyle name="Comma 3 9 3 2 3 4 2" xfId="30774" xr:uid="{7C1164F0-4FCE-4D49-8D88-293ABFC11A8A}"/>
    <cellStyle name="Comma 3 9 3 2 3 5" xfId="21167" xr:uid="{04F889DD-FB62-4C16-BBDC-4D806A2D5067}"/>
    <cellStyle name="Comma 3 9 3 2 4" xfId="2755" xr:uid="{00000000-0005-0000-0000-0000574A0000}"/>
    <cellStyle name="Comma 3 9 3 2 4 2" xfId="7558" xr:uid="{00000000-0005-0000-0000-0000584A0000}"/>
    <cellStyle name="Comma 3 9 3 2 4 2 2" xfId="17165" xr:uid="{00000000-0005-0000-0000-0000594A0000}"/>
    <cellStyle name="Comma 3 9 3 2 4 2 2 2" xfId="36379" xr:uid="{418A192C-CA53-465A-BE5E-ADEC6B4F31C4}"/>
    <cellStyle name="Comma 3 9 3 2 4 2 3" xfId="26772" xr:uid="{39D9CD28-699D-43C8-8ED7-FF3C2C1FD1D3}"/>
    <cellStyle name="Comma 3 9 3 2 4 3" xfId="12362" xr:uid="{00000000-0005-0000-0000-00005A4A0000}"/>
    <cellStyle name="Comma 3 9 3 2 4 3 2" xfId="31576" xr:uid="{2DA7A90D-CF48-4FFF-B0EA-28CA582DA1A1}"/>
    <cellStyle name="Comma 3 9 3 2 4 4" xfId="21969" xr:uid="{CDB81C32-915F-44B3-BC6A-586945AE7209}"/>
    <cellStyle name="Comma 3 9 3 2 5" xfId="5157" xr:uid="{00000000-0005-0000-0000-00005B4A0000}"/>
    <cellStyle name="Comma 3 9 3 2 5 2" xfId="14764" xr:uid="{00000000-0005-0000-0000-00005C4A0000}"/>
    <cellStyle name="Comma 3 9 3 2 5 2 2" xfId="33978" xr:uid="{F2CD3C7F-B359-4C47-94B8-5CF0AF1C46F7}"/>
    <cellStyle name="Comma 3 9 3 2 5 3" xfId="24371" xr:uid="{849E67D6-2A03-4E64-A90E-CF1B4AFE3AE4}"/>
    <cellStyle name="Comma 3 9 3 2 6" xfId="9960" xr:uid="{00000000-0005-0000-0000-00005D4A0000}"/>
    <cellStyle name="Comma 3 9 3 2 6 2" xfId="29174" xr:uid="{57065A20-FCDA-487F-9FB3-CDB901151BA4}"/>
    <cellStyle name="Comma 3 9 3 2 7" xfId="19567" xr:uid="{EF5DD956-EC2F-4FE8-9D3C-FA53A00AEF28}"/>
    <cellStyle name="Comma 3 9 3 3" xfId="549" xr:uid="{00000000-0005-0000-0000-00005E4A0000}"/>
    <cellStyle name="Comma 3 9 3 3 2" xfId="1350" xr:uid="{00000000-0005-0000-0000-00005F4A0000}"/>
    <cellStyle name="Comma 3 9 3 3 2 2" xfId="3755" xr:uid="{00000000-0005-0000-0000-0000604A0000}"/>
    <cellStyle name="Comma 3 9 3 3 2 2 2" xfId="8558" xr:uid="{00000000-0005-0000-0000-0000614A0000}"/>
    <cellStyle name="Comma 3 9 3 3 2 2 2 2" xfId="18165" xr:uid="{00000000-0005-0000-0000-0000624A0000}"/>
    <cellStyle name="Comma 3 9 3 3 2 2 2 2 2" xfId="37379" xr:uid="{2758D94A-C0C3-4781-AA3F-7C5B9D039367}"/>
    <cellStyle name="Comma 3 9 3 3 2 2 2 3" xfId="27772" xr:uid="{E65E62ED-6CE1-4BC6-A4FB-EA4D11EFCA5B}"/>
    <cellStyle name="Comma 3 9 3 3 2 2 3" xfId="13362" xr:uid="{00000000-0005-0000-0000-0000634A0000}"/>
    <cellStyle name="Comma 3 9 3 3 2 2 3 2" xfId="32576" xr:uid="{F9F31B5C-742F-4EB4-A9D1-D642B5319BC9}"/>
    <cellStyle name="Comma 3 9 3 3 2 2 4" xfId="22969" xr:uid="{6D53298A-C9C1-4657-A4BE-B1123B9CB30C}"/>
    <cellStyle name="Comma 3 9 3 3 2 3" xfId="6157" xr:uid="{00000000-0005-0000-0000-0000644A0000}"/>
    <cellStyle name="Comma 3 9 3 3 2 3 2" xfId="15764" xr:uid="{00000000-0005-0000-0000-0000654A0000}"/>
    <cellStyle name="Comma 3 9 3 3 2 3 2 2" xfId="34978" xr:uid="{B231EA9B-5492-4EFC-8B90-C81196AE8168}"/>
    <cellStyle name="Comma 3 9 3 3 2 3 3" xfId="25371" xr:uid="{6E65913B-30B7-48E1-AF0A-62447C78F126}"/>
    <cellStyle name="Comma 3 9 3 3 2 4" xfId="10960" xr:uid="{00000000-0005-0000-0000-0000664A0000}"/>
    <cellStyle name="Comma 3 9 3 3 2 4 2" xfId="30174" xr:uid="{610ADE02-2643-43B7-A934-C68E1AA8EBCE}"/>
    <cellStyle name="Comma 3 9 3 3 2 5" xfId="20567" xr:uid="{FA832DBF-48EF-4E59-8D40-2CA1D002F14F}"/>
    <cellStyle name="Comma 3 9 3 3 3" xfId="2150" xr:uid="{00000000-0005-0000-0000-0000674A0000}"/>
    <cellStyle name="Comma 3 9 3 3 3 2" xfId="4555" xr:uid="{00000000-0005-0000-0000-0000684A0000}"/>
    <cellStyle name="Comma 3 9 3 3 3 2 2" xfId="9358" xr:uid="{00000000-0005-0000-0000-0000694A0000}"/>
    <cellStyle name="Comma 3 9 3 3 3 2 2 2" xfId="18965" xr:uid="{00000000-0005-0000-0000-00006A4A0000}"/>
    <cellStyle name="Comma 3 9 3 3 3 2 2 2 2" xfId="38179" xr:uid="{4F1F96D4-F99D-43AE-A3EE-6AB14D55F52A}"/>
    <cellStyle name="Comma 3 9 3 3 3 2 2 3" xfId="28572" xr:uid="{3477E6BC-E0CD-42E2-B5DE-951F609AB274}"/>
    <cellStyle name="Comma 3 9 3 3 3 2 3" xfId="14162" xr:uid="{00000000-0005-0000-0000-00006B4A0000}"/>
    <cellStyle name="Comma 3 9 3 3 3 2 3 2" xfId="33376" xr:uid="{CCF05C6F-4A7E-486F-9692-BFFFCDCD737A}"/>
    <cellStyle name="Comma 3 9 3 3 3 2 4" xfId="23769" xr:uid="{453BD1A0-0258-4E5D-9622-625F133AE3E4}"/>
    <cellStyle name="Comma 3 9 3 3 3 3" xfId="6957" xr:uid="{00000000-0005-0000-0000-00006C4A0000}"/>
    <cellStyle name="Comma 3 9 3 3 3 3 2" xfId="16564" xr:uid="{00000000-0005-0000-0000-00006D4A0000}"/>
    <cellStyle name="Comma 3 9 3 3 3 3 2 2" xfId="35778" xr:uid="{BB582D2D-6BD7-4AC5-94EE-5DBE3C69C24D}"/>
    <cellStyle name="Comma 3 9 3 3 3 3 3" xfId="26171" xr:uid="{475E84DD-BC54-4B1D-8274-B9D151747DD0}"/>
    <cellStyle name="Comma 3 9 3 3 3 4" xfId="11760" xr:uid="{00000000-0005-0000-0000-00006E4A0000}"/>
    <cellStyle name="Comma 3 9 3 3 3 4 2" xfId="30974" xr:uid="{72695982-7002-4A6F-94C3-5164820BF676}"/>
    <cellStyle name="Comma 3 9 3 3 3 5" xfId="21367" xr:uid="{6AEFBF1F-8903-4BAC-AA52-AFE0FF71CE16}"/>
    <cellStyle name="Comma 3 9 3 3 4" xfId="2955" xr:uid="{00000000-0005-0000-0000-00006F4A0000}"/>
    <cellStyle name="Comma 3 9 3 3 4 2" xfId="7758" xr:uid="{00000000-0005-0000-0000-0000704A0000}"/>
    <cellStyle name="Comma 3 9 3 3 4 2 2" xfId="17365" xr:uid="{00000000-0005-0000-0000-0000714A0000}"/>
    <cellStyle name="Comma 3 9 3 3 4 2 2 2" xfId="36579" xr:uid="{7B5EFB98-AEB2-43B7-9BD3-9C7163B60F53}"/>
    <cellStyle name="Comma 3 9 3 3 4 2 3" xfId="26972" xr:uid="{6B16D62C-C991-4D71-9A48-FFFC16AF0AC3}"/>
    <cellStyle name="Comma 3 9 3 3 4 3" xfId="12562" xr:uid="{00000000-0005-0000-0000-0000724A0000}"/>
    <cellStyle name="Comma 3 9 3 3 4 3 2" xfId="31776" xr:uid="{6636E551-E686-4840-9F0A-49C47CA252D3}"/>
    <cellStyle name="Comma 3 9 3 3 4 4" xfId="22169" xr:uid="{9ACACAB9-9DF8-43E4-AFD6-5932B47A042F}"/>
    <cellStyle name="Comma 3 9 3 3 5" xfId="5357" xr:uid="{00000000-0005-0000-0000-0000734A0000}"/>
    <cellStyle name="Comma 3 9 3 3 5 2" xfId="14964" xr:uid="{00000000-0005-0000-0000-0000744A0000}"/>
    <cellStyle name="Comma 3 9 3 3 5 2 2" xfId="34178" xr:uid="{2F3D1950-03E5-455E-8E1D-1A853B653962}"/>
    <cellStyle name="Comma 3 9 3 3 5 3" xfId="24571" xr:uid="{A4D05583-EEED-4AC3-9C97-4A7DEEA86E3D}"/>
    <cellStyle name="Comma 3 9 3 3 6" xfId="10160" xr:uid="{00000000-0005-0000-0000-0000754A0000}"/>
    <cellStyle name="Comma 3 9 3 3 6 2" xfId="29374" xr:uid="{F07E40F8-4885-428E-B704-E6B8881D2972}"/>
    <cellStyle name="Comma 3 9 3 3 7" xfId="19767" xr:uid="{8E14C542-9DD6-46CB-8C0F-D1084A8E79D5}"/>
    <cellStyle name="Comma 3 9 3 4" xfId="749" xr:uid="{00000000-0005-0000-0000-0000764A0000}"/>
    <cellStyle name="Comma 3 9 3 4 2" xfId="1550" xr:uid="{00000000-0005-0000-0000-0000774A0000}"/>
    <cellStyle name="Comma 3 9 3 4 2 2" xfId="3955" xr:uid="{00000000-0005-0000-0000-0000784A0000}"/>
    <cellStyle name="Comma 3 9 3 4 2 2 2" xfId="8758" xr:uid="{00000000-0005-0000-0000-0000794A0000}"/>
    <cellStyle name="Comma 3 9 3 4 2 2 2 2" xfId="18365" xr:uid="{00000000-0005-0000-0000-00007A4A0000}"/>
    <cellStyle name="Comma 3 9 3 4 2 2 2 2 2" xfId="37579" xr:uid="{B09FC308-AC8E-4577-ABA2-E9E39F92BB47}"/>
    <cellStyle name="Comma 3 9 3 4 2 2 2 3" xfId="27972" xr:uid="{F7841B92-9830-4DBF-8163-185BEFCEFEF1}"/>
    <cellStyle name="Comma 3 9 3 4 2 2 3" xfId="13562" xr:uid="{00000000-0005-0000-0000-00007B4A0000}"/>
    <cellStyle name="Comma 3 9 3 4 2 2 3 2" xfId="32776" xr:uid="{6021BF2C-DD0F-42A2-9AF6-DEA268C32951}"/>
    <cellStyle name="Comma 3 9 3 4 2 2 4" xfId="23169" xr:uid="{EAAC7DB8-81F8-417E-B038-7C40041AED80}"/>
    <cellStyle name="Comma 3 9 3 4 2 3" xfId="6357" xr:uid="{00000000-0005-0000-0000-00007C4A0000}"/>
    <cellStyle name="Comma 3 9 3 4 2 3 2" xfId="15964" xr:uid="{00000000-0005-0000-0000-00007D4A0000}"/>
    <cellStyle name="Comma 3 9 3 4 2 3 2 2" xfId="35178" xr:uid="{55B476B2-C6F0-403F-9A04-1AC5CD69F46C}"/>
    <cellStyle name="Comma 3 9 3 4 2 3 3" xfId="25571" xr:uid="{03E46089-4544-4D93-9148-405BC7AC4D23}"/>
    <cellStyle name="Comma 3 9 3 4 2 4" xfId="11160" xr:uid="{00000000-0005-0000-0000-00007E4A0000}"/>
    <cellStyle name="Comma 3 9 3 4 2 4 2" xfId="30374" xr:uid="{4C1D1B1A-3684-474E-B7F2-3B1AE836BE7B}"/>
    <cellStyle name="Comma 3 9 3 4 2 5" xfId="20767" xr:uid="{79CE9FFB-797C-402E-A52F-7FEE474B32EB}"/>
    <cellStyle name="Comma 3 9 3 4 3" xfId="2350" xr:uid="{00000000-0005-0000-0000-00007F4A0000}"/>
    <cellStyle name="Comma 3 9 3 4 3 2" xfId="4755" xr:uid="{00000000-0005-0000-0000-0000804A0000}"/>
    <cellStyle name="Comma 3 9 3 4 3 2 2" xfId="9558" xr:uid="{00000000-0005-0000-0000-0000814A0000}"/>
    <cellStyle name="Comma 3 9 3 4 3 2 2 2" xfId="19165" xr:uid="{00000000-0005-0000-0000-0000824A0000}"/>
    <cellStyle name="Comma 3 9 3 4 3 2 2 2 2" xfId="38379" xr:uid="{51292D5E-E947-4DEB-A71E-C7C68F060DD4}"/>
    <cellStyle name="Comma 3 9 3 4 3 2 2 3" xfId="28772" xr:uid="{B0165A57-B5B5-4161-97D6-B1A3E2D735CB}"/>
    <cellStyle name="Comma 3 9 3 4 3 2 3" xfId="14362" xr:uid="{00000000-0005-0000-0000-0000834A0000}"/>
    <cellStyle name="Comma 3 9 3 4 3 2 3 2" xfId="33576" xr:uid="{4DF9C901-DFFF-4D6D-8345-D98B19D42396}"/>
    <cellStyle name="Comma 3 9 3 4 3 2 4" xfId="23969" xr:uid="{CCDD3074-0C43-4C93-88EB-02DE20D1E170}"/>
    <cellStyle name="Comma 3 9 3 4 3 3" xfId="7157" xr:uid="{00000000-0005-0000-0000-0000844A0000}"/>
    <cellStyle name="Comma 3 9 3 4 3 3 2" xfId="16764" xr:uid="{00000000-0005-0000-0000-0000854A0000}"/>
    <cellStyle name="Comma 3 9 3 4 3 3 2 2" xfId="35978" xr:uid="{0C9E876B-F707-4440-8348-4B5C6A78222D}"/>
    <cellStyle name="Comma 3 9 3 4 3 3 3" xfId="26371" xr:uid="{CF04967D-A5A9-4E3A-A9FB-1C329070CD67}"/>
    <cellStyle name="Comma 3 9 3 4 3 4" xfId="11960" xr:uid="{00000000-0005-0000-0000-0000864A0000}"/>
    <cellStyle name="Comma 3 9 3 4 3 4 2" xfId="31174" xr:uid="{301E39C3-8219-4A7B-938B-9871A62EA0F5}"/>
    <cellStyle name="Comma 3 9 3 4 3 5" xfId="21567" xr:uid="{D6D50C7A-0544-431E-87B8-8A1B2BD8FD45}"/>
    <cellStyle name="Comma 3 9 3 4 4" xfId="3155" xr:uid="{00000000-0005-0000-0000-0000874A0000}"/>
    <cellStyle name="Comma 3 9 3 4 4 2" xfId="7958" xr:uid="{00000000-0005-0000-0000-0000884A0000}"/>
    <cellStyle name="Comma 3 9 3 4 4 2 2" xfId="17565" xr:uid="{00000000-0005-0000-0000-0000894A0000}"/>
    <cellStyle name="Comma 3 9 3 4 4 2 2 2" xfId="36779" xr:uid="{A26639C8-BD9F-4762-8598-5DD82B0B76D1}"/>
    <cellStyle name="Comma 3 9 3 4 4 2 3" xfId="27172" xr:uid="{E7A73926-E374-4680-A7EA-8140F3F5D283}"/>
    <cellStyle name="Comma 3 9 3 4 4 3" xfId="12762" xr:uid="{00000000-0005-0000-0000-00008A4A0000}"/>
    <cellStyle name="Comma 3 9 3 4 4 3 2" xfId="31976" xr:uid="{629C54EC-3723-4458-93D9-C8A2784AE795}"/>
    <cellStyle name="Comma 3 9 3 4 4 4" xfId="22369" xr:uid="{1DBD0741-24D2-40F2-A414-2DE9D8CB00F0}"/>
    <cellStyle name="Comma 3 9 3 4 5" xfId="5557" xr:uid="{00000000-0005-0000-0000-00008B4A0000}"/>
    <cellStyle name="Comma 3 9 3 4 5 2" xfId="15164" xr:uid="{00000000-0005-0000-0000-00008C4A0000}"/>
    <cellStyle name="Comma 3 9 3 4 5 2 2" xfId="34378" xr:uid="{F58F1109-A291-4B23-A431-C9A49577A739}"/>
    <cellStyle name="Comma 3 9 3 4 5 3" xfId="24771" xr:uid="{B40FF388-5B1A-49B7-BA4D-D5A2ED4A2B33}"/>
    <cellStyle name="Comma 3 9 3 4 6" xfId="10360" xr:uid="{00000000-0005-0000-0000-00008D4A0000}"/>
    <cellStyle name="Comma 3 9 3 4 6 2" xfId="29574" xr:uid="{7D6C14E3-54B2-4A14-90D2-81EEEAB89766}"/>
    <cellStyle name="Comma 3 9 3 4 7" xfId="19967" xr:uid="{A5855427-0A5C-4613-8D12-55F28278460B}"/>
    <cellStyle name="Comma 3 9 3 5" xfId="950" xr:uid="{00000000-0005-0000-0000-00008E4A0000}"/>
    <cellStyle name="Comma 3 9 3 5 2" xfId="3355" xr:uid="{00000000-0005-0000-0000-00008F4A0000}"/>
    <cellStyle name="Comma 3 9 3 5 2 2" xfId="8158" xr:uid="{00000000-0005-0000-0000-0000904A0000}"/>
    <cellStyle name="Comma 3 9 3 5 2 2 2" xfId="17765" xr:uid="{00000000-0005-0000-0000-0000914A0000}"/>
    <cellStyle name="Comma 3 9 3 5 2 2 2 2" xfId="36979" xr:uid="{76DD27FE-F476-41B9-B856-682D090F7B4D}"/>
    <cellStyle name="Comma 3 9 3 5 2 2 3" xfId="27372" xr:uid="{F1A63737-DA1C-4865-9908-3CA0D0DDF1B9}"/>
    <cellStyle name="Comma 3 9 3 5 2 3" xfId="12962" xr:uid="{00000000-0005-0000-0000-0000924A0000}"/>
    <cellStyle name="Comma 3 9 3 5 2 3 2" xfId="32176" xr:uid="{7A243C6F-3F5E-48D0-8D57-1373C1864493}"/>
    <cellStyle name="Comma 3 9 3 5 2 4" xfId="22569" xr:uid="{399B3D0A-8E8A-4818-89B8-D13AE1575F2E}"/>
    <cellStyle name="Comma 3 9 3 5 3" xfId="5757" xr:uid="{00000000-0005-0000-0000-0000934A0000}"/>
    <cellStyle name="Comma 3 9 3 5 3 2" xfId="15364" xr:uid="{00000000-0005-0000-0000-0000944A0000}"/>
    <cellStyle name="Comma 3 9 3 5 3 2 2" xfId="34578" xr:uid="{9CE9A9BD-0182-4917-8C8E-4529234AD8B5}"/>
    <cellStyle name="Comma 3 9 3 5 3 3" xfId="24971" xr:uid="{60352FD2-5570-4E33-BCF1-F209C22445F5}"/>
    <cellStyle name="Comma 3 9 3 5 4" xfId="10560" xr:uid="{00000000-0005-0000-0000-0000954A0000}"/>
    <cellStyle name="Comma 3 9 3 5 4 2" xfId="29774" xr:uid="{00CFEFAE-690B-4C8E-9CDD-B86B421C49C8}"/>
    <cellStyle name="Comma 3 9 3 5 5" xfId="20167" xr:uid="{7664CE27-EBD8-481A-8765-57749DD92767}"/>
    <cellStyle name="Comma 3 9 3 6" xfId="1750" xr:uid="{00000000-0005-0000-0000-0000964A0000}"/>
    <cellStyle name="Comma 3 9 3 6 2" xfId="4155" xr:uid="{00000000-0005-0000-0000-0000974A0000}"/>
    <cellStyle name="Comma 3 9 3 6 2 2" xfId="8958" xr:uid="{00000000-0005-0000-0000-0000984A0000}"/>
    <cellStyle name="Comma 3 9 3 6 2 2 2" xfId="18565" xr:uid="{00000000-0005-0000-0000-0000994A0000}"/>
    <cellStyle name="Comma 3 9 3 6 2 2 2 2" xfId="37779" xr:uid="{AF3C55DD-DF27-4918-8ED1-1354B4F47C83}"/>
    <cellStyle name="Comma 3 9 3 6 2 2 3" xfId="28172" xr:uid="{D27E834D-6193-4671-B113-FDA3E9DBDB3B}"/>
    <cellStyle name="Comma 3 9 3 6 2 3" xfId="13762" xr:uid="{00000000-0005-0000-0000-00009A4A0000}"/>
    <cellStyle name="Comma 3 9 3 6 2 3 2" xfId="32976" xr:uid="{EFA0EFC4-15A5-4599-B2B2-E2D4FE21B221}"/>
    <cellStyle name="Comma 3 9 3 6 2 4" xfId="23369" xr:uid="{31D99082-0BE5-45A6-AA99-6786B20F9F15}"/>
    <cellStyle name="Comma 3 9 3 6 3" xfId="6557" xr:uid="{00000000-0005-0000-0000-00009B4A0000}"/>
    <cellStyle name="Comma 3 9 3 6 3 2" xfId="16164" xr:uid="{00000000-0005-0000-0000-00009C4A0000}"/>
    <cellStyle name="Comma 3 9 3 6 3 2 2" xfId="35378" xr:uid="{31841D41-0A40-4B57-8750-C1B447ABEAF1}"/>
    <cellStyle name="Comma 3 9 3 6 3 3" xfId="25771" xr:uid="{B48BA799-CF32-40BF-8B76-88D4EE06751D}"/>
    <cellStyle name="Comma 3 9 3 6 4" xfId="11360" xr:uid="{00000000-0005-0000-0000-00009D4A0000}"/>
    <cellStyle name="Comma 3 9 3 6 4 2" xfId="30574" xr:uid="{FEC36E36-E429-4000-972F-E502AFF6E21A}"/>
    <cellStyle name="Comma 3 9 3 6 5" xfId="20967" xr:uid="{936B2151-7A56-4E2E-A69C-1A41DF0CD470}"/>
    <cellStyle name="Comma 3 9 3 7" xfId="2555" xr:uid="{00000000-0005-0000-0000-00009E4A0000}"/>
    <cellStyle name="Comma 3 9 3 7 2" xfId="7358" xr:uid="{00000000-0005-0000-0000-00009F4A0000}"/>
    <cellStyle name="Comma 3 9 3 7 2 2" xfId="16965" xr:uid="{00000000-0005-0000-0000-0000A04A0000}"/>
    <cellStyle name="Comma 3 9 3 7 2 2 2" xfId="36179" xr:uid="{71CAE8D2-141B-46EC-AB0E-F37910176A1D}"/>
    <cellStyle name="Comma 3 9 3 7 2 3" xfId="26572" xr:uid="{9F4F5C76-8410-4BBB-B961-19C1CA024018}"/>
    <cellStyle name="Comma 3 9 3 7 3" xfId="12162" xr:uid="{00000000-0005-0000-0000-0000A14A0000}"/>
    <cellStyle name="Comma 3 9 3 7 3 2" xfId="31376" xr:uid="{ADB74E25-A139-4C0A-96C4-F68A6BE92E07}"/>
    <cellStyle name="Comma 3 9 3 7 4" xfId="21769" xr:uid="{520D7264-1AB2-4648-84FF-A9B00F7838E3}"/>
    <cellStyle name="Comma 3 9 3 8" xfId="4957" xr:uid="{00000000-0005-0000-0000-0000A24A0000}"/>
    <cellStyle name="Comma 3 9 3 8 2" xfId="14564" xr:uid="{00000000-0005-0000-0000-0000A34A0000}"/>
    <cellStyle name="Comma 3 9 3 8 2 2" xfId="33778" xr:uid="{712C80AD-47F9-4DCC-A0C3-5D2B4777A7AB}"/>
    <cellStyle name="Comma 3 9 3 8 3" xfId="24171" xr:uid="{E702C630-1703-4C68-B6FA-1FE8E4D0FB31}"/>
    <cellStyle name="Comma 3 9 3 9" xfId="9760" xr:uid="{00000000-0005-0000-0000-0000A44A0000}"/>
    <cellStyle name="Comma 3 9 3 9 2" xfId="28974" xr:uid="{1A870812-D7DA-4561-A421-1762E95159ED}"/>
    <cellStyle name="Comma 3 9 4" xfId="249" xr:uid="{00000000-0005-0000-0000-0000A54A0000}"/>
    <cellStyle name="Comma 3 9 4 2" xfId="1050" xr:uid="{00000000-0005-0000-0000-0000A64A0000}"/>
    <cellStyle name="Comma 3 9 4 2 2" xfId="3455" xr:uid="{00000000-0005-0000-0000-0000A74A0000}"/>
    <cellStyle name="Comma 3 9 4 2 2 2" xfId="8258" xr:uid="{00000000-0005-0000-0000-0000A84A0000}"/>
    <cellStyle name="Comma 3 9 4 2 2 2 2" xfId="17865" xr:uid="{00000000-0005-0000-0000-0000A94A0000}"/>
    <cellStyle name="Comma 3 9 4 2 2 2 2 2" xfId="37079" xr:uid="{7FD66E6A-2FEF-4336-BE50-D9E3F00B3EC7}"/>
    <cellStyle name="Comma 3 9 4 2 2 2 3" xfId="27472" xr:uid="{859158CB-0D95-444A-A3E8-325FD2292926}"/>
    <cellStyle name="Comma 3 9 4 2 2 3" xfId="13062" xr:uid="{00000000-0005-0000-0000-0000AA4A0000}"/>
    <cellStyle name="Comma 3 9 4 2 2 3 2" xfId="32276" xr:uid="{61703F38-CB37-4E88-AC41-6839A50946E4}"/>
    <cellStyle name="Comma 3 9 4 2 2 4" xfId="22669" xr:uid="{D575F7C1-0465-4F60-BCF8-90C11958E588}"/>
    <cellStyle name="Comma 3 9 4 2 3" xfId="5857" xr:uid="{00000000-0005-0000-0000-0000AB4A0000}"/>
    <cellStyle name="Comma 3 9 4 2 3 2" xfId="15464" xr:uid="{00000000-0005-0000-0000-0000AC4A0000}"/>
    <cellStyle name="Comma 3 9 4 2 3 2 2" xfId="34678" xr:uid="{A94DAB03-4236-415B-A1EF-1D1DF0299B84}"/>
    <cellStyle name="Comma 3 9 4 2 3 3" xfId="25071" xr:uid="{A3FA1D06-0FAC-4674-BBC4-978116E17F60}"/>
    <cellStyle name="Comma 3 9 4 2 4" xfId="10660" xr:uid="{00000000-0005-0000-0000-0000AD4A0000}"/>
    <cellStyle name="Comma 3 9 4 2 4 2" xfId="29874" xr:uid="{A9F080B9-00B7-400D-B386-FACAEEA88C2B}"/>
    <cellStyle name="Comma 3 9 4 2 5" xfId="20267" xr:uid="{129E8E16-5D88-4AA0-B791-92E36347E765}"/>
    <cellStyle name="Comma 3 9 4 3" xfId="1850" xr:uid="{00000000-0005-0000-0000-0000AE4A0000}"/>
    <cellStyle name="Comma 3 9 4 3 2" xfId="4255" xr:uid="{00000000-0005-0000-0000-0000AF4A0000}"/>
    <cellStyle name="Comma 3 9 4 3 2 2" xfId="9058" xr:uid="{00000000-0005-0000-0000-0000B04A0000}"/>
    <cellStyle name="Comma 3 9 4 3 2 2 2" xfId="18665" xr:uid="{00000000-0005-0000-0000-0000B14A0000}"/>
    <cellStyle name="Comma 3 9 4 3 2 2 2 2" xfId="37879" xr:uid="{6DE7D7EE-B46D-4CB5-90CA-AD5ABB153F61}"/>
    <cellStyle name="Comma 3 9 4 3 2 2 3" xfId="28272" xr:uid="{5F370316-1FF3-4090-B42B-1256B8FE06D4}"/>
    <cellStyle name="Comma 3 9 4 3 2 3" xfId="13862" xr:uid="{00000000-0005-0000-0000-0000B24A0000}"/>
    <cellStyle name="Comma 3 9 4 3 2 3 2" xfId="33076" xr:uid="{3DA4965A-D9C9-4061-BA28-6B0BD7C71B66}"/>
    <cellStyle name="Comma 3 9 4 3 2 4" xfId="23469" xr:uid="{5A7FD9AD-DCC2-41CA-BF52-3DBA9EEC613D}"/>
    <cellStyle name="Comma 3 9 4 3 3" xfId="6657" xr:uid="{00000000-0005-0000-0000-0000B34A0000}"/>
    <cellStyle name="Comma 3 9 4 3 3 2" xfId="16264" xr:uid="{00000000-0005-0000-0000-0000B44A0000}"/>
    <cellStyle name="Comma 3 9 4 3 3 2 2" xfId="35478" xr:uid="{C6105A91-48CB-4CB7-A964-3802ADF3DC8B}"/>
    <cellStyle name="Comma 3 9 4 3 3 3" xfId="25871" xr:uid="{F2B3B3A6-DE3D-4DFF-B4AF-D75774E6E43B}"/>
    <cellStyle name="Comma 3 9 4 3 4" xfId="11460" xr:uid="{00000000-0005-0000-0000-0000B54A0000}"/>
    <cellStyle name="Comma 3 9 4 3 4 2" xfId="30674" xr:uid="{30287306-D1AD-4A3D-BF94-D58E9E84E7D8}"/>
    <cellStyle name="Comma 3 9 4 3 5" xfId="21067" xr:uid="{C0A8F138-5C21-48AA-8007-98C54D715715}"/>
    <cellStyle name="Comma 3 9 4 4" xfId="2655" xr:uid="{00000000-0005-0000-0000-0000B64A0000}"/>
    <cellStyle name="Comma 3 9 4 4 2" xfId="7458" xr:uid="{00000000-0005-0000-0000-0000B74A0000}"/>
    <cellStyle name="Comma 3 9 4 4 2 2" xfId="17065" xr:uid="{00000000-0005-0000-0000-0000B84A0000}"/>
    <cellStyle name="Comma 3 9 4 4 2 2 2" xfId="36279" xr:uid="{FC12F108-70D1-4324-ACC4-1AFFCD7F6D02}"/>
    <cellStyle name="Comma 3 9 4 4 2 3" xfId="26672" xr:uid="{D2E19264-D61F-4514-BF46-C8535E248F1A}"/>
    <cellStyle name="Comma 3 9 4 4 3" xfId="12262" xr:uid="{00000000-0005-0000-0000-0000B94A0000}"/>
    <cellStyle name="Comma 3 9 4 4 3 2" xfId="31476" xr:uid="{908021C9-96EC-4613-B26B-41FA81B2A71C}"/>
    <cellStyle name="Comma 3 9 4 4 4" xfId="21869" xr:uid="{1A0C8D93-D98E-4136-8693-37F2157B3384}"/>
    <cellStyle name="Comma 3 9 4 5" xfId="5057" xr:uid="{00000000-0005-0000-0000-0000BA4A0000}"/>
    <cellStyle name="Comma 3 9 4 5 2" xfId="14664" xr:uid="{00000000-0005-0000-0000-0000BB4A0000}"/>
    <cellStyle name="Comma 3 9 4 5 2 2" xfId="33878" xr:uid="{B1E2F5DC-B6B4-4762-955B-7A7EF4EC21D9}"/>
    <cellStyle name="Comma 3 9 4 5 3" xfId="24271" xr:uid="{8FAB1C60-EE01-4317-91E9-FB19B4ABD7E5}"/>
    <cellStyle name="Comma 3 9 4 6" xfId="9860" xr:uid="{00000000-0005-0000-0000-0000BC4A0000}"/>
    <cellStyle name="Comma 3 9 4 6 2" xfId="29074" xr:uid="{9A68349A-C954-4409-BF2C-EBB7EDF99F13}"/>
    <cellStyle name="Comma 3 9 4 7" xfId="19467" xr:uid="{578390EC-FC2F-4C5D-A364-B68C207B1CF5}"/>
    <cellStyle name="Comma 3 9 5" xfId="449" xr:uid="{00000000-0005-0000-0000-0000BD4A0000}"/>
    <cellStyle name="Comma 3 9 5 2" xfId="1250" xr:uid="{00000000-0005-0000-0000-0000BE4A0000}"/>
    <cellStyle name="Comma 3 9 5 2 2" xfId="3655" xr:uid="{00000000-0005-0000-0000-0000BF4A0000}"/>
    <cellStyle name="Comma 3 9 5 2 2 2" xfId="8458" xr:uid="{00000000-0005-0000-0000-0000C04A0000}"/>
    <cellStyle name="Comma 3 9 5 2 2 2 2" xfId="18065" xr:uid="{00000000-0005-0000-0000-0000C14A0000}"/>
    <cellStyle name="Comma 3 9 5 2 2 2 2 2" xfId="37279" xr:uid="{47A1EFBF-D66D-4B21-AFE9-808D5FC3594A}"/>
    <cellStyle name="Comma 3 9 5 2 2 2 3" xfId="27672" xr:uid="{4BB961E3-8C17-452D-8778-40A306EDF51B}"/>
    <cellStyle name="Comma 3 9 5 2 2 3" xfId="13262" xr:uid="{00000000-0005-0000-0000-0000C24A0000}"/>
    <cellStyle name="Comma 3 9 5 2 2 3 2" xfId="32476" xr:uid="{2232CA0D-5FEB-46A3-80F5-AA2AEDDD3C0C}"/>
    <cellStyle name="Comma 3 9 5 2 2 4" xfId="22869" xr:uid="{7BBA05FB-4080-4D61-80A3-43214287F560}"/>
    <cellStyle name="Comma 3 9 5 2 3" xfId="6057" xr:uid="{00000000-0005-0000-0000-0000C34A0000}"/>
    <cellStyle name="Comma 3 9 5 2 3 2" xfId="15664" xr:uid="{00000000-0005-0000-0000-0000C44A0000}"/>
    <cellStyle name="Comma 3 9 5 2 3 2 2" xfId="34878" xr:uid="{86736E1C-ED69-459D-910D-BCE6CAD0DC33}"/>
    <cellStyle name="Comma 3 9 5 2 3 3" xfId="25271" xr:uid="{1F731E51-5BEC-43A6-99CB-483D242CB889}"/>
    <cellStyle name="Comma 3 9 5 2 4" xfId="10860" xr:uid="{00000000-0005-0000-0000-0000C54A0000}"/>
    <cellStyle name="Comma 3 9 5 2 4 2" xfId="30074" xr:uid="{A5ED7D81-CAEF-4807-A8E8-4D3875508984}"/>
    <cellStyle name="Comma 3 9 5 2 5" xfId="20467" xr:uid="{AA7FE56F-10E9-4852-BBBC-7E840B375978}"/>
    <cellStyle name="Comma 3 9 5 3" xfId="2050" xr:uid="{00000000-0005-0000-0000-0000C64A0000}"/>
    <cellStyle name="Comma 3 9 5 3 2" xfId="4455" xr:uid="{00000000-0005-0000-0000-0000C74A0000}"/>
    <cellStyle name="Comma 3 9 5 3 2 2" xfId="9258" xr:uid="{00000000-0005-0000-0000-0000C84A0000}"/>
    <cellStyle name="Comma 3 9 5 3 2 2 2" xfId="18865" xr:uid="{00000000-0005-0000-0000-0000C94A0000}"/>
    <cellStyle name="Comma 3 9 5 3 2 2 2 2" xfId="38079" xr:uid="{68776C42-096B-44C9-8166-6E3CB1042AA8}"/>
    <cellStyle name="Comma 3 9 5 3 2 2 3" xfId="28472" xr:uid="{35A89B38-8707-499E-A5C6-AAF001228265}"/>
    <cellStyle name="Comma 3 9 5 3 2 3" xfId="14062" xr:uid="{00000000-0005-0000-0000-0000CA4A0000}"/>
    <cellStyle name="Comma 3 9 5 3 2 3 2" xfId="33276" xr:uid="{917BB3B7-D9F5-43A2-AA9A-0418B560CA3D}"/>
    <cellStyle name="Comma 3 9 5 3 2 4" xfId="23669" xr:uid="{175A836C-4782-4C91-A3FD-7E7AF6A701B9}"/>
    <cellStyle name="Comma 3 9 5 3 3" xfId="6857" xr:uid="{00000000-0005-0000-0000-0000CB4A0000}"/>
    <cellStyle name="Comma 3 9 5 3 3 2" xfId="16464" xr:uid="{00000000-0005-0000-0000-0000CC4A0000}"/>
    <cellStyle name="Comma 3 9 5 3 3 2 2" xfId="35678" xr:uid="{84D1AFB7-DCC7-4B07-856A-6CB1BB928102}"/>
    <cellStyle name="Comma 3 9 5 3 3 3" xfId="26071" xr:uid="{33F35B28-F7F4-41BC-BC7C-A68B9482C1B6}"/>
    <cellStyle name="Comma 3 9 5 3 4" xfId="11660" xr:uid="{00000000-0005-0000-0000-0000CD4A0000}"/>
    <cellStyle name="Comma 3 9 5 3 4 2" xfId="30874" xr:uid="{189EA1D8-9319-43B4-881F-A266030DDF9D}"/>
    <cellStyle name="Comma 3 9 5 3 5" xfId="21267" xr:uid="{429DE9B1-F422-4A97-B784-94D5289002C7}"/>
    <cellStyle name="Comma 3 9 5 4" xfId="2855" xr:uid="{00000000-0005-0000-0000-0000CE4A0000}"/>
    <cellStyle name="Comma 3 9 5 4 2" xfId="7658" xr:uid="{00000000-0005-0000-0000-0000CF4A0000}"/>
    <cellStyle name="Comma 3 9 5 4 2 2" xfId="17265" xr:uid="{00000000-0005-0000-0000-0000D04A0000}"/>
    <cellStyle name="Comma 3 9 5 4 2 2 2" xfId="36479" xr:uid="{87CE7F1F-5939-4609-8DDE-77A18CD6D98D}"/>
    <cellStyle name="Comma 3 9 5 4 2 3" xfId="26872" xr:uid="{1912CE49-CD5A-4F78-928B-2709887D7F4E}"/>
    <cellStyle name="Comma 3 9 5 4 3" xfId="12462" xr:uid="{00000000-0005-0000-0000-0000D14A0000}"/>
    <cellStyle name="Comma 3 9 5 4 3 2" xfId="31676" xr:uid="{695B9DD7-DC1A-4EEF-B933-E7A7D416FE76}"/>
    <cellStyle name="Comma 3 9 5 4 4" xfId="22069" xr:uid="{3CCC758A-461E-49A6-972F-F06C9AB10E4B}"/>
    <cellStyle name="Comma 3 9 5 5" xfId="5257" xr:uid="{00000000-0005-0000-0000-0000D24A0000}"/>
    <cellStyle name="Comma 3 9 5 5 2" xfId="14864" xr:uid="{00000000-0005-0000-0000-0000D34A0000}"/>
    <cellStyle name="Comma 3 9 5 5 2 2" xfId="34078" xr:uid="{3C97E114-0FDD-45A5-ACEF-495CFCD064B0}"/>
    <cellStyle name="Comma 3 9 5 5 3" xfId="24471" xr:uid="{C3F93044-B45F-4646-8B2F-A1612D2FFC43}"/>
    <cellStyle name="Comma 3 9 5 6" xfId="10060" xr:uid="{00000000-0005-0000-0000-0000D44A0000}"/>
    <cellStyle name="Comma 3 9 5 6 2" xfId="29274" xr:uid="{791E5CFB-4E70-418F-94B9-F10121626655}"/>
    <cellStyle name="Comma 3 9 5 7" xfId="19667" xr:uid="{B9D6E437-4264-4B1B-A3C5-6FF611B6ED87}"/>
    <cellStyle name="Comma 3 9 6" xfId="649" xr:uid="{00000000-0005-0000-0000-0000D54A0000}"/>
    <cellStyle name="Comma 3 9 6 2" xfId="1450" xr:uid="{00000000-0005-0000-0000-0000D64A0000}"/>
    <cellStyle name="Comma 3 9 6 2 2" xfId="3855" xr:uid="{00000000-0005-0000-0000-0000D74A0000}"/>
    <cellStyle name="Comma 3 9 6 2 2 2" xfId="8658" xr:uid="{00000000-0005-0000-0000-0000D84A0000}"/>
    <cellStyle name="Comma 3 9 6 2 2 2 2" xfId="18265" xr:uid="{00000000-0005-0000-0000-0000D94A0000}"/>
    <cellStyle name="Comma 3 9 6 2 2 2 2 2" xfId="37479" xr:uid="{5079D168-242F-4EAC-8842-95C00A08DC9D}"/>
    <cellStyle name="Comma 3 9 6 2 2 2 3" xfId="27872" xr:uid="{4EBA1F4A-67AC-429B-A39C-EB898BC6CC36}"/>
    <cellStyle name="Comma 3 9 6 2 2 3" xfId="13462" xr:uid="{00000000-0005-0000-0000-0000DA4A0000}"/>
    <cellStyle name="Comma 3 9 6 2 2 3 2" xfId="32676" xr:uid="{67E69E9E-B24D-4F0D-981A-B8457C2F3685}"/>
    <cellStyle name="Comma 3 9 6 2 2 4" xfId="23069" xr:uid="{9ADFE67E-6690-4B9B-8FF5-32EEEB4AA8AE}"/>
    <cellStyle name="Comma 3 9 6 2 3" xfId="6257" xr:uid="{00000000-0005-0000-0000-0000DB4A0000}"/>
    <cellStyle name="Comma 3 9 6 2 3 2" xfId="15864" xr:uid="{00000000-0005-0000-0000-0000DC4A0000}"/>
    <cellStyle name="Comma 3 9 6 2 3 2 2" xfId="35078" xr:uid="{FBECFAEF-C86C-4419-98BA-40D1AA818FE6}"/>
    <cellStyle name="Comma 3 9 6 2 3 3" xfId="25471" xr:uid="{27259105-0FDA-4356-A0B7-73C8AC5DB151}"/>
    <cellStyle name="Comma 3 9 6 2 4" xfId="11060" xr:uid="{00000000-0005-0000-0000-0000DD4A0000}"/>
    <cellStyle name="Comma 3 9 6 2 4 2" xfId="30274" xr:uid="{4FB64899-38BF-460D-8E99-C7A637F56E42}"/>
    <cellStyle name="Comma 3 9 6 2 5" xfId="20667" xr:uid="{537F3C81-B18B-4D7C-A2D9-5769F08D3CB8}"/>
    <cellStyle name="Comma 3 9 6 3" xfId="2250" xr:uid="{00000000-0005-0000-0000-0000DE4A0000}"/>
    <cellStyle name="Comma 3 9 6 3 2" xfId="4655" xr:uid="{00000000-0005-0000-0000-0000DF4A0000}"/>
    <cellStyle name="Comma 3 9 6 3 2 2" xfId="9458" xr:uid="{00000000-0005-0000-0000-0000E04A0000}"/>
    <cellStyle name="Comma 3 9 6 3 2 2 2" xfId="19065" xr:uid="{00000000-0005-0000-0000-0000E14A0000}"/>
    <cellStyle name="Comma 3 9 6 3 2 2 2 2" xfId="38279" xr:uid="{7B20228D-AECE-495E-8F80-55BCF24932C2}"/>
    <cellStyle name="Comma 3 9 6 3 2 2 3" xfId="28672" xr:uid="{44D9174D-5EEF-42CA-A8B6-8DAC14A274E4}"/>
    <cellStyle name="Comma 3 9 6 3 2 3" xfId="14262" xr:uid="{00000000-0005-0000-0000-0000E24A0000}"/>
    <cellStyle name="Comma 3 9 6 3 2 3 2" xfId="33476" xr:uid="{D0432E95-E3E1-4C34-B5D8-A56509939BCD}"/>
    <cellStyle name="Comma 3 9 6 3 2 4" xfId="23869" xr:uid="{5CEE0A49-B040-40CF-9BF3-7B06758E23A8}"/>
    <cellStyle name="Comma 3 9 6 3 3" xfId="7057" xr:uid="{00000000-0005-0000-0000-0000E34A0000}"/>
    <cellStyle name="Comma 3 9 6 3 3 2" xfId="16664" xr:uid="{00000000-0005-0000-0000-0000E44A0000}"/>
    <cellStyle name="Comma 3 9 6 3 3 2 2" xfId="35878" xr:uid="{EE72B2BE-8E0C-44AE-A69A-ACD8EF05287D}"/>
    <cellStyle name="Comma 3 9 6 3 3 3" xfId="26271" xr:uid="{8FE9B2BD-D3DC-4C42-AE7F-DAC36B393ECB}"/>
    <cellStyle name="Comma 3 9 6 3 4" xfId="11860" xr:uid="{00000000-0005-0000-0000-0000E54A0000}"/>
    <cellStyle name="Comma 3 9 6 3 4 2" xfId="31074" xr:uid="{5993BB08-5B76-421E-9B8B-0913627D1A7A}"/>
    <cellStyle name="Comma 3 9 6 3 5" xfId="21467" xr:uid="{931D80C8-A735-4134-AA24-4B37E1C5A2A6}"/>
    <cellStyle name="Comma 3 9 6 4" xfId="3055" xr:uid="{00000000-0005-0000-0000-0000E64A0000}"/>
    <cellStyle name="Comma 3 9 6 4 2" xfId="7858" xr:uid="{00000000-0005-0000-0000-0000E74A0000}"/>
    <cellStyle name="Comma 3 9 6 4 2 2" xfId="17465" xr:uid="{00000000-0005-0000-0000-0000E84A0000}"/>
    <cellStyle name="Comma 3 9 6 4 2 2 2" xfId="36679" xr:uid="{DE6A29F7-CDE8-4AF4-955E-A287F61E5D17}"/>
    <cellStyle name="Comma 3 9 6 4 2 3" xfId="27072" xr:uid="{3F6A0190-8CE8-4A93-B0E1-46294BC77B8C}"/>
    <cellStyle name="Comma 3 9 6 4 3" xfId="12662" xr:uid="{00000000-0005-0000-0000-0000E94A0000}"/>
    <cellStyle name="Comma 3 9 6 4 3 2" xfId="31876" xr:uid="{C4BAF72F-0AA8-43C0-A8FD-B235F8173B10}"/>
    <cellStyle name="Comma 3 9 6 4 4" xfId="22269" xr:uid="{DA5333FB-FD34-4837-AC39-70400300A66E}"/>
    <cellStyle name="Comma 3 9 6 5" xfId="5457" xr:uid="{00000000-0005-0000-0000-0000EA4A0000}"/>
    <cellStyle name="Comma 3 9 6 5 2" xfId="15064" xr:uid="{00000000-0005-0000-0000-0000EB4A0000}"/>
    <cellStyle name="Comma 3 9 6 5 2 2" xfId="34278" xr:uid="{A4774C08-FF95-47E8-9FF5-F783D61296CD}"/>
    <cellStyle name="Comma 3 9 6 5 3" xfId="24671" xr:uid="{931CB4ED-D831-4C47-BFE1-5311E6A99A63}"/>
    <cellStyle name="Comma 3 9 6 6" xfId="10260" xr:uid="{00000000-0005-0000-0000-0000EC4A0000}"/>
    <cellStyle name="Comma 3 9 6 6 2" xfId="29474" xr:uid="{1B76A061-4585-4147-8B64-F7FFFD0A7D78}"/>
    <cellStyle name="Comma 3 9 6 7" xfId="19867" xr:uid="{3F8BE49D-1D90-46F1-BE30-342621DD28E2}"/>
    <cellStyle name="Comma 3 9 7" xfId="850" xr:uid="{00000000-0005-0000-0000-0000ED4A0000}"/>
    <cellStyle name="Comma 3 9 7 2" xfId="3255" xr:uid="{00000000-0005-0000-0000-0000EE4A0000}"/>
    <cellStyle name="Comma 3 9 7 2 2" xfId="8058" xr:uid="{00000000-0005-0000-0000-0000EF4A0000}"/>
    <cellStyle name="Comma 3 9 7 2 2 2" xfId="17665" xr:uid="{00000000-0005-0000-0000-0000F04A0000}"/>
    <cellStyle name="Comma 3 9 7 2 2 2 2" xfId="36879" xr:uid="{8277A2D2-BB78-41DE-837C-3FD8D98B706C}"/>
    <cellStyle name="Comma 3 9 7 2 2 3" xfId="27272" xr:uid="{6CB85298-1B10-461A-B670-4DDDF3EB7DAB}"/>
    <cellStyle name="Comma 3 9 7 2 3" xfId="12862" xr:uid="{00000000-0005-0000-0000-0000F14A0000}"/>
    <cellStyle name="Comma 3 9 7 2 3 2" xfId="32076" xr:uid="{782B632B-8706-4833-97E3-A98ACAB93B45}"/>
    <cellStyle name="Comma 3 9 7 2 4" xfId="22469" xr:uid="{447C9E46-EDE1-41BE-83A3-B5032036F454}"/>
    <cellStyle name="Comma 3 9 7 3" xfId="5657" xr:uid="{00000000-0005-0000-0000-0000F24A0000}"/>
    <cellStyle name="Comma 3 9 7 3 2" xfId="15264" xr:uid="{00000000-0005-0000-0000-0000F34A0000}"/>
    <cellStyle name="Comma 3 9 7 3 2 2" xfId="34478" xr:uid="{AEBC6AC9-C36B-4FD7-BACC-A73DE5A12A6A}"/>
    <cellStyle name="Comma 3 9 7 3 3" xfId="24871" xr:uid="{554B21DE-EC5A-439E-A241-E20FD15F06AC}"/>
    <cellStyle name="Comma 3 9 7 4" xfId="10460" xr:uid="{00000000-0005-0000-0000-0000F44A0000}"/>
    <cellStyle name="Comma 3 9 7 4 2" xfId="29674" xr:uid="{58041C0E-A4F7-410D-95E0-BB4FE5F17D87}"/>
    <cellStyle name="Comma 3 9 7 5" xfId="20067" xr:uid="{BB1EA4DD-B419-4270-8224-A3C011A7220A}"/>
    <cellStyle name="Comma 3 9 8" xfId="1650" xr:uid="{00000000-0005-0000-0000-0000F54A0000}"/>
    <cellStyle name="Comma 3 9 8 2" xfId="4055" xr:uid="{00000000-0005-0000-0000-0000F64A0000}"/>
    <cellStyle name="Comma 3 9 8 2 2" xfId="8858" xr:uid="{00000000-0005-0000-0000-0000F74A0000}"/>
    <cellStyle name="Comma 3 9 8 2 2 2" xfId="18465" xr:uid="{00000000-0005-0000-0000-0000F84A0000}"/>
    <cellStyle name="Comma 3 9 8 2 2 2 2" xfId="37679" xr:uid="{F50AF208-E8FD-4AA4-ABE7-0DD5EA7A2751}"/>
    <cellStyle name="Comma 3 9 8 2 2 3" xfId="28072" xr:uid="{F8B463B9-EE77-4A4B-BA44-4FA3AD89CB7F}"/>
    <cellStyle name="Comma 3 9 8 2 3" xfId="13662" xr:uid="{00000000-0005-0000-0000-0000F94A0000}"/>
    <cellStyle name="Comma 3 9 8 2 3 2" xfId="32876" xr:uid="{81CF84AE-88B5-4384-B4AB-092725AC522B}"/>
    <cellStyle name="Comma 3 9 8 2 4" xfId="23269" xr:uid="{41F4F865-B83D-491A-97D4-6F622E0B8D0D}"/>
    <cellStyle name="Comma 3 9 8 3" xfId="6457" xr:uid="{00000000-0005-0000-0000-0000FA4A0000}"/>
    <cellStyle name="Comma 3 9 8 3 2" xfId="16064" xr:uid="{00000000-0005-0000-0000-0000FB4A0000}"/>
    <cellStyle name="Comma 3 9 8 3 2 2" xfId="35278" xr:uid="{6586040E-D9C7-4D67-8A3A-3E6589838EF6}"/>
    <cellStyle name="Comma 3 9 8 3 3" xfId="25671" xr:uid="{AC2EB655-A137-41D1-B4C3-DBBCDC4E3358}"/>
    <cellStyle name="Comma 3 9 8 4" xfId="11260" xr:uid="{00000000-0005-0000-0000-0000FC4A0000}"/>
    <cellStyle name="Comma 3 9 8 4 2" xfId="30474" xr:uid="{EC6F1C78-CC00-4A55-B57B-A1C7442DF2C8}"/>
    <cellStyle name="Comma 3 9 8 5" xfId="20867" xr:uid="{0BA744B1-D2B6-479E-82AB-344DE2AB2140}"/>
    <cellStyle name="Comma 3 9 9" xfId="2455" xr:uid="{00000000-0005-0000-0000-0000FD4A0000}"/>
    <cellStyle name="Comma 3 9 9 2" xfId="7258" xr:uid="{00000000-0005-0000-0000-0000FE4A0000}"/>
    <cellStyle name="Comma 3 9 9 2 2" xfId="16865" xr:uid="{00000000-0005-0000-0000-0000FF4A0000}"/>
    <cellStyle name="Comma 3 9 9 2 2 2" xfId="36079" xr:uid="{E8981B97-5FB7-4458-BB1F-12B66AEA556B}"/>
    <cellStyle name="Comma 3 9 9 2 3" xfId="26472" xr:uid="{D9C1D86A-8BB0-47F1-95C5-22A63B5485FB}"/>
    <cellStyle name="Comma 3 9 9 3" xfId="12062" xr:uid="{00000000-0005-0000-0000-0000004B0000}"/>
    <cellStyle name="Comma 3 9 9 3 2" xfId="31276" xr:uid="{9A459E18-9009-463B-A4F4-24A7B395CAA0}"/>
    <cellStyle name="Comma 3 9 9 4" xfId="21669" xr:uid="{A2F8AF82-F612-4BFB-BDAE-3F9F4EBBE343}"/>
    <cellStyle name="Comma 4" xfId="2410" xr:uid="{00000000-0005-0000-0000-0000014B0000}"/>
    <cellStyle name="Comma 4 2" xfId="4814" xr:uid="{00000000-0005-0000-0000-0000024B0000}"/>
    <cellStyle name="Comma 4 2 2" xfId="9617" xr:uid="{00000000-0005-0000-0000-0000034B0000}"/>
    <cellStyle name="Comma 4 2 2 2" xfId="19224" xr:uid="{00000000-0005-0000-0000-0000044B0000}"/>
    <cellStyle name="Comma 4 2 2 2 2" xfId="38438" xr:uid="{06AC47EF-B654-405D-8344-B4BEBE7C16FE}"/>
    <cellStyle name="Comma 4 2 2 3" xfId="28831" xr:uid="{E6D58350-F1AE-478A-BB51-C2B829B91988}"/>
    <cellStyle name="Comma 4 2 3" xfId="14421" xr:uid="{00000000-0005-0000-0000-0000054B0000}"/>
    <cellStyle name="Comma 4 2 3 2" xfId="33635" xr:uid="{623C0F19-5AD0-41F8-8765-812FF2DF463C}"/>
    <cellStyle name="Comma 4 2 4" xfId="24028" xr:uid="{938194D4-0B2A-47BA-9DD5-8F2B30A196E2}"/>
    <cellStyle name="Comma 4 3" xfId="7216" xr:uid="{00000000-0005-0000-0000-0000064B0000}"/>
    <cellStyle name="Comma 4 3 2" xfId="16823" xr:uid="{00000000-0005-0000-0000-0000074B0000}"/>
    <cellStyle name="Comma 4 3 2 2" xfId="36037" xr:uid="{B4B01C7A-2748-4429-84AE-C0C94A6FA1D1}"/>
    <cellStyle name="Comma 4 3 3" xfId="26430" xr:uid="{2DCB018D-5F22-4639-8947-3C993A424DF2}"/>
    <cellStyle name="Comma 4 4" xfId="12019" xr:uid="{00000000-0005-0000-0000-0000084B0000}"/>
    <cellStyle name="Comma 4 4 2" xfId="31233" xr:uid="{7C350324-556E-43AA-AAAD-77787425A9F2}"/>
    <cellStyle name="Comma 4 5" xfId="21626" xr:uid="{4745CB89-6080-4D8E-915D-2CD420D6B154}"/>
    <cellStyle name="Comma 5" xfId="4815" xr:uid="{00000000-0005-0000-0000-0000094B0000}"/>
    <cellStyle name="Comma 5 2" xfId="9618" xr:uid="{00000000-0005-0000-0000-00000A4B0000}"/>
    <cellStyle name="Comma 5 2 2" xfId="19225" xr:uid="{00000000-0005-0000-0000-00000B4B0000}"/>
    <cellStyle name="Comma 5 2 2 2" xfId="38439" xr:uid="{9E1F2085-7C99-4636-BBF0-C14E0E7C084C}"/>
    <cellStyle name="Comma 5 2 3" xfId="28832" xr:uid="{484361D4-416B-4E7D-8895-CB236C3D7545}"/>
    <cellStyle name="Comma 5 3" xfId="14422" xr:uid="{00000000-0005-0000-0000-00000C4B0000}"/>
    <cellStyle name="Comma 5 3 2" xfId="33636" xr:uid="{EF8C9198-7150-4B96-B985-D3238DF9D06B}"/>
    <cellStyle name="Comma 5 4" xfId="24029" xr:uid="{7EB0E314-C92A-452E-A556-DA97D3FE6BFB}"/>
    <cellStyle name="Comma 6" xfId="12020" xr:uid="{00000000-0005-0000-0000-00000D4B0000}"/>
    <cellStyle name="Comma 6 2" xfId="31234" xr:uid="{DC91D108-9318-4AA4-9A01-5E90FFDCF369}"/>
    <cellStyle name="Comma 7" xfId="21627" xr:uid="{0D8A147F-93B6-4FB7-93AC-CFEDE9EDBA7A}"/>
    <cellStyle name="Hyperlink 2" xfId="808" xr:uid="{00000000-0005-0000-0000-00000F4B0000}"/>
    <cellStyle name="Normal" xfId="0" builtinId="0"/>
    <cellStyle name="Normal 2" xfId="3" xr:uid="{00000000-0005-0000-0000-0000114B0000}"/>
    <cellStyle name="Normal 2 10 2 2 2 2 2" xfId="38440" xr:uid="{A351BB1A-4EB1-45CD-A1D7-B9E1B3403984}"/>
    <cellStyle name="Normal 2 2" xfId="9" xr:uid="{00000000-0005-0000-0000-0000124B0000}"/>
    <cellStyle name="Normal 2 3" xfId="2413" xr:uid="{00000000-0005-0000-0000-0000134B0000}"/>
    <cellStyle name="Normal 2 4" xfId="2409" xr:uid="{00000000-0005-0000-0000-0000144B0000}"/>
    <cellStyle name="Normal 3" xfId="4" xr:uid="{00000000-0005-0000-0000-0000154B0000}"/>
    <cellStyle name="Normal 4" xfId="5" xr:uid="{00000000-0005-0000-0000-0000164B0000}"/>
    <cellStyle name="Normal 4 4" xfId="6" xr:uid="{00000000-0005-0000-0000-0000174B0000}"/>
    <cellStyle name="Normal 5" xfId="57" xr:uid="{00000000-0005-0000-0000-0000184B0000}"/>
    <cellStyle name="Normal 6" xfId="2412" xr:uid="{00000000-0005-0000-0000-0000194B0000}"/>
    <cellStyle name="Normal 7" xfId="14" xr:uid="{00000000-0005-0000-0000-00001A4B0000}"/>
  </cellStyles>
  <dxfs count="11">
    <dxf>
      <fill>
        <patternFill patternType="none">
          <fgColor indexed="64"/>
          <bgColor indexed="65"/>
        </patternFill>
      </fill>
    </dxf>
    <dxf>
      <fill>
        <patternFill patternType="solid">
          <fgColor rgb="FFD9D9D9"/>
          <bgColor rgb="FF000000"/>
        </patternFill>
      </fill>
    </dxf>
    <dxf>
      <fill>
        <patternFill patternType="solid">
          <fgColor rgb="FFFF7C80"/>
          <bgColor rgb="FF000000"/>
        </patternFill>
      </fill>
    </dxf>
    <dxf>
      <fill>
        <patternFill patternType="solid">
          <fgColor rgb="FFFFF2CC"/>
          <bgColor rgb="FF000000"/>
        </patternFill>
      </fill>
    </dxf>
    <dxf>
      <fill>
        <patternFill patternType="solid">
          <fgColor rgb="FFE2EFDA"/>
          <bgColor rgb="FF000000"/>
        </patternFill>
      </fill>
    </dxf>
    <dxf>
      <fill>
        <patternFill patternType="solid">
          <fgColor rgb="FFDDEBF7"/>
          <bgColor rgb="FF000000"/>
        </patternFill>
      </fill>
    </dxf>
    <dxf>
      <fill>
        <patternFill patternType="solid">
          <fgColor rgb="FFD9D9D9"/>
          <bgColor rgb="FF000000"/>
        </patternFill>
      </fill>
    </dxf>
    <dxf>
      <fill>
        <patternFill patternType="solid">
          <fgColor rgb="FFE2EFDA"/>
          <bgColor rgb="FF000000"/>
        </patternFill>
      </fill>
    </dxf>
    <dxf>
      <fill>
        <patternFill patternType="solid">
          <fgColor rgb="FFFFF2CC"/>
          <bgColor rgb="FF000000"/>
        </patternFill>
      </fill>
    </dxf>
    <dxf>
      <fill>
        <patternFill patternType="solid">
          <fgColor rgb="FFFF7C80"/>
          <bgColor rgb="FF000000"/>
        </patternFill>
      </fill>
    </dxf>
    <dxf>
      <fill>
        <patternFill patternType="solid">
          <fgColor rgb="FFDDEBF7"/>
          <bgColor rgb="FF000000"/>
        </patternFill>
      </fill>
    </dxf>
  </dxfs>
  <tableStyles count="0" defaultTableStyle="TableStyleMedium2" defaultPivotStyle="PivotStyleLight16"/>
  <colors>
    <mruColors>
      <color rgb="FFE68A97"/>
      <color rgb="FFF79BD4"/>
      <color rgb="FFFF7C80"/>
      <color rgb="FFF21645"/>
      <color rgb="FF62C5E0"/>
      <color rgb="FF840B55"/>
      <color rgb="FF1F2A44"/>
      <color rgb="FF8699C8"/>
      <color rgb="FF9D2235"/>
      <color rgb="FF5E52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9955374744003197E-2"/>
          <c:y val="7.6403855330766074E-2"/>
          <c:w val="0.90494831276346099"/>
          <c:h val="0.76582274391418015"/>
        </c:manualLayout>
      </c:layout>
      <c:lineChart>
        <c:grouping val="standard"/>
        <c:varyColors val="0"/>
        <c:ser>
          <c:idx val="0"/>
          <c:order val="0"/>
          <c:tx>
            <c:strRef>
              <c:f>'GRAFIKI II'!$B$3</c:f>
              <c:strCache>
                <c:ptCount val="1"/>
                <c:pt idx="0">
                  <c:v> MK noteikumu faktiskā izpilde;  finansējums kumulatīvi, milj. EUR</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0-C644-49D6-A1D6-81B69DC5171E}"/>
            </c:ext>
          </c:extLst>
        </c:ser>
        <c:dLbls>
          <c:showLegendKey val="0"/>
          <c:showVal val="0"/>
          <c:showCatName val="0"/>
          <c:showSerName val="0"/>
          <c:showPercent val="0"/>
          <c:showBubbleSize val="0"/>
        </c:dLbls>
        <c:smooth val="0"/>
        <c:axId val="1591708688"/>
        <c:axId val="1591710352"/>
      </c:lineChart>
      <c:catAx>
        <c:axId val="159170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10352"/>
        <c:crosses val="autoZero"/>
        <c:auto val="1"/>
        <c:lblAlgn val="ctr"/>
        <c:lblOffset val="100"/>
        <c:noMultiLvlLbl val="0"/>
      </c:catAx>
      <c:valAx>
        <c:axId val="159171035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08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1"/>
          <c:tx>
            <c:strRef>
              <c:f>'GRAFIKI II'!$H$3</c:f>
              <c:strCache>
                <c:ptCount val="1"/>
                <c:pt idx="0">
                  <c:v>MK noteikumu apstiprināšanas plāns uz 25.04.2023; finansējums kumulatīvi, milj. EUR</c:v>
                </c:pt>
              </c:strCache>
            </c:strRef>
          </c:tx>
          <c:spPr>
            <a:ln w="31750">
              <a:solidFill>
                <a:srgbClr val="C00000"/>
              </a:solidFill>
            </a:ln>
            <a:effectLst/>
          </c:spPr>
          <c:marker>
            <c:symbol val="none"/>
          </c:marker>
          <c:dLbls>
            <c:spPr>
              <a:noFill/>
              <a:ln>
                <a:noFill/>
              </a:ln>
              <a:effectLst/>
            </c:spPr>
            <c:txPr>
              <a:bodyPr rot="0" vert="horz"/>
              <a:lstStyle/>
              <a:p>
                <a:pPr algn="l">
                  <a:defRPr sz="1200" b="1"/>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6FF8-4134-94E9-FAD1DCBAC37A}"/>
            </c:ext>
          </c:extLst>
        </c:ser>
        <c:ser>
          <c:idx val="0"/>
          <c:order val="0"/>
          <c:tx>
            <c:strRef>
              <c:f>'GRAFIKI II'!$B$3</c:f>
              <c:strCache>
                <c:ptCount val="1"/>
                <c:pt idx="0">
                  <c:v> MK noteikumu faktiskā izpilde;  finansējums kumulatīvi, milj. EUR</c:v>
                </c:pt>
              </c:strCache>
            </c:strRef>
          </c:tx>
          <c:spPr>
            <a:ln w="31750">
              <a:solidFill>
                <a:schemeClr val="accent1">
                  <a:lumMod val="50000"/>
                </a:schemeClr>
              </a:solidFill>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6FF8-4134-94E9-FAD1DCBAC37A}"/>
                </c:ext>
              </c:extLst>
            </c:dLbl>
            <c:spPr>
              <a:noFill/>
              <a:ln>
                <a:noFill/>
              </a:ln>
              <a:effectLst/>
            </c:spPr>
            <c:txPr>
              <a:bodyPr rot="0" vert="horz"/>
              <a:lstStyle/>
              <a:p>
                <a:pPr>
                  <a:defRPr sz="1200" b="1"/>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2-6FF8-4134-94E9-FAD1DCBAC37A}"/>
            </c:ext>
          </c:extLst>
        </c:ser>
        <c:dLbls>
          <c:showLegendKey val="0"/>
          <c:showVal val="0"/>
          <c:showCatName val="0"/>
          <c:showSerName val="0"/>
          <c:showPercent val="0"/>
          <c:showBubbleSize val="0"/>
        </c:dLbls>
        <c:smooth val="0"/>
        <c:axId val="1360950400"/>
        <c:axId val="1360942912"/>
      </c:lineChart>
      <c:catAx>
        <c:axId val="1360950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sz="1050"/>
            </a:pPr>
            <a:endParaRPr lang="lv-LV"/>
          </a:p>
        </c:txPr>
        <c:crossAx val="1360942912"/>
        <c:crosses val="autoZero"/>
        <c:auto val="1"/>
        <c:lblAlgn val="ctr"/>
        <c:lblOffset val="100"/>
        <c:noMultiLvlLbl val="0"/>
      </c:catAx>
      <c:valAx>
        <c:axId val="1360942912"/>
        <c:scaling>
          <c:orientation val="minMax"/>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vert="horz"/>
          <a:lstStyle/>
          <a:p>
            <a:pPr>
              <a:defRPr sz="1050"/>
            </a:pPr>
            <a:endParaRPr lang="lv-LV"/>
          </a:p>
        </c:txPr>
        <c:crossAx val="1360950400"/>
        <c:crosses val="autoZero"/>
        <c:crossBetween val="between"/>
      </c:valAx>
      <c:spPr>
        <a:noFill/>
        <a:ln>
          <a:noFill/>
        </a:ln>
        <a:effectLst/>
      </c:spPr>
    </c:plotArea>
    <c:legend>
      <c:legendPos val="b"/>
      <c:overlay val="0"/>
      <c:spPr>
        <a:noFill/>
        <a:ln>
          <a:noFill/>
        </a:ln>
        <a:effectLst/>
      </c:spPr>
      <c:txPr>
        <a:bodyPr rot="0" vert="horz"/>
        <a:lstStyle/>
        <a:p>
          <a:pPr>
            <a:defRPr sz="1050"/>
          </a:pPr>
          <a:endParaRPr lang="lv-LV"/>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0CC3-4485-8D8C-93D7F7B21A29}"/>
            </c:ext>
          </c:extLst>
        </c:ser>
        <c:ser>
          <c:idx val="1"/>
          <c:order val="1"/>
          <c:tx>
            <c:strRef>
              <c:f>'GRAFIKI II'!$H$3</c:f>
              <c:strCache>
                <c:ptCount val="1"/>
                <c:pt idx="0">
                  <c:v>MK noteikumu apstiprināšanas plāns uz 25.04.2023; finansējums kumulatīvi, milj. EUR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0CC3-4485-8D8C-93D7F7B21A29}"/>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2-0CC3-4485-8D8C-93D7F7B21A29}"/>
            </c:ext>
          </c:extLst>
        </c:ser>
        <c:dLbls>
          <c:showLegendKey val="0"/>
          <c:showVal val="0"/>
          <c:showCatName val="0"/>
          <c:showSerName val="0"/>
          <c:showPercent val="0"/>
          <c:showBubbleSize val="0"/>
        </c:dLbls>
        <c:gapWidth val="150"/>
        <c:overlap val="100"/>
        <c:axId val="1478555488"/>
        <c:axId val="1478554656"/>
      </c:barChart>
      <c:catAx>
        <c:axId val="1478555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4656"/>
        <c:crosses val="autoZero"/>
        <c:auto val="1"/>
        <c:lblAlgn val="ctr"/>
        <c:lblOffset val="100"/>
        <c:noMultiLvlLbl val="0"/>
      </c:catAx>
      <c:valAx>
        <c:axId val="147855465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8653-4A69-AAB2-19643B64D303}"/>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8653-4A69-AAB2-19643B64D303}"/>
            </c:ext>
          </c:extLst>
        </c:ser>
        <c:dLbls>
          <c:showLegendKey val="0"/>
          <c:showVal val="0"/>
          <c:showCatName val="0"/>
          <c:showSerName val="0"/>
          <c:showPercent val="0"/>
          <c:showBubbleSize val="0"/>
        </c:dLbls>
        <c:gapWidth val="219"/>
        <c:overlap val="100"/>
        <c:axId val="1359735152"/>
        <c:axId val="1359731824"/>
      </c:barChart>
      <c:lineChart>
        <c:grouping val="standard"/>
        <c:varyColors val="0"/>
        <c:ser>
          <c:idx val="1"/>
          <c:order val="1"/>
          <c:tx>
            <c:strRef>
              <c:f>'GRAFIKI II'!$H$3</c:f>
              <c:strCache>
                <c:ptCount val="1"/>
                <c:pt idx="0">
                  <c:v>MK noteikumu apstiprināšanas plāns uz 25.04.2023; finansējums kumulatīvi, milj. EUR</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8653-4A69-AAB2-19643B64D303}"/>
            </c:ext>
          </c:extLst>
        </c:ser>
        <c:dLbls>
          <c:showLegendKey val="0"/>
          <c:showVal val="0"/>
          <c:showCatName val="0"/>
          <c:showSerName val="0"/>
          <c:showPercent val="0"/>
          <c:showBubbleSize val="0"/>
        </c:dLbls>
        <c:marker val="1"/>
        <c:smooth val="0"/>
        <c:axId val="1359735152"/>
        <c:axId val="1359731824"/>
      </c:lineChart>
      <c:catAx>
        <c:axId val="135973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1824"/>
        <c:crosses val="autoZero"/>
        <c:auto val="1"/>
        <c:lblAlgn val="ctr"/>
        <c:lblOffset val="100"/>
        <c:noMultiLvlLbl val="0"/>
      </c:catAx>
      <c:valAx>
        <c:axId val="13597318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5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US" sz="1000" b="1">
                <a:latin typeface="Verdana" panose="020B0604030504040204" pitchFamily="34" charset="0"/>
                <a:ea typeface="Verdana" panose="020B0604030504040204" pitchFamily="34" charset="0"/>
              </a:rPr>
              <a:t>MK noteikumu finans</a:t>
            </a:r>
            <a:r>
              <a:rPr lang="lv-LV" sz="1000" b="1">
                <a:latin typeface="Verdana" panose="020B0604030504040204" pitchFamily="34" charset="0"/>
                <a:ea typeface="Verdana" panose="020B0604030504040204" pitchFamily="34" charset="0"/>
              </a:rPr>
              <a:t>iālai</a:t>
            </a:r>
            <a:r>
              <a:rPr lang="lv-LV" sz="1000" b="1" baseline="0">
                <a:latin typeface="Verdana" panose="020B0604030504040204" pitchFamily="34" charset="0"/>
                <a:ea typeface="Verdana" panose="020B0604030504040204" pitchFamily="34" charset="0"/>
              </a:rPr>
              <a:t> apjoms</a:t>
            </a:r>
            <a:r>
              <a:rPr lang="en-US" sz="1000" b="1">
                <a:latin typeface="Verdana" panose="020B0604030504040204" pitchFamily="34" charset="0"/>
                <a:ea typeface="Verdana" panose="020B0604030504040204" pitchFamily="34" charset="0"/>
              </a:rPr>
              <a:t>, milj. EUR</a:t>
            </a:r>
            <a:r>
              <a:rPr lang="lv-LV" sz="1000" b="1">
                <a:latin typeface="Verdana" panose="020B0604030504040204" pitchFamily="34" charset="0"/>
                <a:ea typeface="Verdana" panose="020B0604030504040204" pitchFamily="34" charset="0"/>
              </a:rPr>
              <a:t> 2022.g</a:t>
            </a:r>
            <a:endParaRPr lang="en-US" sz="1000" b="1">
              <a:latin typeface="Verdana" panose="020B0604030504040204" pitchFamily="34" charset="0"/>
              <a:ea typeface="Verdana" panose="020B0604030504040204" pitchFamily="34" charset="0"/>
            </a:endParaRPr>
          </a:p>
        </c:rich>
      </c:tx>
      <c:layout>
        <c:manualLayout>
          <c:xMode val="edge"/>
          <c:yMode val="edge"/>
          <c:x val="3.1548556430446191E-2"/>
          <c:y val="7.4159907300115874E-2"/>
        </c:manualLayout>
      </c:layout>
      <c:overlay val="0"/>
      <c:spPr>
        <a:noFill/>
        <a:ln>
          <a:noFill/>
        </a:ln>
        <a:effectLst/>
      </c:spPr>
      <c:txPr>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clustered"/>
        <c:varyColors val="0"/>
        <c:ser>
          <c:idx val="0"/>
          <c:order val="0"/>
          <c:tx>
            <c:strRef>
              <c:f>'GRAFIKI II'!$AI$121</c:f>
              <c:strCache>
                <c:ptCount val="1"/>
                <c:pt idx="0">
                  <c:v>2022 IV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II'!$AJ$120:$AP$120</c:f>
              <c:strCache>
                <c:ptCount val="7"/>
                <c:pt idx="0">
                  <c:v>EM</c:v>
                </c:pt>
                <c:pt idx="1">
                  <c:v>VM</c:v>
                </c:pt>
                <c:pt idx="2">
                  <c:v>IeM</c:v>
                </c:pt>
                <c:pt idx="3">
                  <c:v>KEM</c:v>
                </c:pt>
                <c:pt idx="4">
                  <c:v>IZM</c:v>
                </c:pt>
                <c:pt idx="5">
                  <c:v>VARAM</c:v>
                </c:pt>
                <c:pt idx="6">
                  <c:v>TM</c:v>
                </c:pt>
              </c:strCache>
            </c:strRef>
          </c:cat>
          <c:val>
            <c:numRef>
              <c:f>'GRAFIKI II'!$AJ$121:$AP$121</c:f>
              <c:numCache>
                <c:formatCode>_-* #\ ##0.0_-;\-* #\ ##0.0_-;_-* "-"??_-;_-@_-</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FC1-45B1-8A04-B8C2D1721CC6}"/>
            </c:ext>
          </c:extLst>
        </c:ser>
        <c:dLbls>
          <c:showLegendKey val="0"/>
          <c:showVal val="0"/>
          <c:showCatName val="0"/>
          <c:showSerName val="0"/>
          <c:showPercent val="0"/>
          <c:showBubbleSize val="0"/>
        </c:dLbls>
        <c:gapWidth val="182"/>
        <c:axId val="1209061439"/>
        <c:axId val="1201498719"/>
      </c:barChart>
      <c:catAx>
        <c:axId val="120906143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1498719"/>
        <c:crosses val="autoZero"/>
        <c:auto val="1"/>
        <c:lblAlgn val="ctr"/>
        <c:lblOffset val="100"/>
        <c:noMultiLvlLbl val="0"/>
      </c:catAx>
      <c:valAx>
        <c:axId val="1201498719"/>
        <c:scaling>
          <c:orientation val="minMax"/>
        </c:scaling>
        <c:delete val="0"/>
        <c:axPos val="b"/>
        <c:majorGridlines>
          <c:spPr>
            <a:ln w="9525" cap="flat" cmpd="sng" algn="ctr">
              <a:solidFill>
                <a:schemeClr val="tx1">
                  <a:lumMod val="15000"/>
                  <a:lumOff val="85000"/>
                </a:schemeClr>
              </a:solidFill>
              <a:round/>
            </a:ln>
            <a:effectLst/>
          </c:spPr>
        </c:majorGridlines>
        <c:numFmt formatCode="_-* #\ ##0.0_-;\-* #\ ##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90614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'GRAFIKI II'!$AI$125</c:f>
              <c:strCache>
                <c:ptCount val="1"/>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9343-4523-B938-AC1B86E447CB}"/>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9343-4523-B938-AC1B86E447CB}"/>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9343-4523-B938-AC1B86E447CB}"/>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9343-4523-B938-AC1B86E447CB}"/>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9343-4523-B938-AC1B86E447CB}"/>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9343-4523-B938-AC1B86E447CB}"/>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9343-4523-B938-AC1B86E447CB}"/>
              </c:ext>
            </c:extLst>
          </c:dPt>
          <c:dLbls>
            <c:dLbl>
              <c:idx val="0"/>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9343-4523-B938-AC1B86E447CB}"/>
                </c:ext>
              </c:extLst>
            </c:dLbl>
            <c:dLbl>
              <c:idx val="1"/>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9343-4523-B938-AC1B86E447CB}"/>
                </c:ext>
              </c:extLst>
            </c:dLbl>
            <c:dLbl>
              <c:idx val="2"/>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9343-4523-B938-AC1B86E447CB}"/>
                </c:ext>
              </c:extLst>
            </c:dLbl>
            <c:dLbl>
              <c:idx val="3"/>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9343-4523-B938-AC1B86E447CB}"/>
                </c:ext>
              </c:extLst>
            </c:dLbl>
            <c:dLbl>
              <c:idx val="4"/>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9343-4523-B938-AC1B86E447CB}"/>
                </c:ext>
              </c:extLst>
            </c:dLbl>
            <c:dLbl>
              <c:idx val="5"/>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9343-4523-B938-AC1B86E447CB}"/>
                </c:ext>
              </c:extLst>
            </c:dLbl>
            <c:dLbl>
              <c:idx val="6"/>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9343-4523-B938-AC1B86E447CB}"/>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II'!$AJ$124:$AP$124</c:f>
              <c:strCache>
                <c:ptCount val="7"/>
                <c:pt idx="0">
                  <c:v>EM</c:v>
                </c:pt>
                <c:pt idx="1">
                  <c:v>VM</c:v>
                </c:pt>
                <c:pt idx="2">
                  <c:v>IeM</c:v>
                </c:pt>
                <c:pt idx="3">
                  <c:v>KEM</c:v>
                </c:pt>
                <c:pt idx="4">
                  <c:v>IZM</c:v>
                </c:pt>
                <c:pt idx="5">
                  <c:v>VARAM</c:v>
                </c:pt>
                <c:pt idx="6">
                  <c:v>TM</c:v>
                </c:pt>
              </c:strCache>
            </c:strRef>
          </c:cat>
          <c:val>
            <c:numRef>
              <c:f>'GRAFIKI II'!$AJ$125:$AP$125</c:f>
              <c:numCache>
                <c:formatCode>General</c:formatCode>
                <c:ptCount val="7"/>
                <c:pt idx="0">
                  <c:v>8</c:v>
                </c:pt>
                <c:pt idx="1">
                  <c:v>3</c:v>
                </c:pt>
                <c:pt idx="2">
                  <c:v>1</c:v>
                </c:pt>
                <c:pt idx="3">
                  <c:v>1</c:v>
                </c:pt>
                <c:pt idx="4">
                  <c:v>2</c:v>
                </c:pt>
                <c:pt idx="5">
                  <c:v>1</c:v>
                </c:pt>
                <c:pt idx="6">
                  <c:v>1</c:v>
                </c:pt>
              </c:numCache>
            </c:numRef>
          </c:val>
          <c:extLst>
            <c:ext xmlns:c16="http://schemas.microsoft.com/office/drawing/2014/chart" uri="{C3380CC4-5D6E-409C-BE32-E72D297353CC}">
              <c16:uniqueId val="{0000000E-9343-4523-B938-AC1B86E447CB}"/>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tikšanās ar S&amp;P 15.maijā</a:t>
            </a:r>
          </a:p>
        </c:rich>
      </c:tx>
      <c:overlay val="0"/>
      <c:spPr>
        <a:solidFill>
          <a:schemeClr val="accent2">
            <a:lumMod val="40000"/>
            <a:lumOff val="6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II'!$B$197</c:f>
              <c:strCache>
                <c:ptCount val="1"/>
                <c:pt idx="0">
                  <c:v>Cabinet of Ministers rules for SO/ measure implementation, cumulatively mil. EUR</c:v>
                </c:pt>
              </c:strCache>
            </c:strRef>
          </c:tx>
          <c:spPr>
            <a:solidFill>
              <a:schemeClr val="accent1"/>
            </a:solidFill>
            <a:ln>
              <a:noFill/>
            </a:ln>
            <a:effectLst/>
          </c:spPr>
          <c:invertIfNegative val="0"/>
          <c:dLbls>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14-4C67-8892-703946B4E7F9}"/>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14-4C67-8892-703946B4E7F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14-4C67-8892-703946B4E7F9}"/>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14-4C67-8892-703946B4E7F9}"/>
                </c:ext>
              </c:extLst>
            </c:dLbl>
            <c:dLbl>
              <c:idx val="5"/>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14-4C67-8892-703946B4E7F9}"/>
                </c:ext>
              </c:extLst>
            </c:dLbl>
            <c:dLbl>
              <c:idx val="6"/>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14-4C67-8892-703946B4E7F9}"/>
                </c:ext>
              </c:extLst>
            </c:dLbl>
            <c:dLbl>
              <c:idx val="7"/>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14-4C67-8892-703946B4E7F9}"/>
                </c:ext>
              </c:extLst>
            </c:dLbl>
            <c:dLbl>
              <c:idx val="8"/>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14-4C67-8892-703946B4E7F9}"/>
                </c:ext>
              </c:extLst>
            </c:dLbl>
            <c:dLbl>
              <c:idx val="9"/>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14-4C67-8892-703946B4E7F9}"/>
                </c:ext>
              </c:extLst>
            </c:dLbl>
            <c:dLbl>
              <c:idx val="1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14-4C67-8892-703946B4E7F9}"/>
                </c:ext>
              </c:extLst>
            </c:dLbl>
            <c:dLbl>
              <c:idx val="1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714-4C67-8892-703946B4E7F9}"/>
                </c:ext>
              </c:extLst>
            </c:dLbl>
            <c:dLbl>
              <c:idx val="1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14-4C67-8892-703946B4E7F9}"/>
                </c:ext>
              </c:extLst>
            </c:dLbl>
            <c:dLbl>
              <c:idx val="1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714-4C67-8892-703946B4E7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II'!$B$198:$B$218</c:f>
              <c:numCache>
                <c:formatCode>#,##0</c:formatCode>
                <c:ptCount val="21"/>
                <c:pt idx="0" formatCode="#,##0.0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5714-4C67-8892-703946B4E7F9}"/>
            </c:ext>
          </c:extLst>
        </c:ser>
        <c:dLbls>
          <c:showLegendKey val="0"/>
          <c:showVal val="0"/>
          <c:showCatName val="0"/>
          <c:showSerName val="0"/>
          <c:showPercent val="0"/>
          <c:showBubbleSize val="0"/>
        </c:dLbls>
        <c:gapWidth val="150"/>
        <c:axId val="646101472"/>
        <c:axId val="646108360"/>
      </c:barChart>
      <c:lineChart>
        <c:grouping val="standard"/>
        <c:varyColors val="0"/>
        <c:ser>
          <c:idx val="1"/>
          <c:order val="1"/>
          <c:tx>
            <c:strRef>
              <c:f>'GRAFIKI II'!$E$197</c:f>
              <c:strCache>
                <c:ptCount val="1"/>
                <c:pt idx="0">
                  <c:v>Number of calls for project selection, cumulatively</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II'!$E$198:$E$218</c:f>
              <c:numCache>
                <c:formatCode>#,##0</c:formatCode>
                <c:ptCount val="21"/>
                <c:pt idx="0">
                  <c:v>1</c:v>
                </c:pt>
                <c:pt idx="1">
                  <c:v>9</c:v>
                </c:pt>
                <c:pt idx="2">
                  <c:v>35</c:v>
                </c:pt>
                <c:pt idx="3">
                  <c:v>90</c:v>
                </c:pt>
                <c:pt idx="4">
                  <c:v>133</c:v>
                </c:pt>
                <c:pt idx="5">
                  <c:v>155</c:v>
                </c:pt>
                <c:pt idx="6">
                  <c:v>170</c:v>
                </c:pt>
                <c:pt idx="7">
                  <c:v>174</c:v>
                </c:pt>
                <c:pt idx="8">
                  <c:v>177</c:v>
                </c:pt>
                <c:pt idx="9">
                  <c:v>178</c:v>
                </c:pt>
                <c:pt idx="10">
                  <c:v>178</c:v>
                </c:pt>
                <c:pt idx="11">
                  <c:v>178</c:v>
                </c:pt>
                <c:pt idx="12">
                  <c:v>180</c:v>
                </c:pt>
                <c:pt idx="13">
                  <c:v>185</c:v>
                </c:pt>
                <c:pt idx="14">
                  <c:v>185</c:v>
                </c:pt>
                <c:pt idx="15">
                  <c:v>185</c:v>
                </c:pt>
                <c:pt idx="16">
                  <c:v>185</c:v>
                </c:pt>
                <c:pt idx="17">
                  <c:v>185</c:v>
                </c:pt>
                <c:pt idx="18">
                  <c:v>185</c:v>
                </c:pt>
                <c:pt idx="19">
                  <c:v>185</c:v>
                </c:pt>
                <c:pt idx="20">
                  <c:v>186</c:v>
                </c:pt>
              </c:numCache>
            </c:numRef>
          </c:val>
          <c:smooth val="0"/>
          <c:extLst>
            <c:ext xmlns:c16="http://schemas.microsoft.com/office/drawing/2014/chart" uri="{C3380CC4-5D6E-409C-BE32-E72D297353CC}">
              <c16:uniqueId val="{0000000E-5714-4C67-8892-703946B4E7F9}"/>
            </c:ext>
          </c:extLst>
        </c:ser>
        <c:dLbls>
          <c:showLegendKey val="0"/>
          <c:showVal val="0"/>
          <c:showCatName val="0"/>
          <c:showSerName val="0"/>
          <c:showPercent val="0"/>
          <c:showBubbleSize val="0"/>
        </c:dLbls>
        <c:marker val="1"/>
        <c:smooth val="0"/>
        <c:axId val="1183160736"/>
        <c:axId val="1183160256"/>
      </c:lineChart>
      <c:catAx>
        <c:axId val="64610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8360"/>
        <c:crosses val="autoZero"/>
        <c:auto val="1"/>
        <c:lblAlgn val="ctr"/>
        <c:lblOffset val="100"/>
        <c:noMultiLvlLbl val="0"/>
      </c:catAx>
      <c:valAx>
        <c:axId val="6461083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1472"/>
        <c:crosses val="autoZero"/>
        <c:crossBetween val="between"/>
      </c:valAx>
      <c:valAx>
        <c:axId val="1183160256"/>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183160736"/>
        <c:crosses val="max"/>
        <c:crossBetween val="between"/>
      </c:valAx>
      <c:catAx>
        <c:axId val="1183160736"/>
        <c:scaling>
          <c:orientation val="minMax"/>
        </c:scaling>
        <c:delete val="1"/>
        <c:axPos val="b"/>
        <c:numFmt formatCode="General" sourceLinked="1"/>
        <c:majorTickMark val="out"/>
        <c:minorTickMark val="none"/>
        <c:tickLblPos val="nextTo"/>
        <c:crossAx val="118316025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E90-4B4F-8BD1-CC2A56B87D5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E90-4B4F-8BD1-CC2A56B87D5F}"/>
              </c:ext>
            </c:extLst>
          </c:dPt>
          <c:cat>
            <c:strRef>
              <c:f>'GRAFIKI II'!$B$225:$B$226</c:f>
              <c:strCache>
                <c:ptCount val="2"/>
                <c:pt idx="0">
                  <c:v>Cabinet of Ministers rules to be adopted in 2023</c:v>
                </c:pt>
                <c:pt idx="1">
                  <c:v>Cabinet of Ministers rules to be adopted later</c:v>
                </c:pt>
              </c:strCache>
            </c:strRef>
          </c:cat>
          <c:val>
            <c:numRef>
              <c:f>'GRAFIKI II'!$C$225:$C$226</c:f>
              <c:numCache>
                <c:formatCode>#,##0</c:formatCode>
                <c:ptCount val="2"/>
                <c:pt idx="0">
                  <c:v>0</c:v>
                </c:pt>
                <c:pt idx="1">
                  <c:v>0</c:v>
                </c:pt>
              </c:numCache>
            </c:numRef>
          </c:val>
          <c:extLst>
            <c:ext xmlns:c16="http://schemas.microsoft.com/office/drawing/2014/chart" uri="{C3380CC4-5D6E-409C-BE32-E72D297353CC}">
              <c16:uniqueId val="{00000004-AE90-4B4F-8BD1-CC2A56B87D5F}"/>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24-4111-B827-9BBC4033C3B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24-4111-B827-9BBC4033C3B7}"/>
              </c:ext>
            </c:extLst>
          </c:dPt>
          <c:cat>
            <c:strRef>
              <c:f>'GRAFIKI II'!$B$228:$B$229</c:f>
              <c:strCache>
                <c:ptCount val="2"/>
                <c:pt idx="0">
                  <c:v>Calls of project selection in 2023</c:v>
                </c:pt>
                <c:pt idx="1">
                  <c:v>Calls of project selection in next years</c:v>
                </c:pt>
              </c:strCache>
            </c:strRef>
          </c:cat>
          <c:val>
            <c:numRef>
              <c:f>'GRAFIKI II'!$C$228:$C$229</c:f>
              <c:numCache>
                <c:formatCode>#,##0</c:formatCode>
                <c:ptCount val="2"/>
                <c:pt idx="0">
                  <c:v>0</c:v>
                </c:pt>
                <c:pt idx="1">
                  <c:v>0</c:v>
                </c:pt>
              </c:numCache>
            </c:numRef>
          </c:val>
          <c:extLst>
            <c:ext xmlns:c16="http://schemas.microsoft.com/office/drawing/2014/chart" uri="{C3380CC4-5D6E-409C-BE32-E72D297353CC}">
              <c16:uniqueId val="{00000004-7C24-4111-B827-9BBC4033C3B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2023.g.</a:t>
            </a:r>
            <a:r>
              <a:rPr lang="lv-LV" baseline="0"/>
              <a:t> I cet. izpilde ikmēneša ziņojuma PPT, 21.03.2023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clustered"/>
        <c:varyColors val="0"/>
        <c:ser>
          <c:idx val="0"/>
          <c:order val="0"/>
          <c:tx>
            <c:strRef>
              <c:f>'GRAFIKI II'!$B$177</c:f>
              <c:strCache>
                <c:ptCount val="1"/>
                <c:pt idx="0">
                  <c:v>Projektu atlases izpilde uz 2023.g. I cet. pa ministrijām, milj. EUR</c:v>
                </c:pt>
              </c:strCache>
            </c:strRef>
          </c:tx>
          <c:spPr>
            <a:solidFill>
              <a:srgbClr val="FFC000"/>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0-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1-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II'!$C$177:$G$177</c:f>
              <c:numCache>
                <c:formatCode>#,##0.00</c:formatCode>
                <c:ptCount val="5"/>
                <c:pt idx="0" formatCode="General">
                  <c:v>0</c:v>
                </c:pt>
                <c:pt idx="1">
                  <c:v>3.3041179999999999</c:v>
                </c:pt>
                <c:pt idx="2" formatCode="General">
                  <c:v>0</c:v>
                </c:pt>
                <c:pt idx="3" formatCode="General">
                  <c:v>0</c:v>
                </c:pt>
                <c:pt idx="4" formatCode="General">
                  <c:v>0</c:v>
                </c:pt>
              </c:numCache>
            </c:numRef>
          </c:val>
          <c:extLst>
            <c:ext xmlns:c16="http://schemas.microsoft.com/office/drawing/2014/chart" uri="{C3380CC4-5D6E-409C-BE32-E72D297353CC}">
              <c16:uniqueId val="{00000002-271E-4907-96DA-C7773B6B1DAB}"/>
            </c:ext>
          </c:extLst>
        </c:ser>
        <c:ser>
          <c:idx val="1"/>
          <c:order val="1"/>
          <c:tx>
            <c:strRef>
              <c:f>'GRAFIKI II'!$B$178</c:f>
              <c:strCache>
                <c:ptCount val="1"/>
                <c:pt idx="0">
                  <c:v>Projektu atlases plāns 2023.g. I cet. pa ministrijām, milj. EUR</c:v>
                </c:pt>
              </c:strCache>
            </c:strRef>
          </c:tx>
          <c:spPr>
            <a:solidFill>
              <a:schemeClr val="accent1">
                <a:lumMod val="60000"/>
                <a:lumOff val="40000"/>
              </a:schemeClr>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4-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II'!$C$178:$G$178</c:f>
              <c:numCache>
                <c:formatCode>#,##0.00</c:formatCode>
                <c:ptCount val="5"/>
                <c:pt idx="0">
                  <c:v>0</c:v>
                </c:pt>
                <c:pt idx="1">
                  <c:v>0</c:v>
                </c:pt>
                <c:pt idx="2" formatCode="#,##0">
                  <c:v>0</c:v>
                </c:pt>
                <c:pt idx="3">
                  <c:v>0</c:v>
                </c:pt>
                <c:pt idx="4" formatCode="General">
                  <c:v>0</c:v>
                </c:pt>
              </c:numCache>
            </c:numRef>
          </c:val>
          <c:extLst>
            <c:ext xmlns:c16="http://schemas.microsoft.com/office/drawing/2014/chart" uri="{C3380CC4-5D6E-409C-BE32-E72D297353CC}">
              <c16:uniqueId val="{00000005-271E-4907-96DA-C7773B6B1DAB}"/>
            </c:ext>
          </c:extLst>
        </c:ser>
        <c:ser>
          <c:idx val="2"/>
          <c:order val="2"/>
          <c:tx>
            <c:strRef>
              <c:f>'GRAFIKI II'!$B$179</c:f>
              <c:strCache>
                <c:ptCount val="1"/>
                <c:pt idx="0">
                  <c:v>MK noteikumu apstiprināšanas izpilde uz 2023.g. I cet. pa ministrijām, milj. EUR</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II'!$C$179:$G$179</c:f>
              <c:numCache>
                <c:formatCode>#,##0.00</c:formatCode>
                <c:ptCount val="5"/>
                <c:pt idx="0" formatCode="General">
                  <c:v>0</c:v>
                </c:pt>
                <c:pt idx="1">
                  <c:v>3.3041179999999999</c:v>
                </c:pt>
                <c:pt idx="2" formatCode="General">
                  <c:v>0</c:v>
                </c:pt>
                <c:pt idx="3" formatCode="General">
                  <c:v>0</c:v>
                </c:pt>
                <c:pt idx="4" formatCode="General">
                  <c:v>0</c:v>
                </c:pt>
              </c:numCache>
            </c:numRef>
          </c:val>
          <c:extLst>
            <c:ext xmlns:c16="http://schemas.microsoft.com/office/drawing/2014/chart" uri="{C3380CC4-5D6E-409C-BE32-E72D297353CC}">
              <c16:uniqueId val="{00000006-271E-4907-96DA-C7773B6B1DAB}"/>
            </c:ext>
          </c:extLst>
        </c:ser>
        <c:ser>
          <c:idx val="3"/>
          <c:order val="3"/>
          <c:tx>
            <c:strRef>
              <c:f>'GRAFIKI II'!$B$180</c:f>
              <c:strCache>
                <c:ptCount val="1"/>
                <c:pt idx="0">
                  <c:v>MK noteikumu apstiprināšanas plāns 2023.g. I cet.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II'!$C$180:$G$180</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7-271E-4907-96DA-C7773B6B1DAB}"/>
            </c:ext>
          </c:extLst>
        </c:ser>
        <c:dLbls>
          <c:showLegendKey val="0"/>
          <c:showVal val="0"/>
          <c:showCatName val="0"/>
          <c:showSerName val="0"/>
          <c:showPercent val="0"/>
          <c:showBubbleSize val="0"/>
        </c:dLbls>
        <c:gapWidth val="219"/>
        <c:axId val="149591840"/>
        <c:axId val="2030590576"/>
      </c:barChart>
      <c:catAx>
        <c:axId val="149591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2030590576"/>
        <c:crosses val="autoZero"/>
        <c:auto val="1"/>
        <c:lblAlgn val="ctr"/>
        <c:lblOffset val="100"/>
        <c:noMultiLvlLbl val="0"/>
      </c:catAx>
      <c:valAx>
        <c:axId val="2030590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9591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Atlašu plāns būvnieku PPT</a:t>
            </a:r>
            <a:r>
              <a:rPr lang="lv-LV" baseline="0"/>
              <a:t> 09.06.2023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II'!$C$184</c:f>
              <c:strCache>
                <c:ptCount val="1"/>
                <c:pt idx="0">
                  <c:v>Atlašu plānotais kopējais finansējums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II'!$B$185:$B$193</c:f>
              <c:strCache>
                <c:ptCount val="9"/>
                <c:pt idx="0">
                  <c:v>2023.g II cet</c:v>
                </c:pt>
                <c:pt idx="1">
                  <c:v>2023.g III cet</c:v>
                </c:pt>
                <c:pt idx="2">
                  <c:v>2023.g IV cet</c:v>
                </c:pt>
                <c:pt idx="3">
                  <c:v>2024.g I cet</c:v>
                </c:pt>
                <c:pt idx="4">
                  <c:v>2024.g II cet</c:v>
                </c:pt>
                <c:pt idx="5">
                  <c:v>2024.g III cet</c:v>
                </c:pt>
                <c:pt idx="6">
                  <c:v>2024.g IV cet</c:v>
                </c:pt>
                <c:pt idx="7">
                  <c:v>2025.g I cet</c:v>
                </c:pt>
                <c:pt idx="8">
                  <c:v>2026.g I cet</c:v>
                </c:pt>
              </c:strCache>
            </c:strRef>
          </c:cat>
          <c:val>
            <c:numRef>
              <c:f>'GRAFIKI II'!$C$185:$C$193</c:f>
              <c:numCache>
                <c:formatCode>#,##0</c:formatCode>
                <c:ptCount val="9"/>
                <c:pt idx="0">
                  <c:v>14.639082999999999</c:v>
                </c:pt>
                <c:pt idx="1">
                  <c:v>866.80236100000002</c:v>
                </c:pt>
                <c:pt idx="2">
                  <c:v>748.30099800000005</c:v>
                </c:pt>
                <c:pt idx="3">
                  <c:v>606.09580000000005</c:v>
                </c:pt>
                <c:pt idx="4">
                  <c:v>553.84312999999997</c:v>
                </c:pt>
                <c:pt idx="5">
                  <c:v>86.990784000000005</c:v>
                </c:pt>
                <c:pt idx="6">
                  <c:v>60.387799000000001</c:v>
                </c:pt>
                <c:pt idx="7">
                  <c:v>82.017838999999995</c:v>
                </c:pt>
                <c:pt idx="8">
                  <c:v>32.04251</c:v>
                </c:pt>
              </c:numCache>
            </c:numRef>
          </c:val>
          <c:extLst>
            <c:ext xmlns:c16="http://schemas.microsoft.com/office/drawing/2014/chart" uri="{C3380CC4-5D6E-409C-BE32-E72D297353CC}">
              <c16:uniqueId val="{00000000-AC48-48E6-857F-5E7A6D387DC8}"/>
            </c:ext>
          </c:extLst>
        </c:ser>
        <c:dLbls>
          <c:showLegendKey val="0"/>
          <c:showVal val="0"/>
          <c:showCatName val="0"/>
          <c:showSerName val="0"/>
          <c:showPercent val="0"/>
          <c:showBubbleSize val="0"/>
        </c:dLbls>
        <c:gapWidth val="219"/>
        <c:overlap val="-27"/>
        <c:axId val="1835825184"/>
        <c:axId val="195296384"/>
      </c:barChart>
      <c:lineChart>
        <c:grouping val="standard"/>
        <c:varyColors val="0"/>
        <c:ser>
          <c:idx val="1"/>
          <c:order val="1"/>
          <c:tx>
            <c:strRef>
              <c:f>'GRAFIKI II'!$D$184</c:f>
              <c:strCache>
                <c:ptCount val="1"/>
                <c:pt idx="0">
                  <c:v>Atlašu plānotais skaits</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II'!$B$184:$B$193</c:f>
              <c:strCache>
                <c:ptCount val="10"/>
                <c:pt idx="1">
                  <c:v>2023.g II cet</c:v>
                </c:pt>
                <c:pt idx="2">
                  <c:v>2023.g III cet</c:v>
                </c:pt>
                <c:pt idx="3">
                  <c:v>2023.g IV cet</c:v>
                </c:pt>
                <c:pt idx="4">
                  <c:v>2024.g I cet</c:v>
                </c:pt>
                <c:pt idx="5">
                  <c:v>2024.g II cet</c:v>
                </c:pt>
                <c:pt idx="6">
                  <c:v>2024.g III cet</c:v>
                </c:pt>
                <c:pt idx="7">
                  <c:v>2024.g IV cet</c:v>
                </c:pt>
                <c:pt idx="8">
                  <c:v>2025.g I cet</c:v>
                </c:pt>
                <c:pt idx="9">
                  <c:v>2026.g I cet</c:v>
                </c:pt>
              </c:strCache>
            </c:strRef>
          </c:cat>
          <c:val>
            <c:numRef>
              <c:f>'GRAFIKI II'!$D$185:$D$193</c:f>
              <c:numCache>
                <c:formatCode>General</c:formatCode>
                <c:ptCount val="9"/>
                <c:pt idx="0">
                  <c:v>1</c:v>
                </c:pt>
                <c:pt idx="1">
                  <c:v>9</c:v>
                </c:pt>
                <c:pt idx="2">
                  <c:v>19</c:v>
                </c:pt>
                <c:pt idx="3">
                  <c:v>16</c:v>
                </c:pt>
                <c:pt idx="4">
                  <c:v>14</c:v>
                </c:pt>
                <c:pt idx="5">
                  <c:v>7</c:v>
                </c:pt>
                <c:pt idx="6">
                  <c:v>3</c:v>
                </c:pt>
                <c:pt idx="7">
                  <c:v>3</c:v>
                </c:pt>
                <c:pt idx="8">
                  <c:v>1</c:v>
                </c:pt>
              </c:numCache>
            </c:numRef>
          </c:val>
          <c:smooth val="0"/>
          <c:extLst>
            <c:ext xmlns:c16="http://schemas.microsoft.com/office/drawing/2014/chart" uri="{C3380CC4-5D6E-409C-BE32-E72D297353CC}">
              <c16:uniqueId val="{00000001-AC48-48E6-857F-5E7A6D387DC8}"/>
            </c:ext>
          </c:extLst>
        </c:ser>
        <c:dLbls>
          <c:showLegendKey val="0"/>
          <c:showVal val="0"/>
          <c:showCatName val="0"/>
          <c:showSerName val="0"/>
          <c:showPercent val="0"/>
          <c:showBubbleSize val="0"/>
        </c:dLbls>
        <c:marker val="1"/>
        <c:smooth val="0"/>
        <c:axId val="1835832144"/>
        <c:axId val="195293024"/>
      </c:lineChart>
      <c:catAx>
        <c:axId val="18358251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95296384"/>
        <c:crosses val="autoZero"/>
        <c:auto val="1"/>
        <c:lblAlgn val="ctr"/>
        <c:lblOffset val="100"/>
        <c:noMultiLvlLbl val="0"/>
      </c:catAx>
      <c:valAx>
        <c:axId val="195296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25184"/>
        <c:crosses val="autoZero"/>
        <c:crossBetween val="between"/>
      </c:valAx>
      <c:valAx>
        <c:axId val="1952930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32144"/>
        <c:crosses val="max"/>
        <c:crossBetween val="between"/>
      </c:valAx>
      <c:catAx>
        <c:axId val="1835832144"/>
        <c:scaling>
          <c:orientation val="minMax"/>
        </c:scaling>
        <c:delete val="1"/>
        <c:axPos val="b"/>
        <c:numFmt formatCode="General" sourceLinked="1"/>
        <c:majorTickMark val="out"/>
        <c:minorTickMark val="none"/>
        <c:tickLblPos val="nextTo"/>
        <c:crossAx val="19529302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2023.g. I cet. izpilde pusgada ziņojuma PPT, 23.03.2023</a:t>
            </a:r>
          </a:p>
          <a:p>
            <a:pPr algn="ctr">
              <a:defRPr/>
            </a:pPr>
            <a:r>
              <a:rPr lang="lv-LV"/>
              <a:t>pret 2022.g. plānu</a:t>
            </a:r>
          </a:p>
        </c:rich>
      </c:tx>
      <c:layout>
        <c:manualLayout>
          <c:xMode val="edge"/>
          <c:yMode val="edge"/>
          <c:x val="0.19563495921266966"/>
          <c:y val="3.2407483594666713E-2"/>
        </c:manualLayout>
      </c:layout>
      <c:overlay val="0"/>
      <c:spPr>
        <a:solidFill>
          <a:schemeClr val="accent4">
            <a:lumMod val="60000"/>
            <a:lumOff val="40000"/>
          </a:schemeClr>
        </a:solid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3"/>
          <c:order val="0"/>
          <c:tx>
            <c:strRef>
              <c:f>'GRAFIKI II'!$K$200</c:f>
              <c:strCache>
                <c:ptCount val="1"/>
                <c:pt idx="0">
                  <c:v>MK noteikumu apstiprināšanas plāns 2023.g. I cet. kumulatīvi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II'!$L$200:$U$200</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2E3-4A80-8BD6-D76C9F6627D1}"/>
            </c:ext>
          </c:extLst>
        </c:ser>
        <c:ser>
          <c:idx val="2"/>
          <c:order val="1"/>
          <c:tx>
            <c:strRef>
              <c:f>'GRAFIKI II'!$K$199</c:f>
              <c:strCache>
                <c:ptCount val="1"/>
                <c:pt idx="0">
                  <c:v>MK noteikumu apstiprināšanas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II'!$L$199:$U$199</c:f>
              <c:numCache>
                <c:formatCode>0.00</c:formatCode>
                <c:ptCount val="10"/>
                <c:pt idx="0" formatCode="0">
                  <c:v>0</c:v>
                </c:pt>
                <c:pt idx="1">
                  <c:v>3.3041179999999999</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1-32E3-4A80-8BD6-D76C9F6627D1}"/>
            </c:ext>
          </c:extLst>
        </c:ser>
        <c:ser>
          <c:idx val="1"/>
          <c:order val="2"/>
          <c:tx>
            <c:strRef>
              <c:f>'GRAFIKI II'!$K$198</c:f>
              <c:strCache>
                <c:ptCount val="1"/>
                <c:pt idx="0">
                  <c:v>Projektu atlases plāns 2023.g. I cet. kumulatīvi pa ministrijām, milj. EUR</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II'!$L$198:$U$198</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2E3-4A80-8BD6-D76C9F6627D1}"/>
            </c:ext>
          </c:extLst>
        </c:ser>
        <c:ser>
          <c:idx val="0"/>
          <c:order val="3"/>
          <c:tx>
            <c:strRef>
              <c:f>'GRAFIKI II'!$K$197</c:f>
              <c:strCache>
                <c:ptCount val="1"/>
                <c:pt idx="0">
                  <c:v>Projektu atlases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II'!$L$197:$U$197</c:f>
              <c:numCache>
                <c:formatCode>0.00</c:formatCode>
                <c:ptCount val="10"/>
                <c:pt idx="0" formatCode="0">
                  <c:v>0</c:v>
                </c:pt>
                <c:pt idx="1">
                  <c:v>3.3041179999999999</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3-32E3-4A80-8BD6-D76C9F6627D1}"/>
            </c:ext>
          </c:extLst>
        </c:ser>
        <c:dLbls>
          <c:showLegendKey val="0"/>
          <c:showVal val="0"/>
          <c:showCatName val="0"/>
          <c:showSerName val="0"/>
          <c:showPercent val="0"/>
          <c:showBubbleSize val="0"/>
        </c:dLbls>
        <c:gapWidth val="219"/>
        <c:axId val="434407823"/>
        <c:axId val="1968919487"/>
      </c:barChart>
      <c:catAx>
        <c:axId val="43440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968919487"/>
        <c:crosses val="autoZero"/>
        <c:auto val="1"/>
        <c:lblAlgn val="ctr"/>
        <c:lblOffset val="100"/>
        <c:noMultiLvlLbl val="0"/>
      </c:catAx>
      <c:valAx>
        <c:axId val="196891948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434407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r>
              <a:rPr lang="lv-LV"/>
              <a:t>MK noteikumu apstiprināšanas plāns 2023.g.  pa ministrijām, milj. EUR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II'!$B$61:$V$61</c:f>
              <c:strCache>
                <c:ptCount val="21"/>
                <c:pt idx="0">
                  <c:v>SM</c:v>
                </c:pt>
                <c:pt idx="1">
                  <c:v>NOBĪDE</c:v>
                </c:pt>
                <c:pt idx="2">
                  <c:v>EM</c:v>
                </c:pt>
                <c:pt idx="3">
                  <c:v>NOBĪDE</c:v>
                </c:pt>
                <c:pt idx="4">
                  <c:v>VARAM</c:v>
                </c:pt>
                <c:pt idx="5">
                  <c:v>NOBĪDE</c:v>
                </c:pt>
                <c:pt idx="6">
                  <c:v>IZM</c:v>
                </c:pt>
                <c:pt idx="7">
                  <c:v>NOBĪDE</c:v>
                </c:pt>
                <c:pt idx="8">
                  <c:v>VM</c:v>
                </c:pt>
                <c:pt idx="9">
                  <c:v>NOBĪDE</c:v>
                </c:pt>
                <c:pt idx="10">
                  <c:v>LM</c:v>
                </c:pt>
                <c:pt idx="11">
                  <c:v>NOBĪDE</c:v>
                </c:pt>
                <c:pt idx="12">
                  <c:v>KM</c:v>
                </c:pt>
                <c:pt idx="13">
                  <c:v>NOBĪDE</c:v>
                </c:pt>
                <c:pt idx="14">
                  <c:v>FM</c:v>
                </c:pt>
                <c:pt idx="15">
                  <c:v>NOBĪDE</c:v>
                </c:pt>
                <c:pt idx="16">
                  <c:v>VK</c:v>
                </c:pt>
                <c:pt idx="17">
                  <c:v>NOBĪDE</c:v>
                </c:pt>
                <c:pt idx="18">
                  <c:v>IeM</c:v>
                </c:pt>
                <c:pt idx="19">
                  <c:v>NOBĪDE</c:v>
                </c:pt>
                <c:pt idx="20">
                  <c:v>TM</c:v>
                </c:pt>
              </c:strCache>
            </c:strRef>
          </c:cat>
          <c:val>
            <c:numRef>
              <c:f>'GRAFIKI II'!$B$66:$V$66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FC3-48F0-9F98-C660E01A9693}"/>
            </c:ext>
          </c:extLst>
        </c:ser>
        <c:dLbls>
          <c:showLegendKey val="0"/>
          <c:showVal val="0"/>
          <c:showCatName val="0"/>
          <c:showSerName val="0"/>
          <c:showPercent val="0"/>
          <c:showBubbleSize val="0"/>
        </c:dLbls>
        <c:gapWidth val="219"/>
        <c:overlap val="-27"/>
        <c:axId val="1366675391"/>
        <c:axId val="78812047"/>
      </c:barChart>
      <c:catAx>
        <c:axId val="136667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78812047"/>
        <c:crosses val="autoZero"/>
        <c:auto val="1"/>
        <c:lblAlgn val="ctr"/>
        <c:lblOffset val="100"/>
        <c:noMultiLvlLbl val="0"/>
      </c:catAx>
      <c:valAx>
        <c:axId val="78812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136667539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cs typeface="Vani" panose="020B0502040204020203" pitchFamily="18" charset="0"/>
        </a:defRPr>
      </a:pPr>
      <a:endParaRPr lang="lv-LV"/>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lv-LV"/>
              <a:t>MK noteikumu skaits </a:t>
            </a:r>
          </a:p>
        </c:rich>
      </c:tx>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0941-4D48-A553-39541BFE28E1}"/>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0941-4D48-A553-39541BFE28E1}"/>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0941-4D48-A553-39541BFE28E1}"/>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0941-4D48-A553-39541BFE28E1}"/>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0941-4D48-A553-39541BFE28E1}"/>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0941-4D48-A553-39541BFE28E1}"/>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0941-4D48-A553-39541BFE28E1}"/>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0941-4D48-A553-39541BFE28E1}"/>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0941-4D48-A553-39541BFE28E1}"/>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0941-4D48-A553-39541BFE28E1}"/>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0941-4D48-A553-39541BFE28E1}"/>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0941-4D48-A553-39541BFE28E1}"/>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0941-4D48-A553-39541BFE28E1}"/>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0941-4D48-A553-39541BFE28E1}"/>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0941-4D48-A553-39541BFE28E1}"/>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0941-4D48-A553-39541BFE28E1}"/>
                </c:ext>
              </c:extLst>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0941-4D48-A553-39541BFE28E1}"/>
                </c:ext>
              </c:extLst>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0941-4D48-A553-39541BFE28E1}"/>
                </c:ext>
              </c:extLst>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0941-4D48-A553-39541BFE28E1}"/>
                </c:ext>
              </c:extLst>
            </c:dLbl>
            <c:dLbl>
              <c:idx val="7"/>
              <c:layout>
                <c:manualLayout>
                  <c:x val="-1.9594111830539013E-2"/>
                  <c:y val="-3.18181863733982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41-4D48-A553-39541BFE28E1}"/>
                </c:ext>
              </c:extLst>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1-0941-4D48-A553-39541BFE28E1}"/>
                </c:ext>
              </c:extLst>
            </c:dLbl>
            <c:dLbl>
              <c:idx val="9"/>
              <c:layout>
                <c:manualLayout>
                  <c:x val="-3.2959271116248412E-2"/>
                  <c:y val="-4.1546399328952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41-4D48-A553-39541BFE28E1}"/>
                </c:ext>
              </c:extLst>
            </c:dLbl>
            <c:dLbl>
              <c:idx val="1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5-0941-4D48-A553-39541BFE28E1}"/>
                </c:ext>
              </c:extLst>
            </c:dLbl>
            <c:dLbl>
              <c:idx val="11"/>
              <c:layout>
                <c:manualLayout>
                  <c:x val="2.2310754732427295E-2"/>
                  <c:y val="-2.9598313595297843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7-0941-4D48-A553-39541BFE28E1}"/>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II'!$AE$194:$AP$194</c:f>
              <c:strCache>
                <c:ptCount val="12"/>
                <c:pt idx="0">
                  <c:v>SM</c:v>
                </c:pt>
                <c:pt idx="1">
                  <c:v>EM</c:v>
                </c:pt>
                <c:pt idx="2">
                  <c:v>VARAM</c:v>
                </c:pt>
                <c:pt idx="3">
                  <c:v>IZM</c:v>
                </c:pt>
                <c:pt idx="4">
                  <c:v>VM</c:v>
                </c:pt>
                <c:pt idx="5">
                  <c:v>LM</c:v>
                </c:pt>
                <c:pt idx="6">
                  <c:v>KM</c:v>
                </c:pt>
                <c:pt idx="7">
                  <c:v>FM</c:v>
                </c:pt>
                <c:pt idx="8">
                  <c:v>VK</c:v>
                </c:pt>
                <c:pt idx="9">
                  <c:v>IeM</c:v>
                </c:pt>
                <c:pt idx="10">
                  <c:v>TM</c:v>
                </c:pt>
                <c:pt idx="11">
                  <c:v>KEM</c:v>
                </c:pt>
              </c:strCache>
            </c:strRef>
          </c:cat>
          <c:val>
            <c:numRef>
              <c:f>'GRAFIKI II'!$AE$195:$AP$195</c:f>
              <c:numCache>
                <c:formatCode>General</c:formatCode>
                <c:ptCount val="12"/>
                <c:pt idx="0">
                  <c:v>9</c:v>
                </c:pt>
                <c:pt idx="1">
                  <c:v>19</c:v>
                </c:pt>
                <c:pt idx="2">
                  <c:v>20</c:v>
                </c:pt>
                <c:pt idx="3">
                  <c:v>33</c:v>
                </c:pt>
                <c:pt idx="4">
                  <c:v>11</c:v>
                </c:pt>
                <c:pt idx="5">
                  <c:v>19</c:v>
                </c:pt>
                <c:pt idx="6">
                  <c:v>5</c:v>
                </c:pt>
                <c:pt idx="7">
                  <c:v>2</c:v>
                </c:pt>
                <c:pt idx="8">
                  <c:v>6</c:v>
                </c:pt>
                <c:pt idx="9">
                  <c:v>3</c:v>
                </c:pt>
                <c:pt idx="10">
                  <c:v>3</c:v>
                </c:pt>
                <c:pt idx="11">
                  <c:v>1</c:v>
                </c:pt>
              </c:numCache>
            </c:numRef>
          </c:val>
          <c:extLst>
            <c:ext xmlns:c16="http://schemas.microsoft.com/office/drawing/2014/chart" uri="{C3380CC4-5D6E-409C-BE32-E72D297353CC}">
              <c16:uniqueId val="{00000018-0941-4D48-A553-39541BFE28E1}"/>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MK noteikumu apstiprināšanas plāns 2023.g. pa ministrijām, milj. EUR ikmēneša ziņojumam 27.06.2023 </a:t>
            </a:r>
          </a:p>
        </c:rich>
      </c:tx>
      <c:overlay val="0"/>
      <c:spPr>
        <a:solidFill>
          <a:srgbClr val="FFDC6D"/>
        </a:solidFill>
        <a:ln>
          <a:noFill/>
        </a:ln>
        <a:effectLst/>
      </c:spPr>
      <c:txPr>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0"/>
          <c:order val="0"/>
          <c:tx>
            <c:strRef>
              <c:f>'GRAFIKI II'!$L$233</c:f>
              <c:strCache>
                <c:ptCount val="1"/>
                <c:pt idx="0">
                  <c:v>Plāns 2023.g. pa ministrijām, milj. EUR</c:v>
                </c:pt>
              </c:strCache>
            </c:strRef>
          </c:tx>
          <c:spPr>
            <a:solidFill>
              <a:schemeClr val="accent1"/>
            </a:solidFill>
            <a:ln>
              <a:noFill/>
            </a:ln>
            <a:effectLst/>
          </c:spPr>
          <c:invertIfNegative val="0"/>
          <c:dLbls>
            <c:dLbl>
              <c:idx val="0"/>
              <c:layout>
                <c:manualLayout>
                  <c:x val="7.4716485501251277E-3"/>
                  <c:y val="-4.309210944388637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D8-4729-9F63-3F56C13FB885}"/>
                </c:ext>
              </c:extLst>
            </c:dLbl>
            <c:dLbl>
              <c:idx val="1"/>
              <c:layout>
                <c:manualLayout>
                  <c:x val="1.8679121375312819E-3"/>
                  <c:y val="4.827179538705746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D8-4729-9F63-3F56C13FB885}"/>
                </c:ext>
              </c:extLst>
            </c:dLbl>
            <c:dLbl>
              <c:idx val="2"/>
              <c:layout>
                <c:manualLayout>
                  <c:x val="3.7358242750625639E-3"/>
                  <c:y val="-4.309210944388693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D8-4729-9F63-3F56C13FB885}"/>
                </c:ext>
              </c:extLst>
            </c:dLbl>
            <c:dLbl>
              <c:idx val="3"/>
              <c:layout>
                <c:manualLayout>
                  <c:x val="0"/>
                  <c:y val="1.39635700218001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D8-4729-9F63-3F56C13FB885}"/>
                </c:ext>
              </c:extLst>
            </c:dLbl>
            <c:dLbl>
              <c:idx val="4"/>
              <c:layout>
                <c:manualLayout>
                  <c:x val="0"/>
                  <c:y val="2.00544970105297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D8-4729-9F63-3F56C13FB885}"/>
                </c:ext>
              </c:extLst>
            </c:dLbl>
            <c:dLbl>
              <c:idx val="5"/>
              <c:layout>
                <c:manualLayout>
                  <c:x val="-5.603736412593846E-3"/>
                  <c:y val="1.78171604434098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D8-4729-9F63-3F56C13FB885}"/>
                </c:ext>
              </c:extLst>
            </c:dLbl>
            <c:dLbl>
              <c:idx val="6"/>
              <c:layout>
                <c:manualLayout>
                  <c:x val="0"/>
                  <c:y val="-7.33405161509082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D8-4729-9F63-3F56C13FB885}"/>
                </c:ext>
              </c:extLst>
            </c:dLbl>
            <c:dLbl>
              <c:idx val="7"/>
              <c:layout>
                <c:manualLayout>
                  <c:x val="3.7358242750625639E-3"/>
                  <c:y val="-1.55196340072280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D8-4729-9F63-3F56C13FB885}"/>
                </c:ext>
              </c:extLst>
            </c:dLbl>
            <c:dLbl>
              <c:idx val="8"/>
              <c:layout>
                <c:manualLayout>
                  <c:x val="0"/>
                  <c:y val="-1.888930747359139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D8-4729-9F63-3F56C13FB885}"/>
                </c:ext>
              </c:extLst>
            </c:dLbl>
            <c:dLbl>
              <c:idx val="9"/>
              <c:layout>
                <c:manualLayout>
                  <c:x val="-1.3697864103001066E-16"/>
                  <c:y val="-1.0541380295179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D8-4729-9F63-3F56C13FB885}"/>
                </c:ext>
              </c:extLst>
            </c:dLbl>
            <c:dLbl>
              <c:idx val="11"/>
              <c:layout>
                <c:manualLayout>
                  <c:x val="-3.7358242750625639E-3"/>
                  <c:y val="2.86105708277689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II'!$M$233:$X$233</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32D8-4729-9F63-3F56C13FB885}"/>
            </c:ext>
          </c:extLst>
        </c:ser>
        <c:ser>
          <c:idx val="1"/>
          <c:order val="1"/>
          <c:tx>
            <c:strRef>
              <c:f>'GRAFIKI II'!$L$234</c:f>
              <c:strCache>
                <c:ptCount val="1"/>
                <c:pt idx="0">
                  <c:v>Izpilde uz 27.06.2023 pa ministrijām, milj. EUR</c:v>
                </c:pt>
              </c:strCache>
            </c:strRef>
          </c:tx>
          <c:spPr>
            <a:solidFill>
              <a:schemeClr val="accent2"/>
            </a:solidFill>
            <a:ln>
              <a:noFill/>
            </a:ln>
            <a:effectLst/>
          </c:spPr>
          <c:invertIfNegative val="0"/>
          <c:dLbls>
            <c:dLbl>
              <c:idx val="2"/>
              <c:layout>
                <c:manualLayout>
                  <c:x val="7.4716485501251277E-3"/>
                  <c:y val="-5.380230913276955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II'!$M$234:$X$234</c:f>
              <c:numCache>
                <c:formatCode>General</c:formatCode>
                <c:ptCount val="12"/>
                <c:pt idx="3" formatCode="0.00">
                  <c:v>0</c:v>
                </c:pt>
                <c:pt idx="5">
                  <c:v>4.3499999999999996</c:v>
                </c:pt>
              </c:numCache>
            </c:numRef>
          </c:val>
          <c:extLst>
            <c:ext xmlns:c16="http://schemas.microsoft.com/office/drawing/2014/chart" uri="{C3380CC4-5D6E-409C-BE32-E72D297353CC}">
              <c16:uniqueId val="{0000000D-32D8-4729-9F63-3F56C13FB885}"/>
            </c:ext>
          </c:extLst>
        </c:ser>
        <c:dLbls>
          <c:dLblPos val="inEnd"/>
          <c:showLegendKey val="0"/>
          <c:showVal val="1"/>
          <c:showCatName val="0"/>
          <c:showSerName val="0"/>
          <c:showPercent val="0"/>
          <c:showBubbleSize val="0"/>
        </c:dLbls>
        <c:gapWidth val="150"/>
        <c:axId val="1570165983"/>
        <c:axId val="1570155423"/>
      </c:barChart>
      <c:catAx>
        <c:axId val="15701659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570155423"/>
        <c:crosses val="autoZero"/>
        <c:auto val="1"/>
        <c:lblAlgn val="ctr"/>
        <c:lblOffset val="100"/>
        <c:noMultiLvlLbl val="0"/>
      </c:catAx>
      <c:valAx>
        <c:axId val="1570155423"/>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1570165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
          <c:order val="1"/>
          <c:tx>
            <c:strRef>
              <c:f>'GRAFIKI II'!$AQ$63</c:f>
              <c:strCache>
                <c:ptCount val="1"/>
                <c:pt idx="0">
                  <c:v>2023 II</c:v>
                </c:pt>
              </c:strCache>
            </c:strRef>
          </c:tx>
          <c:spPr>
            <a:solidFill>
              <a:schemeClr val="accent2"/>
            </a:solidFill>
            <a:ln>
              <a:noFill/>
            </a:ln>
            <a:effectLst/>
          </c:spPr>
          <c:invertIfNegative val="0"/>
          <c:dPt>
            <c:idx val="1"/>
            <c:invertIfNegative val="0"/>
            <c:bubble3D val="0"/>
            <c:spPr>
              <a:solidFill>
                <a:srgbClr val="0070C0"/>
              </a:solidFill>
              <a:ln>
                <a:noFill/>
              </a:ln>
              <a:effectLst/>
            </c:spPr>
            <c:extLst>
              <c:ext xmlns:c16="http://schemas.microsoft.com/office/drawing/2014/chart" uri="{C3380CC4-5D6E-409C-BE32-E72D297353CC}">
                <c16:uniqueId val="{0000005E-E980-44F8-A3F1-86D9953534AE}"/>
              </c:ext>
            </c:extLst>
          </c:dPt>
          <c:dPt>
            <c:idx val="3"/>
            <c:invertIfNegative val="0"/>
            <c:bubble3D val="0"/>
            <c:spPr>
              <a:solidFill>
                <a:srgbClr val="0070C0"/>
              </a:solidFill>
              <a:ln>
                <a:noFill/>
              </a:ln>
              <a:effectLst/>
            </c:spPr>
            <c:extLst>
              <c:ext xmlns:c16="http://schemas.microsoft.com/office/drawing/2014/chart" uri="{C3380CC4-5D6E-409C-BE32-E72D297353CC}">
                <c16:uniqueId val="{00000056-E980-44F8-A3F1-86D9953534AE}"/>
              </c:ext>
            </c:extLst>
          </c:dPt>
          <c:dPt>
            <c:idx val="5"/>
            <c:invertIfNegative val="0"/>
            <c:bubble3D val="0"/>
            <c:spPr>
              <a:solidFill>
                <a:srgbClr val="0070C0"/>
              </a:solidFill>
              <a:ln>
                <a:noFill/>
              </a:ln>
              <a:effectLst/>
            </c:spPr>
            <c:extLst>
              <c:ext xmlns:c16="http://schemas.microsoft.com/office/drawing/2014/chart" uri="{C3380CC4-5D6E-409C-BE32-E72D297353CC}">
                <c16:uniqueId val="{00000059-E980-44F8-A3F1-86D9953534AE}"/>
              </c:ext>
            </c:extLst>
          </c:dPt>
          <c:dPt>
            <c:idx val="7"/>
            <c:invertIfNegative val="0"/>
            <c:bubble3D val="0"/>
            <c:spPr>
              <a:solidFill>
                <a:srgbClr val="0070C0"/>
              </a:solidFill>
              <a:ln>
                <a:noFill/>
              </a:ln>
              <a:effectLst/>
            </c:spPr>
            <c:extLst>
              <c:ext xmlns:c16="http://schemas.microsoft.com/office/drawing/2014/chart" uri="{C3380CC4-5D6E-409C-BE32-E72D297353CC}">
                <c16:uniqueId val="{0000005D-E980-44F8-A3F1-86D9953534AE}"/>
              </c:ext>
            </c:extLst>
          </c:dPt>
          <c:dPt>
            <c:idx val="9"/>
            <c:invertIfNegative val="0"/>
            <c:bubble3D val="0"/>
            <c:spPr>
              <a:solidFill>
                <a:srgbClr val="0070C0"/>
              </a:solidFill>
              <a:ln>
                <a:noFill/>
              </a:ln>
              <a:effectLst/>
            </c:spPr>
            <c:extLst>
              <c:ext xmlns:c16="http://schemas.microsoft.com/office/drawing/2014/chart" uri="{C3380CC4-5D6E-409C-BE32-E72D297353CC}">
                <c16:uniqueId val="{00000057-E980-44F8-A3F1-86D9953534AE}"/>
              </c:ext>
            </c:extLst>
          </c:dPt>
          <c:dPt>
            <c:idx val="11"/>
            <c:invertIfNegative val="0"/>
            <c:bubble3D val="0"/>
            <c:spPr>
              <a:solidFill>
                <a:schemeClr val="accent1">
                  <a:lumMod val="75000"/>
                </a:schemeClr>
              </a:solidFill>
              <a:ln>
                <a:noFill/>
              </a:ln>
              <a:effectLst/>
            </c:spPr>
            <c:extLst>
              <c:ext xmlns:c16="http://schemas.microsoft.com/office/drawing/2014/chart" uri="{C3380CC4-5D6E-409C-BE32-E72D297353CC}">
                <c16:uniqueId val="{0000005B-E980-44F8-A3F1-86D9953534AE}"/>
              </c:ext>
            </c:extLst>
          </c:dPt>
          <c:dPt>
            <c:idx val="13"/>
            <c:invertIfNegative val="0"/>
            <c:bubble3D val="0"/>
            <c:spPr>
              <a:solidFill>
                <a:srgbClr val="0070C0"/>
              </a:solidFill>
              <a:ln>
                <a:noFill/>
              </a:ln>
              <a:effectLst/>
            </c:spPr>
            <c:extLst>
              <c:ext xmlns:c16="http://schemas.microsoft.com/office/drawing/2014/chart" uri="{C3380CC4-5D6E-409C-BE32-E72D297353CC}">
                <c16:uniqueId val="{00000060-E980-44F8-A3F1-86D9953534A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 II'!$AR$61:$BO$61</c15:sqref>
                  </c15:fullRef>
                </c:ext>
              </c:extLst>
              <c:f>('GRAFIKI II'!$AT$61:$BC$61,'GRAFIKI II'!$BJ$61:$BM$61)</c:f>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xmlns:c15="http://schemas.microsoft.com/office/drawing/2012/chart" uri="{02D57815-91ED-43cb-92C2-25804820EDAC}">
                  <c15:fullRef>
                    <c15:sqref>'GRAFIKI II'!$AR$63:$BO$63</c15:sqref>
                  </c15:fullRef>
                </c:ext>
              </c:extLst>
              <c:f>('GRAFIKI II'!$AT$63:$BC$63,'GRAFIKI II'!$BJ$63:$BM$63)</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categoryFilterExceptions>
                <c15:categoryFilterException>
                  <c15:sqref>'GRAFIKI II'!$BE$63</c15:sqref>
                  <c15:spPr xmlns:c15="http://schemas.microsoft.com/office/drawing/2012/chart">
                    <a:solidFill>
                      <a:schemeClr val="accent1">
                        <a:lumMod val="75000"/>
                      </a:schemeClr>
                    </a:solidFill>
                    <a:ln>
                      <a:noFill/>
                    </a:ln>
                    <a:effectLst/>
                  </c15:spPr>
                </c15:categoryFilterException>
                <c15:categoryFilterException>
                  <c15:sqref>'GRAFIKI II'!$BG$63</c15:sqref>
                  <c15:spPr xmlns:c15="http://schemas.microsoft.com/office/drawing/2012/chart">
                    <a:solidFill>
                      <a:srgbClr val="0070C0"/>
                    </a:solidFill>
                    <a:ln>
                      <a:noFill/>
                    </a:ln>
                    <a:effectLst/>
                  </c15:spPr>
                </c15:categoryFilterException>
                <c15:categoryFilterException>
                  <c15:sqref>'GRAFIKI II'!$BI$63</c15:sqref>
                  <c15:spPr xmlns:c15="http://schemas.microsoft.com/office/drawing/2012/chart">
                    <a:solidFill>
                      <a:srgbClr val="0070C0"/>
                    </a:solidFill>
                    <a:ln>
                      <a:noFill/>
                    </a:ln>
                    <a:effectLst/>
                  </c15:spPr>
                </c15:categoryFilterException>
                <c15:categoryFilterException>
                  <c15:sqref>'GRAFIKI II'!$BO$63</c15:sqref>
                  <c15:spPr xmlns:c15="http://schemas.microsoft.com/office/drawing/2012/chart">
                    <a:solidFill>
                      <a:srgbClr val="0070C0"/>
                    </a:solidFill>
                    <a:ln>
                      <a:noFill/>
                    </a:ln>
                    <a:effectLst/>
                  </c15:spPr>
                </c15:categoryFilterException>
              </c15:categoryFilterExceptions>
            </c:ext>
            <c:ext xmlns:c16="http://schemas.microsoft.com/office/drawing/2014/chart" uri="{C3380CC4-5D6E-409C-BE32-E72D297353CC}">
              <c16:uniqueId val="{00000001-E980-44F8-A3F1-86D9953534AE}"/>
            </c:ext>
          </c:extLst>
        </c:ser>
        <c:dLbls>
          <c:showLegendKey val="0"/>
          <c:showVal val="0"/>
          <c:showCatName val="0"/>
          <c:showSerName val="0"/>
          <c:showPercent val="0"/>
          <c:showBubbleSize val="0"/>
        </c:dLbls>
        <c:gapWidth val="150"/>
        <c:axId val="872251440"/>
        <c:axId val="872264880"/>
        <c:extLst>
          <c:ext xmlns:c15="http://schemas.microsoft.com/office/drawing/2012/chart" uri="{02D57815-91ED-43cb-92C2-25804820EDAC}">
            <c15:filteredBarSeries>
              <c15:ser>
                <c:idx val="0"/>
                <c:order val="0"/>
                <c:tx>
                  <c:strRef>
                    <c:extLst>
                      <c:ext uri="{02D57815-91ED-43cb-92C2-25804820EDAC}">
                        <c15:formulaRef>
                          <c15:sqref>'GRAFIKI II'!$AQ$62</c15:sqref>
                        </c15:formulaRef>
                      </c:ext>
                    </c:extLst>
                    <c:strCache>
                      <c:ptCount val="1"/>
                      <c:pt idx="0">
                        <c:v>2023 I</c:v>
                      </c:pt>
                    </c:strCache>
                  </c:strRef>
                </c:tx>
                <c:spPr>
                  <a:solidFill>
                    <a:schemeClr val="accent1"/>
                  </a:solidFill>
                  <a:ln>
                    <a:noFill/>
                  </a:ln>
                  <a:effectLst/>
                </c:spPr>
                <c:invertIfNegative val="0"/>
                <c:cat>
                  <c:strRef>
                    <c:extLst>
                      <c:ext uri="{02D57815-91ED-43cb-92C2-25804820EDAC}">
                        <c15:fullRef>
                          <c15:sqref>'GRAFIKI II'!$AR$61:$BO$61</c15:sqref>
                        </c15:fullRef>
                        <c15:formulaRef>
                          <c15:sqref>('GRAFIKI II'!$AT$61:$BC$61,'GRAFIKI II'!$BJ$61:$BM$61)</c15:sqref>
                        </c15:formulaRef>
                      </c:ext>
                    </c:extLst>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uri="{02D57815-91ED-43cb-92C2-25804820EDAC}">
                        <c15:fullRef>
                          <c15:sqref>'GRAFIKI II'!$AR$62:$BO$62</c15:sqref>
                        </c15:fullRef>
                        <c15:formulaRef>
                          <c15:sqref>('GRAFIKI II'!$AT$62:$BC$62,'GRAFIKI II'!$BJ$62:$BM$62)</c15:sqref>
                        </c15:formulaRef>
                      </c:ext>
                    </c:extLst>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E980-44F8-A3F1-86D9953534AE}"/>
                  </c:ext>
                </c:extLst>
              </c15:ser>
            </c15:filteredBarSeries>
          </c:ext>
        </c:extLst>
      </c:barChart>
      <c:catAx>
        <c:axId val="87225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64880"/>
        <c:crosses val="autoZero"/>
        <c:auto val="1"/>
        <c:lblAlgn val="ctr"/>
        <c:lblOffset val="100"/>
        <c:noMultiLvlLbl val="0"/>
      </c:catAx>
      <c:valAx>
        <c:axId val="87226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51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41</xdr:col>
      <xdr:colOff>256161</xdr:colOff>
      <xdr:row>88</xdr:row>
      <xdr:rowOff>75465</xdr:rowOff>
    </xdr:from>
    <xdr:to>
      <xdr:col>55</xdr:col>
      <xdr:colOff>377824</xdr:colOff>
      <xdr:row>111</xdr:row>
      <xdr:rowOff>150586</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564243</xdr:colOff>
      <xdr:row>0</xdr:row>
      <xdr:rowOff>0</xdr:rowOff>
    </xdr:from>
    <xdr:to>
      <xdr:col>30</xdr:col>
      <xdr:colOff>428624</xdr:colOff>
      <xdr:row>25</xdr:row>
      <xdr:rowOff>108856</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172019</xdr:colOff>
      <xdr:row>28</xdr:row>
      <xdr:rowOff>31239</xdr:rowOff>
    </xdr:from>
    <xdr:to>
      <xdr:col>21</xdr:col>
      <xdr:colOff>168162</xdr:colOff>
      <xdr:row>36</xdr:row>
      <xdr:rowOff>1758</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340813</xdr:colOff>
      <xdr:row>77</xdr:row>
      <xdr:rowOff>46620</xdr:rowOff>
    </xdr:from>
    <xdr:to>
      <xdr:col>53</xdr:col>
      <xdr:colOff>150119</xdr:colOff>
      <xdr:row>101</xdr:row>
      <xdr:rowOff>22740</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32</xdr:col>
      <xdr:colOff>360626</xdr:colOff>
      <xdr:row>125</xdr:row>
      <xdr:rowOff>42278</xdr:rowOff>
    </xdr:from>
    <xdr:to>
      <xdr:col>43</xdr:col>
      <xdr:colOff>38479</xdr:colOff>
      <xdr:row>145</xdr:row>
      <xdr:rowOff>181147</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234837</xdr:colOff>
      <xdr:row>128</xdr:row>
      <xdr:rowOff>137204</xdr:rowOff>
    </xdr:from>
    <xdr:to>
      <xdr:col>41</xdr:col>
      <xdr:colOff>387237</xdr:colOff>
      <xdr:row>138</xdr:row>
      <xdr:rowOff>86405</xdr:rowOff>
    </xdr:to>
    <xdr:graphicFrame macro="">
      <xdr:nvGraphicFramePr>
        <xdr:cNvPr id="7" name="Chart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199573</xdr:colOff>
      <xdr:row>198</xdr:row>
      <xdr:rowOff>54428</xdr:rowOff>
    </xdr:from>
    <xdr:to>
      <xdr:col>13</xdr:col>
      <xdr:colOff>371929</xdr:colOff>
      <xdr:row>207</xdr:row>
      <xdr:rowOff>110646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707810</xdr:colOff>
      <xdr:row>214</xdr:row>
      <xdr:rowOff>135926</xdr:rowOff>
    </xdr:from>
    <xdr:to>
      <xdr:col>11</xdr:col>
      <xdr:colOff>279444</xdr:colOff>
      <xdr:row>229</xdr:row>
      <xdr:rowOff>30698</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139512</xdr:colOff>
      <xdr:row>227</xdr:row>
      <xdr:rowOff>185317</xdr:rowOff>
    </xdr:from>
    <xdr:to>
      <xdr:col>9</xdr:col>
      <xdr:colOff>724879</xdr:colOff>
      <xdr:row>242</xdr:row>
      <xdr:rowOff>71017</xdr:rowOff>
    </xdr:to>
    <xdr:graphicFrame macro="">
      <xdr:nvGraphicFramePr>
        <xdr:cNvPr id="10" name="Chart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81802</xdr:colOff>
      <xdr:row>172</xdr:row>
      <xdr:rowOff>143599</xdr:rowOff>
    </xdr:from>
    <xdr:to>
      <xdr:col>15</xdr:col>
      <xdr:colOff>251104</xdr:colOff>
      <xdr:row>192</xdr:row>
      <xdr:rowOff>140820</xdr:rowOff>
    </xdr:to>
    <xdr:graphicFrame macro="">
      <xdr:nvGraphicFramePr>
        <xdr:cNvPr id="11" name="Chart 10">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362511</xdr:colOff>
      <xdr:row>175</xdr:row>
      <xdr:rowOff>161458</xdr:rowOff>
    </xdr:from>
    <xdr:to>
      <xdr:col>27</xdr:col>
      <xdr:colOff>419660</xdr:colOff>
      <xdr:row>190</xdr:row>
      <xdr:rowOff>190033</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448235</xdr:colOff>
      <xdr:row>201</xdr:row>
      <xdr:rowOff>101972</xdr:rowOff>
    </xdr:from>
    <xdr:to>
      <xdr:col>26</xdr:col>
      <xdr:colOff>40821</xdr:colOff>
      <xdr:row>228</xdr:row>
      <xdr:rowOff>81643</xdr:rowOff>
    </xdr:to>
    <xdr:graphicFrame macro="">
      <xdr:nvGraphicFramePr>
        <xdr:cNvPr id="13" name="Chart 12">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344714</xdr:colOff>
      <xdr:row>193</xdr:row>
      <xdr:rowOff>93434</xdr:rowOff>
    </xdr:from>
    <xdr:to>
      <xdr:col>30</xdr:col>
      <xdr:colOff>222249</xdr:colOff>
      <xdr:row>199</xdr:row>
      <xdr:rowOff>517070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33</xdr:col>
      <xdr:colOff>396875</xdr:colOff>
      <xdr:row>188</xdr:row>
      <xdr:rowOff>22679</xdr:rowOff>
    </xdr:from>
    <xdr:to>
      <xdr:col>40</xdr:col>
      <xdr:colOff>551089</xdr:colOff>
      <xdr:row>198</xdr:row>
      <xdr:rowOff>57830</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8</xdr:col>
      <xdr:colOff>299357</xdr:colOff>
      <xdr:row>235</xdr:row>
      <xdr:rowOff>57148</xdr:rowOff>
    </xdr:from>
    <xdr:to>
      <xdr:col>17</xdr:col>
      <xdr:colOff>167821</xdr:colOff>
      <xdr:row>258</xdr:row>
      <xdr:rowOff>54428</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50</xdr:col>
      <xdr:colOff>0</xdr:colOff>
      <xdr:row>64</xdr:row>
      <xdr:rowOff>95869</xdr:rowOff>
    </xdr:from>
    <xdr:to>
      <xdr:col>60</xdr:col>
      <xdr:colOff>199018</xdr:colOff>
      <xdr:row>89</xdr:row>
      <xdr:rowOff>69696</xdr:rowOff>
    </xdr:to>
    <xdr:graphicFrame macro="">
      <xdr:nvGraphicFramePr>
        <xdr:cNvPr id="19" name="Chart 18">
          <a:extLst>
            <a:ext uri="{FF2B5EF4-FFF2-40B4-BE49-F238E27FC236}">
              <a16:creationId xmlns:a16="http://schemas.microsoft.com/office/drawing/2014/main" id="{BECBCBB3-421F-E46B-1349-8A06D1F49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X305"/>
  <sheetViews>
    <sheetView tabSelected="1" zoomScaleNormal="100" zoomScaleSheetLayoutView="100" workbookViewId="0">
      <pane xSplit="8" ySplit="9" topLeftCell="I151" activePane="bottomRight" state="frozen"/>
      <selection pane="topRight" activeCell="I1" sqref="I1"/>
      <selection pane="bottomLeft" activeCell="A5" sqref="A5"/>
      <selection pane="bottomRight" activeCell="H156" sqref="H156"/>
    </sheetView>
  </sheetViews>
  <sheetFormatPr defaultColWidth="9.42578125" defaultRowHeight="15" outlineLevelCol="1" x14ac:dyDescent="0.2"/>
  <cols>
    <col min="1" max="1" width="4" style="121" customWidth="1"/>
    <col min="2" max="2" width="3.42578125" style="121" customWidth="1"/>
    <col min="3" max="3" width="16.5703125" style="121" hidden="1" customWidth="1" outlineLevel="1"/>
    <col min="4" max="4" width="5.5703125" style="121" customWidth="1" collapsed="1"/>
    <col min="5" max="5" width="34.7109375" style="182" hidden="1" customWidth="1" outlineLevel="1"/>
    <col min="6" max="6" width="7.28515625" style="167" customWidth="1" collapsed="1"/>
    <col min="7" max="7" width="28.42578125" style="181" customWidth="1"/>
    <col min="8" max="8" width="5.28515625" style="121" customWidth="1"/>
    <col min="9" max="9" width="8.42578125" style="121" customWidth="1"/>
    <col min="10" max="10" width="12.42578125" style="121" customWidth="1"/>
    <col min="11" max="11" width="12.5703125" style="121" customWidth="1"/>
    <col min="12" max="12" width="11.42578125" style="121" customWidth="1"/>
    <col min="13" max="13" width="7" style="148" customWidth="1"/>
    <col min="14" max="15" width="11.7109375" style="121" customWidth="1"/>
    <col min="16" max="16" width="18.5703125" style="121" customWidth="1"/>
    <col min="17" max="17" width="12.28515625" style="121" hidden="1" customWidth="1" outlineLevel="1"/>
    <col min="18" max="18" width="9.5703125" style="121" customWidth="1" collapsed="1"/>
    <col min="19" max="19" width="12.42578125" style="121" customWidth="1"/>
    <col min="20" max="16384" width="9.42578125" style="112"/>
  </cols>
  <sheetData>
    <row r="1" spans="1:24" ht="10.35" customHeight="1" x14ac:dyDescent="0.2">
      <c r="A1" s="279" t="s">
        <v>537</v>
      </c>
      <c r="B1" s="279"/>
      <c r="C1" s="279"/>
      <c r="D1" s="279"/>
      <c r="E1" s="279"/>
      <c r="F1" s="279"/>
      <c r="G1" s="279"/>
      <c r="H1" s="279"/>
      <c r="I1" s="279"/>
      <c r="J1" s="279"/>
      <c r="K1" s="279"/>
      <c r="L1" s="279"/>
      <c r="M1" s="279"/>
      <c r="N1" s="279"/>
      <c r="O1" s="279"/>
      <c r="P1" s="279"/>
      <c r="Q1" s="279"/>
      <c r="R1" s="279"/>
      <c r="S1" s="279"/>
    </row>
    <row r="2" spans="1:24" ht="10.35" customHeight="1" x14ac:dyDescent="0.2">
      <c r="A2" s="279"/>
      <c r="B2" s="279"/>
      <c r="C2" s="279"/>
      <c r="D2" s="279"/>
      <c r="E2" s="279"/>
      <c r="F2" s="279"/>
      <c r="G2" s="279"/>
      <c r="H2" s="279"/>
      <c r="I2" s="279"/>
      <c r="J2" s="279"/>
      <c r="K2" s="279"/>
      <c r="L2" s="279"/>
      <c r="M2" s="279"/>
      <c r="N2" s="279"/>
      <c r="O2" s="279"/>
      <c r="P2" s="279"/>
      <c r="Q2" s="279"/>
      <c r="R2" s="279"/>
      <c r="S2" s="279"/>
    </row>
    <row r="3" spans="1:24" ht="10.35" customHeight="1" x14ac:dyDescent="0.2">
      <c r="A3" s="279"/>
      <c r="B3" s="279"/>
      <c r="C3" s="279"/>
      <c r="D3" s="279"/>
      <c r="E3" s="279"/>
      <c r="F3" s="279"/>
      <c r="G3" s="279"/>
      <c r="H3" s="279"/>
      <c r="I3" s="279"/>
      <c r="J3" s="279"/>
      <c r="K3" s="279"/>
      <c r="L3" s="279"/>
      <c r="M3" s="279"/>
      <c r="N3" s="279"/>
      <c r="O3" s="279"/>
      <c r="P3" s="279"/>
      <c r="Q3" s="279"/>
      <c r="R3" s="279"/>
      <c r="S3" s="279"/>
    </row>
    <row r="4" spans="1:24" ht="19.149999999999999" customHeight="1" x14ac:dyDescent="0.2">
      <c r="A4" s="279"/>
      <c r="B4" s="279"/>
      <c r="C4" s="279"/>
      <c r="D4" s="279"/>
      <c r="E4" s="279"/>
      <c r="F4" s="279"/>
      <c r="G4" s="279"/>
      <c r="H4" s="279"/>
      <c r="I4" s="279"/>
      <c r="J4" s="279"/>
      <c r="K4" s="279"/>
      <c r="L4" s="279"/>
      <c r="M4" s="279"/>
      <c r="N4" s="279"/>
      <c r="O4" s="279"/>
      <c r="P4" s="279"/>
      <c r="Q4" s="279"/>
      <c r="R4" s="279"/>
      <c r="S4" s="279"/>
    </row>
    <row r="6" spans="1:24" s="23" customFormat="1" ht="17.25" customHeight="1" x14ac:dyDescent="0.2">
      <c r="A6" s="278" t="s">
        <v>133</v>
      </c>
      <c r="B6" s="278"/>
      <c r="C6" s="278"/>
      <c r="D6" s="278"/>
      <c r="E6" s="278"/>
      <c r="F6" s="278"/>
      <c r="G6" s="278"/>
      <c r="H6" s="278"/>
      <c r="I6" s="278"/>
      <c r="J6" s="278"/>
      <c r="K6" s="278"/>
      <c r="L6" s="278"/>
      <c r="M6" s="278"/>
      <c r="N6" s="278"/>
      <c r="O6" s="278"/>
      <c r="P6" s="278"/>
      <c r="Q6" s="278"/>
      <c r="R6" s="278"/>
      <c r="S6" s="278"/>
    </row>
    <row r="7" spans="1:24" ht="7.5" customHeight="1" x14ac:dyDescent="0.2">
      <c r="A7" s="176"/>
      <c r="B7" s="117"/>
      <c r="C7" s="117"/>
      <c r="D7" s="117"/>
      <c r="E7" s="116"/>
      <c r="F7" s="117"/>
      <c r="G7" s="118"/>
      <c r="H7" s="117"/>
      <c r="I7" s="119"/>
      <c r="J7" s="155"/>
      <c r="K7" s="156"/>
      <c r="L7" s="157"/>
      <c r="M7" s="139"/>
    </row>
    <row r="8" spans="1:24" ht="15" customHeight="1" x14ac:dyDescent="0.2">
      <c r="A8" s="116" t="s">
        <v>598</v>
      </c>
      <c r="B8" s="117"/>
      <c r="C8" s="117"/>
      <c r="D8" s="117"/>
      <c r="E8" s="116"/>
      <c r="F8" s="117"/>
      <c r="G8" s="163"/>
      <c r="H8" s="117"/>
      <c r="I8" s="119"/>
      <c r="J8" s="282" t="s">
        <v>24</v>
      </c>
      <c r="K8" s="282"/>
      <c r="L8" s="282"/>
      <c r="M8" s="120"/>
      <c r="P8" s="122"/>
    </row>
    <row r="9" spans="1:24" s="113" customFormat="1" ht="57.6" customHeight="1" x14ac:dyDescent="0.25">
      <c r="A9" s="123" t="s">
        <v>19</v>
      </c>
      <c r="B9" s="123" t="s">
        <v>20</v>
      </c>
      <c r="C9" s="124" t="s">
        <v>1</v>
      </c>
      <c r="D9" s="124" t="s">
        <v>2</v>
      </c>
      <c r="E9" s="247" t="s">
        <v>5</v>
      </c>
      <c r="F9" s="123" t="s">
        <v>14</v>
      </c>
      <c r="G9" s="242" t="s">
        <v>13</v>
      </c>
      <c r="H9" s="123" t="s">
        <v>3</v>
      </c>
      <c r="I9" s="124" t="s">
        <v>0</v>
      </c>
      <c r="J9" s="124" t="s">
        <v>559</v>
      </c>
      <c r="K9" s="124" t="s">
        <v>25</v>
      </c>
      <c r="L9" s="124" t="s">
        <v>26</v>
      </c>
      <c r="M9" s="123" t="s">
        <v>4</v>
      </c>
      <c r="N9" s="124" t="s">
        <v>564</v>
      </c>
      <c r="O9" s="124" t="s">
        <v>565</v>
      </c>
      <c r="P9" s="123" t="s">
        <v>132</v>
      </c>
      <c r="Q9" s="123" t="s">
        <v>130</v>
      </c>
      <c r="R9" s="123" t="s">
        <v>566</v>
      </c>
      <c r="S9" s="123" t="s">
        <v>536</v>
      </c>
    </row>
    <row r="10" spans="1:24" s="113" customFormat="1" ht="13.35" customHeight="1" x14ac:dyDescent="0.25">
      <c r="A10" s="135">
        <v>1</v>
      </c>
      <c r="B10" s="135">
        <v>2</v>
      </c>
      <c r="C10" s="136"/>
      <c r="D10" s="136">
        <v>3</v>
      </c>
      <c r="E10" s="248"/>
      <c r="F10" s="135">
        <v>4</v>
      </c>
      <c r="G10" s="135">
        <v>5</v>
      </c>
      <c r="H10" s="135">
        <v>6</v>
      </c>
      <c r="I10" s="136">
        <v>7</v>
      </c>
      <c r="J10" s="136">
        <v>8</v>
      </c>
      <c r="K10" s="136">
        <v>9</v>
      </c>
      <c r="L10" s="136">
        <v>10</v>
      </c>
      <c r="M10" s="135">
        <v>11</v>
      </c>
      <c r="N10" s="136">
        <v>12</v>
      </c>
      <c r="O10" s="136">
        <v>13</v>
      </c>
      <c r="P10" s="135">
        <v>14</v>
      </c>
      <c r="Q10" s="137"/>
      <c r="R10" s="135">
        <v>15</v>
      </c>
      <c r="S10" s="135">
        <v>16</v>
      </c>
    </row>
    <row r="11" spans="1:24" s="118" customFormat="1" ht="15.6" customHeight="1" x14ac:dyDescent="0.25">
      <c r="A11" s="260" t="s">
        <v>568</v>
      </c>
      <c r="B11" s="261"/>
      <c r="C11" s="262"/>
      <c r="D11" s="261"/>
      <c r="E11" s="262"/>
      <c r="F11" s="262"/>
      <c r="G11" s="262"/>
      <c r="H11" s="262"/>
      <c r="I11" s="260" t="s">
        <v>570</v>
      </c>
      <c r="J11" s="263">
        <f>SUBTOTAL(9,J12:J28)</f>
        <v>689059645</v>
      </c>
      <c r="K11" s="263">
        <f>SUBTOTAL(9,K12:K28)</f>
        <v>810658413</v>
      </c>
      <c r="L11" s="263">
        <f>SUBTOTAL(9,L12:L28)</f>
        <v>121598768</v>
      </c>
      <c r="M11" s="263"/>
      <c r="N11" s="263"/>
      <c r="O11" s="263"/>
      <c r="P11" s="263"/>
      <c r="Q11" s="263"/>
      <c r="R11" s="223"/>
      <c r="S11" s="223"/>
      <c r="T11" s="264"/>
      <c r="U11" s="265"/>
      <c r="V11" s="264"/>
      <c r="W11" s="178"/>
      <c r="X11" s="178"/>
    </row>
    <row r="12" spans="1:24" s="113" customFormat="1" ht="33.75" x14ac:dyDescent="0.25">
      <c r="A12" s="197">
        <v>1</v>
      </c>
      <c r="B12" s="198" t="s">
        <v>140</v>
      </c>
      <c r="C12" s="199" t="s">
        <v>141</v>
      </c>
      <c r="D12" s="197" t="s">
        <v>180</v>
      </c>
      <c r="E12" s="214" t="s">
        <v>181</v>
      </c>
      <c r="F12" s="199" t="s">
        <v>288</v>
      </c>
      <c r="G12" s="219" t="s">
        <v>578</v>
      </c>
      <c r="H12" s="199" t="s">
        <v>309</v>
      </c>
      <c r="I12" s="197" t="s">
        <v>522</v>
      </c>
      <c r="J12" s="184">
        <v>1954863</v>
      </c>
      <c r="K12" s="184">
        <v>2299839</v>
      </c>
      <c r="L12" s="184">
        <v>344976</v>
      </c>
      <c r="M12" s="221" t="s">
        <v>17</v>
      </c>
      <c r="N12" s="199" t="s">
        <v>44</v>
      </c>
      <c r="O12" s="199" t="s">
        <v>45</v>
      </c>
      <c r="P12" s="199" t="s">
        <v>44</v>
      </c>
      <c r="Q12" s="224" t="s">
        <v>534</v>
      </c>
      <c r="R12" s="197" t="s">
        <v>45</v>
      </c>
      <c r="S12" s="197" t="s">
        <v>45</v>
      </c>
    </row>
    <row r="13" spans="1:24" s="113" customFormat="1" ht="33.75" x14ac:dyDescent="0.25">
      <c r="A13" s="199">
        <v>1</v>
      </c>
      <c r="B13" s="199" t="s">
        <v>590</v>
      </c>
      <c r="C13" s="199" t="s">
        <v>591</v>
      </c>
      <c r="D13" s="199" t="s">
        <v>592</v>
      </c>
      <c r="E13" s="199" t="s">
        <v>593</v>
      </c>
      <c r="F13" s="199" t="s">
        <v>594</v>
      </c>
      <c r="G13" s="199" t="s">
        <v>593</v>
      </c>
      <c r="H13" s="199" t="s">
        <v>309</v>
      </c>
      <c r="I13" s="197" t="s">
        <v>522</v>
      </c>
      <c r="J13" s="184">
        <v>34000000</v>
      </c>
      <c r="K13" s="184">
        <v>40000000</v>
      </c>
      <c r="L13" s="184">
        <v>6000000</v>
      </c>
      <c r="M13" s="221" t="s">
        <v>12</v>
      </c>
      <c r="N13" s="199" t="s">
        <v>43</v>
      </c>
      <c r="O13" s="199" t="s">
        <v>44</v>
      </c>
      <c r="P13" s="199" t="s">
        <v>45</v>
      </c>
      <c r="Q13" s="224" t="s">
        <v>534</v>
      </c>
      <c r="R13" s="199" t="s">
        <v>45</v>
      </c>
      <c r="S13" s="197" t="s">
        <v>49</v>
      </c>
    </row>
    <row r="14" spans="1:24" s="115" customFormat="1" ht="45.95" customHeight="1" x14ac:dyDescent="0.25">
      <c r="A14" s="199">
        <v>2</v>
      </c>
      <c r="B14" s="198" t="s">
        <v>144</v>
      </c>
      <c r="C14" s="199" t="s">
        <v>145</v>
      </c>
      <c r="D14" s="199" t="s">
        <v>184</v>
      </c>
      <c r="E14" s="214" t="s">
        <v>185</v>
      </c>
      <c r="F14" s="197" t="s">
        <v>302</v>
      </c>
      <c r="G14" s="219" t="s">
        <v>303</v>
      </c>
      <c r="H14" s="199">
        <v>3</v>
      </c>
      <c r="I14" s="199" t="s">
        <v>522</v>
      </c>
      <c r="J14" s="185">
        <v>12961544</v>
      </c>
      <c r="K14" s="185">
        <v>15248876</v>
      </c>
      <c r="L14" s="185">
        <v>2287332</v>
      </c>
      <c r="M14" s="221" t="s">
        <v>10</v>
      </c>
      <c r="N14" s="199" t="s">
        <v>49</v>
      </c>
      <c r="O14" s="199" t="s">
        <v>48</v>
      </c>
      <c r="P14" s="199" t="s">
        <v>49</v>
      </c>
      <c r="Q14" s="224" t="s">
        <v>534</v>
      </c>
      <c r="R14" s="199" t="s">
        <v>48</v>
      </c>
      <c r="S14" s="199" t="s">
        <v>47</v>
      </c>
    </row>
    <row r="15" spans="1:24" s="125" customFormat="1" ht="27" customHeight="1" x14ac:dyDescent="0.25">
      <c r="A15" s="197">
        <v>2</v>
      </c>
      <c r="B15" s="201" t="s">
        <v>144</v>
      </c>
      <c r="C15" s="199" t="s">
        <v>145</v>
      </c>
      <c r="D15" s="197" t="s">
        <v>186</v>
      </c>
      <c r="E15" s="214" t="s">
        <v>187</v>
      </c>
      <c r="F15" s="199" t="s">
        <v>308</v>
      </c>
      <c r="G15" s="214" t="s">
        <v>187</v>
      </c>
      <c r="H15" s="199">
        <v>2</v>
      </c>
      <c r="I15" s="197" t="s">
        <v>523</v>
      </c>
      <c r="J15" s="185">
        <v>4000000</v>
      </c>
      <c r="K15" s="185">
        <v>4705883</v>
      </c>
      <c r="L15" s="185">
        <v>705883</v>
      </c>
      <c r="M15" s="221" t="s">
        <v>27</v>
      </c>
      <c r="N15" s="268" t="s">
        <v>562</v>
      </c>
      <c r="O15" s="268" t="s">
        <v>562</v>
      </c>
      <c r="P15" s="200" t="s">
        <v>44</v>
      </c>
      <c r="Q15" s="224" t="s">
        <v>534</v>
      </c>
      <c r="R15" s="199" t="s">
        <v>45</v>
      </c>
      <c r="S15" s="199" t="s">
        <v>49</v>
      </c>
    </row>
    <row r="16" spans="1:24" s="125" customFormat="1" ht="52.5" customHeight="1" x14ac:dyDescent="0.25">
      <c r="A16" s="197">
        <v>2</v>
      </c>
      <c r="B16" s="201" t="s">
        <v>144</v>
      </c>
      <c r="C16" s="199" t="s">
        <v>145</v>
      </c>
      <c r="D16" s="197" t="s">
        <v>188</v>
      </c>
      <c r="E16" s="214" t="s">
        <v>189</v>
      </c>
      <c r="F16" s="197" t="s">
        <v>310</v>
      </c>
      <c r="G16" s="219" t="s">
        <v>311</v>
      </c>
      <c r="H16" s="199">
        <v>2</v>
      </c>
      <c r="I16" s="197" t="s">
        <v>522</v>
      </c>
      <c r="J16" s="185">
        <v>8407694</v>
      </c>
      <c r="K16" s="185">
        <v>9891405</v>
      </c>
      <c r="L16" s="185">
        <v>1483711</v>
      </c>
      <c r="M16" s="221" t="s">
        <v>10</v>
      </c>
      <c r="N16" s="230">
        <v>45197</v>
      </c>
      <c r="O16" s="199" t="s">
        <v>49</v>
      </c>
      <c r="P16" s="199" t="s">
        <v>49</v>
      </c>
      <c r="Q16" s="225" t="s">
        <v>534</v>
      </c>
      <c r="R16" s="199" t="s">
        <v>48</v>
      </c>
      <c r="S16" s="199" t="s">
        <v>47</v>
      </c>
    </row>
    <row r="17" spans="1:24" s="125" customFormat="1" ht="45.6" customHeight="1" x14ac:dyDescent="0.25">
      <c r="A17" s="197">
        <v>2</v>
      </c>
      <c r="B17" s="201" t="s">
        <v>144</v>
      </c>
      <c r="C17" s="199" t="s">
        <v>145</v>
      </c>
      <c r="D17" s="197" t="s">
        <v>188</v>
      </c>
      <c r="E17" s="214" t="s">
        <v>189</v>
      </c>
      <c r="F17" s="197" t="s">
        <v>314</v>
      </c>
      <c r="G17" s="219" t="s">
        <v>315</v>
      </c>
      <c r="H17" s="199">
        <v>4</v>
      </c>
      <c r="I17" s="197" t="s">
        <v>522</v>
      </c>
      <c r="J17" s="185">
        <v>24669413</v>
      </c>
      <c r="K17" s="185">
        <v>29022839</v>
      </c>
      <c r="L17" s="185">
        <v>4353426</v>
      </c>
      <c r="M17" s="212" t="s">
        <v>11</v>
      </c>
      <c r="N17" s="226" t="s">
        <v>526</v>
      </c>
      <c r="O17" s="269" t="s">
        <v>580</v>
      </c>
      <c r="P17" s="227" t="s">
        <v>43</v>
      </c>
      <c r="Q17" s="224" t="s">
        <v>534</v>
      </c>
      <c r="R17" s="199" t="s">
        <v>43</v>
      </c>
      <c r="S17" s="197" t="s">
        <v>44</v>
      </c>
    </row>
    <row r="18" spans="1:24" s="125" customFormat="1" ht="36" customHeight="1" x14ac:dyDescent="0.25">
      <c r="A18" s="197">
        <v>2</v>
      </c>
      <c r="B18" s="201" t="s">
        <v>144</v>
      </c>
      <c r="C18" s="199" t="s">
        <v>145</v>
      </c>
      <c r="D18" s="199" t="s">
        <v>190</v>
      </c>
      <c r="E18" s="214" t="s">
        <v>191</v>
      </c>
      <c r="F18" s="199" t="s">
        <v>316</v>
      </c>
      <c r="G18" s="214" t="s">
        <v>191</v>
      </c>
      <c r="H18" s="199" t="s">
        <v>309</v>
      </c>
      <c r="I18" s="197" t="s">
        <v>522</v>
      </c>
      <c r="J18" s="185">
        <v>31000000</v>
      </c>
      <c r="K18" s="185">
        <v>36470589</v>
      </c>
      <c r="L18" s="185">
        <v>5470589</v>
      </c>
      <c r="M18" s="212" t="s">
        <v>27</v>
      </c>
      <c r="N18" s="268" t="s">
        <v>562</v>
      </c>
      <c r="O18" s="268" t="s">
        <v>562</v>
      </c>
      <c r="P18" s="228" t="s">
        <v>44</v>
      </c>
      <c r="Q18" s="224" t="s">
        <v>534</v>
      </c>
      <c r="R18" s="228" t="s">
        <v>45</v>
      </c>
      <c r="S18" s="228" t="s">
        <v>49</v>
      </c>
    </row>
    <row r="19" spans="1:24" s="125" customFormat="1" ht="63" customHeight="1" x14ac:dyDescent="0.25">
      <c r="A19" s="197">
        <v>2</v>
      </c>
      <c r="B19" s="201" t="s">
        <v>146</v>
      </c>
      <c r="C19" s="199" t="s">
        <v>147</v>
      </c>
      <c r="D19" s="197" t="s">
        <v>192</v>
      </c>
      <c r="E19" s="214" t="s">
        <v>193</v>
      </c>
      <c r="F19" s="197" t="s">
        <v>317</v>
      </c>
      <c r="G19" s="219" t="s">
        <v>318</v>
      </c>
      <c r="H19" s="199">
        <v>3</v>
      </c>
      <c r="I19" s="197" t="s">
        <v>522</v>
      </c>
      <c r="J19" s="185">
        <v>21453617</v>
      </c>
      <c r="K19" s="185">
        <v>25239550</v>
      </c>
      <c r="L19" s="185">
        <v>3785933</v>
      </c>
      <c r="M19" s="221" t="s">
        <v>10</v>
      </c>
      <c r="N19" s="199" t="s">
        <v>44</v>
      </c>
      <c r="O19" s="199" t="s">
        <v>44</v>
      </c>
      <c r="P19" s="199" t="s">
        <v>43</v>
      </c>
      <c r="Q19" s="225" t="s">
        <v>534</v>
      </c>
      <c r="R19" s="199" t="s">
        <v>44</v>
      </c>
      <c r="S19" s="199" t="s">
        <v>45</v>
      </c>
    </row>
    <row r="20" spans="1:24" s="125" customFormat="1" ht="22.5" x14ac:dyDescent="0.25">
      <c r="A20" s="197">
        <v>2</v>
      </c>
      <c r="B20" s="201" t="s">
        <v>146</v>
      </c>
      <c r="C20" s="199" t="s">
        <v>147</v>
      </c>
      <c r="D20" s="197" t="s">
        <v>194</v>
      </c>
      <c r="E20" s="214" t="s">
        <v>195</v>
      </c>
      <c r="F20" s="202" t="s">
        <v>323</v>
      </c>
      <c r="G20" s="219" t="s">
        <v>324</v>
      </c>
      <c r="H20" s="199" t="s">
        <v>309</v>
      </c>
      <c r="I20" s="197" t="s">
        <v>523</v>
      </c>
      <c r="J20" s="185">
        <v>23148681</v>
      </c>
      <c r="K20" s="185">
        <v>27233743</v>
      </c>
      <c r="L20" s="185">
        <v>4085062</v>
      </c>
      <c r="M20" s="221" t="s">
        <v>27</v>
      </c>
      <c r="N20" s="199" t="s">
        <v>43</v>
      </c>
      <c r="O20" s="199" t="s">
        <v>43</v>
      </c>
      <c r="P20" s="199" t="s">
        <v>43</v>
      </c>
      <c r="Q20" s="224" t="s">
        <v>534</v>
      </c>
      <c r="R20" s="199" t="s">
        <v>43</v>
      </c>
      <c r="S20" s="199" t="s">
        <v>45</v>
      </c>
    </row>
    <row r="21" spans="1:24" s="125" customFormat="1" ht="17.100000000000001" customHeight="1" x14ac:dyDescent="0.25">
      <c r="A21" s="197">
        <v>2</v>
      </c>
      <c r="B21" s="201" t="s">
        <v>150</v>
      </c>
      <c r="C21" s="199" t="s">
        <v>151</v>
      </c>
      <c r="D21" s="197" t="s">
        <v>200</v>
      </c>
      <c r="E21" s="214" t="s">
        <v>201</v>
      </c>
      <c r="F21" s="227" t="s">
        <v>579</v>
      </c>
      <c r="G21" s="219" t="s">
        <v>596</v>
      </c>
      <c r="H21" s="227" t="s">
        <v>309</v>
      </c>
      <c r="I21" s="197" t="s">
        <v>523</v>
      </c>
      <c r="J21" s="185">
        <v>104608561</v>
      </c>
      <c r="K21" s="185">
        <v>123068896</v>
      </c>
      <c r="L21" s="185">
        <v>18460335</v>
      </c>
      <c r="M21" s="213" t="s">
        <v>17</v>
      </c>
      <c r="N21" s="229">
        <v>45106</v>
      </c>
      <c r="O21" s="229">
        <v>45180</v>
      </c>
      <c r="P21" s="227" t="s">
        <v>43</v>
      </c>
      <c r="Q21" s="224" t="s">
        <v>534</v>
      </c>
      <c r="R21" s="227" t="s">
        <v>44</v>
      </c>
      <c r="S21" s="227" t="s">
        <v>44</v>
      </c>
    </row>
    <row r="22" spans="1:24" s="125" customFormat="1" ht="33.75" x14ac:dyDescent="0.25">
      <c r="A22" s="197">
        <v>3</v>
      </c>
      <c r="B22" s="201" t="s">
        <v>154</v>
      </c>
      <c r="C22" s="199" t="s">
        <v>155</v>
      </c>
      <c r="D22" s="197" t="s">
        <v>204</v>
      </c>
      <c r="E22" s="214" t="s">
        <v>205</v>
      </c>
      <c r="F22" s="202" t="s">
        <v>344</v>
      </c>
      <c r="G22" s="214" t="s">
        <v>586</v>
      </c>
      <c r="H22" s="199" t="s">
        <v>309</v>
      </c>
      <c r="I22" s="197" t="s">
        <v>523</v>
      </c>
      <c r="J22" s="185">
        <v>325410631</v>
      </c>
      <c r="K22" s="185">
        <v>382836037</v>
      </c>
      <c r="L22" s="185">
        <v>57425406</v>
      </c>
      <c r="M22" s="213" t="s">
        <v>17</v>
      </c>
      <c r="N22" s="229">
        <v>45106</v>
      </c>
      <c r="O22" s="230">
        <v>45470</v>
      </c>
      <c r="P22" s="200" t="s">
        <v>43</v>
      </c>
      <c r="Q22" s="224" t="s">
        <v>534</v>
      </c>
      <c r="R22" s="197" t="s">
        <v>43</v>
      </c>
      <c r="S22" s="199" t="s">
        <v>44</v>
      </c>
    </row>
    <row r="23" spans="1:24" s="125" customFormat="1" ht="34.5" customHeight="1" x14ac:dyDescent="0.25">
      <c r="A23" s="197">
        <v>3</v>
      </c>
      <c r="B23" s="201" t="s">
        <v>154</v>
      </c>
      <c r="C23" s="199" t="s">
        <v>155</v>
      </c>
      <c r="D23" s="197" t="s">
        <v>204</v>
      </c>
      <c r="E23" s="214" t="s">
        <v>205</v>
      </c>
      <c r="F23" s="203" t="s">
        <v>354</v>
      </c>
      <c r="G23" s="219" t="s">
        <v>355</v>
      </c>
      <c r="H23" s="199" t="s">
        <v>309</v>
      </c>
      <c r="I23" s="197" t="s">
        <v>523</v>
      </c>
      <c r="J23" s="185">
        <v>16048761</v>
      </c>
      <c r="K23" s="185">
        <v>18880896</v>
      </c>
      <c r="L23" s="185">
        <v>2832135</v>
      </c>
      <c r="M23" s="213" t="s">
        <v>17</v>
      </c>
      <c r="N23" s="199" t="s">
        <v>43</v>
      </c>
      <c r="O23" s="199" t="s">
        <v>43</v>
      </c>
      <c r="P23" s="199" t="s">
        <v>43</v>
      </c>
      <c r="Q23" s="224" t="s">
        <v>534</v>
      </c>
      <c r="R23" s="199" t="s">
        <v>43</v>
      </c>
      <c r="S23" s="199" t="s">
        <v>44</v>
      </c>
    </row>
    <row r="24" spans="1:24" s="125" customFormat="1" ht="67.5" x14ac:dyDescent="0.25">
      <c r="A24" s="197">
        <v>4</v>
      </c>
      <c r="B24" s="201" t="s">
        <v>160</v>
      </c>
      <c r="C24" s="199" t="s">
        <v>161</v>
      </c>
      <c r="D24" s="201" t="s">
        <v>212</v>
      </c>
      <c r="E24" s="214" t="s">
        <v>213</v>
      </c>
      <c r="F24" s="197" t="s">
        <v>383</v>
      </c>
      <c r="G24" s="219" t="s">
        <v>384</v>
      </c>
      <c r="H24" s="199" t="s">
        <v>309</v>
      </c>
      <c r="I24" s="197" t="s">
        <v>522</v>
      </c>
      <c r="J24" s="185">
        <v>3697500</v>
      </c>
      <c r="K24" s="185">
        <v>4350000</v>
      </c>
      <c r="L24" s="185">
        <v>652500</v>
      </c>
      <c r="M24" s="212" t="s">
        <v>16</v>
      </c>
      <c r="N24" s="226" t="s">
        <v>528</v>
      </c>
      <c r="O24" s="226" t="s">
        <v>528</v>
      </c>
      <c r="P24" s="199" t="s">
        <v>44</v>
      </c>
      <c r="Q24" s="224" t="s">
        <v>534</v>
      </c>
      <c r="R24" s="199" t="s">
        <v>49</v>
      </c>
      <c r="S24" s="199" t="s">
        <v>49</v>
      </c>
    </row>
    <row r="25" spans="1:24" s="125" customFormat="1" ht="57" customHeight="1" x14ac:dyDescent="0.25">
      <c r="A25" s="197">
        <v>4</v>
      </c>
      <c r="B25" s="201" t="s">
        <v>160</v>
      </c>
      <c r="C25" s="199" t="s">
        <v>161</v>
      </c>
      <c r="D25" s="201" t="s">
        <v>212</v>
      </c>
      <c r="E25" s="214" t="s">
        <v>213</v>
      </c>
      <c r="F25" s="197" t="s">
        <v>388</v>
      </c>
      <c r="G25" s="219" t="s">
        <v>389</v>
      </c>
      <c r="H25" s="199">
        <v>3</v>
      </c>
      <c r="I25" s="197" t="s">
        <v>522</v>
      </c>
      <c r="J25" s="185">
        <v>13018473</v>
      </c>
      <c r="K25" s="185">
        <v>15315851</v>
      </c>
      <c r="L25" s="185">
        <v>2297378</v>
      </c>
      <c r="M25" s="213" t="s">
        <v>9</v>
      </c>
      <c r="N25" s="226" t="s">
        <v>528</v>
      </c>
      <c r="O25" s="226" t="s">
        <v>528</v>
      </c>
      <c r="P25" s="197" t="s">
        <v>45</v>
      </c>
      <c r="Q25" s="225" t="s">
        <v>534</v>
      </c>
      <c r="R25" s="197" t="s">
        <v>49</v>
      </c>
      <c r="S25" s="197" t="s">
        <v>48</v>
      </c>
    </row>
    <row r="26" spans="1:24" s="125" customFormat="1" ht="38.1" customHeight="1" x14ac:dyDescent="0.25">
      <c r="A26" s="197">
        <v>4</v>
      </c>
      <c r="B26" s="201" t="s">
        <v>162</v>
      </c>
      <c r="C26" s="199" t="s">
        <v>163</v>
      </c>
      <c r="D26" s="201" t="s">
        <v>227</v>
      </c>
      <c r="E26" s="214" t="s">
        <v>228</v>
      </c>
      <c r="F26" s="197" t="s">
        <v>430</v>
      </c>
      <c r="G26" s="219" t="s">
        <v>431</v>
      </c>
      <c r="H26" s="199" t="s">
        <v>309</v>
      </c>
      <c r="I26" s="197" t="s">
        <v>524</v>
      </c>
      <c r="J26" s="185">
        <v>40672500</v>
      </c>
      <c r="K26" s="185">
        <v>47850000</v>
      </c>
      <c r="L26" s="185">
        <v>7177500</v>
      </c>
      <c r="M26" s="212" t="s">
        <v>6</v>
      </c>
      <c r="N26" s="229">
        <v>45645</v>
      </c>
      <c r="O26" s="230">
        <v>45700</v>
      </c>
      <c r="P26" s="200" t="s">
        <v>44</v>
      </c>
      <c r="Q26" s="224" t="s">
        <v>534</v>
      </c>
      <c r="R26" s="199" t="s">
        <v>45</v>
      </c>
      <c r="S26" s="207" t="s">
        <v>49</v>
      </c>
    </row>
    <row r="27" spans="1:24" s="125" customFormat="1" ht="27.6" customHeight="1" x14ac:dyDescent="0.25">
      <c r="A27" s="197">
        <v>6</v>
      </c>
      <c r="B27" s="201" t="s">
        <v>168</v>
      </c>
      <c r="C27" s="199" t="s">
        <v>169</v>
      </c>
      <c r="D27" s="201" t="s">
        <v>240</v>
      </c>
      <c r="E27" s="214" t="s">
        <v>241</v>
      </c>
      <c r="F27" s="199" t="s">
        <v>506</v>
      </c>
      <c r="G27" s="219" t="s">
        <v>583</v>
      </c>
      <c r="H27" s="199">
        <v>4</v>
      </c>
      <c r="I27" s="197" t="s">
        <v>525</v>
      </c>
      <c r="J27" s="275">
        <v>2007407</v>
      </c>
      <c r="K27" s="275">
        <v>2361656</v>
      </c>
      <c r="L27" s="275">
        <v>354249</v>
      </c>
      <c r="M27" s="213" t="s">
        <v>10</v>
      </c>
      <c r="N27" s="199" t="s">
        <v>45</v>
      </c>
      <c r="O27" s="199" t="s">
        <v>45</v>
      </c>
      <c r="P27" s="199" t="s">
        <v>44</v>
      </c>
      <c r="Q27" s="231" t="s">
        <v>534</v>
      </c>
      <c r="R27" s="199" t="s">
        <v>45</v>
      </c>
      <c r="S27" s="199" t="s">
        <v>49</v>
      </c>
    </row>
    <row r="28" spans="1:24" s="125" customFormat="1" ht="33.75" x14ac:dyDescent="0.25">
      <c r="A28" s="197">
        <v>6</v>
      </c>
      <c r="B28" s="201" t="s">
        <v>168</v>
      </c>
      <c r="C28" s="199" t="s">
        <v>169</v>
      </c>
      <c r="D28" s="201" t="s">
        <v>240</v>
      </c>
      <c r="E28" s="214" t="s">
        <v>241</v>
      </c>
      <c r="F28" s="199" t="s">
        <v>506</v>
      </c>
      <c r="G28" s="219" t="s">
        <v>583</v>
      </c>
      <c r="H28" s="199">
        <v>5</v>
      </c>
      <c r="I28" s="197" t="s">
        <v>525</v>
      </c>
      <c r="J28" s="275">
        <v>22000000</v>
      </c>
      <c r="K28" s="276">
        <v>25882353</v>
      </c>
      <c r="L28" s="276">
        <v>3882353</v>
      </c>
      <c r="M28" s="213" t="s">
        <v>10</v>
      </c>
      <c r="N28" s="199" t="s">
        <v>48</v>
      </c>
      <c r="O28" s="199" t="s">
        <v>48</v>
      </c>
      <c r="P28" s="199" t="s">
        <v>49</v>
      </c>
      <c r="Q28" s="231" t="s">
        <v>534</v>
      </c>
      <c r="R28" s="199" t="s">
        <v>48</v>
      </c>
      <c r="S28" s="199" t="s">
        <v>47</v>
      </c>
    </row>
    <row r="29" spans="1:24" s="259" customFormat="1" ht="13.35" customHeight="1" x14ac:dyDescent="0.25">
      <c r="A29" s="189" t="s">
        <v>567</v>
      </c>
      <c r="B29" s="255"/>
      <c r="C29" s="232"/>
      <c r="D29" s="232"/>
      <c r="E29" s="256"/>
      <c r="F29" s="255"/>
      <c r="G29" s="257"/>
      <c r="H29" s="255"/>
      <c r="I29" s="232" t="s">
        <v>585</v>
      </c>
      <c r="J29" s="183">
        <f>SUBTOTAL(9,J30:J47)</f>
        <v>215336502</v>
      </c>
      <c r="K29" s="183">
        <f t="shared" ref="K29:L29" si="0">SUBTOTAL(9,K30:K47)</f>
        <v>253337066</v>
      </c>
      <c r="L29" s="183">
        <f t="shared" si="0"/>
        <v>38000564</v>
      </c>
      <c r="M29" s="183"/>
      <c r="N29" s="183"/>
      <c r="O29" s="183"/>
      <c r="P29" s="183"/>
      <c r="Q29" s="183"/>
      <c r="R29" s="255"/>
      <c r="S29" s="232"/>
      <c r="T29" s="258"/>
      <c r="U29" s="139"/>
      <c r="V29" s="139"/>
      <c r="W29" s="139"/>
      <c r="X29" s="139"/>
    </row>
    <row r="30" spans="1:24" s="113" customFormat="1" ht="17.100000000000001" customHeight="1" x14ac:dyDescent="0.25">
      <c r="A30" s="197">
        <v>1</v>
      </c>
      <c r="B30" s="198" t="s">
        <v>136</v>
      </c>
      <c r="C30" s="199" t="s">
        <v>137</v>
      </c>
      <c r="D30" s="197" t="s">
        <v>172</v>
      </c>
      <c r="E30" s="214" t="s">
        <v>173</v>
      </c>
      <c r="F30" s="197" t="s">
        <v>258</v>
      </c>
      <c r="G30" s="219" t="s">
        <v>259</v>
      </c>
      <c r="H30" s="199" t="s">
        <v>309</v>
      </c>
      <c r="I30" s="197" t="s">
        <v>522</v>
      </c>
      <c r="J30" s="185">
        <v>8330000</v>
      </c>
      <c r="K30" s="185">
        <v>9800000</v>
      </c>
      <c r="L30" s="185">
        <v>1470000</v>
      </c>
      <c r="M30" s="212" t="s">
        <v>9</v>
      </c>
      <c r="N30" s="197" t="s">
        <v>43</v>
      </c>
      <c r="O30" s="197" t="s">
        <v>43</v>
      </c>
      <c r="P30" s="230">
        <v>45756</v>
      </c>
      <c r="Q30" s="232" t="s">
        <v>533</v>
      </c>
      <c r="R30" s="197" t="s">
        <v>43</v>
      </c>
      <c r="S30" s="199" t="s">
        <v>44</v>
      </c>
    </row>
    <row r="31" spans="1:24" s="125" customFormat="1" ht="33.75" x14ac:dyDescent="0.25">
      <c r="A31" s="197">
        <v>2</v>
      </c>
      <c r="B31" s="201" t="s">
        <v>146</v>
      </c>
      <c r="C31" s="199" t="s">
        <v>147</v>
      </c>
      <c r="D31" s="197" t="s">
        <v>192</v>
      </c>
      <c r="E31" s="214" t="s">
        <v>193</v>
      </c>
      <c r="F31" s="197" t="s">
        <v>317</v>
      </c>
      <c r="G31" s="219" t="s">
        <v>581</v>
      </c>
      <c r="H31" s="199">
        <v>2</v>
      </c>
      <c r="I31" s="197" t="s">
        <v>522</v>
      </c>
      <c r="J31" s="185">
        <v>22309636</v>
      </c>
      <c r="K31" s="185">
        <v>26246631</v>
      </c>
      <c r="L31" s="185">
        <v>3936995</v>
      </c>
      <c r="M31" s="221" t="s">
        <v>10</v>
      </c>
      <c r="N31" s="268" t="s">
        <v>562</v>
      </c>
      <c r="O31" s="268" t="s">
        <v>562</v>
      </c>
      <c r="P31" s="229">
        <v>45758</v>
      </c>
      <c r="Q31" s="233" t="s">
        <v>533</v>
      </c>
      <c r="R31" s="199" t="s">
        <v>43</v>
      </c>
      <c r="S31" s="199" t="s">
        <v>44</v>
      </c>
    </row>
    <row r="32" spans="1:24" s="125" customFormat="1" ht="33.75" x14ac:dyDescent="0.25">
      <c r="A32" s="215">
        <v>2</v>
      </c>
      <c r="B32" s="216" t="s">
        <v>146</v>
      </c>
      <c r="C32" s="218" t="s">
        <v>147</v>
      </c>
      <c r="D32" s="215" t="s">
        <v>196</v>
      </c>
      <c r="E32" s="217" t="s">
        <v>197</v>
      </c>
      <c r="F32" s="272" t="s">
        <v>333</v>
      </c>
      <c r="G32" s="220" t="s">
        <v>584</v>
      </c>
      <c r="H32" s="218">
        <v>5</v>
      </c>
      <c r="I32" s="215" t="s">
        <v>522</v>
      </c>
      <c r="J32" s="185">
        <v>0</v>
      </c>
      <c r="K32" s="185">
        <v>0</v>
      </c>
      <c r="L32" s="185">
        <v>0</v>
      </c>
      <c r="M32" s="273" t="s">
        <v>10</v>
      </c>
      <c r="N32" s="229">
        <v>44833</v>
      </c>
      <c r="O32" s="229">
        <v>44952</v>
      </c>
      <c r="P32" s="229">
        <v>44855</v>
      </c>
      <c r="Q32" s="232" t="s">
        <v>533</v>
      </c>
      <c r="R32" s="218" t="s">
        <v>44</v>
      </c>
      <c r="S32" s="218" t="s">
        <v>44</v>
      </c>
    </row>
    <row r="33" spans="1:22" s="113" customFormat="1" ht="38.1" customHeight="1" x14ac:dyDescent="0.25">
      <c r="A33" s="209">
        <v>1</v>
      </c>
      <c r="B33" s="210" t="s">
        <v>136</v>
      </c>
      <c r="C33" s="206" t="s">
        <v>137</v>
      </c>
      <c r="D33" s="209" t="s">
        <v>170</v>
      </c>
      <c r="E33" s="249" t="s">
        <v>171</v>
      </c>
      <c r="F33" s="209" t="s">
        <v>250</v>
      </c>
      <c r="G33" s="243" t="s">
        <v>251</v>
      </c>
      <c r="H33" s="206" t="s">
        <v>309</v>
      </c>
      <c r="I33" s="209" t="s">
        <v>522</v>
      </c>
      <c r="J33" s="185">
        <v>18487501</v>
      </c>
      <c r="K33" s="185">
        <v>21750002</v>
      </c>
      <c r="L33" s="185">
        <v>3262501</v>
      </c>
      <c r="M33" s="211" t="s">
        <v>9</v>
      </c>
      <c r="N33" s="230">
        <v>45743</v>
      </c>
      <c r="O33" s="269" t="s">
        <v>597</v>
      </c>
      <c r="P33" s="230" t="s">
        <v>561</v>
      </c>
      <c r="Q33" s="232" t="s">
        <v>533</v>
      </c>
      <c r="R33" s="209" t="s">
        <v>43</v>
      </c>
      <c r="S33" s="209" t="s">
        <v>43</v>
      </c>
    </row>
    <row r="34" spans="1:22" s="125" customFormat="1" ht="23.1" customHeight="1" x14ac:dyDescent="0.25">
      <c r="A34" s="197">
        <v>1</v>
      </c>
      <c r="B34" s="198" t="s">
        <v>140</v>
      </c>
      <c r="C34" s="199" t="s">
        <v>141</v>
      </c>
      <c r="D34" s="197" t="s">
        <v>180</v>
      </c>
      <c r="E34" s="214" t="s">
        <v>181</v>
      </c>
      <c r="F34" s="199" t="s">
        <v>286</v>
      </c>
      <c r="G34" s="219" t="s">
        <v>287</v>
      </c>
      <c r="H34" s="199" t="s">
        <v>309</v>
      </c>
      <c r="I34" s="197" t="s">
        <v>522</v>
      </c>
      <c r="J34" s="185">
        <v>33305324</v>
      </c>
      <c r="K34" s="185">
        <v>39182735</v>
      </c>
      <c r="L34" s="185">
        <v>5877411</v>
      </c>
      <c r="M34" s="221" t="s">
        <v>10</v>
      </c>
      <c r="N34" s="268" t="s">
        <v>562</v>
      </c>
      <c r="O34" s="268" t="s">
        <v>562</v>
      </c>
      <c r="P34" s="229">
        <v>45730</v>
      </c>
      <c r="Q34" s="232" t="s">
        <v>533</v>
      </c>
      <c r="R34" s="199" t="s">
        <v>43</v>
      </c>
      <c r="S34" s="199" t="s">
        <v>44</v>
      </c>
    </row>
    <row r="35" spans="1:22" s="125" customFormat="1" ht="40.5" customHeight="1" x14ac:dyDescent="0.25">
      <c r="A35" s="197">
        <v>2</v>
      </c>
      <c r="B35" s="201" t="s">
        <v>144</v>
      </c>
      <c r="C35" s="199" t="s">
        <v>145</v>
      </c>
      <c r="D35" s="197" t="s">
        <v>188</v>
      </c>
      <c r="E35" s="214" t="s">
        <v>189</v>
      </c>
      <c r="F35" s="197" t="s">
        <v>314</v>
      </c>
      <c r="G35" s="219" t="s">
        <v>588</v>
      </c>
      <c r="H35" s="199">
        <v>2</v>
      </c>
      <c r="I35" s="197" t="s">
        <v>522</v>
      </c>
      <c r="J35" s="185">
        <v>0</v>
      </c>
      <c r="K35" s="185">
        <v>0</v>
      </c>
      <c r="L35" s="185">
        <v>0</v>
      </c>
      <c r="M35" s="212" t="s">
        <v>11</v>
      </c>
      <c r="N35" s="226" t="s">
        <v>528</v>
      </c>
      <c r="O35" s="226" t="s">
        <v>528</v>
      </c>
      <c r="P35" s="229">
        <v>45664</v>
      </c>
      <c r="Q35" s="232" t="s">
        <v>533</v>
      </c>
      <c r="R35" s="227" t="s">
        <v>43</v>
      </c>
      <c r="S35" s="197" t="s">
        <v>43</v>
      </c>
    </row>
    <row r="36" spans="1:22" s="125" customFormat="1" ht="18.600000000000001" customHeight="1" x14ac:dyDescent="0.25">
      <c r="A36" s="197">
        <v>3</v>
      </c>
      <c r="B36" s="201" t="s">
        <v>154</v>
      </c>
      <c r="C36" s="199" t="s">
        <v>155</v>
      </c>
      <c r="D36" s="197" t="s">
        <v>204</v>
      </c>
      <c r="E36" s="214" t="s">
        <v>205</v>
      </c>
      <c r="F36" s="203" t="s">
        <v>350</v>
      </c>
      <c r="G36" s="219" t="s">
        <v>351</v>
      </c>
      <c r="H36" s="199" t="s">
        <v>309</v>
      </c>
      <c r="I36" s="197" t="s">
        <v>523</v>
      </c>
      <c r="J36" s="184">
        <v>16093145</v>
      </c>
      <c r="K36" s="184">
        <v>18933112</v>
      </c>
      <c r="L36" s="184">
        <v>2839967</v>
      </c>
      <c r="M36" s="213" t="s">
        <v>17</v>
      </c>
      <c r="N36" s="229">
        <v>45687</v>
      </c>
      <c r="O36" s="269" t="s">
        <v>560</v>
      </c>
      <c r="P36" s="229">
        <v>45758</v>
      </c>
      <c r="Q36" s="232" t="s">
        <v>533</v>
      </c>
      <c r="R36" s="199" t="s">
        <v>43</v>
      </c>
      <c r="S36" s="199" t="s">
        <v>43</v>
      </c>
    </row>
    <row r="37" spans="1:22" s="125" customFormat="1" ht="58.5" customHeight="1" x14ac:dyDescent="0.25">
      <c r="A37" s="197">
        <v>3</v>
      </c>
      <c r="B37" s="201" t="s">
        <v>156</v>
      </c>
      <c r="C37" s="199" t="s">
        <v>157</v>
      </c>
      <c r="D37" s="197" t="s">
        <v>206</v>
      </c>
      <c r="E37" s="214" t="s">
        <v>207</v>
      </c>
      <c r="F37" s="199" t="s">
        <v>358</v>
      </c>
      <c r="G37" s="214" t="s">
        <v>207</v>
      </c>
      <c r="H37" s="199" t="s">
        <v>309</v>
      </c>
      <c r="I37" s="197" t="s">
        <v>522</v>
      </c>
      <c r="J37" s="185">
        <v>4323627</v>
      </c>
      <c r="K37" s="185">
        <v>5086620</v>
      </c>
      <c r="L37" s="185">
        <v>762993</v>
      </c>
      <c r="M37" s="213" t="s">
        <v>17</v>
      </c>
      <c r="N37" s="199" t="s">
        <v>43</v>
      </c>
      <c r="O37" s="199" t="s">
        <v>43</v>
      </c>
      <c r="P37" s="229">
        <v>45764</v>
      </c>
      <c r="Q37" s="232" t="s">
        <v>533</v>
      </c>
      <c r="R37" s="199" t="s">
        <v>44</v>
      </c>
      <c r="S37" s="199" t="s">
        <v>45</v>
      </c>
    </row>
    <row r="38" spans="1:22" s="125" customFormat="1" ht="48" customHeight="1" x14ac:dyDescent="0.25">
      <c r="A38" s="197">
        <v>4</v>
      </c>
      <c r="B38" s="201" t="s">
        <v>160</v>
      </c>
      <c r="C38" s="199" t="s">
        <v>161</v>
      </c>
      <c r="D38" s="201" t="s">
        <v>215</v>
      </c>
      <c r="E38" s="214" t="s">
        <v>217</v>
      </c>
      <c r="F38" s="197" t="s">
        <v>411</v>
      </c>
      <c r="G38" s="219" t="s">
        <v>412</v>
      </c>
      <c r="H38" s="199">
        <v>1</v>
      </c>
      <c r="I38" s="197" t="s">
        <v>524</v>
      </c>
      <c r="J38" s="185">
        <v>19922947</v>
      </c>
      <c r="K38" s="185">
        <v>23438762</v>
      </c>
      <c r="L38" s="185">
        <v>3515815</v>
      </c>
      <c r="M38" s="213" t="s">
        <v>9</v>
      </c>
      <c r="N38" s="229">
        <v>45715</v>
      </c>
      <c r="O38" s="229">
        <v>45756</v>
      </c>
      <c r="P38" s="230">
        <v>45502</v>
      </c>
      <c r="Q38" s="233" t="s">
        <v>533</v>
      </c>
      <c r="R38" s="197" t="s">
        <v>43</v>
      </c>
      <c r="S38" s="197" t="s">
        <v>43</v>
      </c>
    </row>
    <row r="39" spans="1:22" s="125" customFormat="1" ht="42.6" customHeight="1" x14ac:dyDescent="0.25">
      <c r="A39" s="197">
        <v>4</v>
      </c>
      <c r="B39" s="201" t="s">
        <v>160</v>
      </c>
      <c r="C39" s="199" t="s">
        <v>161</v>
      </c>
      <c r="D39" s="201" t="s">
        <v>215</v>
      </c>
      <c r="E39" s="214" t="s">
        <v>217</v>
      </c>
      <c r="F39" s="197" t="s">
        <v>411</v>
      </c>
      <c r="G39" s="219" t="s">
        <v>412</v>
      </c>
      <c r="H39" s="199">
        <v>2</v>
      </c>
      <c r="I39" s="197" t="s">
        <v>524</v>
      </c>
      <c r="J39" s="185">
        <v>8500000</v>
      </c>
      <c r="K39" s="185">
        <v>10000000</v>
      </c>
      <c r="L39" s="185">
        <v>1500000</v>
      </c>
      <c r="M39" s="213" t="s">
        <v>9</v>
      </c>
      <c r="N39" s="199" t="s">
        <v>44</v>
      </c>
      <c r="O39" s="197" t="s">
        <v>44</v>
      </c>
      <c r="P39" s="230">
        <v>45502</v>
      </c>
      <c r="Q39" s="233" t="s">
        <v>533</v>
      </c>
      <c r="R39" s="197" t="s">
        <v>43</v>
      </c>
      <c r="S39" s="197" t="s">
        <v>49</v>
      </c>
    </row>
    <row r="40" spans="1:22" s="125" customFormat="1" ht="20.100000000000001" customHeight="1" x14ac:dyDescent="0.25">
      <c r="A40" s="197">
        <v>4</v>
      </c>
      <c r="B40" s="201" t="s">
        <v>160</v>
      </c>
      <c r="C40" s="199" t="s">
        <v>161</v>
      </c>
      <c r="D40" s="201" t="s">
        <v>218</v>
      </c>
      <c r="E40" s="214" t="s">
        <v>219</v>
      </c>
      <c r="F40" s="199" t="s">
        <v>415</v>
      </c>
      <c r="G40" s="219" t="s">
        <v>589</v>
      </c>
      <c r="H40" s="199" t="s">
        <v>309</v>
      </c>
      <c r="I40" s="197" t="s">
        <v>524</v>
      </c>
      <c r="J40" s="185">
        <v>1631121</v>
      </c>
      <c r="K40" s="185">
        <v>1918966</v>
      </c>
      <c r="L40" s="185">
        <v>287845</v>
      </c>
      <c r="M40" s="213" t="s">
        <v>8</v>
      </c>
      <c r="N40" s="226" t="s">
        <v>528</v>
      </c>
      <c r="O40" s="226" t="s">
        <v>528</v>
      </c>
      <c r="P40" s="229">
        <v>45631</v>
      </c>
      <c r="Q40" s="232" t="s">
        <v>533</v>
      </c>
      <c r="R40" s="199" t="s">
        <v>43</v>
      </c>
      <c r="S40" s="199" t="s">
        <v>43</v>
      </c>
    </row>
    <row r="41" spans="1:22" s="125" customFormat="1" ht="41.1" customHeight="1" x14ac:dyDescent="0.25">
      <c r="A41" s="197">
        <v>4</v>
      </c>
      <c r="B41" s="201" t="s">
        <v>160</v>
      </c>
      <c r="C41" s="199" t="s">
        <v>161</v>
      </c>
      <c r="D41" s="201" t="s">
        <v>221</v>
      </c>
      <c r="E41" s="214" t="s">
        <v>222</v>
      </c>
      <c r="F41" s="197" t="s">
        <v>418</v>
      </c>
      <c r="G41" s="219" t="s">
        <v>419</v>
      </c>
      <c r="H41" s="199">
        <v>2</v>
      </c>
      <c r="I41" s="197" t="s">
        <v>524</v>
      </c>
      <c r="J41" s="185">
        <v>4898317</v>
      </c>
      <c r="K41" s="185">
        <v>5762726</v>
      </c>
      <c r="L41" s="185">
        <v>864409</v>
      </c>
      <c r="M41" s="266" t="s">
        <v>9</v>
      </c>
      <c r="N41" s="229">
        <v>45645</v>
      </c>
      <c r="O41" s="229">
        <v>45764</v>
      </c>
      <c r="P41" s="229">
        <v>45628</v>
      </c>
      <c r="Q41" s="232" t="s">
        <v>533</v>
      </c>
      <c r="R41" s="197" t="s">
        <v>43</v>
      </c>
      <c r="S41" s="197" t="s">
        <v>43</v>
      </c>
    </row>
    <row r="42" spans="1:22" s="125" customFormat="1" ht="78.75" x14ac:dyDescent="0.25">
      <c r="A42" s="197">
        <v>4</v>
      </c>
      <c r="B42" s="201" t="s">
        <v>162</v>
      </c>
      <c r="C42" s="199" t="s">
        <v>163</v>
      </c>
      <c r="D42" s="201" t="s">
        <v>232</v>
      </c>
      <c r="E42" s="214" t="s">
        <v>233</v>
      </c>
      <c r="F42" s="197" t="s">
        <v>461</v>
      </c>
      <c r="G42" s="219" t="s">
        <v>462</v>
      </c>
      <c r="H42" s="199">
        <v>3</v>
      </c>
      <c r="I42" s="197" t="s">
        <v>524</v>
      </c>
      <c r="J42" s="185">
        <v>1579425</v>
      </c>
      <c r="K42" s="185">
        <v>1858148</v>
      </c>
      <c r="L42" s="185">
        <v>278723</v>
      </c>
      <c r="M42" s="212" t="s">
        <v>6</v>
      </c>
      <c r="N42" s="229">
        <v>45645</v>
      </c>
      <c r="O42" s="230">
        <v>45691</v>
      </c>
      <c r="P42" s="229">
        <v>45769</v>
      </c>
      <c r="Q42" s="232" t="s">
        <v>533</v>
      </c>
      <c r="R42" s="199" t="s">
        <v>44</v>
      </c>
      <c r="S42" s="199" t="s">
        <v>50</v>
      </c>
    </row>
    <row r="43" spans="1:22" s="125" customFormat="1" ht="18.600000000000001" customHeight="1" x14ac:dyDescent="0.25">
      <c r="A43" s="197">
        <v>5</v>
      </c>
      <c r="B43" s="201" t="s">
        <v>166</v>
      </c>
      <c r="C43" s="199" t="s">
        <v>167</v>
      </c>
      <c r="D43" s="201" t="s">
        <v>238</v>
      </c>
      <c r="E43" s="214" t="s">
        <v>239</v>
      </c>
      <c r="F43" s="199" t="s">
        <v>504</v>
      </c>
      <c r="G43" s="219" t="s">
        <v>505</v>
      </c>
      <c r="H43" s="199" t="s">
        <v>309</v>
      </c>
      <c r="I43" s="197" t="s">
        <v>522</v>
      </c>
      <c r="J43" s="185">
        <v>13812500</v>
      </c>
      <c r="K43" s="185">
        <v>16250000</v>
      </c>
      <c r="L43" s="185">
        <v>2437500</v>
      </c>
      <c r="M43" s="213" t="s">
        <v>10</v>
      </c>
      <c r="N43" s="268" t="s">
        <v>562</v>
      </c>
      <c r="O43" s="268" t="s">
        <v>562</v>
      </c>
      <c r="P43" s="230">
        <v>45722</v>
      </c>
      <c r="Q43" s="232" t="s">
        <v>533</v>
      </c>
      <c r="R43" s="199" t="s">
        <v>43</v>
      </c>
      <c r="S43" s="199" t="s">
        <v>44</v>
      </c>
    </row>
    <row r="44" spans="1:22" s="125" customFormat="1" ht="24.6" customHeight="1" x14ac:dyDescent="0.25">
      <c r="A44" s="197">
        <v>5</v>
      </c>
      <c r="B44" s="201" t="s">
        <v>166</v>
      </c>
      <c r="C44" s="199" t="s">
        <v>167</v>
      </c>
      <c r="D44" s="201" t="s">
        <v>238</v>
      </c>
      <c r="E44" s="214" t="s">
        <v>239</v>
      </c>
      <c r="F44" s="199" t="s">
        <v>546</v>
      </c>
      <c r="G44" s="219" t="s">
        <v>547</v>
      </c>
      <c r="H44" s="199" t="s">
        <v>309</v>
      </c>
      <c r="I44" s="197" t="s">
        <v>522</v>
      </c>
      <c r="J44" s="185">
        <v>22196492</v>
      </c>
      <c r="K44" s="185">
        <v>26113520</v>
      </c>
      <c r="L44" s="185">
        <v>3917028</v>
      </c>
      <c r="M44" s="213" t="s">
        <v>10</v>
      </c>
      <c r="N44" s="268" t="s">
        <v>562</v>
      </c>
      <c r="O44" s="268" t="s">
        <v>562</v>
      </c>
      <c r="P44" s="230">
        <v>45728</v>
      </c>
      <c r="Q44" s="232" t="s">
        <v>533</v>
      </c>
      <c r="R44" s="199" t="s">
        <v>43</v>
      </c>
      <c r="S44" s="199" t="s">
        <v>44</v>
      </c>
    </row>
    <row r="45" spans="1:22" s="125" customFormat="1" ht="45" x14ac:dyDescent="0.25">
      <c r="A45" s="197">
        <v>6</v>
      </c>
      <c r="B45" s="201" t="s">
        <v>168</v>
      </c>
      <c r="C45" s="199" t="s">
        <v>169</v>
      </c>
      <c r="D45" s="201" t="s">
        <v>240</v>
      </c>
      <c r="E45" s="214" t="s">
        <v>241</v>
      </c>
      <c r="F45" s="199" t="s">
        <v>506</v>
      </c>
      <c r="G45" s="219" t="s">
        <v>507</v>
      </c>
      <c r="H45" s="199">
        <v>2</v>
      </c>
      <c r="I45" s="197" t="s">
        <v>525</v>
      </c>
      <c r="J45" s="185">
        <v>1000000</v>
      </c>
      <c r="K45" s="185">
        <v>1176471</v>
      </c>
      <c r="L45" s="185">
        <v>176471</v>
      </c>
      <c r="M45" s="213" t="s">
        <v>10</v>
      </c>
      <c r="N45" s="230">
        <v>45743</v>
      </c>
      <c r="O45" s="269" t="s">
        <v>597</v>
      </c>
      <c r="P45" s="229">
        <v>45686</v>
      </c>
      <c r="Q45" s="232" t="s">
        <v>533</v>
      </c>
      <c r="R45" s="199" t="s">
        <v>43</v>
      </c>
      <c r="S45" s="199" t="s">
        <v>43</v>
      </c>
    </row>
    <row r="46" spans="1:22" s="125" customFormat="1" ht="38.1" customHeight="1" x14ac:dyDescent="0.25">
      <c r="A46" s="197">
        <v>6</v>
      </c>
      <c r="B46" s="201" t="s">
        <v>168</v>
      </c>
      <c r="C46" s="199" t="s">
        <v>169</v>
      </c>
      <c r="D46" s="201" t="s">
        <v>240</v>
      </c>
      <c r="E46" s="214" t="s">
        <v>241</v>
      </c>
      <c r="F46" s="199" t="s">
        <v>506</v>
      </c>
      <c r="G46" s="219" t="s">
        <v>583</v>
      </c>
      <c r="H46" s="199">
        <v>3</v>
      </c>
      <c r="I46" s="197" t="s">
        <v>525</v>
      </c>
      <c r="J46" s="275">
        <v>22000000</v>
      </c>
      <c r="K46" s="275">
        <v>25882353</v>
      </c>
      <c r="L46" s="275">
        <v>3882353</v>
      </c>
      <c r="M46" s="213" t="s">
        <v>10</v>
      </c>
      <c r="N46" s="199" t="s">
        <v>43</v>
      </c>
      <c r="O46" s="199" t="s">
        <v>43</v>
      </c>
      <c r="P46" s="229">
        <v>45754</v>
      </c>
      <c r="Q46" s="277" t="s">
        <v>533</v>
      </c>
      <c r="R46" s="199" t="s">
        <v>43</v>
      </c>
      <c r="S46" s="199" t="s">
        <v>44</v>
      </c>
    </row>
    <row r="47" spans="1:22" s="125" customFormat="1" ht="45" x14ac:dyDescent="0.25">
      <c r="A47" s="197">
        <v>6</v>
      </c>
      <c r="B47" s="201" t="s">
        <v>168</v>
      </c>
      <c r="C47" s="199" t="s">
        <v>169</v>
      </c>
      <c r="D47" s="201" t="s">
        <v>240</v>
      </c>
      <c r="E47" s="214" t="s">
        <v>241</v>
      </c>
      <c r="F47" s="199" t="s">
        <v>514</v>
      </c>
      <c r="G47" s="219" t="s">
        <v>515</v>
      </c>
      <c r="H47" s="199" t="s">
        <v>309</v>
      </c>
      <c r="I47" s="197" t="s">
        <v>525</v>
      </c>
      <c r="J47" s="187">
        <v>16946467</v>
      </c>
      <c r="K47" s="187">
        <v>19937020</v>
      </c>
      <c r="L47" s="187">
        <v>2990553</v>
      </c>
      <c r="M47" s="213" t="s">
        <v>9</v>
      </c>
      <c r="N47" s="226" t="s">
        <v>528</v>
      </c>
      <c r="O47" s="226" t="s">
        <v>528</v>
      </c>
      <c r="P47" s="230">
        <v>45623</v>
      </c>
      <c r="Q47" s="232" t="s">
        <v>533</v>
      </c>
      <c r="R47" s="197" t="s">
        <v>43</v>
      </c>
      <c r="S47" s="197" t="s">
        <v>43</v>
      </c>
    </row>
    <row r="48" spans="1:22" s="125" customFormat="1" ht="11.25" x14ac:dyDescent="0.25">
      <c r="A48" s="190" t="s">
        <v>569</v>
      </c>
      <c r="B48" s="191"/>
      <c r="C48" s="192"/>
      <c r="D48" s="191"/>
      <c r="E48" s="192"/>
      <c r="F48" s="193"/>
      <c r="G48" s="222"/>
      <c r="H48" s="193"/>
      <c r="I48" s="194" t="s">
        <v>570</v>
      </c>
      <c r="J48" s="195">
        <f>SUBTOTAL(9,J49:J229)</f>
        <v>3326822092</v>
      </c>
      <c r="K48" s="195">
        <f>SUBTOTAL(9,K49:K229)</f>
        <v>3913908403</v>
      </c>
      <c r="L48" s="195">
        <f>SUBTOTAL(9,L49:L229)</f>
        <v>587086311</v>
      </c>
      <c r="M48" s="234"/>
      <c r="N48" s="234"/>
      <c r="O48" s="234"/>
      <c r="P48" s="234"/>
      <c r="Q48" s="234"/>
      <c r="R48" s="226"/>
      <c r="S48" s="235"/>
      <c r="V48" s="196"/>
    </row>
    <row r="49" spans="1:19" s="125" customFormat="1" ht="44.1" customHeight="1" x14ac:dyDescent="0.25">
      <c r="A49" s="197">
        <v>4</v>
      </c>
      <c r="B49" s="201" t="s">
        <v>160</v>
      </c>
      <c r="C49" s="199" t="s">
        <v>161</v>
      </c>
      <c r="D49" s="201" t="s">
        <v>212</v>
      </c>
      <c r="E49" s="214" t="s">
        <v>213</v>
      </c>
      <c r="F49" s="197" t="s">
        <v>385</v>
      </c>
      <c r="G49" s="219" t="s">
        <v>545</v>
      </c>
      <c r="H49" s="199" t="s">
        <v>309</v>
      </c>
      <c r="I49" s="197" t="s">
        <v>522</v>
      </c>
      <c r="J49" s="185">
        <v>1479000</v>
      </c>
      <c r="K49" s="185">
        <v>1740000</v>
      </c>
      <c r="L49" s="185">
        <v>261000</v>
      </c>
      <c r="M49" s="212" t="s">
        <v>9</v>
      </c>
      <c r="N49" s="226" t="s">
        <v>528</v>
      </c>
      <c r="O49" s="226" t="s">
        <v>528</v>
      </c>
      <c r="P49" s="229">
        <v>45644</v>
      </c>
      <c r="Q49" s="226" t="s">
        <v>532</v>
      </c>
      <c r="R49" s="229">
        <v>45755</v>
      </c>
      <c r="S49" s="199" t="s">
        <v>43</v>
      </c>
    </row>
    <row r="50" spans="1:19" s="125" customFormat="1" ht="33.75" x14ac:dyDescent="0.25">
      <c r="A50" s="197">
        <v>1</v>
      </c>
      <c r="B50" s="198" t="s">
        <v>136</v>
      </c>
      <c r="C50" s="199" t="s">
        <v>137</v>
      </c>
      <c r="D50" s="197" t="s">
        <v>170</v>
      </c>
      <c r="E50" s="214" t="s">
        <v>171</v>
      </c>
      <c r="F50" s="197" t="s">
        <v>242</v>
      </c>
      <c r="G50" s="219" t="s">
        <v>243</v>
      </c>
      <c r="H50" s="199" t="s">
        <v>309</v>
      </c>
      <c r="I50" s="197" t="s">
        <v>522</v>
      </c>
      <c r="J50" s="184">
        <v>12239103</v>
      </c>
      <c r="K50" s="184">
        <v>14398945</v>
      </c>
      <c r="L50" s="184">
        <v>2159842</v>
      </c>
      <c r="M50" s="212" t="s">
        <v>9</v>
      </c>
      <c r="N50" s="229">
        <v>45072</v>
      </c>
      <c r="O50" s="229">
        <v>45107</v>
      </c>
      <c r="P50" s="230">
        <v>45027</v>
      </c>
      <c r="Q50" s="229" t="s">
        <v>532</v>
      </c>
      <c r="R50" s="229">
        <v>45258</v>
      </c>
      <c r="S50" s="229" t="s">
        <v>552</v>
      </c>
    </row>
    <row r="51" spans="1:19" s="126" customFormat="1" ht="33.75" x14ac:dyDescent="0.25">
      <c r="A51" s="197">
        <v>1</v>
      </c>
      <c r="B51" s="198" t="s">
        <v>136</v>
      </c>
      <c r="C51" s="199" t="s">
        <v>137</v>
      </c>
      <c r="D51" s="197" t="s">
        <v>170</v>
      </c>
      <c r="E51" s="214" t="s">
        <v>171</v>
      </c>
      <c r="F51" s="197" t="s">
        <v>244</v>
      </c>
      <c r="G51" s="219" t="s">
        <v>245</v>
      </c>
      <c r="H51" s="199" t="s">
        <v>309</v>
      </c>
      <c r="I51" s="197" t="s">
        <v>522</v>
      </c>
      <c r="J51" s="185">
        <v>36098377</v>
      </c>
      <c r="K51" s="185">
        <v>42468679</v>
      </c>
      <c r="L51" s="185">
        <v>6370302</v>
      </c>
      <c r="M51" s="212" t="s">
        <v>9</v>
      </c>
      <c r="N51" s="230">
        <v>45687</v>
      </c>
      <c r="O51" s="229">
        <v>45747</v>
      </c>
      <c r="P51" s="230">
        <v>45506</v>
      </c>
      <c r="Q51" s="229" t="s">
        <v>532</v>
      </c>
      <c r="R51" s="229">
        <v>45692</v>
      </c>
      <c r="S51" s="197" t="s">
        <v>43</v>
      </c>
    </row>
    <row r="52" spans="1:19" s="125" customFormat="1" ht="15" customHeight="1" x14ac:dyDescent="0.25">
      <c r="A52" s="197">
        <v>1</v>
      </c>
      <c r="B52" s="198" t="s">
        <v>136</v>
      </c>
      <c r="C52" s="199" t="s">
        <v>137</v>
      </c>
      <c r="D52" s="197" t="s">
        <v>170</v>
      </c>
      <c r="E52" s="214" t="s">
        <v>171</v>
      </c>
      <c r="F52" s="197" t="s">
        <v>246</v>
      </c>
      <c r="G52" s="219" t="s">
        <v>247</v>
      </c>
      <c r="H52" s="199">
        <v>1</v>
      </c>
      <c r="I52" s="197" t="s">
        <v>522</v>
      </c>
      <c r="J52" s="185">
        <v>30770000</v>
      </c>
      <c r="K52" s="185">
        <v>36200000</v>
      </c>
      <c r="L52" s="185">
        <v>5430000</v>
      </c>
      <c r="M52" s="212" t="s">
        <v>9</v>
      </c>
      <c r="N52" s="230">
        <v>45134</v>
      </c>
      <c r="O52" s="230">
        <v>45271</v>
      </c>
      <c r="P52" s="230">
        <v>45110</v>
      </c>
      <c r="Q52" s="226" t="s">
        <v>532</v>
      </c>
      <c r="R52" s="230">
        <v>45468</v>
      </c>
      <c r="S52" s="229">
        <v>45541</v>
      </c>
    </row>
    <row r="53" spans="1:19" s="125" customFormat="1" ht="15" customHeight="1" x14ac:dyDescent="0.25">
      <c r="A53" s="197">
        <v>1</v>
      </c>
      <c r="B53" s="198" t="s">
        <v>136</v>
      </c>
      <c r="C53" s="199" t="s">
        <v>137</v>
      </c>
      <c r="D53" s="197" t="s">
        <v>170</v>
      </c>
      <c r="E53" s="214" t="s">
        <v>171</v>
      </c>
      <c r="F53" s="197" t="s">
        <v>246</v>
      </c>
      <c r="G53" s="219" t="s">
        <v>247</v>
      </c>
      <c r="H53" s="199">
        <v>2</v>
      </c>
      <c r="I53" s="197" t="s">
        <v>522</v>
      </c>
      <c r="J53" s="185">
        <v>17476000</v>
      </c>
      <c r="K53" s="185">
        <v>20560000</v>
      </c>
      <c r="L53" s="185">
        <v>3084000</v>
      </c>
      <c r="M53" s="212" t="s">
        <v>9</v>
      </c>
      <c r="N53" s="230">
        <v>45134</v>
      </c>
      <c r="O53" s="230">
        <v>45271</v>
      </c>
      <c r="P53" s="230">
        <v>45110</v>
      </c>
      <c r="Q53" s="226" t="s">
        <v>532</v>
      </c>
      <c r="R53" s="230">
        <v>45468</v>
      </c>
      <c r="S53" s="197" t="s">
        <v>44</v>
      </c>
    </row>
    <row r="54" spans="1:19" s="125" customFormat="1" ht="56.25" x14ac:dyDescent="0.25">
      <c r="A54" s="197">
        <v>1</v>
      </c>
      <c r="B54" s="198" t="s">
        <v>136</v>
      </c>
      <c r="C54" s="199" t="s">
        <v>137</v>
      </c>
      <c r="D54" s="197" t="s">
        <v>170</v>
      </c>
      <c r="E54" s="214" t="s">
        <v>171</v>
      </c>
      <c r="F54" s="197" t="s">
        <v>248</v>
      </c>
      <c r="G54" s="219" t="s">
        <v>249</v>
      </c>
      <c r="H54" s="199">
        <v>1</v>
      </c>
      <c r="I54" s="197" t="s">
        <v>522</v>
      </c>
      <c r="J54" s="185">
        <v>12200257</v>
      </c>
      <c r="K54" s="185">
        <v>14353244</v>
      </c>
      <c r="L54" s="185">
        <v>2152987</v>
      </c>
      <c r="M54" s="212" t="s">
        <v>9</v>
      </c>
      <c r="N54" s="230">
        <v>45169</v>
      </c>
      <c r="O54" s="230">
        <v>45216</v>
      </c>
      <c r="P54" s="230">
        <v>45132</v>
      </c>
      <c r="Q54" s="226" t="s">
        <v>532</v>
      </c>
      <c r="R54" s="230">
        <v>45279</v>
      </c>
      <c r="S54" s="229" t="s">
        <v>552</v>
      </c>
    </row>
    <row r="55" spans="1:19" s="125" customFormat="1" ht="56.25" x14ac:dyDescent="0.25">
      <c r="A55" s="197">
        <v>1</v>
      </c>
      <c r="B55" s="198" t="s">
        <v>136</v>
      </c>
      <c r="C55" s="199" t="s">
        <v>137</v>
      </c>
      <c r="D55" s="197" t="s">
        <v>170</v>
      </c>
      <c r="E55" s="214" t="s">
        <v>171</v>
      </c>
      <c r="F55" s="197" t="s">
        <v>248</v>
      </c>
      <c r="G55" s="219" t="s">
        <v>249</v>
      </c>
      <c r="H55" s="199">
        <v>2</v>
      </c>
      <c r="I55" s="197" t="s">
        <v>522</v>
      </c>
      <c r="J55" s="185">
        <v>20114979</v>
      </c>
      <c r="K55" s="185">
        <v>23664682</v>
      </c>
      <c r="L55" s="185">
        <v>3549703</v>
      </c>
      <c r="M55" s="212" t="s">
        <v>9</v>
      </c>
      <c r="N55" s="230">
        <v>45169</v>
      </c>
      <c r="O55" s="230">
        <v>45216</v>
      </c>
      <c r="P55" s="230">
        <v>45132</v>
      </c>
      <c r="Q55" s="226" t="s">
        <v>532</v>
      </c>
      <c r="R55" s="230">
        <v>45279</v>
      </c>
      <c r="S55" s="229">
        <v>45530</v>
      </c>
    </row>
    <row r="56" spans="1:19" s="125" customFormat="1" ht="56.25" x14ac:dyDescent="0.25">
      <c r="A56" s="197">
        <v>1</v>
      </c>
      <c r="B56" s="198" t="s">
        <v>136</v>
      </c>
      <c r="C56" s="199" t="s">
        <v>137</v>
      </c>
      <c r="D56" s="197" t="s">
        <v>170</v>
      </c>
      <c r="E56" s="214" t="s">
        <v>171</v>
      </c>
      <c r="F56" s="197" t="s">
        <v>248</v>
      </c>
      <c r="G56" s="219" t="s">
        <v>249</v>
      </c>
      <c r="H56" s="199">
        <v>3</v>
      </c>
      <c r="I56" s="197" t="s">
        <v>522</v>
      </c>
      <c r="J56" s="185">
        <v>13413000</v>
      </c>
      <c r="K56" s="185">
        <v>15780000</v>
      </c>
      <c r="L56" s="185">
        <v>2367000</v>
      </c>
      <c r="M56" s="212" t="s">
        <v>9</v>
      </c>
      <c r="N56" s="230">
        <v>45442</v>
      </c>
      <c r="O56" s="230">
        <v>45539</v>
      </c>
      <c r="P56" s="230">
        <v>45401</v>
      </c>
      <c r="Q56" s="226" t="s">
        <v>532</v>
      </c>
      <c r="R56" s="230">
        <v>45496</v>
      </c>
      <c r="S56" s="229">
        <v>45567</v>
      </c>
    </row>
    <row r="57" spans="1:19" s="125" customFormat="1" ht="15.6" customHeight="1" x14ac:dyDescent="0.25">
      <c r="A57" s="197">
        <v>1</v>
      </c>
      <c r="B57" s="198" t="s">
        <v>136</v>
      </c>
      <c r="C57" s="199" t="s">
        <v>137</v>
      </c>
      <c r="D57" s="197" t="s">
        <v>170</v>
      </c>
      <c r="E57" s="214" t="s">
        <v>171</v>
      </c>
      <c r="F57" s="197" t="s">
        <v>252</v>
      </c>
      <c r="G57" s="219" t="s">
        <v>253</v>
      </c>
      <c r="H57" s="199" t="s">
        <v>309</v>
      </c>
      <c r="I57" s="197" t="s">
        <v>522</v>
      </c>
      <c r="J57" s="185">
        <v>14025000</v>
      </c>
      <c r="K57" s="185">
        <v>16500000</v>
      </c>
      <c r="L57" s="185">
        <v>2475000</v>
      </c>
      <c r="M57" s="212" t="s">
        <v>9</v>
      </c>
      <c r="N57" s="229">
        <v>45562</v>
      </c>
      <c r="O57" s="230">
        <v>45670</v>
      </c>
      <c r="P57" s="230">
        <v>45610</v>
      </c>
      <c r="Q57" s="226" t="s">
        <v>532</v>
      </c>
      <c r="R57" s="229">
        <v>45692</v>
      </c>
      <c r="S57" s="229">
        <v>45722</v>
      </c>
    </row>
    <row r="58" spans="1:19" s="125" customFormat="1" ht="15.6" customHeight="1" x14ac:dyDescent="0.25">
      <c r="A58" s="197">
        <v>1</v>
      </c>
      <c r="B58" s="198" t="s">
        <v>136</v>
      </c>
      <c r="C58" s="199" t="s">
        <v>137</v>
      </c>
      <c r="D58" s="197" t="s">
        <v>170</v>
      </c>
      <c r="E58" s="214" t="s">
        <v>171</v>
      </c>
      <c r="F58" s="197" t="s">
        <v>254</v>
      </c>
      <c r="G58" s="219" t="s">
        <v>255</v>
      </c>
      <c r="H58" s="199" t="s">
        <v>309</v>
      </c>
      <c r="I58" s="197" t="s">
        <v>522</v>
      </c>
      <c r="J58" s="158">
        <v>16269000</v>
      </c>
      <c r="K58" s="158">
        <v>19140000</v>
      </c>
      <c r="L58" s="158">
        <v>2871000</v>
      </c>
      <c r="M58" s="212" t="s">
        <v>9</v>
      </c>
      <c r="N58" s="230">
        <v>45169</v>
      </c>
      <c r="O58" s="230">
        <v>45216</v>
      </c>
      <c r="P58" s="230">
        <v>45128</v>
      </c>
      <c r="Q58" s="226" t="s">
        <v>532</v>
      </c>
      <c r="R58" s="230">
        <v>45279</v>
      </c>
      <c r="S58" s="229">
        <v>45531</v>
      </c>
    </row>
    <row r="59" spans="1:19" s="125" customFormat="1" ht="15.6" customHeight="1" x14ac:dyDescent="0.25">
      <c r="A59" s="197">
        <v>1</v>
      </c>
      <c r="B59" s="198" t="s">
        <v>136</v>
      </c>
      <c r="C59" s="199" t="s">
        <v>137</v>
      </c>
      <c r="D59" s="197" t="s">
        <v>170</v>
      </c>
      <c r="E59" s="214" t="s">
        <v>171</v>
      </c>
      <c r="F59" s="197" t="s">
        <v>256</v>
      </c>
      <c r="G59" s="219" t="s">
        <v>257</v>
      </c>
      <c r="H59" s="199" t="s">
        <v>309</v>
      </c>
      <c r="I59" s="197" t="s">
        <v>522</v>
      </c>
      <c r="J59" s="185">
        <v>43256500</v>
      </c>
      <c r="K59" s="185">
        <v>50890000</v>
      </c>
      <c r="L59" s="185">
        <v>7633500</v>
      </c>
      <c r="M59" s="212" t="s">
        <v>9</v>
      </c>
      <c r="N59" s="230">
        <v>45169</v>
      </c>
      <c r="O59" s="230">
        <v>45279</v>
      </c>
      <c r="P59" s="230">
        <v>45138</v>
      </c>
      <c r="Q59" s="226" t="s">
        <v>532</v>
      </c>
      <c r="R59" s="230">
        <v>45300</v>
      </c>
      <c r="S59" s="229" t="s">
        <v>552</v>
      </c>
    </row>
    <row r="60" spans="1:19" s="125" customFormat="1" ht="33.75" x14ac:dyDescent="0.25">
      <c r="A60" s="197">
        <v>1</v>
      </c>
      <c r="B60" s="198" t="s">
        <v>138</v>
      </c>
      <c r="C60" s="199" t="s">
        <v>139</v>
      </c>
      <c r="D60" s="197" t="s">
        <v>174</v>
      </c>
      <c r="E60" s="214" t="s">
        <v>175</v>
      </c>
      <c r="F60" s="197" t="s">
        <v>260</v>
      </c>
      <c r="G60" s="219" t="s">
        <v>261</v>
      </c>
      <c r="H60" s="199">
        <v>1</v>
      </c>
      <c r="I60" s="197" t="s">
        <v>522</v>
      </c>
      <c r="J60" s="185">
        <v>5633633</v>
      </c>
      <c r="K60" s="185">
        <v>6627804</v>
      </c>
      <c r="L60" s="185">
        <v>994171</v>
      </c>
      <c r="M60" s="212" t="s">
        <v>12</v>
      </c>
      <c r="N60" s="230">
        <v>45351</v>
      </c>
      <c r="O60" s="230">
        <v>45687</v>
      </c>
      <c r="P60" s="230">
        <v>45180</v>
      </c>
      <c r="Q60" s="226" t="s">
        <v>532</v>
      </c>
      <c r="R60" s="230">
        <v>45496</v>
      </c>
      <c r="S60" s="199" t="s">
        <v>43</v>
      </c>
    </row>
    <row r="61" spans="1:19" s="125" customFormat="1" ht="33.75" x14ac:dyDescent="0.25">
      <c r="A61" s="197">
        <v>1</v>
      </c>
      <c r="B61" s="198" t="s">
        <v>138</v>
      </c>
      <c r="C61" s="199" t="s">
        <v>139</v>
      </c>
      <c r="D61" s="197" t="s">
        <v>174</v>
      </c>
      <c r="E61" s="214" t="s">
        <v>175</v>
      </c>
      <c r="F61" s="197" t="s">
        <v>260</v>
      </c>
      <c r="G61" s="219" t="s">
        <v>261</v>
      </c>
      <c r="H61" s="199">
        <v>2</v>
      </c>
      <c r="I61" s="197" t="s">
        <v>522</v>
      </c>
      <c r="J61" s="185">
        <v>8312810</v>
      </c>
      <c r="K61" s="185">
        <v>9779777</v>
      </c>
      <c r="L61" s="185">
        <v>1466967</v>
      </c>
      <c r="M61" s="212" t="s">
        <v>12</v>
      </c>
      <c r="N61" s="229">
        <v>45407</v>
      </c>
      <c r="O61" s="229">
        <v>45510</v>
      </c>
      <c r="P61" s="230">
        <v>45359</v>
      </c>
      <c r="Q61" s="226" t="s">
        <v>532</v>
      </c>
      <c r="R61" s="230">
        <v>45629</v>
      </c>
      <c r="S61" s="229">
        <v>45719</v>
      </c>
    </row>
    <row r="62" spans="1:19" s="125" customFormat="1" ht="33.75" x14ac:dyDescent="0.25">
      <c r="A62" s="197">
        <v>1</v>
      </c>
      <c r="B62" s="198" t="s">
        <v>138</v>
      </c>
      <c r="C62" s="199" t="s">
        <v>139</v>
      </c>
      <c r="D62" s="197" t="s">
        <v>174</v>
      </c>
      <c r="E62" s="214" t="s">
        <v>175</v>
      </c>
      <c r="F62" s="197" t="s">
        <v>260</v>
      </c>
      <c r="G62" s="219" t="s">
        <v>261</v>
      </c>
      <c r="H62" s="199">
        <v>3</v>
      </c>
      <c r="I62" s="197" t="s">
        <v>522</v>
      </c>
      <c r="J62" s="185">
        <v>24960674</v>
      </c>
      <c r="K62" s="186">
        <v>29365499</v>
      </c>
      <c r="L62" s="186">
        <v>4404825</v>
      </c>
      <c r="M62" s="212" t="s">
        <v>12</v>
      </c>
      <c r="N62" s="229">
        <v>45562</v>
      </c>
      <c r="O62" s="229">
        <v>45680</v>
      </c>
      <c r="P62" s="229">
        <v>45436</v>
      </c>
      <c r="Q62" s="226" t="s">
        <v>532</v>
      </c>
      <c r="R62" s="230">
        <v>45587</v>
      </c>
      <c r="S62" s="229">
        <v>45715</v>
      </c>
    </row>
    <row r="63" spans="1:19" s="125" customFormat="1" ht="45" x14ac:dyDescent="0.25">
      <c r="A63" s="197">
        <v>1</v>
      </c>
      <c r="B63" s="198" t="s">
        <v>138</v>
      </c>
      <c r="C63" s="199" t="s">
        <v>139</v>
      </c>
      <c r="D63" s="197" t="s">
        <v>174</v>
      </c>
      <c r="E63" s="214" t="s">
        <v>175</v>
      </c>
      <c r="F63" s="197" t="s">
        <v>262</v>
      </c>
      <c r="G63" s="219" t="s">
        <v>263</v>
      </c>
      <c r="H63" s="199" t="s">
        <v>309</v>
      </c>
      <c r="I63" s="197" t="s">
        <v>522</v>
      </c>
      <c r="J63" s="185">
        <v>49621122</v>
      </c>
      <c r="K63" s="185">
        <v>58377791</v>
      </c>
      <c r="L63" s="185">
        <v>8756669</v>
      </c>
      <c r="M63" s="212" t="s">
        <v>12</v>
      </c>
      <c r="N63" s="226" t="s">
        <v>526</v>
      </c>
      <c r="O63" s="226" t="s">
        <v>526</v>
      </c>
      <c r="P63" s="230">
        <v>45356</v>
      </c>
      <c r="Q63" s="229" t="s">
        <v>532</v>
      </c>
      <c r="R63" s="229">
        <v>45664</v>
      </c>
      <c r="S63" s="270" t="s">
        <v>535</v>
      </c>
    </row>
    <row r="64" spans="1:19" s="125" customFormat="1" ht="33.75" x14ac:dyDescent="0.25">
      <c r="A64" s="197">
        <v>1</v>
      </c>
      <c r="B64" s="198" t="s">
        <v>138</v>
      </c>
      <c r="C64" s="199" t="s">
        <v>139</v>
      </c>
      <c r="D64" s="197" t="s">
        <v>174</v>
      </c>
      <c r="E64" s="214" t="s">
        <v>175</v>
      </c>
      <c r="F64" s="197" t="s">
        <v>264</v>
      </c>
      <c r="G64" s="219" t="s">
        <v>265</v>
      </c>
      <c r="H64" s="199" t="s">
        <v>309</v>
      </c>
      <c r="I64" s="197" t="s">
        <v>522</v>
      </c>
      <c r="J64" s="185">
        <v>1413178</v>
      </c>
      <c r="K64" s="185">
        <v>1662563</v>
      </c>
      <c r="L64" s="185">
        <v>249385</v>
      </c>
      <c r="M64" s="212" t="s">
        <v>12</v>
      </c>
      <c r="N64" s="230">
        <v>45197</v>
      </c>
      <c r="O64" s="230">
        <v>45232</v>
      </c>
      <c r="P64" s="230">
        <v>44942</v>
      </c>
      <c r="Q64" s="229" t="s">
        <v>532</v>
      </c>
      <c r="R64" s="229">
        <v>45216</v>
      </c>
      <c r="S64" s="229">
        <v>45568</v>
      </c>
    </row>
    <row r="65" spans="1:19" s="125" customFormat="1" ht="33.75" x14ac:dyDescent="0.25">
      <c r="A65" s="197">
        <v>1</v>
      </c>
      <c r="B65" s="198" t="s">
        <v>138</v>
      </c>
      <c r="C65" s="199" t="s">
        <v>139</v>
      </c>
      <c r="D65" s="197" t="s">
        <v>174</v>
      </c>
      <c r="E65" s="214" t="s">
        <v>175</v>
      </c>
      <c r="F65" s="197" t="s">
        <v>266</v>
      </c>
      <c r="G65" s="219" t="s">
        <v>267</v>
      </c>
      <c r="H65" s="199" t="s">
        <v>309</v>
      </c>
      <c r="I65" s="197" t="s">
        <v>522</v>
      </c>
      <c r="J65" s="185">
        <v>19811048</v>
      </c>
      <c r="K65" s="185">
        <v>23307116</v>
      </c>
      <c r="L65" s="185">
        <v>3496068</v>
      </c>
      <c r="M65" s="212" t="s">
        <v>12</v>
      </c>
      <c r="N65" s="229">
        <v>45022</v>
      </c>
      <c r="O65" s="229">
        <v>45066</v>
      </c>
      <c r="P65" s="230">
        <v>44879</v>
      </c>
      <c r="Q65" s="229" t="s">
        <v>532</v>
      </c>
      <c r="R65" s="229">
        <v>45237</v>
      </c>
      <c r="S65" s="229" t="s">
        <v>552</v>
      </c>
    </row>
    <row r="66" spans="1:19" s="125" customFormat="1" ht="22.5" customHeight="1" x14ac:dyDescent="0.25">
      <c r="A66" s="197">
        <v>1</v>
      </c>
      <c r="B66" s="198" t="s">
        <v>138</v>
      </c>
      <c r="C66" s="199" t="s">
        <v>139</v>
      </c>
      <c r="D66" s="197" t="s">
        <v>176</v>
      </c>
      <c r="E66" s="214" t="s">
        <v>177</v>
      </c>
      <c r="F66" s="197" t="s">
        <v>268</v>
      </c>
      <c r="G66" s="219" t="s">
        <v>269</v>
      </c>
      <c r="H66" s="199" t="s">
        <v>309</v>
      </c>
      <c r="I66" s="197" t="s">
        <v>522</v>
      </c>
      <c r="J66" s="185">
        <v>19769234</v>
      </c>
      <c r="K66" s="185">
        <v>23257924</v>
      </c>
      <c r="L66" s="185">
        <v>3488690</v>
      </c>
      <c r="M66" s="212" t="s">
        <v>12</v>
      </c>
      <c r="N66" s="229">
        <v>45596</v>
      </c>
      <c r="O66" s="229">
        <v>45667</v>
      </c>
      <c r="P66" s="229">
        <v>45415</v>
      </c>
      <c r="Q66" s="226" t="s">
        <v>532</v>
      </c>
      <c r="R66" s="229">
        <v>45622</v>
      </c>
      <c r="S66" s="229">
        <v>45695</v>
      </c>
    </row>
    <row r="67" spans="1:19" s="125" customFormat="1" ht="27" customHeight="1" x14ac:dyDescent="0.25">
      <c r="A67" s="197">
        <v>1</v>
      </c>
      <c r="B67" s="198" t="s">
        <v>138</v>
      </c>
      <c r="C67" s="199" t="s">
        <v>139</v>
      </c>
      <c r="D67" s="197" t="s">
        <v>178</v>
      </c>
      <c r="E67" s="214" t="s">
        <v>179</v>
      </c>
      <c r="F67" s="197" t="s">
        <v>270</v>
      </c>
      <c r="G67" s="219" t="s">
        <v>271</v>
      </c>
      <c r="H67" s="199" t="s">
        <v>309</v>
      </c>
      <c r="I67" s="197" t="s">
        <v>522</v>
      </c>
      <c r="J67" s="185">
        <v>74161672</v>
      </c>
      <c r="K67" s="185">
        <v>87249026</v>
      </c>
      <c r="L67" s="185">
        <v>13087354</v>
      </c>
      <c r="M67" s="212" t="s">
        <v>12</v>
      </c>
      <c r="N67" s="229">
        <v>44938</v>
      </c>
      <c r="O67" s="229">
        <v>44992</v>
      </c>
      <c r="P67" s="229">
        <v>44677</v>
      </c>
      <c r="Q67" s="229" t="s">
        <v>532</v>
      </c>
      <c r="R67" s="229">
        <v>45120</v>
      </c>
      <c r="S67" s="229" t="s">
        <v>552</v>
      </c>
    </row>
    <row r="68" spans="1:19" s="125" customFormat="1" ht="15.6" customHeight="1" x14ac:dyDescent="0.25">
      <c r="A68" s="197">
        <v>1</v>
      </c>
      <c r="B68" s="198" t="s">
        <v>138</v>
      </c>
      <c r="C68" s="199" t="s">
        <v>139</v>
      </c>
      <c r="D68" s="197" t="s">
        <v>178</v>
      </c>
      <c r="E68" s="214" t="s">
        <v>179</v>
      </c>
      <c r="F68" s="197" t="s">
        <v>272</v>
      </c>
      <c r="G68" s="219" t="s">
        <v>273</v>
      </c>
      <c r="H68" s="199" t="s">
        <v>309</v>
      </c>
      <c r="I68" s="197" t="s">
        <v>522</v>
      </c>
      <c r="J68" s="185">
        <v>67478205</v>
      </c>
      <c r="K68" s="185">
        <v>79386124</v>
      </c>
      <c r="L68" s="185">
        <v>11907919</v>
      </c>
      <c r="M68" s="212" t="s">
        <v>12</v>
      </c>
      <c r="N68" s="226" t="s">
        <v>526</v>
      </c>
      <c r="O68" s="226" t="s">
        <v>526</v>
      </c>
      <c r="P68" s="230">
        <v>44804</v>
      </c>
      <c r="Q68" s="229" t="s">
        <v>532</v>
      </c>
      <c r="R68" s="230">
        <v>45153</v>
      </c>
      <c r="S68" s="270" t="s">
        <v>535</v>
      </c>
    </row>
    <row r="69" spans="1:19" s="125" customFormat="1" ht="15.6" customHeight="1" x14ac:dyDescent="0.25">
      <c r="A69" s="197">
        <v>1</v>
      </c>
      <c r="B69" s="198" t="s">
        <v>138</v>
      </c>
      <c r="C69" s="199" t="s">
        <v>139</v>
      </c>
      <c r="D69" s="197" t="s">
        <v>178</v>
      </c>
      <c r="E69" s="214" t="s">
        <v>179</v>
      </c>
      <c r="F69" s="197" t="s">
        <v>274</v>
      </c>
      <c r="G69" s="219" t="s">
        <v>275</v>
      </c>
      <c r="H69" s="199" t="s">
        <v>309</v>
      </c>
      <c r="I69" s="197" t="s">
        <v>522</v>
      </c>
      <c r="J69" s="185">
        <v>17507956</v>
      </c>
      <c r="K69" s="185">
        <v>20597596</v>
      </c>
      <c r="L69" s="185">
        <v>3089640</v>
      </c>
      <c r="M69" s="212" t="s">
        <v>12</v>
      </c>
      <c r="N69" s="226" t="s">
        <v>526</v>
      </c>
      <c r="O69" s="226" t="s">
        <v>526</v>
      </c>
      <c r="P69" s="230">
        <v>44973</v>
      </c>
      <c r="Q69" s="229" t="s">
        <v>532</v>
      </c>
      <c r="R69" s="229">
        <v>45188</v>
      </c>
      <c r="S69" s="270" t="s">
        <v>535</v>
      </c>
    </row>
    <row r="70" spans="1:19" s="125" customFormat="1" ht="24.6" customHeight="1" x14ac:dyDescent="0.25">
      <c r="A70" s="197">
        <v>1</v>
      </c>
      <c r="B70" s="198" t="s">
        <v>138</v>
      </c>
      <c r="C70" s="199" t="s">
        <v>139</v>
      </c>
      <c r="D70" s="197" t="s">
        <v>178</v>
      </c>
      <c r="E70" s="214" t="s">
        <v>179</v>
      </c>
      <c r="F70" s="197" t="s">
        <v>276</v>
      </c>
      <c r="G70" s="219" t="s">
        <v>277</v>
      </c>
      <c r="H70" s="199" t="s">
        <v>309</v>
      </c>
      <c r="I70" s="197" t="s">
        <v>522</v>
      </c>
      <c r="J70" s="185">
        <v>29361690</v>
      </c>
      <c r="K70" s="185">
        <v>34543165</v>
      </c>
      <c r="L70" s="185">
        <v>5181475</v>
      </c>
      <c r="M70" s="212" t="s">
        <v>12</v>
      </c>
      <c r="N70" s="226" t="s">
        <v>526</v>
      </c>
      <c r="O70" s="226" t="s">
        <v>526</v>
      </c>
      <c r="P70" s="230">
        <v>44973</v>
      </c>
      <c r="Q70" s="229" t="s">
        <v>532</v>
      </c>
      <c r="R70" s="229">
        <v>45174</v>
      </c>
      <c r="S70" s="270" t="s">
        <v>535</v>
      </c>
    </row>
    <row r="71" spans="1:19" s="125" customFormat="1" ht="25.5" customHeight="1" x14ac:dyDescent="0.25">
      <c r="A71" s="197">
        <v>1</v>
      </c>
      <c r="B71" s="198" t="s">
        <v>138</v>
      </c>
      <c r="C71" s="199" t="s">
        <v>139</v>
      </c>
      <c r="D71" s="197" t="s">
        <v>178</v>
      </c>
      <c r="E71" s="214" t="s">
        <v>179</v>
      </c>
      <c r="F71" s="197" t="s">
        <v>278</v>
      </c>
      <c r="G71" s="219" t="s">
        <v>279</v>
      </c>
      <c r="H71" s="199" t="s">
        <v>309</v>
      </c>
      <c r="I71" s="197" t="s">
        <v>522</v>
      </c>
      <c r="J71" s="185">
        <v>23853429</v>
      </c>
      <c r="K71" s="185">
        <v>28062858</v>
      </c>
      <c r="L71" s="185">
        <v>4209429</v>
      </c>
      <c r="M71" s="212" t="s">
        <v>12</v>
      </c>
      <c r="N71" s="226" t="s">
        <v>526</v>
      </c>
      <c r="O71" s="226" t="s">
        <v>526</v>
      </c>
      <c r="P71" s="230">
        <v>44973</v>
      </c>
      <c r="Q71" s="229" t="s">
        <v>532</v>
      </c>
      <c r="R71" s="229">
        <v>45300</v>
      </c>
      <c r="S71" s="270" t="s">
        <v>535</v>
      </c>
    </row>
    <row r="72" spans="1:19" s="125" customFormat="1" ht="16.5" customHeight="1" x14ac:dyDescent="0.25">
      <c r="A72" s="197">
        <v>1</v>
      </c>
      <c r="B72" s="198" t="s">
        <v>138</v>
      </c>
      <c r="C72" s="199" t="s">
        <v>139</v>
      </c>
      <c r="D72" s="200" t="s">
        <v>178</v>
      </c>
      <c r="E72" s="214" t="s">
        <v>175</v>
      </c>
      <c r="F72" s="197" t="s">
        <v>280</v>
      </c>
      <c r="G72" s="219" t="s">
        <v>281</v>
      </c>
      <c r="H72" s="199">
        <v>1</v>
      </c>
      <c r="I72" s="197" t="s">
        <v>522</v>
      </c>
      <c r="J72" s="185">
        <v>423953</v>
      </c>
      <c r="K72" s="185">
        <v>498769</v>
      </c>
      <c r="L72" s="185">
        <v>74816</v>
      </c>
      <c r="M72" s="212" t="s">
        <v>12</v>
      </c>
      <c r="N72" s="229">
        <v>45021</v>
      </c>
      <c r="O72" s="229">
        <v>45145</v>
      </c>
      <c r="P72" s="229">
        <v>44813</v>
      </c>
      <c r="Q72" s="229" t="s">
        <v>532</v>
      </c>
      <c r="R72" s="229">
        <v>45160</v>
      </c>
      <c r="S72" s="229" t="s">
        <v>552</v>
      </c>
    </row>
    <row r="73" spans="1:19" s="125" customFormat="1" ht="16.5" customHeight="1" x14ac:dyDescent="0.25">
      <c r="A73" s="197">
        <v>1</v>
      </c>
      <c r="B73" s="198" t="s">
        <v>138</v>
      </c>
      <c r="C73" s="199" t="s">
        <v>139</v>
      </c>
      <c r="D73" s="197" t="s">
        <v>178</v>
      </c>
      <c r="E73" s="214" t="s">
        <v>175</v>
      </c>
      <c r="F73" s="197" t="s">
        <v>280</v>
      </c>
      <c r="G73" s="219" t="s">
        <v>281</v>
      </c>
      <c r="H73" s="199">
        <v>2</v>
      </c>
      <c r="I73" s="197" t="s">
        <v>522</v>
      </c>
      <c r="J73" s="185">
        <v>4186539</v>
      </c>
      <c r="K73" s="185">
        <v>4925340</v>
      </c>
      <c r="L73" s="185">
        <v>738801</v>
      </c>
      <c r="M73" s="212" t="s">
        <v>12</v>
      </c>
      <c r="N73" s="229">
        <v>45021</v>
      </c>
      <c r="O73" s="229">
        <v>45145</v>
      </c>
      <c r="P73" s="230">
        <v>44813</v>
      </c>
      <c r="Q73" s="229" t="s">
        <v>532</v>
      </c>
      <c r="R73" s="229">
        <v>45160</v>
      </c>
      <c r="S73" s="229" t="s">
        <v>552</v>
      </c>
    </row>
    <row r="74" spans="1:19" s="125" customFormat="1" ht="26.1" customHeight="1" x14ac:dyDescent="0.25">
      <c r="A74" s="197">
        <v>1</v>
      </c>
      <c r="B74" s="198" t="s">
        <v>140</v>
      </c>
      <c r="C74" s="199" t="s">
        <v>141</v>
      </c>
      <c r="D74" s="197" t="s">
        <v>180</v>
      </c>
      <c r="E74" s="214" t="s">
        <v>181</v>
      </c>
      <c r="F74" s="199" t="s">
        <v>282</v>
      </c>
      <c r="G74" s="219" t="s">
        <v>283</v>
      </c>
      <c r="H74" s="199" t="s">
        <v>309</v>
      </c>
      <c r="I74" s="197" t="s">
        <v>522</v>
      </c>
      <c r="J74" s="185">
        <v>134593934</v>
      </c>
      <c r="K74" s="185">
        <v>158345805</v>
      </c>
      <c r="L74" s="185">
        <v>23751871</v>
      </c>
      <c r="M74" s="221" t="s">
        <v>10</v>
      </c>
      <c r="N74" s="229">
        <v>45281</v>
      </c>
      <c r="O74" s="229">
        <v>45331</v>
      </c>
      <c r="P74" s="229">
        <v>45274</v>
      </c>
      <c r="Q74" s="229" t="s">
        <v>532</v>
      </c>
      <c r="R74" s="229">
        <v>45447</v>
      </c>
      <c r="S74" s="229">
        <v>45687</v>
      </c>
    </row>
    <row r="75" spans="1:19" s="125" customFormat="1" ht="27" customHeight="1" x14ac:dyDescent="0.25">
      <c r="A75" s="197">
        <v>1</v>
      </c>
      <c r="B75" s="198" t="s">
        <v>140</v>
      </c>
      <c r="C75" s="199" t="s">
        <v>141</v>
      </c>
      <c r="D75" s="197" t="s">
        <v>180</v>
      </c>
      <c r="E75" s="214" t="s">
        <v>181</v>
      </c>
      <c r="F75" s="199" t="s">
        <v>284</v>
      </c>
      <c r="G75" s="219" t="s">
        <v>285</v>
      </c>
      <c r="H75" s="199" t="s">
        <v>309</v>
      </c>
      <c r="I75" s="197" t="s">
        <v>522</v>
      </c>
      <c r="J75" s="185">
        <v>1094772</v>
      </c>
      <c r="K75" s="185">
        <v>1287968</v>
      </c>
      <c r="L75" s="185">
        <v>193196</v>
      </c>
      <c r="M75" s="221" t="s">
        <v>16</v>
      </c>
      <c r="N75" s="229">
        <v>45071</v>
      </c>
      <c r="O75" s="229">
        <v>45111</v>
      </c>
      <c r="P75" s="230">
        <v>45092</v>
      </c>
      <c r="Q75" s="229" t="s">
        <v>532</v>
      </c>
      <c r="R75" s="229">
        <v>45195</v>
      </c>
      <c r="S75" s="229" t="s">
        <v>552</v>
      </c>
    </row>
    <row r="76" spans="1:19" s="125" customFormat="1" ht="11.45" customHeight="1" x14ac:dyDescent="0.25">
      <c r="A76" s="199">
        <v>1</v>
      </c>
      <c r="B76" s="201" t="s">
        <v>142</v>
      </c>
      <c r="C76" s="197" t="s">
        <v>143</v>
      </c>
      <c r="D76" s="202" t="s">
        <v>182</v>
      </c>
      <c r="E76" s="214" t="s">
        <v>183</v>
      </c>
      <c r="F76" s="203" t="s">
        <v>289</v>
      </c>
      <c r="G76" s="219" t="s">
        <v>290</v>
      </c>
      <c r="H76" s="199" t="s">
        <v>309</v>
      </c>
      <c r="I76" s="199" t="s">
        <v>522</v>
      </c>
      <c r="J76" s="185">
        <v>3697500</v>
      </c>
      <c r="K76" s="185">
        <v>4350000</v>
      </c>
      <c r="L76" s="185">
        <v>652500</v>
      </c>
      <c r="M76" s="213" t="s">
        <v>17</v>
      </c>
      <c r="N76" s="229">
        <v>45072</v>
      </c>
      <c r="O76" s="229">
        <v>45111</v>
      </c>
      <c r="P76" s="230">
        <v>45092</v>
      </c>
      <c r="Q76" s="229" t="s">
        <v>532</v>
      </c>
      <c r="R76" s="229">
        <v>45433</v>
      </c>
      <c r="S76" s="229" t="s">
        <v>552</v>
      </c>
    </row>
    <row r="77" spans="1:19" s="125" customFormat="1" ht="44.1" customHeight="1" x14ac:dyDescent="0.25">
      <c r="A77" s="199">
        <v>2</v>
      </c>
      <c r="B77" s="198" t="s">
        <v>144</v>
      </c>
      <c r="C77" s="199" t="s">
        <v>145</v>
      </c>
      <c r="D77" s="199" t="s">
        <v>184</v>
      </c>
      <c r="E77" s="214" t="s">
        <v>185</v>
      </c>
      <c r="F77" s="197" t="s">
        <v>291</v>
      </c>
      <c r="G77" s="219" t="s">
        <v>292</v>
      </c>
      <c r="H77" s="199">
        <v>1</v>
      </c>
      <c r="I77" s="199" t="s">
        <v>522</v>
      </c>
      <c r="J77" s="185">
        <v>2550000</v>
      </c>
      <c r="K77" s="185">
        <v>3000000</v>
      </c>
      <c r="L77" s="185">
        <v>450000</v>
      </c>
      <c r="M77" s="221" t="s">
        <v>12</v>
      </c>
      <c r="N77" s="236" t="s">
        <v>526</v>
      </c>
      <c r="O77" s="236" t="s">
        <v>526</v>
      </c>
      <c r="P77" s="229">
        <v>45470</v>
      </c>
      <c r="Q77" s="226" t="s">
        <v>532</v>
      </c>
      <c r="R77" s="230">
        <v>45643</v>
      </c>
      <c r="S77" s="236" t="s">
        <v>535</v>
      </c>
    </row>
    <row r="78" spans="1:19" s="125" customFormat="1" ht="45" x14ac:dyDescent="0.25">
      <c r="A78" s="199">
        <v>2</v>
      </c>
      <c r="B78" s="198" t="s">
        <v>144</v>
      </c>
      <c r="C78" s="199" t="s">
        <v>145</v>
      </c>
      <c r="D78" s="199" t="s">
        <v>184</v>
      </c>
      <c r="E78" s="214" t="s">
        <v>185</v>
      </c>
      <c r="F78" s="197" t="s">
        <v>291</v>
      </c>
      <c r="G78" s="219" t="s">
        <v>292</v>
      </c>
      <c r="H78" s="199">
        <v>2</v>
      </c>
      <c r="I78" s="199" t="s">
        <v>522</v>
      </c>
      <c r="J78" s="185">
        <v>144685431</v>
      </c>
      <c r="K78" s="185">
        <v>170218155</v>
      </c>
      <c r="L78" s="185">
        <v>25532724</v>
      </c>
      <c r="M78" s="221" t="s">
        <v>12</v>
      </c>
      <c r="N78" s="236" t="s">
        <v>526</v>
      </c>
      <c r="O78" s="236" t="s">
        <v>526</v>
      </c>
      <c r="P78" s="229">
        <v>45470</v>
      </c>
      <c r="Q78" s="226" t="s">
        <v>532</v>
      </c>
      <c r="R78" s="230">
        <v>45643</v>
      </c>
      <c r="S78" s="236" t="s">
        <v>535</v>
      </c>
    </row>
    <row r="79" spans="1:19" s="125" customFormat="1" ht="34.5" customHeight="1" x14ac:dyDescent="0.25">
      <c r="A79" s="199">
        <v>2</v>
      </c>
      <c r="B79" s="198" t="s">
        <v>144</v>
      </c>
      <c r="C79" s="199" t="s">
        <v>145</v>
      </c>
      <c r="D79" s="199" t="s">
        <v>184</v>
      </c>
      <c r="E79" s="214" t="s">
        <v>185</v>
      </c>
      <c r="F79" s="197" t="s">
        <v>293</v>
      </c>
      <c r="G79" s="219" t="s">
        <v>294</v>
      </c>
      <c r="H79" s="199" t="s">
        <v>309</v>
      </c>
      <c r="I79" s="199" t="s">
        <v>522</v>
      </c>
      <c r="J79" s="185">
        <v>6639649</v>
      </c>
      <c r="K79" s="185">
        <v>7811352</v>
      </c>
      <c r="L79" s="185">
        <v>1171703</v>
      </c>
      <c r="M79" s="221" t="s">
        <v>12</v>
      </c>
      <c r="N79" s="236" t="s">
        <v>526</v>
      </c>
      <c r="O79" s="236" t="s">
        <v>526</v>
      </c>
      <c r="P79" s="229">
        <v>45636</v>
      </c>
      <c r="Q79" s="229" t="s">
        <v>532</v>
      </c>
      <c r="R79" s="230">
        <v>45727</v>
      </c>
      <c r="S79" s="236" t="s">
        <v>535</v>
      </c>
    </row>
    <row r="80" spans="1:19" s="125" customFormat="1" ht="48.95" customHeight="1" x14ac:dyDescent="0.25">
      <c r="A80" s="199">
        <v>2</v>
      </c>
      <c r="B80" s="198" t="s">
        <v>144</v>
      </c>
      <c r="C80" s="199" t="s">
        <v>145</v>
      </c>
      <c r="D80" s="199" t="s">
        <v>184</v>
      </c>
      <c r="E80" s="214" t="s">
        <v>185</v>
      </c>
      <c r="F80" s="197" t="s">
        <v>295</v>
      </c>
      <c r="G80" s="219" t="s">
        <v>296</v>
      </c>
      <c r="H80" s="199">
        <v>1</v>
      </c>
      <c r="I80" s="199" t="s">
        <v>522</v>
      </c>
      <c r="J80" s="185">
        <v>271188</v>
      </c>
      <c r="K80" s="185">
        <v>319045</v>
      </c>
      <c r="L80" s="185">
        <v>47857</v>
      </c>
      <c r="M80" s="221" t="s">
        <v>12</v>
      </c>
      <c r="N80" s="226" t="s">
        <v>527</v>
      </c>
      <c r="O80" s="229">
        <v>45510</v>
      </c>
      <c r="P80" s="226" t="s">
        <v>527</v>
      </c>
      <c r="Q80" s="229" t="s">
        <v>532</v>
      </c>
      <c r="R80" s="229">
        <v>45447</v>
      </c>
      <c r="S80" s="229" t="s">
        <v>552</v>
      </c>
    </row>
    <row r="81" spans="1:19" s="125" customFormat="1" ht="36.6" customHeight="1" x14ac:dyDescent="0.25">
      <c r="A81" s="199">
        <v>2</v>
      </c>
      <c r="B81" s="198" t="s">
        <v>144</v>
      </c>
      <c r="C81" s="199" t="s">
        <v>145</v>
      </c>
      <c r="D81" s="199" t="s">
        <v>184</v>
      </c>
      <c r="E81" s="214" t="s">
        <v>185</v>
      </c>
      <c r="F81" s="197" t="s">
        <v>295</v>
      </c>
      <c r="G81" s="219" t="s">
        <v>297</v>
      </c>
      <c r="H81" s="199">
        <v>2</v>
      </c>
      <c r="I81" s="199" t="s">
        <v>522</v>
      </c>
      <c r="J81" s="185">
        <v>47440102</v>
      </c>
      <c r="K81" s="185">
        <v>55811885</v>
      </c>
      <c r="L81" s="185">
        <v>8371783</v>
      </c>
      <c r="M81" s="221" t="s">
        <v>27</v>
      </c>
      <c r="N81" s="236" t="s">
        <v>526</v>
      </c>
      <c r="O81" s="236" t="s">
        <v>526</v>
      </c>
      <c r="P81" s="230">
        <v>45610</v>
      </c>
      <c r="Q81" s="229" t="s">
        <v>532</v>
      </c>
      <c r="R81" s="230">
        <v>45664</v>
      </c>
      <c r="S81" s="270" t="s">
        <v>535</v>
      </c>
    </row>
    <row r="82" spans="1:19" s="125" customFormat="1" ht="24.6" customHeight="1" x14ac:dyDescent="0.25">
      <c r="A82" s="199">
        <v>2</v>
      </c>
      <c r="B82" s="198" t="s">
        <v>144</v>
      </c>
      <c r="C82" s="199" t="s">
        <v>145</v>
      </c>
      <c r="D82" s="199" t="s">
        <v>184</v>
      </c>
      <c r="E82" s="214" t="s">
        <v>185</v>
      </c>
      <c r="F82" s="197" t="s">
        <v>298</v>
      </c>
      <c r="G82" s="219" t="s">
        <v>299</v>
      </c>
      <c r="H82" s="199" t="s">
        <v>309</v>
      </c>
      <c r="I82" s="199" t="s">
        <v>522</v>
      </c>
      <c r="J82" s="185">
        <v>86441736</v>
      </c>
      <c r="K82" s="185">
        <v>101696160</v>
      </c>
      <c r="L82" s="185">
        <v>15254424</v>
      </c>
      <c r="M82" s="221" t="s">
        <v>12</v>
      </c>
      <c r="N82" s="229">
        <v>45533</v>
      </c>
      <c r="O82" s="229">
        <v>45713</v>
      </c>
      <c r="P82" s="230">
        <v>45462</v>
      </c>
      <c r="Q82" s="226" t="s">
        <v>532</v>
      </c>
      <c r="R82" s="230">
        <v>45643</v>
      </c>
      <c r="S82" s="229">
        <v>45741</v>
      </c>
    </row>
    <row r="83" spans="1:19" s="125" customFormat="1" ht="36.950000000000003" customHeight="1" x14ac:dyDescent="0.25">
      <c r="A83" s="199">
        <v>2</v>
      </c>
      <c r="B83" s="198" t="s">
        <v>144</v>
      </c>
      <c r="C83" s="199" t="s">
        <v>145</v>
      </c>
      <c r="D83" s="199" t="s">
        <v>184</v>
      </c>
      <c r="E83" s="214" t="s">
        <v>185</v>
      </c>
      <c r="F83" s="199" t="s">
        <v>300</v>
      </c>
      <c r="G83" s="219" t="s">
        <v>301</v>
      </c>
      <c r="H83" s="199" t="s">
        <v>309</v>
      </c>
      <c r="I83" s="199" t="s">
        <v>522</v>
      </c>
      <c r="J83" s="185">
        <v>16269000</v>
      </c>
      <c r="K83" s="185">
        <v>19140000</v>
      </c>
      <c r="L83" s="185">
        <v>2871000</v>
      </c>
      <c r="M83" s="213" t="s">
        <v>9</v>
      </c>
      <c r="N83" s="226" t="s">
        <v>528</v>
      </c>
      <c r="O83" s="226" t="s">
        <v>528</v>
      </c>
      <c r="P83" s="230">
        <v>45454</v>
      </c>
      <c r="Q83" s="226" t="s">
        <v>532</v>
      </c>
      <c r="R83" s="230">
        <v>45552</v>
      </c>
      <c r="S83" s="229" t="s">
        <v>552</v>
      </c>
    </row>
    <row r="84" spans="1:19" s="125" customFormat="1" ht="37.5" customHeight="1" x14ac:dyDescent="0.25">
      <c r="A84" s="199">
        <v>2</v>
      </c>
      <c r="B84" s="198" t="s">
        <v>144</v>
      </c>
      <c r="C84" s="199" t="s">
        <v>145</v>
      </c>
      <c r="D84" s="199" t="s">
        <v>184</v>
      </c>
      <c r="E84" s="214" t="s">
        <v>185</v>
      </c>
      <c r="F84" s="197" t="s">
        <v>302</v>
      </c>
      <c r="G84" s="219" t="s">
        <v>303</v>
      </c>
      <c r="H84" s="199">
        <v>1</v>
      </c>
      <c r="I84" s="199" t="s">
        <v>522</v>
      </c>
      <c r="J84" s="188">
        <v>3093705</v>
      </c>
      <c r="K84" s="188">
        <v>3639653</v>
      </c>
      <c r="L84" s="188">
        <v>545948</v>
      </c>
      <c r="M84" s="221" t="s">
        <v>10</v>
      </c>
      <c r="N84" s="226" t="s">
        <v>528</v>
      </c>
      <c r="O84" s="226" t="s">
        <v>528</v>
      </c>
      <c r="P84" s="230">
        <v>45397</v>
      </c>
      <c r="Q84" s="226" t="s">
        <v>532</v>
      </c>
      <c r="R84" s="230">
        <v>45489</v>
      </c>
      <c r="S84" s="229" t="s">
        <v>552</v>
      </c>
    </row>
    <row r="85" spans="1:19" s="125" customFormat="1" ht="26.1" customHeight="1" x14ac:dyDescent="0.25">
      <c r="A85" s="199">
        <v>2</v>
      </c>
      <c r="B85" s="198" t="s">
        <v>144</v>
      </c>
      <c r="C85" s="199" t="s">
        <v>145</v>
      </c>
      <c r="D85" s="199" t="s">
        <v>184</v>
      </c>
      <c r="E85" s="214" t="s">
        <v>185</v>
      </c>
      <c r="F85" s="197" t="s">
        <v>302</v>
      </c>
      <c r="G85" s="219" t="s">
        <v>303</v>
      </c>
      <c r="H85" s="199">
        <v>2</v>
      </c>
      <c r="I85" s="199" t="s">
        <v>522</v>
      </c>
      <c r="J85" s="185">
        <v>6500000</v>
      </c>
      <c r="K85" s="185">
        <v>7647059</v>
      </c>
      <c r="L85" s="185">
        <v>1147059</v>
      </c>
      <c r="M85" s="221" t="s">
        <v>10</v>
      </c>
      <c r="N85" s="229">
        <v>45498</v>
      </c>
      <c r="O85" s="230">
        <v>45538</v>
      </c>
      <c r="P85" s="230">
        <v>45503</v>
      </c>
      <c r="Q85" s="229" t="s">
        <v>532</v>
      </c>
      <c r="R85" s="230">
        <v>45601</v>
      </c>
      <c r="S85" s="274" t="s">
        <v>552</v>
      </c>
    </row>
    <row r="86" spans="1:19" s="125" customFormat="1" ht="30" customHeight="1" x14ac:dyDescent="0.25">
      <c r="A86" s="199">
        <v>2</v>
      </c>
      <c r="B86" s="198" t="s">
        <v>144</v>
      </c>
      <c r="C86" s="199" t="s">
        <v>145</v>
      </c>
      <c r="D86" s="199" t="s">
        <v>184</v>
      </c>
      <c r="E86" s="214" t="s">
        <v>185</v>
      </c>
      <c r="F86" s="197" t="s">
        <v>304</v>
      </c>
      <c r="G86" s="219" t="s">
        <v>305</v>
      </c>
      <c r="H86" s="199" t="s">
        <v>309</v>
      </c>
      <c r="I86" s="199" t="s">
        <v>522</v>
      </c>
      <c r="J86" s="185">
        <v>11092500</v>
      </c>
      <c r="K86" s="185">
        <v>13050000</v>
      </c>
      <c r="L86" s="185">
        <v>1957500</v>
      </c>
      <c r="M86" s="221" t="s">
        <v>12</v>
      </c>
      <c r="N86" s="229">
        <v>45533</v>
      </c>
      <c r="O86" s="229">
        <v>45712</v>
      </c>
      <c r="P86" s="230">
        <v>45462</v>
      </c>
      <c r="Q86" s="226" t="s">
        <v>532</v>
      </c>
      <c r="R86" s="230">
        <v>45643</v>
      </c>
      <c r="S86" s="229">
        <v>45747</v>
      </c>
    </row>
    <row r="87" spans="1:19" s="125" customFormat="1" ht="22.5" customHeight="1" x14ac:dyDescent="0.25">
      <c r="A87" s="199">
        <v>2</v>
      </c>
      <c r="B87" s="198" t="s">
        <v>144</v>
      </c>
      <c r="C87" s="199" t="s">
        <v>145</v>
      </c>
      <c r="D87" s="199" t="s">
        <v>184</v>
      </c>
      <c r="E87" s="214" t="s">
        <v>185</v>
      </c>
      <c r="F87" s="197" t="s">
        <v>306</v>
      </c>
      <c r="G87" s="219" t="s">
        <v>307</v>
      </c>
      <c r="H87" s="199" t="s">
        <v>309</v>
      </c>
      <c r="I87" s="199" t="s">
        <v>522</v>
      </c>
      <c r="J87" s="185">
        <v>29580000</v>
      </c>
      <c r="K87" s="185">
        <v>34800000</v>
      </c>
      <c r="L87" s="185">
        <v>5220000</v>
      </c>
      <c r="M87" s="221" t="s">
        <v>12</v>
      </c>
      <c r="N87" s="229">
        <v>45743</v>
      </c>
      <c r="O87" s="269" t="s">
        <v>597</v>
      </c>
      <c r="P87" s="229">
        <v>45491</v>
      </c>
      <c r="Q87" s="226" t="s">
        <v>532</v>
      </c>
      <c r="R87" s="230">
        <v>45664</v>
      </c>
      <c r="S87" s="197" t="s">
        <v>43</v>
      </c>
    </row>
    <row r="88" spans="1:19" s="125" customFormat="1" ht="23.45" customHeight="1" x14ac:dyDescent="0.25">
      <c r="A88" s="197">
        <v>2</v>
      </c>
      <c r="B88" s="201" t="s">
        <v>144</v>
      </c>
      <c r="C88" s="199" t="s">
        <v>145</v>
      </c>
      <c r="D88" s="197" t="s">
        <v>186</v>
      </c>
      <c r="E88" s="214" t="s">
        <v>187</v>
      </c>
      <c r="F88" s="199" t="s">
        <v>308</v>
      </c>
      <c r="G88" s="214" t="s">
        <v>187</v>
      </c>
      <c r="H88" s="199">
        <v>1</v>
      </c>
      <c r="I88" s="197" t="s">
        <v>523</v>
      </c>
      <c r="J88" s="185">
        <v>18246193</v>
      </c>
      <c r="K88" s="185">
        <v>21466110</v>
      </c>
      <c r="L88" s="185">
        <v>3219917</v>
      </c>
      <c r="M88" s="221" t="s">
        <v>27</v>
      </c>
      <c r="N88" s="236" t="s">
        <v>526</v>
      </c>
      <c r="O88" s="236" t="s">
        <v>526</v>
      </c>
      <c r="P88" s="230">
        <v>45604</v>
      </c>
      <c r="Q88" s="226" t="s">
        <v>532</v>
      </c>
      <c r="R88" s="230">
        <v>45664</v>
      </c>
      <c r="S88" s="270" t="s">
        <v>535</v>
      </c>
    </row>
    <row r="89" spans="1:19" s="125" customFormat="1" ht="18" customHeight="1" x14ac:dyDescent="0.25">
      <c r="A89" s="197">
        <v>2</v>
      </c>
      <c r="B89" s="201" t="s">
        <v>144</v>
      </c>
      <c r="C89" s="199" t="s">
        <v>145</v>
      </c>
      <c r="D89" s="197" t="s">
        <v>188</v>
      </c>
      <c r="E89" s="214" t="s">
        <v>189</v>
      </c>
      <c r="F89" s="197" t="s">
        <v>310</v>
      </c>
      <c r="G89" s="219" t="s">
        <v>311</v>
      </c>
      <c r="H89" s="199">
        <v>1</v>
      </c>
      <c r="I89" s="197" t="s">
        <v>522</v>
      </c>
      <c r="J89" s="185">
        <v>33892306</v>
      </c>
      <c r="K89" s="185">
        <v>39873302</v>
      </c>
      <c r="L89" s="185">
        <v>5980996</v>
      </c>
      <c r="M89" s="221" t="s">
        <v>10</v>
      </c>
      <c r="N89" s="230">
        <v>45197</v>
      </c>
      <c r="O89" s="230">
        <v>45252</v>
      </c>
      <c r="P89" s="230">
        <v>45210</v>
      </c>
      <c r="Q89" s="226" t="s">
        <v>532</v>
      </c>
      <c r="R89" s="230">
        <v>45419</v>
      </c>
      <c r="S89" s="229" t="s">
        <v>552</v>
      </c>
    </row>
    <row r="90" spans="1:19" s="125" customFormat="1" ht="25.5" customHeight="1" x14ac:dyDescent="0.25">
      <c r="A90" s="197">
        <v>2</v>
      </c>
      <c r="B90" s="201" t="s">
        <v>144</v>
      </c>
      <c r="C90" s="199" t="s">
        <v>145</v>
      </c>
      <c r="D90" s="197" t="s">
        <v>188</v>
      </c>
      <c r="E90" s="214" t="s">
        <v>189</v>
      </c>
      <c r="F90" s="197" t="s">
        <v>312</v>
      </c>
      <c r="G90" s="219" t="s">
        <v>313</v>
      </c>
      <c r="H90" s="199">
        <v>1</v>
      </c>
      <c r="I90" s="197" t="s">
        <v>522</v>
      </c>
      <c r="J90" s="185">
        <v>14391596</v>
      </c>
      <c r="K90" s="185">
        <v>16931290</v>
      </c>
      <c r="L90" s="185">
        <v>2539694</v>
      </c>
      <c r="M90" s="212" t="s">
        <v>10</v>
      </c>
      <c r="N90" s="229">
        <v>45098</v>
      </c>
      <c r="O90" s="229">
        <v>45107</v>
      </c>
      <c r="P90" s="230">
        <v>45072</v>
      </c>
      <c r="Q90" s="229" t="s">
        <v>532</v>
      </c>
      <c r="R90" s="230">
        <v>45104</v>
      </c>
      <c r="S90" s="229" t="s">
        <v>552</v>
      </c>
    </row>
    <row r="91" spans="1:19" s="125" customFormat="1" ht="25.5" customHeight="1" x14ac:dyDescent="0.25">
      <c r="A91" s="197">
        <v>2</v>
      </c>
      <c r="B91" s="201" t="s">
        <v>144</v>
      </c>
      <c r="C91" s="199" t="s">
        <v>145</v>
      </c>
      <c r="D91" s="197" t="s">
        <v>188</v>
      </c>
      <c r="E91" s="214" t="s">
        <v>189</v>
      </c>
      <c r="F91" s="197" t="s">
        <v>312</v>
      </c>
      <c r="G91" s="219" t="s">
        <v>313</v>
      </c>
      <c r="H91" s="199">
        <v>2</v>
      </c>
      <c r="I91" s="197" t="s">
        <v>522</v>
      </c>
      <c r="J91" s="185">
        <v>34838404</v>
      </c>
      <c r="K91" s="185">
        <v>40986358</v>
      </c>
      <c r="L91" s="185">
        <v>6147954</v>
      </c>
      <c r="M91" s="212" t="s">
        <v>10</v>
      </c>
      <c r="N91" s="229">
        <v>45316</v>
      </c>
      <c r="O91" s="229">
        <v>45366</v>
      </c>
      <c r="P91" s="229">
        <v>45335</v>
      </c>
      <c r="Q91" s="226" t="s">
        <v>532</v>
      </c>
      <c r="R91" s="230">
        <v>45412</v>
      </c>
      <c r="S91" s="229">
        <v>45456</v>
      </c>
    </row>
    <row r="92" spans="1:19" s="125" customFormat="1" ht="18.95" customHeight="1" x14ac:dyDescent="0.25">
      <c r="A92" s="197">
        <v>2</v>
      </c>
      <c r="B92" s="201" t="s">
        <v>144</v>
      </c>
      <c r="C92" s="199" t="s">
        <v>145</v>
      </c>
      <c r="D92" s="197" t="s">
        <v>188</v>
      </c>
      <c r="E92" s="214" t="s">
        <v>189</v>
      </c>
      <c r="F92" s="197" t="s">
        <v>314</v>
      </c>
      <c r="G92" s="219" t="s">
        <v>315</v>
      </c>
      <c r="H92" s="199">
        <v>1</v>
      </c>
      <c r="I92" s="197" t="s">
        <v>522</v>
      </c>
      <c r="J92" s="185">
        <v>2918429</v>
      </c>
      <c r="K92" s="185">
        <v>3433446</v>
      </c>
      <c r="L92" s="185">
        <v>515017</v>
      </c>
      <c r="M92" s="212" t="s">
        <v>11</v>
      </c>
      <c r="N92" s="229">
        <v>45021</v>
      </c>
      <c r="O92" s="229">
        <v>45111</v>
      </c>
      <c r="P92" s="230">
        <v>45012</v>
      </c>
      <c r="Q92" s="229" t="s">
        <v>532</v>
      </c>
      <c r="R92" s="230">
        <v>45216</v>
      </c>
      <c r="S92" s="229" t="s">
        <v>552</v>
      </c>
    </row>
    <row r="93" spans="1:19" s="125" customFormat="1" ht="18.95" customHeight="1" x14ac:dyDescent="0.25">
      <c r="A93" s="197">
        <v>2</v>
      </c>
      <c r="B93" s="201" t="s">
        <v>144</v>
      </c>
      <c r="C93" s="199" t="s">
        <v>145</v>
      </c>
      <c r="D93" s="197" t="s">
        <v>188</v>
      </c>
      <c r="E93" s="214" t="s">
        <v>189</v>
      </c>
      <c r="F93" s="197" t="s">
        <v>314</v>
      </c>
      <c r="G93" s="219" t="s">
        <v>315</v>
      </c>
      <c r="H93" s="199">
        <v>3</v>
      </c>
      <c r="I93" s="197" t="s">
        <v>522</v>
      </c>
      <c r="J93" s="185">
        <v>47206634</v>
      </c>
      <c r="K93" s="185">
        <v>55537217</v>
      </c>
      <c r="L93" s="185">
        <v>8330583</v>
      </c>
      <c r="M93" s="212" t="s">
        <v>11</v>
      </c>
      <c r="N93" s="230">
        <v>45225</v>
      </c>
      <c r="O93" s="229">
        <v>45265</v>
      </c>
      <c r="P93" s="229">
        <v>45239</v>
      </c>
      <c r="Q93" s="229" t="s">
        <v>532</v>
      </c>
      <c r="R93" s="230">
        <v>45342</v>
      </c>
      <c r="S93" s="230">
        <v>45435</v>
      </c>
    </row>
    <row r="94" spans="1:19" s="125" customFormat="1" ht="33.75" x14ac:dyDescent="0.25">
      <c r="A94" s="197">
        <v>2</v>
      </c>
      <c r="B94" s="201" t="s">
        <v>146</v>
      </c>
      <c r="C94" s="199" t="s">
        <v>147</v>
      </c>
      <c r="D94" s="197" t="s">
        <v>192</v>
      </c>
      <c r="E94" s="214" t="s">
        <v>193</v>
      </c>
      <c r="F94" s="197" t="s">
        <v>317</v>
      </c>
      <c r="G94" s="219" t="s">
        <v>318</v>
      </c>
      <c r="H94" s="199">
        <v>1</v>
      </c>
      <c r="I94" s="197" t="s">
        <v>522</v>
      </c>
      <c r="J94" s="185">
        <v>30396747</v>
      </c>
      <c r="K94" s="185">
        <v>35760879</v>
      </c>
      <c r="L94" s="185">
        <v>5364132</v>
      </c>
      <c r="M94" s="221" t="s">
        <v>10</v>
      </c>
      <c r="N94" s="230">
        <v>45316</v>
      </c>
      <c r="O94" s="229">
        <v>45434</v>
      </c>
      <c r="P94" s="230">
        <v>45330</v>
      </c>
      <c r="Q94" s="226" t="s">
        <v>532</v>
      </c>
      <c r="R94" s="230">
        <v>45419</v>
      </c>
      <c r="S94" s="229" t="s">
        <v>552</v>
      </c>
    </row>
    <row r="95" spans="1:19" s="125" customFormat="1" ht="22.5" x14ac:dyDescent="0.25">
      <c r="A95" s="197">
        <v>2</v>
      </c>
      <c r="B95" s="201" t="s">
        <v>146</v>
      </c>
      <c r="C95" s="199" t="s">
        <v>147</v>
      </c>
      <c r="D95" s="197" t="s">
        <v>194</v>
      </c>
      <c r="E95" s="214" t="s">
        <v>195</v>
      </c>
      <c r="F95" s="202" t="s">
        <v>319</v>
      </c>
      <c r="G95" s="219" t="s">
        <v>320</v>
      </c>
      <c r="H95" s="199">
        <v>1</v>
      </c>
      <c r="I95" s="197" t="s">
        <v>523</v>
      </c>
      <c r="J95" s="185">
        <v>20000000</v>
      </c>
      <c r="K95" s="185">
        <v>23529412</v>
      </c>
      <c r="L95" s="185">
        <v>3529412</v>
      </c>
      <c r="M95" s="212" t="s">
        <v>10</v>
      </c>
      <c r="N95" s="230">
        <v>45197</v>
      </c>
      <c r="O95" s="230">
        <v>45252</v>
      </c>
      <c r="P95" s="230">
        <v>45209</v>
      </c>
      <c r="Q95" s="226" t="s">
        <v>532</v>
      </c>
      <c r="R95" s="230">
        <v>45377</v>
      </c>
      <c r="S95" s="229" t="s">
        <v>552</v>
      </c>
    </row>
    <row r="96" spans="1:19" s="125" customFormat="1" ht="22.5" x14ac:dyDescent="0.25">
      <c r="A96" s="197">
        <v>2</v>
      </c>
      <c r="B96" s="201" t="s">
        <v>146</v>
      </c>
      <c r="C96" s="199" t="s">
        <v>147</v>
      </c>
      <c r="D96" s="197" t="s">
        <v>194</v>
      </c>
      <c r="E96" s="214" t="s">
        <v>195</v>
      </c>
      <c r="F96" s="202" t="s">
        <v>319</v>
      </c>
      <c r="G96" s="219" t="s">
        <v>320</v>
      </c>
      <c r="H96" s="199">
        <v>2</v>
      </c>
      <c r="I96" s="197" t="s">
        <v>523</v>
      </c>
      <c r="J96" s="185">
        <v>20000000</v>
      </c>
      <c r="K96" s="185">
        <v>23529412</v>
      </c>
      <c r="L96" s="185">
        <v>3529412</v>
      </c>
      <c r="M96" s="212" t="s">
        <v>10</v>
      </c>
      <c r="N96" s="229">
        <v>45596</v>
      </c>
      <c r="O96" s="230">
        <v>45643</v>
      </c>
      <c r="P96" s="230">
        <v>45551</v>
      </c>
      <c r="Q96" s="226" t="s">
        <v>532</v>
      </c>
      <c r="R96" s="230">
        <v>45643</v>
      </c>
      <c r="S96" s="229">
        <v>45686</v>
      </c>
    </row>
    <row r="97" spans="1:19" s="125" customFormat="1" ht="22.5" x14ac:dyDescent="0.25">
      <c r="A97" s="197">
        <v>2</v>
      </c>
      <c r="B97" s="201" t="s">
        <v>146</v>
      </c>
      <c r="C97" s="199" t="s">
        <v>147</v>
      </c>
      <c r="D97" s="197" t="s">
        <v>194</v>
      </c>
      <c r="E97" s="214" t="s">
        <v>195</v>
      </c>
      <c r="F97" s="202" t="s">
        <v>319</v>
      </c>
      <c r="G97" s="219" t="s">
        <v>320</v>
      </c>
      <c r="H97" s="199">
        <v>3</v>
      </c>
      <c r="I97" s="197" t="s">
        <v>523</v>
      </c>
      <c r="J97" s="185">
        <v>25030000</v>
      </c>
      <c r="K97" s="185">
        <v>29447059</v>
      </c>
      <c r="L97" s="185">
        <v>4417059</v>
      </c>
      <c r="M97" s="212" t="s">
        <v>10</v>
      </c>
      <c r="N97" s="229">
        <v>45596</v>
      </c>
      <c r="O97" s="230">
        <v>45643</v>
      </c>
      <c r="P97" s="230">
        <v>45551</v>
      </c>
      <c r="Q97" s="226" t="s">
        <v>532</v>
      </c>
      <c r="R97" s="230">
        <v>45643</v>
      </c>
      <c r="S97" s="199" t="s">
        <v>43</v>
      </c>
    </row>
    <row r="98" spans="1:19" s="125" customFormat="1" ht="14.45" customHeight="1" x14ac:dyDescent="0.25">
      <c r="A98" s="197">
        <v>2</v>
      </c>
      <c r="B98" s="201" t="s">
        <v>146</v>
      </c>
      <c r="C98" s="199" t="s">
        <v>147</v>
      </c>
      <c r="D98" s="197" t="s">
        <v>194</v>
      </c>
      <c r="E98" s="214" t="s">
        <v>195</v>
      </c>
      <c r="F98" s="202" t="s">
        <v>321</v>
      </c>
      <c r="G98" s="219" t="s">
        <v>322</v>
      </c>
      <c r="H98" s="199">
        <v>1</v>
      </c>
      <c r="I98" s="197" t="s">
        <v>523</v>
      </c>
      <c r="J98" s="185">
        <v>1598349</v>
      </c>
      <c r="K98" s="185">
        <v>1880411</v>
      </c>
      <c r="L98" s="185">
        <v>282062</v>
      </c>
      <c r="M98" s="212" t="s">
        <v>10</v>
      </c>
      <c r="N98" s="230">
        <v>45225</v>
      </c>
      <c r="O98" s="230">
        <v>45278</v>
      </c>
      <c r="P98" s="230">
        <v>45238</v>
      </c>
      <c r="Q98" s="226" t="s">
        <v>532</v>
      </c>
      <c r="R98" s="230">
        <v>45377</v>
      </c>
      <c r="S98" s="229" t="s">
        <v>552</v>
      </c>
    </row>
    <row r="99" spans="1:19" s="125" customFormat="1" ht="14.45" customHeight="1" x14ac:dyDescent="0.25">
      <c r="A99" s="197">
        <v>2</v>
      </c>
      <c r="B99" s="201" t="s">
        <v>146</v>
      </c>
      <c r="C99" s="199" t="s">
        <v>147</v>
      </c>
      <c r="D99" s="197" t="s">
        <v>194</v>
      </c>
      <c r="E99" s="214" t="s">
        <v>195</v>
      </c>
      <c r="F99" s="202" t="s">
        <v>321</v>
      </c>
      <c r="G99" s="219" t="s">
        <v>322</v>
      </c>
      <c r="H99" s="199">
        <v>2</v>
      </c>
      <c r="I99" s="197" t="s">
        <v>523</v>
      </c>
      <c r="J99" s="185">
        <v>3318280</v>
      </c>
      <c r="K99" s="185">
        <v>3903859</v>
      </c>
      <c r="L99" s="185">
        <v>585579</v>
      </c>
      <c r="M99" s="212" t="s">
        <v>10</v>
      </c>
      <c r="N99" s="229">
        <v>45379</v>
      </c>
      <c r="O99" s="230">
        <v>45447</v>
      </c>
      <c r="P99" s="230">
        <v>45385</v>
      </c>
      <c r="Q99" s="226" t="s">
        <v>532</v>
      </c>
      <c r="R99" s="230">
        <v>45545</v>
      </c>
      <c r="S99" s="229" t="s">
        <v>552</v>
      </c>
    </row>
    <row r="100" spans="1:19" s="125" customFormat="1" ht="33.75" x14ac:dyDescent="0.25">
      <c r="A100" s="197">
        <v>2</v>
      </c>
      <c r="B100" s="201" t="s">
        <v>146</v>
      </c>
      <c r="C100" s="199" t="s">
        <v>147</v>
      </c>
      <c r="D100" s="197" t="s">
        <v>196</v>
      </c>
      <c r="E100" s="214" t="s">
        <v>197</v>
      </c>
      <c r="F100" s="202" t="s">
        <v>325</v>
      </c>
      <c r="G100" s="219" t="s">
        <v>326</v>
      </c>
      <c r="H100" s="199" t="s">
        <v>309</v>
      </c>
      <c r="I100" s="197" t="s">
        <v>522</v>
      </c>
      <c r="J100" s="185">
        <v>10428625</v>
      </c>
      <c r="K100" s="185">
        <v>12268971</v>
      </c>
      <c r="L100" s="185">
        <v>1840346</v>
      </c>
      <c r="M100" s="221" t="s">
        <v>10</v>
      </c>
      <c r="N100" s="230">
        <v>45197</v>
      </c>
      <c r="O100" s="230">
        <v>45454</v>
      </c>
      <c r="P100" s="230">
        <v>45209</v>
      </c>
      <c r="Q100" s="229" t="s">
        <v>532</v>
      </c>
      <c r="R100" s="229">
        <v>45482</v>
      </c>
      <c r="S100" s="229">
        <v>45513</v>
      </c>
    </row>
    <row r="101" spans="1:19" s="125" customFormat="1" ht="26.1" customHeight="1" x14ac:dyDescent="0.25">
      <c r="A101" s="197">
        <v>2</v>
      </c>
      <c r="B101" s="201" t="s">
        <v>146</v>
      </c>
      <c r="C101" s="199" t="s">
        <v>147</v>
      </c>
      <c r="D101" s="197" t="s">
        <v>196</v>
      </c>
      <c r="E101" s="214" t="s">
        <v>197</v>
      </c>
      <c r="F101" s="202" t="s">
        <v>327</v>
      </c>
      <c r="G101" s="219" t="s">
        <v>328</v>
      </c>
      <c r="H101" s="199">
        <v>1</v>
      </c>
      <c r="I101" s="197" t="s">
        <v>522</v>
      </c>
      <c r="J101" s="185">
        <v>2500000</v>
      </c>
      <c r="K101" s="185">
        <v>2941177</v>
      </c>
      <c r="L101" s="185">
        <v>441177</v>
      </c>
      <c r="M101" s="221" t="s">
        <v>10</v>
      </c>
      <c r="N101" s="230">
        <v>45225</v>
      </c>
      <c r="O101" s="229">
        <v>45265</v>
      </c>
      <c r="P101" s="230">
        <v>45238</v>
      </c>
      <c r="Q101" s="226" t="s">
        <v>532</v>
      </c>
      <c r="R101" s="230">
        <v>45377</v>
      </c>
      <c r="S101" s="229" t="s">
        <v>552</v>
      </c>
    </row>
    <row r="102" spans="1:19" s="125" customFormat="1" ht="26.1" customHeight="1" x14ac:dyDescent="0.25">
      <c r="A102" s="197">
        <v>2</v>
      </c>
      <c r="B102" s="201" t="s">
        <v>146</v>
      </c>
      <c r="C102" s="199" t="s">
        <v>147</v>
      </c>
      <c r="D102" s="197" t="s">
        <v>196</v>
      </c>
      <c r="E102" s="214" t="s">
        <v>197</v>
      </c>
      <c r="F102" s="202" t="s">
        <v>327</v>
      </c>
      <c r="G102" s="219" t="s">
        <v>328</v>
      </c>
      <c r="H102" s="199">
        <v>2</v>
      </c>
      <c r="I102" s="197" t="s">
        <v>522</v>
      </c>
      <c r="J102" s="185">
        <v>1694262</v>
      </c>
      <c r="K102" s="185">
        <v>1993250</v>
      </c>
      <c r="L102" s="185">
        <v>298988</v>
      </c>
      <c r="M102" s="221" t="s">
        <v>10</v>
      </c>
      <c r="N102" s="230">
        <v>45225</v>
      </c>
      <c r="O102" s="229">
        <v>45265</v>
      </c>
      <c r="P102" s="230">
        <v>45238</v>
      </c>
      <c r="Q102" s="226" t="s">
        <v>532</v>
      </c>
      <c r="R102" s="230">
        <v>45377</v>
      </c>
      <c r="S102" s="229" t="s">
        <v>552</v>
      </c>
    </row>
    <row r="103" spans="1:19" s="125" customFormat="1" ht="26.1" customHeight="1" x14ac:dyDescent="0.25">
      <c r="A103" s="197">
        <v>2</v>
      </c>
      <c r="B103" s="201" t="s">
        <v>146</v>
      </c>
      <c r="C103" s="199" t="s">
        <v>147</v>
      </c>
      <c r="D103" s="197" t="s">
        <v>196</v>
      </c>
      <c r="E103" s="214" t="s">
        <v>197</v>
      </c>
      <c r="F103" s="202" t="s">
        <v>327</v>
      </c>
      <c r="G103" s="219" t="s">
        <v>328</v>
      </c>
      <c r="H103" s="199">
        <v>3</v>
      </c>
      <c r="I103" s="197" t="s">
        <v>522</v>
      </c>
      <c r="J103" s="185">
        <v>16000000</v>
      </c>
      <c r="K103" s="185">
        <v>18823530</v>
      </c>
      <c r="L103" s="185">
        <v>2823530</v>
      </c>
      <c r="M103" s="221" t="s">
        <v>10</v>
      </c>
      <c r="N103" s="230">
        <v>45624</v>
      </c>
      <c r="O103" s="229">
        <v>45693</v>
      </c>
      <c r="P103" s="230">
        <v>45632</v>
      </c>
      <c r="Q103" s="226" t="s">
        <v>532</v>
      </c>
      <c r="R103" s="230">
        <v>45706</v>
      </c>
      <c r="S103" s="229">
        <v>45737</v>
      </c>
    </row>
    <row r="104" spans="1:19" s="125" customFormat="1" ht="26.1" customHeight="1" x14ac:dyDescent="0.25">
      <c r="A104" s="197">
        <v>2</v>
      </c>
      <c r="B104" s="201" t="s">
        <v>146</v>
      </c>
      <c r="C104" s="199" t="s">
        <v>147</v>
      </c>
      <c r="D104" s="197" t="s">
        <v>196</v>
      </c>
      <c r="E104" s="214" t="s">
        <v>197</v>
      </c>
      <c r="F104" s="202" t="s">
        <v>327</v>
      </c>
      <c r="G104" s="219" t="s">
        <v>328</v>
      </c>
      <c r="H104" s="199">
        <v>4</v>
      </c>
      <c r="I104" s="197" t="s">
        <v>522</v>
      </c>
      <c r="J104" s="185">
        <v>9083238</v>
      </c>
      <c r="K104" s="185">
        <v>10686163</v>
      </c>
      <c r="L104" s="185">
        <v>1602925</v>
      </c>
      <c r="M104" s="221" t="s">
        <v>10</v>
      </c>
      <c r="N104" s="230">
        <v>45624</v>
      </c>
      <c r="O104" s="229">
        <v>45693</v>
      </c>
      <c r="P104" s="230">
        <v>45632</v>
      </c>
      <c r="Q104" s="226" t="s">
        <v>532</v>
      </c>
      <c r="R104" s="230">
        <v>45706</v>
      </c>
      <c r="S104" s="229">
        <v>45748</v>
      </c>
    </row>
    <row r="105" spans="1:19" s="125" customFormat="1" ht="33.75" x14ac:dyDescent="0.25">
      <c r="A105" s="197">
        <v>2</v>
      </c>
      <c r="B105" s="201" t="s">
        <v>146</v>
      </c>
      <c r="C105" s="199" t="s">
        <v>147</v>
      </c>
      <c r="D105" s="197" t="s">
        <v>196</v>
      </c>
      <c r="E105" s="214" t="s">
        <v>197</v>
      </c>
      <c r="F105" s="202" t="s">
        <v>329</v>
      </c>
      <c r="G105" s="219" t="s">
        <v>330</v>
      </c>
      <c r="H105" s="199">
        <v>1</v>
      </c>
      <c r="I105" s="197" t="s">
        <v>522</v>
      </c>
      <c r="J105" s="185">
        <v>9243750</v>
      </c>
      <c r="K105" s="185">
        <v>10875000</v>
      </c>
      <c r="L105" s="185">
        <v>1631250</v>
      </c>
      <c r="M105" s="221" t="s">
        <v>10</v>
      </c>
      <c r="N105" s="229">
        <v>45021</v>
      </c>
      <c r="O105" s="229">
        <v>45078</v>
      </c>
      <c r="P105" s="230">
        <v>45028</v>
      </c>
      <c r="Q105" s="229" t="s">
        <v>532</v>
      </c>
      <c r="R105" s="230">
        <v>45120</v>
      </c>
      <c r="S105" s="229" t="s">
        <v>552</v>
      </c>
    </row>
    <row r="106" spans="1:19" s="125" customFormat="1" ht="26.1" customHeight="1" x14ac:dyDescent="0.25">
      <c r="A106" s="197">
        <v>2</v>
      </c>
      <c r="B106" s="201" t="s">
        <v>146</v>
      </c>
      <c r="C106" s="199" t="s">
        <v>147</v>
      </c>
      <c r="D106" s="197" t="s">
        <v>196</v>
      </c>
      <c r="E106" s="214" t="s">
        <v>197</v>
      </c>
      <c r="F106" s="197" t="s">
        <v>331</v>
      </c>
      <c r="G106" s="219" t="s">
        <v>332</v>
      </c>
      <c r="H106" s="199">
        <v>1</v>
      </c>
      <c r="I106" s="197" t="s">
        <v>522</v>
      </c>
      <c r="J106" s="185">
        <v>4225717</v>
      </c>
      <c r="K106" s="185">
        <v>4971432</v>
      </c>
      <c r="L106" s="185">
        <v>745715</v>
      </c>
      <c r="M106" s="212" t="s">
        <v>10</v>
      </c>
      <c r="N106" s="230">
        <v>45169</v>
      </c>
      <c r="O106" s="230">
        <v>45205</v>
      </c>
      <c r="P106" s="230">
        <v>45174</v>
      </c>
      <c r="Q106" s="229" t="s">
        <v>532</v>
      </c>
      <c r="R106" s="229">
        <v>45307</v>
      </c>
      <c r="S106" s="229" t="s">
        <v>552</v>
      </c>
    </row>
    <row r="107" spans="1:19" s="125" customFormat="1" ht="26.1" customHeight="1" x14ac:dyDescent="0.25">
      <c r="A107" s="197">
        <v>2</v>
      </c>
      <c r="B107" s="201" t="s">
        <v>146</v>
      </c>
      <c r="C107" s="199" t="s">
        <v>147</v>
      </c>
      <c r="D107" s="197" t="s">
        <v>196</v>
      </c>
      <c r="E107" s="214" t="s">
        <v>197</v>
      </c>
      <c r="F107" s="197" t="s">
        <v>331</v>
      </c>
      <c r="G107" s="219" t="s">
        <v>332</v>
      </c>
      <c r="H107" s="199">
        <v>2</v>
      </c>
      <c r="I107" s="197" t="s">
        <v>522</v>
      </c>
      <c r="J107" s="185">
        <v>845143</v>
      </c>
      <c r="K107" s="185">
        <v>994286</v>
      </c>
      <c r="L107" s="185">
        <v>149143</v>
      </c>
      <c r="M107" s="212" t="s">
        <v>10</v>
      </c>
      <c r="N107" s="230">
        <v>45169</v>
      </c>
      <c r="O107" s="230">
        <v>45205</v>
      </c>
      <c r="P107" s="230">
        <v>45174</v>
      </c>
      <c r="Q107" s="229" t="s">
        <v>532</v>
      </c>
      <c r="R107" s="229">
        <v>45307</v>
      </c>
      <c r="S107" s="229">
        <v>45747</v>
      </c>
    </row>
    <row r="108" spans="1:19" s="125" customFormat="1" ht="33.75" x14ac:dyDescent="0.25">
      <c r="A108" s="197">
        <v>2</v>
      </c>
      <c r="B108" s="201" t="s">
        <v>146</v>
      </c>
      <c r="C108" s="199" t="s">
        <v>147</v>
      </c>
      <c r="D108" s="197" t="s">
        <v>196</v>
      </c>
      <c r="E108" s="214" t="s">
        <v>197</v>
      </c>
      <c r="F108" s="202" t="s">
        <v>333</v>
      </c>
      <c r="G108" s="219" t="s">
        <v>334</v>
      </c>
      <c r="H108" s="199">
        <v>1</v>
      </c>
      <c r="I108" s="197" t="s">
        <v>522</v>
      </c>
      <c r="J108" s="185">
        <v>84801</v>
      </c>
      <c r="K108" s="185">
        <v>99766</v>
      </c>
      <c r="L108" s="185">
        <v>14965</v>
      </c>
      <c r="M108" s="212" t="s">
        <v>10</v>
      </c>
      <c r="N108" s="229">
        <v>44833</v>
      </c>
      <c r="O108" s="229">
        <v>44952</v>
      </c>
      <c r="P108" s="229">
        <v>44855</v>
      </c>
      <c r="Q108" s="229" t="s">
        <v>532</v>
      </c>
      <c r="R108" s="229">
        <v>45021</v>
      </c>
      <c r="S108" s="229" t="s">
        <v>552</v>
      </c>
    </row>
    <row r="109" spans="1:19" s="125" customFormat="1" ht="33.75" x14ac:dyDescent="0.25">
      <c r="A109" s="197">
        <v>2</v>
      </c>
      <c r="B109" s="201" t="s">
        <v>146</v>
      </c>
      <c r="C109" s="199" t="s">
        <v>147</v>
      </c>
      <c r="D109" s="197" t="s">
        <v>196</v>
      </c>
      <c r="E109" s="214" t="s">
        <v>197</v>
      </c>
      <c r="F109" s="202" t="s">
        <v>333</v>
      </c>
      <c r="G109" s="219" t="s">
        <v>334</v>
      </c>
      <c r="H109" s="199">
        <v>2</v>
      </c>
      <c r="I109" s="197" t="s">
        <v>522</v>
      </c>
      <c r="J109" s="185">
        <v>2157997</v>
      </c>
      <c r="K109" s="185">
        <v>2538820</v>
      </c>
      <c r="L109" s="185">
        <v>380823</v>
      </c>
      <c r="M109" s="212" t="s">
        <v>10</v>
      </c>
      <c r="N109" s="229">
        <v>44833</v>
      </c>
      <c r="O109" s="229">
        <v>44952</v>
      </c>
      <c r="P109" s="229">
        <v>44855</v>
      </c>
      <c r="Q109" s="229" t="s">
        <v>532</v>
      </c>
      <c r="R109" s="229">
        <v>45021</v>
      </c>
      <c r="S109" s="229" t="s">
        <v>552</v>
      </c>
    </row>
    <row r="110" spans="1:19" s="125" customFormat="1" ht="33.75" x14ac:dyDescent="0.25">
      <c r="A110" s="197">
        <v>2</v>
      </c>
      <c r="B110" s="201" t="s">
        <v>146</v>
      </c>
      <c r="C110" s="199" t="s">
        <v>147</v>
      </c>
      <c r="D110" s="197" t="s">
        <v>196</v>
      </c>
      <c r="E110" s="214" t="s">
        <v>197</v>
      </c>
      <c r="F110" s="202" t="s">
        <v>333</v>
      </c>
      <c r="G110" s="219" t="s">
        <v>334</v>
      </c>
      <c r="H110" s="199">
        <v>3</v>
      </c>
      <c r="I110" s="197" t="s">
        <v>522</v>
      </c>
      <c r="J110" s="185">
        <v>667002</v>
      </c>
      <c r="K110" s="185">
        <v>784709</v>
      </c>
      <c r="L110" s="185">
        <v>117707</v>
      </c>
      <c r="M110" s="212" t="s">
        <v>10</v>
      </c>
      <c r="N110" s="229">
        <v>44833</v>
      </c>
      <c r="O110" s="229">
        <v>44952</v>
      </c>
      <c r="P110" s="229">
        <v>44855</v>
      </c>
      <c r="Q110" s="229" t="s">
        <v>532</v>
      </c>
      <c r="R110" s="229">
        <v>45021</v>
      </c>
      <c r="S110" s="229" t="s">
        <v>552</v>
      </c>
    </row>
    <row r="111" spans="1:19" s="125" customFormat="1" ht="33.75" x14ac:dyDescent="0.25">
      <c r="A111" s="197">
        <v>2</v>
      </c>
      <c r="B111" s="201" t="s">
        <v>146</v>
      </c>
      <c r="C111" s="199" t="s">
        <v>147</v>
      </c>
      <c r="D111" s="197" t="s">
        <v>196</v>
      </c>
      <c r="E111" s="214" t="s">
        <v>197</v>
      </c>
      <c r="F111" s="202" t="s">
        <v>333</v>
      </c>
      <c r="G111" s="219" t="s">
        <v>334</v>
      </c>
      <c r="H111" s="199">
        <v>4</v>
      </c>
      <c r="I111" s="197" t="s">
        <v>522</v>
      </c>
      <c r="J111" s="185">
        <v>8982874</v>
      </c>
      <c r="K111" s="185">
        <v>10568088</v>
      </c>
      <c r="L111" s="185">
        <v>1585214</v>
      </c>
      <c r="M111" s="212" t="s">
        <v>10</v>
      </c>
      <c r="N111" s="229">
        <v>44833</v>
      </c>
      <c r="O111" s="229">
        <v>44952</v>
      </c>
      <c r="P111" s="229">
        <v>44855</v>
      </c>
      <c r="Q111" s="229" t="s">
        <v>532</v>
      </c>
      <c r="R111" s="229">
        <v>45021</v>
      </c>
      <c r="S111" s="229" t="s">
        <v>552</v>
      </c>
    </row>
    <row r="112" spans="1:19" s="125" customFormat="1" ht="25.5" customHeight="1" x14ac:dyDescent="0.25">
      <c r="A112" s="197">
        <v>2</v>
      </c>
      <c r="B112" s="201" t="s">
        <v>146</v>
      </c>
      <c r="C112" s="199" t="s">
        <v>147</v>
      </c>
      <c r="D112" s="197" t="s">
        <v>196</v>
      </c>
      <c r="E112" s="214" t="s">
        <v>197</v>
      </c>
      <c r="F112" s="202" t="s">
        <v>335</v>
      </c>
      <c r="G112" s="219" t="s">
        <v>336</v>
      </c>
      <c r="H112" s="199" t="s">
        <v>309</v>
      </c>
      <c r="I112" s="197" t="s">
        <v>522</v>
      </c>
      <c r="J112" s="185">
        <v>2456090</v>
      </c>
      <c r="K112" s="185">
        <v>2889518</v>
      </c>
      <c r="L112" s="185">
        <v>433428</v>
      </c>
      <c r="M112" s="212" t="s">
        <v>10</v>
      </c>
      <c r="N112" s="230">
        <v>45169</v>
      </c>
      <c r="O112" s="237">
        <v>45195</v>
      </c>
      <c r="P112" s="230">
        <v>45175</v>
      </c>
      <c r="Q112" s="229" t="s">
        <v>532</v>
      </c>
      <c r="R112" s="230">
        <v>45328</v>
      </c>
      <c r="S112" s="230" t="s">
        <v>552</v>
      </c>
    </row>
    <row r="113" spans="1:19" s="125" customFormat="1" ht="22.5" x14ac:dyDescent="0.25">
      <c r="A113" s="197">
        <v>2</v>
      </c>
      <c r="B113" s="201" t="s">
        <v>148</v>
      </c>
      <c r="C113" s="199" t="s">
        <v>149</v>
      </c>
      <c r="D113" s="197" t="s">
        <v>198</v>
      </c>
      <c r="E113" s="214" t="s">
        <v>199</v>
      </c>
      <c r="F113" s="202" t="s">
        <v>337</v>
      </c>
      <c r="G113" s="219" t="s">
        <v>338</v>
      </c>
      <c r="H113" s="199">
        <v>1</v>
      </c>
      <c r="I113" s="197" t="s">
        <v>522</v>
      </c>
      <c r="J113" s="185">
        <v>63504280</v>
      </c>
      <c r="K113" s="185">
        <v>74710918</v>
      </c>
      <c r="L113" s="185">
        <v>11206638</v>
      </c>
      <c r="M113" s="213" t="s">
        <v>17</v>
      </c>
      <c r="N113" s="230">
        <v>45463</v>
      </c>
      <c r="O113" s="229">
        <v>45553</v>
      </c>
      <c r="P113" s="230">
        <v>45531</v>
      </c>
      <c r="Q113" s="226" t="s">
        <v>532</v>
      </c>
      <c r="R113" s="230">
        <v>45615</v>
      </c>
      <c r="S113" s="230">
        <v>45654</v>
      </c>
    </row>
    <row r="114" spans="1:19" s="125" customFormat="1" ht="54" customHeight="1" x14ac:dyDescent="0.25">
      <c r="A114" s="197">
        <v>2</v>
      </c>
      <c r="B114" s="201" t="s">
        <v>148</v>
      </c>
      <c r="C114" s="199" t="s">
        <v>149</v>
      </c>
      <c r="D114" s="197" t="s">
        <v>198</v>
      </c>
      <c r="E114" s="214" t="s">
        <v>199</v>
      </c>
      <c r="F114" s="202" t="s">
        <v>337</v>
      </c>
      <c r="G114" s="219" t="s">
        <v>338</v>
      </c>
      <c r="H114" s="199">
        <v>3</v>
      </c>
      <c r="I114" s="197" t="s">
        <v>522</v>
      </c>
      <c r="J114" s="185">
        <v>11891883</v>
      </c>
      <c r="K114" s="185">
        <v>13990451</v>
      </c>
      <c r="L114" s="185">
        <v>2098568</v>
      </c>
      <c r="M114" s="213" t="s">
        <v>17</v>
      </c>
      <c r="N114" s="230">
        <v>45463</v>
      </c>
      <c r="O114" s="229">
        <v>45553</v>
      </c>
      <c r="P114" s="230">
        <v>45531</v>
      </c>
      <c r="Q114" s="226" t="s">
        <v>532</v>
      </c>
      <c r="R114" s="230">
        <v>45615</v>
      </c>
      <c r="S114" s="199" t="s">
        <v>48</v>
      </c>
    </row>
    <row r="115" spans="1:19" s="125" customFormat="1" ht="22.5" x14ac:dyDescent="0.25">
      <c r="A115" s="197">
        <v>2</v>
      </c>
      <c r="B115" s="201" t="s">
        <v>148</v>
      </c>
      <c r="C115" s="199" t="s">
        <v>149</v>
      </c>
      <c r="D115" s="197" t="s">
        <v>198</v>
      </c>
      <c r="E115" s="214" t="s">
        <v>199</v>
      </c>
      <c r="F115" s="202" t="s">
        <v>339</v>
      </c>
      <c r="G115" s="219" t="s">
        <v>340</v>
      </c>
      <c r="H115" s="199" t="s">
        <v>309</v>
      </c>
      <c r="I115" s="197" t="s">
        <v>522</v>
      </c>
      <c r="J115" s="185">
        <v>22492390</v>
      </c>
      <c r="K115" s="185">
        <v>26461636</v>
      </c>
      <c r="L115" s="185">
        <v>3969246</v>
      </c>
      <c r="M115" s="213" t="s">
        <v>17</v>
      </c>
      <c r="N115" s="230">
        <v>45260</v>
      </c>
      <c r="O115" s="230">
        <v>45321</v>
      </c>
      <c r="P115" s="229">
        <v>45482</v>
      </c>
      <c r="Q115" s="226" t="s">
        <v>532</v>
      </c>
      <c r="R115" s="229">
        <v>45482</v>
      </c>
      <c r="S115" s="229">
        <v>45544</v>
      </c>
    </row>
    <row r="116" spans="1:19" s="125" customFormat="1" ht="19.5" customHeight="1" x14ac:dyDescent="0.25">
      <c r="A116" s="197">
        <v>2</v>
      </c>
      <c r="B116" s="201" t="s">
        <v>150</v>
      </c>
      <c r="C116" s="199" t="s">
        <v>151</v>
      </c>
      <c r="D116" s="197" t="s">
        <v>200</v>
      </c>
      <c r="E116" s="214" t="s">
        <v>201</v>
      </c>
      <c r="F116" s="199" t="s">
        <v>341</v>
      </c>
      <c r="G116" s="219" t="s">
        <v>342</v>
      </c>
      <c r="H116" s="199">
        <v>1</v>
      </c>
      <c r="I116" s="197" t="s">
        <v>523</v>
      </c>
      <c r="J116" s="185">
        <v>12544923</v>
      </c>
      <c r="K116" s="185">
        <v>14758733</v>
      </c>
      <c r="L116" s="185">
        <v>2213810</v>
      </c>
      <c r="M116" s="213" t="s">
        <v>17</v>
      </c>
      <c r="N116" s="229">
        <v>45379</v>
      </c>
      <c r="O116" s="229">
        <v>45433</v>
      </c>
      <c r="P116" s="229">
        <v>45425</v>
      </c>
      <c r="Q116" s="226" t="s">
        <v>532</v>
      </c>
      <c r="R116" s="229">
        <v>45534</v>
      </c>
      <c r="S116" s="229">
        <v>45534</v>
      </c>
    </row>
    <row r="117" spans="1:19" s="125" customFormat="1" ht="17.100000000000001" customHeight="1" x14ac:dyDescent="0.25">
      <c r="A117" s="197">
        <v>2</v>
      </c>
      <c r="B117" s="201" t="s">
        <v>150</v>
      </c>
      <c r="C117" s="199" t="s">
        <v>151</v>
      </c>
      <c r="D117" s="197" t="s">
        <v>200</v>
      </c>
      <c r="E117" s="214" t="s">
        <v>201</v>
      </c>
      <c r="F117" s="199" t="s">
        <v>341</v>
      </c>
      <c r="G117" s="219" t="s">
        <v>342</v>
      </c>
      <c r="H117" s="199">
        <v>2</v>
      </c>
      <c r="I117" s="197" t="s">
        <v>523</v>
      </c>
      <c r="J117" s="185">
        <v>54444719</v>
      </c>
      <c r="K117" s="185">
        <v>64052611</v>
      </c>
      <c r="L117" s="185">
        <v>9607892</v>
      </c>
      <c r="M117" s="213" t="s">
        <v>17</v>
      </c>
      <c r="N117" s="229">
        <v>45379</v>
      </c>
      <c r="O117" s="229">
        <v>45433</v>
      </c>
      <c r="P117" s="229">
        <v>45425</v>
      </c>
      <c r="Q117" s="226" t="s">
        <v>532</v>
      </c>
      <c r="R117" s="229">
        <v>45534</v>
      </c>
      <c r="S117" s="238">
        <v>45568</v>
      </c>
    </row>
    <row r="118" spans="1:19" s="125" customFormat="1" ht="25.5" customHeight="1" x14ac:dyDescent="0.25">
      <c r="A118" s="197">
        <v>2</v>
      </c>
      <c r="B118" s="201" t="s">
        <v>152</v>
      </c>
      <c r="C118" s="199" t="s">
        <v>153</v>
      </c>
      <c r="D118" s="197" t="s">
        <v>202</v>
      </c>
      <c r="E118" s="214" t="s">
        <v>203</v>
      </c>
      <c r="F118" s="199" t="s">
        <v>343</v>
      </c>
      <c r="G118" s="214" t="s">
        <v>203</v>
      </c>
      <c r="H118" s="199" t="s">
        <v>309</v>
      </c>
      <c r="I118" s="197" t="s">
        <v>522</v>
      </c>
      <c r="J118" s="185">
        <v>54884514</v>
      </c>
      <c r="K118" s="185">
        <v>64570017</v>
      </c>
      <c r="L118" s="185">
        <v>9685503</v>
      </c>
      <c r="M118" s="213" t="s">
        <v>12</v>
      </c>
      <c r="N118" s="229">
        <v>45562</v>
      </c>
      <c r="O118" s="230">
        <v>45625</v>
      </c>
      <c r="P118" s="229">
        <v>45464</v>
      </c>
      <c r="Q118" s="226" t="s">
        <v>532</v>
      </c>
      <c r="R118" s="229">
        <v>45622</v>
      </c>
      <c r="S118" s="229">
        <v>45663</v>
      </c>
    </row>
    <row r="119" spans="1:19" s="125" customFormat="1" ht="27" customHeight="1" x14ac:dyDescent="0.25">
      <c r="A119" s="197">
        <v>3</v>
      </c>
      <c r="B119" s="201" t="s">
        <v>154</v>
      </c>
      <c r="C119" s="199" t="s">
        <v>155</v>
      </c>
      <c r="D119" s="197" t="s">
        <v>204</v>
      </c>
      <c r="E119" s="214" t="s">
        <v>205</v>
      </c>
      <c r="F119" s="203" t="s">
        <v>345</v>
      </c>
      <c r="G119" s="219" t="s">
        <v>563</v>
      </c>
      <c r="H119" s="199">
        <v>1</v>
      </c>
      <c r="I119" s="197" t="s">
        <v>523</v>
      </c>
      <c r="J119" s="185">
        <v>56077253</v>
      </c>
      <c r="K119" s="185">
        <v>65973240</v>
      </c>
      <c r="L119" s="185">
        <v>9895987</v>
      </c>
      <c r="M119" s="213" t="s">
        <v>17</v>
      </c>
      <c r="N119" s="229">
        <v>45438</v>
      </c>
      <c r="O119" s="229">
        <v>45517</v>
      </c>
      <c r="P119" s="229">
        <v>45513</v>
      </c>
      <c r="Q119" s="239" t="s">
        <v>532</v>
      </c>
      <c r="R119" s="229">
        <v>45608</v>
      </c>
      <c r="S119" s="229">
        <v>45640</v>
      </c>
    </row>
    <row r="120" spans="1:19" s="125" customFormat="1" ht="24.6" customHeight="1" x14ac:dyDescent="0.25">
      <c r="A120" s="197">
        <v>3</v>
      </c>
      <c r="B120" s="201" t="s">
        <v>154</v>
      </c>
      <c r="C120" s="199" t="s">
        <v>155</v>
      </c>
      <c r="D120" s="197" t="s">
        <v>204</v>
      </c>
      <c r="E120" s="214" t="s">
        <v>205</v>
      </c>
      <c r="F120" s="203" t="s">
        <v>346</v>
      </c>
      <c r="G120" s="219" t="s">
        <v>347</v>
      </c>
      <c r="H120" s="199">
        <v>1</v>
      </c>
      <c r="I120" s="197" t="s">
        <v>523</v>
      </c>
      <c r="J120" s="185">
        <v>52395743</v>
      </c>
      <c r="K120" s="185">
        <v>61642051</v>
      </c>
      <c r="L120" s="185">
        <v>9246308</v>
      </c>
      <c r="M120" s="213" t="s">
        <v>17</v>
      </c>
      <c r="N120" s="229">
        <v>45106</v>
      </c>
      <c r="O120" s="230">
        <v>45470</v>
      </c>
      <c r="P120" s="230">
        <v>45163</v>
      </c>
      <c r="Q120" s="226" t="s">
        <v>532</v>
      </c>
      <c r="R120" s="229">
        <v>45496</v>
      </c>
      <c r="S120" s="229">
        <v>45523</v>
      </c>
    </row>
    <row r="121" spans="1:19" s="125" customFormat="1" ht="24.95" customHeight="1" x14ac:dyDescent="0.25">
      <c r="A121" s="197">
        <v>3</v>
      </c>
      <c r="B121" s="201" t="s">
        <v>154</v>
      </c>
      <c r="C121" s="199" t="s">
        <v>155</v>
      </c>
      <c r="D121" s="197" t="s">
        <v>204</v>
      </c>
      <c r="E121" s="214" t="s">
        <v>205</v>
      </c>
      <c r="F121" s="203" t="s">
        <v>348</v>
      </c>
      <c r="G121" s="219" t="s">
        <v>349</v>
      </c>
      <c r="H121" s="199" t="s">
        <v>309</v>
      </c>
      <c r="I121" s="197" t="s">
        <v>523</v>
      </c>
      <c r="J121" s="185">
        <v>71483894</v>
      </c>
      <c r="K121" s="185">
        <v>84098699</v>
      </c>
      <c r="L121" s="185">
        <v>12614805</v>
      </c>
      <c r="M121" s="213" t="s">
        <v>17</v>
      </c>
      <c r="N121" s="229">
        <v>45072</v>
      </c>
      <c r="O121" s="229">
        <v>45118</v>
      </c>
      <c r="P121" s="230">
        <v>45216</v>
      </c>
      <c r="Q121" s="229" t="s">
        <v>532</v>
      </c>
      <c r="R121" s="229">
        <v>45496</v>
      </c>
      <c r="S121" s="229">
        <v>45532</v>
      </c>
    </row>
    <row r="122" spans="1:19" s="125" customFormat="1" ht="17.100000000000001" customHeight="1" x14ac:dyDescent="0.25">
      <c r="A122" s="197">
        <v>3</v>
      </c>
      <c r="B122" s="201" t="s">
        <v>154</v>
      </c>
      <c r="C122" s="199" t="s">
        <v>155</v>
      </c>
      <c r="D122" s="197" t="s">
        <v>204</v>
      </c>
      <c r="E122" s="214" t="s">
        <v>205</v>
      </c>
      <c r="F122" s="203" t="s">
        <v>352</v>
      </c>
      <c r="G122" s="219" t="s">
        <v>353</v>
      </c>
      <c r="H122" s="199" t="s">
        <v>309</v>
      </c>
      <c r="I122" s="197" t="s">
        <v>523</v>
      </c>
      <c r="J122" s="185">
        <v>40052875</v>
      </c>
      <c r="K122" s="185">
        <v>47121030</v>
      </c>
      <c r="L122" s="185">
        <v>7068155</v>
      </c>
      <c r="M122" s="213" t="s">
        <v>17</v>
      </c>
      <c r="N122" s="229">
        <v>45379</v>
      </c>
      <c r="O122" s="229">
        <v>45433</v>
      </c>
      <c r="P122" s="229">
        <v>45408</v>
      </c>
      <c r="Q122" s="229" t="s">
        <v>532</v>
      </c>
      <c r="R122" s="229">
        <v>45517</v>
      </c>
      <c r="S122" s="229">
        <v>45551</v>
      </c>
    </row>
    <row r="123" spans="1:19" s="125" customFormat="1" ht="33.6" customHeight="1" x14ac:dyDescent="0.25">
      <c r="A123" s="197">
        <v>3</v>
      </c>
      <c r="B123" s="201" t="s">
        <v>154</v>
      </c>
      <c r="C123" s="199" t="s">
        <v>155</v>
      </c>
      <c r="D123" s="197" t="s">
        <v>204</v>
      </c>
      <c r="E123" s="214" t="s">
        <v>205</v>
      </c>
      <c r="F123" s="203" t="s">
        <v>356</v>
      </c>
      <c r="G123" s="219" t="s">
        <v>357</v>
      </c>
      <c r="H123" s="199" t="s">
        <v>309</v>
      </c>
      <c r="I123" s="197" t="s">
        <v>523</v>
      </c>
      <c r="J123" s="185">
        <v>32829623</v>
      </c>
      <c r="K123" s="185">
        <v>38623088</v>
      </c>
      <c r="L123" s="185">
        <v>5793465</v>
      </c>
      <c r="M123" s="213" t="s">
        <v>18</v>
      </c>
      <c r="N123" s="226" t="s">
        <v>528</v>
      </c>
      <c r="O123" s="226" t="s">
        <v>528</v>
      </c>
      <c r="P123" s="229" t="s">
        <v>529</v>
      </c>
      <c r="Q123" s="229" t="s">
        <v>532</v>
      </c>
      <c r="R123" s="230">
        <v>45377</v>
      </c>
      <c r="S123" s="229" t="s">
        <v>552</v>
      </c>
    </row>
    <row r="124" spans="1:19" s="125" customFormat="1" ht="17.100000000000001" customHeight="1" x14ac:dyDescent="0.25">
      <c r="A124" s="197">
        <v>4</v>
      </c>
      <c r="B124" s="201" t="s">
        <v>158</v>
      </c>
      <c r="C124" s="199" t="s">
        <v>159</v>
      </c>
      <c r="D124" s="197" t="s">
        <v>208</v>
      </c>
      <c r="E124" s="214" t="s">
        <v>209</v>
      </c>
      <c r="F124" s="197" t="s">
        <v>359</v>
      </c>
      <c r="G124" s="219" t="s">
        <v>360</v>
      </c>
      <c r="H124" s="199">
        <v>1</v>
      </c>
      <c r="I124" s="197" t="s">
        <v>522</v>
      </c>
      <c r="J124" s="185">
        <v>70352588</v>
      </c>
      <c r="K124" s="185">
        <v>82767751</v>
      </c>
      <c r="L124" s="185">
        <v>12415163</v>
      </c>
      <c r="M124" s="212" t="s">
        <v>7</v>
      </c>
      <c r="N124" s="229">
        <v>44833</v>
      </c>
      <c r="O124" s="229">
        <v>44952</v>
      </c>
      <c r="P124" s="229">
        <v>45009</v>
      </c>
      <c r="Q124" s="229" t="s">
        <v>532</v>
      </c>
      <c r="R124" s="230">
        <v>45153</v>
      </c>
      <c r="S124" s="229" t="s">
        <v>552</v>
      </c>
    </row>
    <row r="125" spans="1:19" s="125" customFormat="1" ht="17.100000000000001" customHeight="1" x14ac:dyDescent="0.25">
      <c r="A125" s="197">
        <v>4</v>
      </c>
      <c r="B125" s="201" t="s">
        <v>158</v>
      </c>
      <c r="C125" s="199" t="s">
        <v>159</v>
      </c>
      <c r="D125" s="197" t="s">
        <v>208</v>
      </c>
      <c r="E125" s="214" t="s">
        <v>209</v>
      </c>
      <c r="F125" s="197" t="s">
        <v>359</v>
      </c>
      <c r="G125" s="219" t="s">
        <v>360</v>
      </c>
      <c r="H125" s="199">
        <v>2</v>
      </c>
      <c r="I125" s="197" t="s">
        <v>522</v>
      </c>
      <c r="J125" s="185">
        <v>12826335</v>
      </c>
      <c r="K125" s="185">
        <v>15089807</v>
      </c>
      <c r="L125" s="185">
        <v>2263472</v>
      </c>
      <c r="M125" s="212" t="s">
        <v>7</v>
      </c>
      <c r="N125" s="230">
        <v>45225</v>
      </c>
      <c r="O125" s="229">
        <v>45429</v>
      </c>
      <c r="P125" s="229">
        <v>45344</v>
      </c>
      <c r="Q125" s="229" t="s">
        <v>532</v>
      </c>
      <c r="R125" s="230">
        <v>45412</v>
      </c>
      <c r="S125" s="229" t="s">
        <v>552</v>
      </c>
    </row>
    <row r="126" spans="1:19" s="125" customFormat="1" ht="17.100000000000001" customHeight="1" x14ac:dyDescent="0.25">
      <c r="A126" s="197">
        <v>4</v>
      </c>
      <c r="B126" s="201" t="s">
        <v>158</v>
      </c>
      <c r="C126" s="199" t="s">
        <v>159</v>
      </c>
      <c r="D126" s="197" t="s">
        <v>208</v>
      </c>
      <c r="E126" s="214" t="s">
        <v>209</v>
      </c>
      <c r="F126" s="197" t="s">
        <v>359</v>
      </c>
      <c r="G126" s="219" t="s">
        <v>360</v>
      </c>
      <c r="H126" s="199">
        <v>3</v>
      </c>
      <c r="I126" s="197" t="s">
        <v>522</v>
      </c>
      <c r="J126" s="185">
        <v>6764203</v>
      </c>
      <c r="K126" s="185">
        <v>7957886</v>
      </c>
      <c r="L126" s="185">
        <v>1193683</v>
      </c>
      <c r="M126" s="212" t="s">
        <v>7</v>
      </c>
      <c r="N126" s="230">
        <v>45407</v>
      </c>
      <c r="O126" s="230">
        <v>45470</v>
      </c>
      <c r="P126" s="230">
        <v>45408</v>
      </c>
      <c r="Q126" s="229" t="s">
        <v>532</v>
      </c>
      <c r="R126" s="230">
        <v>45517</v>
      </c>
      <c r="S126" s="229">
        <v>45547</v>
      </c>
    </row>
    <row r="127" spans="1:19" s="125" customFormat="1" ht="17.100000000000001" customHeight="1" x14ac:dyDescent="0.25">
      <c r="A127" s="197">
        <v>4</v>
      </c>
      <c r="B127" s="201" t="s">
        <v>158</v>
      </c>
      <c r="C127" s="199" t="s">
        <v>159</v>
      </c>
      <c r="D127" s="197" t="s">
        <v>208</v>
      </c>
      <c r="E127" s="214" t="s">
        <v>209</v>
      </c>
      <c r="F127" s="197" t="s">
        <v>359</v>
      </c>
      <c r="G127" s="219" t="s">
        <v>360</v>
      </c>
      <c r="H127" s="199">
        <v>4</v>
      </c>
      <c r="I127" s="197" t="s">
        <v>522</v>
      </c>
      <c r="J127" s="185">
        <v>4090945</v>
      </c>
      <c r="K127" s="185">
        <v>4812877</v>
      </c>
      <c r="L127" s="185">
        <v>721932</v>
      </c>
      <c r="M127" s="212" t="s">
        <v>7</v>
      </c>
      <c r="N127" s="230">
        <v>45533</v>
      </c>
      <c r="O127" s="230">
        <v>45581</v>
      </c>
      <c r="P127" s="230">
        <v>45534</v>
      </c>
      <c r="Q127" s="229" t="s">
        <v>532</v>
      </c>
      <c r="R127" s="230">
        <v>45601</v>
      </c>
      <c r="S127" s="229">
        <v>45635</v>
      </c>
    </row>
    <row r="128" spans="1:19" s="125" customFormat="1" ht="45.95" customHeight="1" x14ac:dyDescent="0.25">
      <c r="A128" s="197">
        <v>4</v>
      </c>
      <c r="B128" s="201" t="s">
        <v>158</v>
      </c>
      <c r="C128" s="199" t="s">
        <v>159</v>
      </c>
      <c r="D128" s="197" t="s">
        <v>208</v>
      </c>
      <c r="E128" s="214" t="s">
        <v>209</v>
      </c>
      <c r="F128" s="197" t="s">
        <v>359</v>
      </c>
      <c r="G128" s="219" t="s">
        <v>360</v>
      </c>
      <c r="H128" s="199">
        <v>5</v>
      </c>
      <c r="I128" s="197" t="s">
        <v>522</v>
      </c>
      <c r="J128" s="185">
        <v>69311729</v>
      </c>
      <c r="K128" s="185">
        <v>81543211</v>
      </c>
      <c r="L128" s="185">
        <v>12231482</v>
      </c>
      <c r="M128" s="212" t="s">
        <v>7</v>
      </c>
      <c r="N128" s="229" t="s">
        <v>530</v>
      </c>
      <c r="O128" s="229" t="s">
        <v>530</v>
      </c>
      <c r="P128" s="229" t="s">
        <v>530</v>
      </c>
      <c r="Q128" s="229" t="s">
        <v>532</v>
      </c>
      <c r="R128" s="229" t="s">
        <v>526</v>
      </c>
      <c r="S128" s="229">
        <v>45292</v>
      </c>
    </row>
    <row r="129" spans="1:19" s="125" customFormat="1" ht="47.45" customHeight="1" x14ac:dyDescent="0.25">
      <c r="A129" s="197">
        <v>4</v>
      </c>
      <c r="B129" s="201" t="s">
        <v>158</v>
      </c>
      <c r="C129" s="199" t="s">
        <v>159</v>
      </c>
      <c r="D129" s="197" t="s">
        <v>208</v>
      </c>
      <c r="E129" s="214" t="s">
        <v>209</v>
      </c>
      <c r="F129" s="197" t="s">
        <v>359</v>
      </c>
      <c r="G129" s="219" t="s">
        <v>360</v>
      </c>
      <c r="H129" s="199">
        <v>6</v>
      </c>
      <c r="I129" s="197" t="s">
        <v>522</v>
      </c>
      <c r="J129" s="185">
        <v>70799482</v>
      </c>
      <c r="K129" s="185">
        <v>83293509</v>
      </c>
      <c r="L129" s="185">
        <v>12494027</v>
      </c>
      <c r="M129" s="212" t="s">
        <v>7</v>
      </c>
      <c r="N129" s="229">
        <v>45715</v>
      </c>
      <c r="O129" s="229">
        <v>45754</v>
      </c>
      <c r="P129" s="229">
        <v>45653</v>
      </c>
      <c r="Q129" s="229" t="s">
        <v>532</v>
      </c>
      <c r="R129" s="229">
        <v>45678</v>
      </c>
      <c r="S129" s="227" t="s">
        <v>45</v>
      </c>
    </row>
    <row r="130" spans="1:19" s="125" customFormat="1" ht="27.6" customHeight="1" x14ac:dyDescent="0.25">
      <c r="A130" s="197">
        <v>4</v>
      </c>
      <c r="B130" s="201" t="s">
        <v>158</v>
      </c>
      <c r="C130" s="199" t="s">
        <v>159</v>
      </c>
      <c r="D130" s="197" t="s">
        <v>208</v>
      </c>
      <c r="E130" s="214" t="s">
        <v>209</v>
      </c>
      <c r="F130" s="197" t="s">
        <v>361</v>
      </c>
      <c r="G130" s="219" t="s">
        <v>362</v>
      </c>
      <c r="H130" s="199">
        <v>1</v>
      </c>
      <c r="I130" s="197" t="s">
        <v>522</v>
      </c>
      <c r="J130" s="185">
        <v>2040000</v>
      </c>
      <c r="K130" s="185">
        <v>2400000</v>
      </c>
      <c r="L130" s="185">
        <v>360000</v>
      </c>
      <c r="M130" s="212" t="s">
        <v>7</v>
      </c>
      <c r="N130" s="229">
        <v>45498</v>
      </c>
      <c r="O130" s="230">
        <v>45625</v>
      </c>
      <c r="P130" s="229">
        <v>45583</v>
      </c>
      <c r="Q130" s="229" t="s">
        <v>532</v>
      </c>
      <c r="R130" s="229">
        <v>45685</v>
      </c>
      <c r="S130" s="229">
        <v>45719</v>
      </c>
    </row>
    <row r="131" spans="1:19" s="125" customFormat="1" ht="27.6" customHeight="1" x14ac:dyDescent="0.25">
      <c r="A131" s="197">
        <v>4</v>
      </c>
      <c r="B131" s="201" t="s">
        <v>158</v>
      </c>
      <c r="C131" s="199" t="s">
        <v>159</v>
      </c>
      <c r="D131" s="197" t="s">
        <v>208</v>
      </c>
      <c r="E131" s="214" t="s">
        <v>209</v>
      </c>
      <c r="F131" s="197" t="s">
        <v>361</v>
      </c>
      <c r="G131" s="219" t="s">
        <v>362</v>
      </c>
      <c r="H131" s="199">
        <v>2</v>
      </c>
      <c r="I131" s="197" t="s">
        <v>522</v>
      </c>
      <c r="J131" s="185">
        <v>4930000</v>
      </c>
      <c r="K131" s="185">
        <v>5800000</v>
      </c>
      <c r="L131" s="185">
        <v>870000</v>
      </c>
      <c r="M131" s="212" t="s">
        <v>7</v>
      </c>
      <c r="N131" s="229">
        <v>45533</v>
      </c>
      <c r="O131" s="230">
        <v>45595</v>
      </c>
      <c r="P131" s="229">
        <v>45581</v>
      </c>
      <c r="Q131" s="229" t="s">
        <v>532</v>
      </c>
      <c r="R131" s="230">
        <v>45664</v>
      </c>
      <c r="S131" s="229">
        <v>45698</v>
      </c>
    </row>
    <row r="132" spans="1:19" s="125" customFormat="1" ht="34.5" customHeight="1" x14ac:dyDescent="0.25">
      <c r="A132" s="197">
        <v>4</v>
      </c>
      <c r="B132" s="201" t="s">
        <v>158</v>
      </c>
      <c r="C132" s="199" t="s">
        <v>159</v>
      </c>
      <c r="D132" s="197" t="s">
        <v>208</v>
      </c>
      <c r="E132" s="214" t="s">
        <v>209</v>
      </c>
      <c r="F132" s="197" t="s">
        <v>363</v>
      </c>
      <c r="G132" s="219" t="s">
        <v>364</v>
      </c>
      <c r="H132" s="199">
        <v>1</v>
      </c>
      <c r="I132" s="197" t="s">
        <v>522</v>
      </c>
      <c r="J132" s="185">
        <v>18297724</v>
      </c>
      <c r="K132" s="185">
        <v>21526735</v>
      </c>
      <c r="L132" s="185">
        <v>3229011</v>
      </c>
      <c r="M132" s="212" t="s">
        <v>7</v>
      </c>
      <c r="N132" s="229">
        <v>45533</v>
      </c>
      <c r="O132" s="229">
        <v>45581</v>
      </c>
      <c r="P132" s="229">
        <v>45560</v>
      </c>
      <c r="Q132" s="229" t="s">
        <v>532</v>
      </c>
      <c r="R132" s="230">
        <v>45622</v>
      </c>
      <c r="S132" s="229">
        <v>45749</v>
      </c>
    </row>
    <row r="133" spans="1:19" s="125" customFormat="1" ht="34.5" customHeight="1" x14ac:dyDescent="0.25">
      <c r="A133" s="197">
        <v>4</v>
      </c>
      <c r="B133" s="201" t="s">
        <v>158</v>
      </c>
      <c r="C133" s="199" t="s">
        <v>159</v>
      </c>
      <c r="D133" s="197" t="s">
        <v>208</v>
      </c>
      <c r="E133" s="214" t="s">
        <v>209</v>
      </c>
      <c r="F133" s="197" t="s">
        <v>363</v>
      </c>
      <c r="G133" s="219" t="s">
        <v>364</v>
      </c>
      <c r="H133" s="199">
        <v>2</v>
      </c>
      <c r="I133" s="197" t="s">
        <v>522</v>
      </c>
      <c r="J133" s="185">
        <v>3060000</v>
      </c>
      <c r="K133" s="185">
        <v>3600000</v>
      </c>
      <c r="L133" s="185">
        <v>540000</v>
      </c>
      <c r="M133" s="212" t="s">
        <v>7</v>
      </c>
      <c r="N133" s="229">
        <v>45533</v>
      </c>
      <c r="O133" s="229">
        <v>45581</v>
      </c>
      <c r="P133" s="229">
        <v>45560</v>
      </c>
      <c r="Q133" s="229" t="s">
        <v>532</v>
      </c>
      <c r="R133" s="230">
        <v>45622</v>
      </c>
      <c r="S133" s="229">
        <v>45687</v>
      </c>
    </row>
    <row r="134" spans="1:19" s="125" customFormat="1" ht="28.5" customHeight="1" x14ac:dyDescent="0.25">
      <c r="A134" s="197">
        <v>4</v>
      </c>
      <c r="B134" s="201" t="s">
        <v>158</v>
      </c>
      <c r="C134" s="199" t="s">
        <v>159</v>
      </c>
      <c r="D134" s="201" t="s">
        <v>208</v>
      </c>
      <c r="E134" s="214" t="s">
        <v>209</v>
      </c>
      <c r="F134" s="197" t="s">
        <v>365</v>
      </c>
      <c r="G134" s="219" t="s">
        <v>366</v>
      </c>
      <c r="H134" s="199" t="s">
        <v>309</v>
      </c>
      <c r="I134" s="197" t="s">
        <v>522</v>
      </c>
      <c r="J134" s="185">
        <v>10461001</v>
      </c>
      <c r="K134" s="185">
        <v>12307060</v>
      </c>
      <c r="L134" s="185">
        <v>1846059</v>
      </c>
      <c r="M134" s="212" t="s">
        <v>7</v>
      </c>
      <c r="N134" s="229">
        <v>44959</v>
      </c>
      <c r="O134" s="229">
        <v>45086</v>
      </c>
      <c r="P134" s="229">
        <v>45009</v>
      </c>
      <c r="Q134" s="229" t="s">
        <v>532</v>
      </c>
      <c r="R134" s="230">
        <v>45153</v>
      </c>
      <c r="S134" s="229" t="s">
        <v>552</v>
      </c>
    </row>
    <row r="135" spans="1:19" s="125" customFormat="1" ht="28.5" customHeight="1" x14ac:dyDescent="0.25">
      <c r="A135" s="197">
        <v>4</v>
      </c>
      <c r="B135" s="201" t="s">
        <v>158</v>
      </c>
      <c r="C135" s="199" t="s">
        <v>159</v>
      </c>
      <c r="D135" s="201" t="s">
        <v>210</v>
      </c>
      <c r="E135" s="214" t="s">
        <v>211</v>
      </c>
      <c r="F135" s="197" t="s">
        <v>367</v>
      </c>
      <c r="G135" s="219" t="s">
        <v>368</v>
      </c>
      <c r="H135" s="199" t="s">
        <v>309</v>
      </c>
      <c r="I135" s="197" t="s">
        <v>524</v>
      </c>
      <c r="J135" s="185">
        <v>10870182</v>
      </c>
      <c r="K135" s="185">
        <v>12788450</v>
      </c>
      <c r="L135" s="185">
        <v>1918268</v>
      </c>
      <c r="M135" s="212" t="s">
        <v>7</v>
      </c>
      <c r="N135" s="229">
        <v>44833</v>
      </c>
      <c r="O135" s="229">
        <v>44952</v>
      </c>
      <c r="P135" s="230">
        <v>45112</v>
      </c>
      <c r="Q135" s="229" t="s">
        <v>532</v>
      </c>
      <c r="R135" s="230">
        <v>45258</v>
      </c>
      <c r="S135" s="229" t="s">
        <v>552</v>
      </c>
    </row>
    <row r="136" spans="1:19" s="125" customFormat="1" ht="28.5" customHeight="1" x14ac:dyDescent="0.25">
      <c r="A136" s="197">
        <v>4</v>
      </c>
      <c r="B136" s="201" t="s">
        <v>158</v>
      </c>
      <c r="C136" s="199" t="s">
        <v>159</v>
      </c>
      <c r="D136" s="201" t="s">
        <v>210</v>
      </c>
      <c r="E136" s="214" t="s">
        <v>211</v>
      </c>
      <c r="F136" s="197" t="s">
        <v>369</v>
      </c>
      <c r="G136" s="219" t="s">
        <v>370</v>
      </c>
      <c r="H136" s="199" t="s">
        <v>309</v>
      </c>
      <c r="I136" s="197" t="s">
        <v>524</v>
      </c>
      <c r="J136" s="185">
        <v>12575937</v>
      </c>
      <c r="K136" s="185">
        <v>14795220</v>
      </c>
      <c r="L136" s="185">
        <v>2219283</v>
      </c>
      <c r="M136" s="212" t="s">
        <v>7</v>
      </c>
      <c r="N136" s="229">
        <v>45071</v>
      </c>
      <c r="O136" s="229">
        <v>45111</v>
      </c>
      <c r="P136" s="229">
        <v>45107</v>
      </c>
      <c r="Q136" s="229" t="s">
        <v>532</v>
      </c>
      <c r="R136" s="230">
        <v>45482</v>
      </c>
      <c r="S136" s="229">
        <v>45506</v>
      </c>
    </row>
    <row r="137" spans="1:19" s="125" customFormat="1" ht="34.5" customHeight="1" x14ac:dyDescent="0.25">
      <c r="A137" s="197">
        <v>4</v>
      </c>
      <c r="B137" s="201" t="s">
        <v>158</v>
      </c>
      <c r="C137" s="199" t="s">
        <v>159</v>
      </c>
      <c r="D137" s="201" t="s">
        <v>210</v>
      </c>
      <c r="E137" s="214" t="s">
        <v>211</v>
      </c>
      <c r="F137" s="197" t="s">
        <v>371</v>
      </c>
      <c r="G137" s="219" t="s">
        <v>372</v>
      </c>
      <c r="H137" s="199" t="s">
        <v>309</v>
      </c>
      <c r="I137" s="197" t="s">
        <v>524</v>
      </c>
      <c r="J137" s="185">
        <v>961350</v>
      </c>
      <c r="K137" s="185">
        <v>1131000</v>
      </c>
      <c r="L137" s="185">
        <v>169650</v>
      </c>
      <c r="M137" s="212" t="s">
        <v>7</v>
      </c>
      <c r="N137" s="229">
        <v>45281</v>
      </c>
      <c r="O137" s="230">
        <v>45320</v>
      </c>
      <c r="P137" s="230">
        <v>45252</v>
      </c>
      <c r="Q137" s="229" t="s">
        <v>532</v>
      </c>
      <c r="R137" s="230">
        <v>45517</v>
      </c>
      <c r="S137" s="226" t="s">
        <v>552</v>
      </c>
    </row>
    <row r="138" spans="1:19" s="125" customFormat="1" ht="37.5" customHeight="1" x14ac:dyDescent="0.25">
      <c r="A138" s="197">
        <v>4</v>
      </c>
      <c r="B138" s="201" t="s">
        <v>158</v>
      </c>
      <c r="C138" s="199" t="s">
        <v>159</v>
      </c>
      <c r="D138" s="201" t="s">
        <v>210</v>
      </c>
      <c r="E138" s="214" t="s">
        <v>211</v>
      </c>
      <c r="F138" s="197" t="s">
        <v>373</v>
      </c>
      <c r="G138" s="219" t="s">
        <v>374</v>
      </c>
      <c r="H138" s="199" t="s">
        <v>309</v>
      </c>
      <c r="I138" s="197" t="s">
        <v>524</v>
      </c>
      <c r="J138" s="185">
        <v>443700</v>
      </c>
      <c r="K138" s="186">
        <v>522000</v>
      </c>
      <c r="L138" s="186">
        <v>78300</v>
      </c>
      <c r="M138" s="212" t="s">
        <v>7</v>
      </c>
      <c r="N138" s="230">
        <v>45351</v>
      </c>
      <c r="O138" s="229">
        <v>45384</v>
      </c>
      <c r="P138" s="230">
        <v>45352</v>
      </c>
      <c r="Q138" s="229" t="s">
        <v>532</v>
      </c>
      <c r="R138" s="230">
        <v>45447</v>
      </c>
      <c r="S138" s="229" t="s">
        <v>552</v>
      </c>
    </row>
    <row r="139" spans="1:19" s="125" customFormat="1" ht="35.450000000000003" customHeight="1" x14ac:dyDescent="0.25">
      <c r="A139" s="197">
        <v>4</v>
      </c>
      <c r="B139" s="201" t="s">
        <v>158</v>
      </c>
      <c r="C139" s="199" t="s">
        <v>159</v>
      </c>
      <c r="D139" s="201" t="s">
        <v>210</v>
      </c>
      <c r="E139" s="214" t="s">
        <v>211</v>
      </c>
      <c r="F139" s="197" t="s">
        <v>375</v>
      </c>
      <c r="G139" s="219" t="s">
        <v>376</v>
      </c>
      <c r="H139" s="199" t="s">
        <v>309</v>
      </c>
      <c r="I139" s="197" t="s">
        <v>524</v>
      </c>
      <c r="J139" s="185">
        <v>5686755</v>
      </c>
      <c r="K139" s="185">
        <v>6690300</v>
      </c>
      <c r="L139" s="185">
        <v>1003545</v>
      </c>
      <c r="M139" s="212" t="s">
        <v>7</v>
      </c>
      <c r="N139" s="229">
        <v>45071</v>
      </c>
      <c r="O139" s="229">
        <v>45111</v>
      </c>
      <c r="P139" s="229">
        <v>45042</v>
      </c>
      <c r="Q139" s="229" t="s">
        <v>532</v>
      </c>
      <c r="R139" s="230">
        <v>45153</v>
      </c>
      <c r="S139" s="229" t="s">
        <v>552</v>
      </c>
    </row>
    <row r="140" spans="1:19" s="125" customFormat="1" ht="33" customHeight="1" x14ac:dyDescent="0.25">
      <c r="A140" s="197">
        <v>4</v>
      </c>
      <c r="B140" s="201" t="s">
        <v>158</v>
      </c>
      <c r="C140" s="199" t="s">
        <v>159</v>
      </c>
      <c r="D140" s="201" t="s">
        <v>210</v>
      </c>
      <c r="E140" s="214" t="s">
        <v>211</v>
      </c>
      <c r="F140" s="197" t="s">
        <v>377</v>
      </c>
      <c r="G140" s="219" t="s">
        <v>378</v>
      </c>
      <c r="H140" s="199" t="s">
        <v>309</v>
      </c>
      <c r="I140" s="197" t="s">
        <v>524</v>
      </c>
      <c r="J140" s="185">
        <v>14115047</v>
      </c>
      <c r="K140" s="185">
        <v>16605938</v>
      </c>
      <c r="L140" s="185">
        <v>2490891</v>
      </c>
      <c r="M140" s="212" t="s">
        <v>7</v>
      </c>
      <c r="N140" s="230">
        <v>45197</v>
      </c>
      <c r="O140" s="230">
        <v>45232</v>
      </c>
      <c r="P140" s="230">
        <v>45174</v>
      </c>
      <c r="Q140" s="229" t="s">
        <v>532</v>
      </c>
      <c r="R140" s="230">
        <v>45279</v>
      </c>
      <c r="S140" s="229" t="s">
        <v>552</v>
      </c>
    </row>
    <row r="141" spans="1:19" s="125" customFormat="1" ht="26.1" customHeight="1" x14ac:dyDescent="0.25">
      <c r="A141" s="197">
        <v>4</v>
      </c>
      <c r="B141" s="201" t="s">
        <v>158</v>
      </c>
      <c r="C141" s="199" t="s">
        <v>159</v>
      </c>
      <c r="D141" s="201" t="s">
        <v>210</v>
      </c>
      <c r="E141" s="214" t="s">
        <v>211</v>
      </c>
      <c r="F141" s="197" t="s">
        <v>379</v>
      </c>
      <c r="G141" s="219" t="s">
        <v>380</v>
      </c>
      <c r="H141" s="199" t="s">
        <v>309</v>
      </c>
      <c r="I141" s="197" t="s">
        <v>524</v>
      </c>
      <c r="J141" s="185">
        <v>2588250</v>
      </c>
      <c r="K141" s="185">
        <v>3045000</v>
      </c>
      <c r="L141" s="185">
        <v>456750</v>
      </c>
      <c r="M141" s="212" t="s">
        <v>7</v>
      </c>
      <c r="N141" s="230">
        <v>45197</v>
      </c>
      <c r="O141" s="230">
        <v>45232</v>
      </c>
      <c r="P141" s="230">
        <v>45188</v>
      </c>
      <c r="Q141" s="229" t="s">
        <v>532</v>
      </c>
      <c r="R141" s="230">
        <v>45279</v>
      </c>
      <c r="S141" s="229" t="s">
        <v>552</v>
      </c>
    </row>
    <row r="142" spans="1:19" s="125" customFormat="1" ht="33.6" customHeight="1" x14ac:dyDescent="0.25">
      <c r="A142" s="197">
        <v>4</v>
      </c>
      <c r="B142" s="201" t="s">
        <v>158</v>
      </c>
      <c r="C142" s="199" t="s">
        <v>159</v>
      </c>
      <c r="D142" s="201" t="s">
        <v>210</v>
      </c>
      <c r="E142" s="214" t="s">
        <v>211</v>
      </c>
      <c r="F142" s="197" t="s">
        <v>381</v>
      </c>
      <c r="G142" s="219" t="s">
        <v>382</v>
      </c>
      <c r="H142" s="199" t="s">
        <v>309</v>
      </c>
      <c r="I142" s="197" t="s">
        <v>524</v>
      </c>
      <c r="J142" s="185">
        <v>2550000</v>
      </c>
      <c r="K142" s="185">
        <v>3000000</v>
      </c>
      <c r="L142" s="185">
        <v>450000</v>
      </c>
      <c r="M142" s="212" t="s">
        <v>7</v>
      </c>
      <c r="N142" s="230">
        <v>45624</v>
      </c>
      <c r="O142" s="230">
        <v>45677</v>
      </c>
      <c r="P142" s="230">
        <v>45590</v>
      </c>
      <c r="Q142" s="229" t="s">
        <v>532</v>
      </c>
      <c r="R142" s="230">
        <v>45664</v>
      </c>
      <c r="S142" s="229">
        <v>45702</v>
      </c>
    </row>
    <row r="143" spans="1:19" s="125" customFormat="1" ht="42.6" customHeight="1" x14ac:dyDescent="0.25">
      <c r="A143" s="197">
        <v>4</v>
      </c>
      <c r="B143" s="201" t="s">
        <v>160</v>
      </c>
      <c r="C143" s="199" t="s">
        <v>161</v>
      </c>
      <c r="D143" s="201" t="s">
        <v>212</v>
      </c>
      <c r="E143" s="214" t="s">
        <v>214</v>
      </c>
      <c r="F143" s="197" t="s">
        <v>386</v>
      </c>
      <c r="G143" s="219" t="s">
        <v>387</v>
      </c>
      <c r="H143" s="199" t="s">
        <v>309</v>
      </c>
      <c r="I143" s="197" t="s">
        <v>522</v>
      </c>
      <c r="J143" s="185">
        <v>13656301</v>
      </c>
      <c r="K143" s="185">
        <v>16066237</v>
      </c>
      <c r="L143" s="185">
        <v>2409936</v>
      </c>
      <c r="M143" s="212" t="s">
        <v>9</v>
      </c>
      <c r="N143" s="229">
        <v>45106</v>
      </c>
      <c r="O143" s="229">
        <v>45156</v>
      </c>
      <c r="P143" s="229">
        <v>45098</v>
      </c>
      <c r="Q143" s="229" t="s">
        <v>532</v>
      </c>
      <c r="R143" s="230">
        <v>45244</v>
      </c>
      <c r="S143" s="229">
        <v>45359</v>
      </c>
    </row>
    <row r="144" spans="1:19" s="125" customFormat="1" ht="45" customHeight="1" x14ac:dyDescent="0.25">
      <c r="A144" s="197">
        <v>4</v>
      </c>
      <c r="B144" s="201" t="s">
        <v>160</v>
      </c>
      <c r="C144" s="199" t="s">
        <v>161</v>
      </c>
      <c r="D144" s="201" t="s">
        <v>212</v>
      </c>
      <c r="E144" s="214" t="s">
        <v>213</v>
      </c>
      <c r="F144" s="197" t="s">
        <v>388</v>
      </c>
      <c r="G144" s="219" t="s">
        <v>389</v>
      </c>
      <c r="H144" s="199">
        <v>1</v>
      </c>
      <c r="I144" s="197" t="s">
        <v>522</v>
      </c>
      <c r="J144" s="185">
        <v>21250000</v>
      </c>
      <c r="K144" s="185">
        <v>25000000</v>
      </c>
      <c r="L144" s="185">
        <v>3750000</v>
      </c>
      <c r="M144" s="213" t="s">
        <v>9</v>
      </c>
      <c r="N144" s="229">
        <v>45281</v>
      </c>
      <c r="O144" s="230">
        <v>45341</v>
      </c>
      <c r="P144" s="230">
        <v>45267</v>
      </c>
      <c r="Q144" s="229" t="s">
        <v>532</v>
      </c>
      <c r="R144" s="230">
        <v>45461</v>
      </c>
      <c r="S144" s="229" t="s">
        <v>552</v>
      </c>
    </row>
    <row r="145" spans="1:19" s="125" customFormat="1" ht="45" customHeight="1" x14ac:dyDescent="0.25">
      <c r="A145" s="197">
        <v>4</v>
      </c>
      <c r="B145" s="201" t="s">
        <v>160</v>
      </c>
      <c r="C145" s="199" t="s">
        <v>161</v>
      </c>
      <c r="D145" s="201" t="s">
        <v>212</v>
      </c>
      <c r="E145" s="214" t="s">
        <v>213</v>
      </c>
      <c r="F145" s="197" t="s">
        <v>388</v>
      </c>
      <c r="G145" s="219" t="s">
        <v>389</v>
      </c>
      <c r="H145" s="199">
        <v>2</v>
      </c>
      <c r="I145" s="197" t="s">
        <v>522</v>
      </c>
      <c r="J145" s="185">
        <v>35280401</v>
      </c>
      <c r="K145" s="185">
        <v>41506355</v>
      </c>
      <c r="L145" s="185">
        <v>6225954</v>
      </c>
      <c r="M145" s="213" t="s">
        <v>9</v>
      </c>
      <c r="N145" s="229">
        <v>45533</v>
      </c>
      <c r="O145" s="229">
        <v>45638</v>
      </c>
      <c r="P145" s="229">
        <v>45504</v>
      </c>
      <c r="Q145" s="229" t="s">
        <v>532</v>
      </c>
      <c r="R145" s="230">
        <v>45685</v>
      </c>
      <c r="S145" s="197" t="s">
        <v>43</v>
      </c>
    </row>
    <row r="146" spans="1:19" s="125" customFormat="1" ht="36.6" customHeight="1" x14ac:dyDescent="0.25">
      <c r="A146" s="197">
        <v>4</v>
      </c>
      <c r="B146" s="201" t="s">
        <v>160</v>
      </c>
      <c r="C146" s="199" t="s">
        <v>161</v>
      </c>
      <c r="D146" s="201" t="s">
        <v>212</v>
      </c>
      <c r="E146" s="214" t="s">
        <v>213</v>
      </c>
      <c r="F146" s="197" t="s">
        <v>390</v>
      </c>
      <c r="G146" s="219" t="s">
        <v>391</v>
      </c>
      <c r="H146" s="199">
        <v>1</v>
      </c>
      <c r="I146" s="197" t="s">
        <v>522</v>
      </c>
      <c r="J146" s="185">
        <v>21644414</v>
      </c>
      <c r="K146" s="185">
        <v>25464017</v>
      </c>
      <c r="L146" s="185">
        <v>3819603</v>
      </c>
      <c r="M146" s="213" t="s">
        <v>9</v>
      </c>
      <c r="N146" s="226" t="s">
        <v>528</v>
      </c>
      <c r="O146" s="226" t="s">
        <v>528</v>
      </c>
      <c r="P146" s="230">
        <v>45378</v>
      </c>
      <c r="Q146" s="138" t="s">
        <v>532</v>
      </c>
      <c r="R146" s="230">
        <v>45461</v>
      </c>
      <c r="S146" s="229">
        <v>45520</v>
      </c>
    </row>
    <row r="147" spans="1:19" s="125" customFormat="1" ht="36.6" customHeight="1" x14ac:dyDescent="0.25">
      <c r="A147" s="197">
        <v>4</v>
      </c>
      <c r="B147" s="201" t="s">
        <v>160</v>
      </c>
      <c r="C147" s="199" t="s">
        <v>161</v>
      </c>
      <c r="D147" s="201" t="s">
        <v>212</v>
      </c>
      <c r="E147" s="214" t="s">
        <v>213</v>
      </c>
      <c r="F147" s="197" t="s">
        <v>390</v>
      </c>
      <c r="G147" s="219" t="s">
        <v>391</v>
      </c>
      <c r="H147" s="199">
        <v>2</v>
      </c>
      <c r="I147" s="197" t="s">
        <v>522</v>
      </c>
      <c r="J147" s="185">
        <v>6228621</v>
      </c>
      <c r="K147" s="185">
        <v>7327790</v>
      </c>
      <c r="L147" s="185">
        <v>1099169</v>
      </c>
      <c r="M147" s="213" t="s">
        <v>9</v>
      </c>
      <c r="N147" s="226" t="s">
        <v>528</v>
      </c>
      <c r="O147" s="226" t="s">
        <v>528</v>
      </c>
      <c r="P147" s="230">
        <v>45378</v>
      </c>
      <c r="Q147" s="138" t="s">
        <v>532</v>
      </c>
      <c r="R147" s="230">
        <v>45461</v>
      </c>
      <c r="S147" s="229">
        <v>45520</v>
      </c>
    </row>
    <row r="148" spans="1:19" s="125" customFormat="1" ht="37.5" customHeight="1" x14ac:dyDescent="0.25">
      <c r="A148" s="197">
        <v>4</v>
      </c>
      <c r="B148" s="201" t="s">
        <v>160</v>
      </c>
      <c r="C148" s="199" t="s">
        <v>161</v>
      </c>
      <c r="D148" s="201" t="s">
        <v>212</v>
      </c>
      <c r="E148" s="214" t="s">
        <v>213</v>
      </c>
      <c r="F148" s="197" t="s">
        <v>390</v>
      </c>
      <c r="G148" s="219" t="s">
        <v>391</v>
      </c>
      <c r="H148" s="199">
        <v>3</v>
      </c>
      <c r="I148" s="197" t="s">
        <v>522</v>
      </c>
      <c r="J148" s="185">
        <v>7646510</v>
      </c>
      <c r="K148" s="185">
        <v>8995895</v>
      </c>
      <c r="L148" s="185">
        <v>1349385</v>
      </c>
      <c r="M148" s="213" t="s">
        <v>9</v>
      </c>
      <c r="N148" s="226" t="s">
        <v>528</v>
      </c>
      <c r="O148" s="226" t="s">
        <v>528</v>
      </c>
      <c r="P148" s="230">
        <v>45378</v>
      </c>
      <c r="Q148" s="138" t="s">
        <v>532</v>
      </c>
      <c r="R148" s="230">
        <v>45461</v>
      </c>
      <c r="S148" s="229">
        <v>45520</v>
      </c>
    </row>
    <row r="149" spans="1:19" s="125" customFormat="1" ht="45.6" customHeight="1" x14ac:dyDescent="0.25">
      <c r="A149" s="197">
        <v>4</v>
      </c>
      <c r="B149" s="201" t="s">
        <v>160</v>
      </c>
      <c r="C149" s="199" t="s">
        <v>161</v>
      </c>
      <c r="D149" s="201" t="s">
        <v>212</v>
      </c>
      <c r="E149" s="214" t="s">
        <v>213</v>
      </c>
      <c r="F149" s="197" t="s">
        <v>390</v>
      </c>
      <c r="G149" s="219" t="s">
        <v>391</v>
      </c>
      <c r="H149" s="199">
        <v>4</v>
      </c>
      <c r="I149" s="197" t="s">
        <v>522</v>
      </c>
      <c r="J149" s="185">
        <v>3885739</v>
      </c>
      <c r="K149" s="185">
        <v>4571458</v>
      </c>
      <c r="L149" s="185">
        <v>685719</v>
      </c>
      <c r="M149" s="213" t="s">
        <v>9</v>
      </c>
      <c r="N149" s="229" t="s">
        <v>530</v>
      </c>
      <c r="O149" s="229" t="s">
        <v>530</v>
      </c>
      <c r="P149" s="229" t="s">
        <v>530</v>
      </c>
      <c r="Q149" s="138" t="s">
        <v>532</v>
      </c>
      <c r="R149" s="229" t="s">
        <v>526</v>
      </c>
      <c r="S149" s="229">
        <v>45292</v>
      </c>
    </row>
    <row r="150" spans="1:19" s="125" customFormat="1" ht="24" customHeight="1" x14ac:dyDescent="0.25">
      <c r="A150" s="197">
        <v>4</v>
      </c>
      <c r="B150" s="201" t="s">
        <v>160</v>
      </c>
      <c r="C150" s="199" t="s">
        <v>161</v>
      </c>
      <c r="D150" s="201" t="s">
        <v>212</v>
      </c>
      <c r="E150" s="214" t="s">
        <v>213</v>
      </c>
      <c r="F150" s="202" t="s">
        <v>392</v>
      </c>
      <c r="G150" s="219" t="s">
        <v>393</v>
      </c>
      <c r="H150" s="199" t="s">
        <v>309</v>
      </c>
      <c r="I150" s="197" t="s">
        <v>522</v>
      </c>
      <c r="J150" s="185">
        <v>43795105</v>
      </c>
      <c r="K150" s="185">
        <v>51523653</v>
      </c>
      <c r="L150" s="185">
        <v>7728548</v>
      </c>
      <c r="M150" s="221" t="s">
        <v>10</v>
      </c>
      <c r="N150" s="229">
        <v>44959</v>
      </c>
      <c r="O150" s="229">
        <v>45027</v>
      </c>
      <c r="P150" s="230">
        <v>44942</v>
      </c>
      <c r="Q150" s="229" t="s">
        <v>532</v>
      </c>
      <c r="R150" s="230">
        <v>45083</v>
      </c>
      <c r="S150" s="229" t="s">
        <v>552</v>
      </c>
    </row>
    <row r="151" spans="1:19" s="125" customFormat="1" ht="53.45" customHeight="1" x14ac:dyDescent="0.25">
      <c r="A151" s="197">
        <v>4</v>
      </c>
      <c r="B151" s="201" t="s">
        <v>160</v>
      </c>
      <c r="C151" s="199" t="s">
        <v>161</v>
      </c>
      <c r="D151" s="201" t="s">
        <v>212</v>
      </c>
      <c r="E151" s="214" t="s">
        <v>213</v>
      </c>
      <c r="F151" s="202" t="s">
        <v>394</v>
      </c>
      <c r="G151" s="219" t="s">
        <v>395</v>
      </c>
      <c r="H151" s="199">
        <v>1</v>
      </c>
      <c r="I151" s="197" t="s">
        <v>522</v>
      </c>
      <c r="J151" s="185">
        <v>1469563</v>
      </c>
      <c r="K151" s="185">
        <v>1728898</v>
      </c>
      <c r="L151" s="185">
        <v>259335</v>
      </c>
      <c r="M151" s="213" t="s">
        <v>9</v>
      </c>
      <c r="N151" s="229" t="s">
        <v>530</v>
      </c>
      <c r="O151" s="229" t="s">
        <v>530</v>
      </c>
      <c r="P151" s="229" t="s">
        <v>530</v>
      </c>
      <c r="Q151" s="138" t="s">
        <v>532</v>
      </c>
      <c r="R151" s="229" t="s">
        <v>526</v>
      </c>
      <c r="S151" s="229">
        <v>45292</v>
      </c>
    </row>
    <row r="152" spans="1:19" s="125" customFormat="1" ht="18" customHeight="1" x14ac:dyDescent="0.25">
      <c r="A152" s="197">
        <v>4</v>
      </c>
      <c r="B152" s="201" t="s">
        <v>160</v>
      </c>
      <c r="C152" s="199" t="s">
        <v>161</v>
      </c>
      <c r="D152" s="201" t="s">
        <v>212</v>
      </c>
      <c r="E152" s="214" t="s">
        <v>213</v>
      </c>
      <c r="F152" s="202" t="s">
        <v>394</v>
      </c>
      <c r="G152" s="219" t="s">
        <v>395</v>
      </c>
      <c r="H152" s="199">
        <v>2</v>
      </c>
      <c r="I152" s="197" t="s">
        <v>522</v>
      </c>
      <c r="J152" s="185">
        <v>26656937</v>
      </c>
      <c r="K152" s="185">
        <v>31361103</v>
      </c>
      <c r="L152" s="185">
        <v>4704166</v>
      </c>
      <c r="M152" s="213" t="s">
        <v>9</v>
      </c>
      <c r="N152" s="229">
        <v>45533</v>
      </c>
      <c r="O152" s="229">
        <v>45677</v>
      </c>
      <c r="P152" s="230">
        <v>45463</v>
      </c>
      <c r="Q152" s="229" t="s">
        <v>532</v>
      </c>
      <c r="R152" s="230">
        <v>45664</v>
      </c>
      <c r="S152" s="229">
        <v>45692</v>
      </c>
    </row>
    <row r="153" spans="1:19" s="125" customFormat="1" ht="23.1" customHeight="1" x14ac:dyDescent="0.25">
      <c r="A153" s="197">
        <v>4</v>
      </c>
      <c r="B153" s="201" t="s">
        <v>160</v>
      </c>
      <c r="C153" s="199" t="s">
        <v>161</v>
      </c>
      <c r="D153" s="201" t="s">
        <v>212</v>
      </c>
      <c r="E153" s="214" t="s">
        <v>213</v>
      </c>
      <c r="F153" s="202" t="s">
        <v>394</v>
      </c>
      <c r="G153" s="219" t="s">
        <v>395</v>
      </c>
      <c r="H153" s="199">
        <v>3</v>
      </c>
      <c r="I153" s="197" t="s">
        <v>522</v>
      </c>
      <c r="J153" s="185">
        <v>1780892</v>
      </c>
      <c r="K153" s="185">
        <v>2095168</v>
      </c>
      <c r="L153" s="185">
        <v>314276</v>
      </c>
      <c r="M153" s="213" t="s">
        <v>9</v>
      </c>
      <c r="N153" s="226" t="s">
        <v>531</v>
      </c>
      <c r="O153" s="229">
        <v>45677</v>
      </c>
      <c r="P153" s="230">
        <v>45463</v>
      </c>
      <c r="Q153" s="229" t="s">
        <v>532</v>
      </c>
      <c r="R153" s="230">
        <v>45664</v>
      </c>
      <c r="S153" s="229">
        <v>45692</v>
      </c>
    </row>
    <row r="154" spans="1:19" s="125" customFormat="1" ht="42" customHeight="1" x14ac:dyDescent="0.25">
      <c r="A154" s="197">
        <v>4</v>
      </c>
      <c r="B154" s="201" t="s">
        <v>160</v>
      </c>
      <c r="C154" s="199" t="s">
        <v>161</v>
      </c>
      <c r="D154" s="201" t="s">
        <v>215</v>
      </c>
      <c r="E154" s="214" t="s">
        <v>216</v>
      </c>
      <c r="F154" s="197" t="s">
        <v>396</v>
      </c>
      <c r="G154" s="219" t="s">
        <v>397</v>
      </c>
      <c r="H154" s="199" t="s">
        <v>309</v>
      </c>
      <c r="I154" s="197" t="s">
        <v>524</v>
      </c>
      <c r="J154" s="185">
        <v>28908160</v>
      </c>
      <c r="K154" s="185">
        <v>34009600</v>
      </c>
      <c r="L154" s="185">
        <v>5101440</v>
      </c>
      <c r="M154" s="213" t="s">
        <v>9</v>
      </c>
      <c r="N154" s="226" t="s">
        <v>528</v>
      </c>
      <c r="O154" s="226" t="s">
        <v>528</v>
      </c>
      <c r="P154" s="230">
        <v>45567</v>
      </c>
      <c r="Q154" s="229" t="s">
        <v>532</v>
      </c>
      <c r="R154" s="230">
        <v>45643</v>
      </c>
      <c r="S154" s="229">
        <v>45685</v>
      </c>
    </row>
    <row r="155" spans="1:19" s="125" customFormat="1" ht="60" customHeight="1" x14ac:dyDescent="0.25">
      <c r="A155" s="197">
        <v>4</v>
      </c>
      <c r="B155" s="197" t="s">
        <v>160</v>
      </c>
      <c r="C155" s="197" t="s">
        <v>161</v>
      </c>
      <c r="D155" s="197" t="s">
        <v>215</v>
      </c>
      <c r="E155" s="250" t="s">
        <v>216</v>
      </c>
      <c r="F155" s="197" t="s">
        <v>398</v>
      </c>
      <c r="G155" s="219" t="s">
        <v>399</v>
      </c>
      <c r="H155" s="199" t="s">
        <v>309</v>
      </c>
      <c r="I155" s="197" t="s">
        <v>524</v>
      </c>
      <c r="J155" s="185">
        <v>65298766</v>
      </c>
      <c r="K155" s="185">
        <v>76822078</v>
      </c>
      <c r="L155" s="185">
        <v>11523312</v>
      </c>
      <c r="M155" s="213" t="s">
        <v>9</v>
      </c>
      <c r="N155" s="229">
        <v>45260</v>
      </c>
      <c r="O155" s="229">
        <v>45296</v>
      </c>
      <c r="P155" s="230">
        <v>45237</v>
      </c>
      <c r="Q155" s="229" t="s">
        <v>532</v>
      </c>
      <c r="R155" s="230">
        <v>45454</v>
      </c>
      <c r="S155" s="229" t="s">
        <v>552</v>
      </c>
    </row>
    <row r="156" spans="1:19" s="125" customFormat="1" ht="29.45" customHeight="1" x14ac:dyDescent="0.25">
      <c r="A156" s="197">
        <v>4</v>
      </c>
      <c r="B156" s="201" t="s">
        <v>160</v>
      </c>
      <c r="C156" s="199" t="s">
        <v>161</v>
      </c>
      <c r="D156" s="201" t="s">
        <v>215</v>
      </c>
      <c r="E156" s="214" t="s">
        <v>216</v>
      </c>
      <c r="F156" s="197" t="s">
        <v>400</v>
      </c>
      <c r="G156" s="219" t="s">
        <v>599</v>
      </c>
      <c r="H156" s="199" t="s">
        <v>309</v>
      </c>
      <c r="I156" s="197" t="s">
        <v>524</v>
      </c>
      <c r="J156" s="185">
        <v>14015404</v>
      </c>
      <c r="K156" s="185">
        <v>16488711</v>
      </c>
      <c r="L156" s="185">
        <v>2473307</v>
      </c>
      <c r="M156" s="213" t="s">
        <v>9</v>
      </c>
      <c r="N156" s="229">
        <v>45351</v>
      </c>
      <c r="O156" s="229">
        <v>45390</v>
      </c>
      <c r="P156" s="230">
        <v>45338</v>
      </c>
      <c r="Q156" s="229" t="s">
        <v>532</v>
      </c>
      <c r="R156" s="230">
        <v>45622</v>
      </c>
      <c r="S156" s="230">
        <v>45659</v>
      </c>
    </row>
    <row r="157" spans="1:19" s="125" customFormat="1" ht="35.450000000000003" customHeight="1" x14ac:dyDescent="0.25">
      <c r="A157" s="197">
        <v>4</v>
      </c>
      <c r="B157" s="201" t="s">
        <v>160</v>
      </c>
      <c r="C157" s="199" t="s">
        <v>161</v>
      </c>
      <c r="D157" s="201" t="s">
        <v>215</v>
      </c>
      <c r="E157" s="214" t="s">
        <v>216</v>
      </c>
      <c r="F157" s="197" t="s">
        <v>401</v>
      </c>
      <c r="G157" s="219" t="s">
        <v>402</v>
      </c>
      <c r="H157" s="199" t="s">
        <v>309</v>
      </c>
      <c r="I157" s="197" t="s">
        <v>524</v>
      </c>
      <c r="J157" s="185">
        <v>5810265</v>
      </c>
      <c r="K157" s="185">
        <v>6835606</v>
      </c>
      <c r="L157" s="185">
        <v>1025341</v>
      </c>
      <c r="M157" s="213" t="s">
        <v>9</v>
      </c>
      <c r="N157" s="229">
        <v>44630</v>
      </c>
      <c r="O157" s="229">
        <v>44952</v>
      </c>
      <c r="P157" s="229">
        <v>44924</v>
      </c>
      <c r="Q157" s="229" t="s">
        <v>532</v>
      </c>
      <c r="R157" s="230">
        <v>45111</v>
      </c>
      <c r="S157" s="229" t="s">
        <v>552</v>
      </c>
    </row>
    <row r="158" spans="1:19" s="125" customFormat="1" ht="36.950000000000003" customHeight="1" x14ac:dyDescent="0.25">
      <c r="A158" s="197">
        <v>4</v>
      </c>
      <c r="B158" s="201" t="s">
        <v>160</v>
      </c>
      <c r="C158" s="199" t="s">
        <v>161</v>
      </c>
      <c r="D158" s="201" t="s">
        <v>215</v>
      </c>
      <c r="E158" s="214" t="s">
        <v>216</v>
      </c>
      <c r="F158" s="197" t="s">
        <v>403</v>
      </c>
      <c r="G158" s="219" t="s">
        <v>404</v>
      </c>
      <c r="H158" s="199" t="s">
        <v>309</v>
      </c>
      <c r="I158" s="197" t="s">
        <v>524</v>
      </c>
      <c r="J158" s="185">
        <v>1005550</v>
      </c>
      <c r="K158" s="185">
        <v>1183000</v>
      </c>
      <c r="L158" s="185">
        <v>177450</v>
      </c>
      <c r="M158" s="213" t="s">
        <v>9</v>
      </c>
      <c r="N158" s="226" t="s">
        <v>528</v>
      </c>
      <c r="O158" s="226" t="s">
        <v>528</v>
      </c>
      <c r="P158" s="230">
        <v>45432</v>
      </c>
      <c r="Q158" s="226" t="s">
        <v>532</v>
      </c>
      <c r="R158" s="230">
        <v>45671</v>
      </c>
      <c r="S158" s="229">
        <v>45699</v>
      </c>
    </row>
    <row r="159" spans="1:19" s="125" customFormat="1" ht="25.5" customHeight="1" x14ac:dyDescent="0.25">
      <c r="A159" s="197">
        <v>4</v>
      </c>
      <c r="B159" s="201" t="s">
        <v>160</v>
      </c>
      <c r="C159" s="199" t="s">
        <v>161</v>
      </c>
      <c r="D159" s="201" t="s">
        <v>215</v>
      </c>
      <c r="E159" s="214" t="s">
        <v>216</v>
      </c>
      <c r="F159" s="197" t="s">
        <v>405</v>
      </c>
      <c r="G159" s="219" t="s">
        <v>406</v>
      </c>
      <c r="H159" s="199" t="s">
        <v>309</v>
      </c>
      <c r="I159" s="197" t="s">
        <v>524</v>
      </c>
      <c r="J159" s="185">
        <v>2911964</v>
      </c>
      <c r="K159" s="185">
        <v>3425840</v>
      </c>
      <c r="L159" s="185">
        <v>513876</v>
      </c>
      <c r="M159" s="213" t="s">
        <v>9</v>
      </c>
      <c r="N159" s="229">
        <v>44858</v>
      </c>
      <c r="O159" s="229">
        <v>44952</v>
      </c>
      <c r="P159" s="229">
        <v>44837</v>
      </c>
      <c r="Q159" s="229" t="s">
        <v>532</v>
      </c>
      <c r="R159" s="229">
        <v>45120</v>
      </c>
      <c r="S159" s="229" t="s">
        <v>552</v>
      </c>
    </row>
    <row r="160" spans="1:19" s="125" customFormat="1" ht="24" customHeight="1" x14ac:dyDescent="0.25">
      <c r="A160" s="197">
        <v>4</v>
      </c>
      <c r="B160" s="201" t="s">
        <v>160</v>
      </c>
      <c r="C160" s="199" t="s">
        <v>161</v>
      </c>
      <c r="D160" s="201" t="s">
        <v>215</v>
      </c>
      <c r="E160" s="214" t="s">
        <v>217</v>
      </c>
      <c r="F160" s="197" t="s">
        <v>407</v>
      </c>
      <c r="G160" s="219" t="s">
        <v>408</v>
      </c>
      <c r="H160" s="199" t="s">
        <v>309</v>
      </c>
      <c r="I160" s="197" t="s">
        <v>524</v>
      </c>
      <c r="J160" s="185">
        <v>621180</v>
      </c>
      <c r="K160" s="185">
        <v>730800</v>
      </c>
      <c r="L160" s="185">
        <v>109620</v>
      </c>
      <c r="M160" s="213" t="s">
        <v>9</v>
      </c>
      <c r="N160" s="229">
        <v>45072</v>
      </c>
      <c r="O160" s="229">
        <v>45107</v>
      </c>
      <c r="P160" s="229">
        <v>45049</v>
      </c>
      <c r="Q160" s="229" t="s">
        <v>532</v>
      </c>
      <c r="R160" s="230">
        <v>45461</v>
      </c>
      <c r="S160" s="229">
        <v>45490</v>
      </c>
    </row>
    <row r="161" spans="1:19" s="125" customFormat="1" ht="39" customHeight="1" x14ac:dyDescent="0.25">
      <c r="A161" s="197">
        <v>4</v>
      </c>
      <c r="B161" s="201" t="s">
        <v>160</v>
      </c>
      <c r="C161" s="199" t="s">
        <v>161</v>
      </c>
      <c r="D161" s="201" t="s">
        <v>215</v>
      </c>
      <c r="E161" s="214" t="s">
        <v>217</v>
      </c>
      <c r="F161" s="197" t="s">
        <v>409</v>
      </c>
      <c r="G161" s="219" t="s">
        <v>410</v>
      </c>
      <c r="H161" s="199">
        <v>1</v>
      </c>
      <c r="I161" s="197" t="s">
        <v>524</v>
      </c>
      <c r="J161" s="185">
        <v>8839650</v>
      </c>
      <c r="K161" s="185">
        <v>10399589</v>
      </c>
      <c r="L161" s="185">
        <v>1559939</v>
      </c>
      <c r="M161" s="213" t="s">
        <v>9</v>
      </c>
      <c r="N161" s="229">
        <v>44924</v>
      </c>
      <c r="O161" s="229">
        <v>44952</v>
      </c>
      <c r="P161" s="230">
        <v>44956</v>
      </c>
      <c r="Q161" s="229" t="s">
        <v>532</v>
      </c>
      <c r="R161" s="229">
        <v>45279</v>
      </c>
      <c r="S161" s="229" t="s">
        <v>552</v>
      </c>
    </row>
    <row r="162" spans="1:19" s="125" customFormat="1" ht="39" customHeight="1" x14ac:dyDescent="0.25">
      <c r="A162" s="197">
        <v>4</v>
      </c>
      <c r="B162" s="201" t="s">
        <v>160</v>
      </c>
      <c r="C162" s="199" t="s">
        <v>161</v>
      </c>
      <c r="D162" s="201" t="s">
        <v>215</v>
      </c>
      <c r="E162" s="214" t="s">
        <v>217</v>
      </c>
      <c r="F162" s="197" t="s">
        <v>409</v>
      </c>
      <c r="G162" s="219" t="s">
        <v>410</v>
      </c>
      <c r="H162" s="199">
        <v>2</v>
      </c>
      <c r="I162" s="197" t="s">
        <v>524</v>
      </c>
      <c r="J162" s="185">
        <v>3272500</v>
      </c>
      <c r="K162" s="185">
        <v>3850000</v>
      </c>
      <c r="L162" s="185">
        <v>577500</v>
      </c>
      <c r="M162" s="213" t="s">
        <v>9</v>
      </c>
      <c r="N162" s="229">
        <v>45021</v>
      </c>
      <c r="O162" s="229">
        <v>45107</v>
      </c>
      <c r="P162" s="230">
        <v>45030</v>
      </c>
      <c r="Q162" s="229" t="s">
        <v>532</v>
      </c>
      <c r="R162" s="230">
        <v>45209</v>
      </c>
      <c r="S162" s="229" t="s">
        <v>552</v>
      </c>
    </row>
    <row r="163" spans="1:19" s="125" customFormat="1" ht="32.450000000000003" customHeight="1" x14ac:dyDescent="0.25">
      <c r="A163" s="197">
        <v>4</v>
      </c>
      <c r="B163" s="201" t="s">
        <v>160</v>
      </c>
      <c r="C163" s="199" t="s">
        <v>161</v>
      </c>
      <c r="D163" s="201" t="s">
        <v>218</v>
      </c>
      <c r="E163" s="214" t="s">
        <v>219</v>
      </c>
      <c r="F163" s="197" t="s">
        <v>413</v>
      </c>
      <c r="G163" s="219" t="s">
        <v>414</v>
      </c>
      <c r="H163" s="199" t="s">
        <v>309</v>
      </c>
      <c r="I163" s="197" t="s">
        <v>524</v>
      </c>
      <c r="J163" s="185">
        <v>19966500</v>
      </c>
      <c r="K163" s="185">
        <v>23490000</v>
      </c>
      <c r="L163" s="185">
        <v>3523500</v>
      </c>
      <c r="M163" s="212" t="s">
        <v>9</v>
      </c>
      <c r="N163" s="229">
        <v>45316</v>
      </c>
      <c r="O163" s="229">
        <v>45366</v>
      </c>
      <c r="P163" s="229">
        <v>45288</v>
      </c>
      <c r="Q163" s="229" t="s">
        <v>532</v>
      </c>
      <c r="R163" s="230">
        <v>45489</v>
      </c>
      <c r="S163" s="229" t="s">
        <v>552</v>
      </c>
    </row>
    <row r="164" spans="1:19" s="125" customFormat="1" ht="27.95" customHeight="1" x14ac:dyDescent="0.25">
      <c r="A164" s="197">
        <v>4</v>
      </c>
      <c r="B164" s="201" t="s">
        <v>160</v>
      </c>
      <c r="C164" s="199" t="s">
        <v>161</v>
      </c>
      <c r="D164" s="201" t="s">
        <v>218</v>
      </c>
      <c r="E164" s="214" t="s">
        <v>220</v>
      </c>
      <c r="F164" s="197" t="s">
        <v>416</v>
      </c>
      <c r="G164" s="219" t="s">
        <v>417</v>
      </c>
      <c r="H164" s="199" t="s">
        <v>309</v>
      </c>
      <c r="I164" s="197" t="s">
        <v>524</v>
      </c>
      <c r="J164" s="185">
        <v>5546250</v>
      </c>
      <c r="K164" s="185">
        <v>6525000</v>
      </c>
      <c r="L164" s="185">
        <v>978750</v>
      </c>
      <c r="M164" s="212" t="s">
        <v>9</v>
      </c>
      <c r="N164" s="229">
        <v>45072</v>
      </c>
      <c r="O164" s="229">
        <v>45107</v>
      </c>
      <c r="P164" s="230">
        <v>45084</v>
      </c>
      <c r="Q164" s="229" t="s">
        <v>532</v>
      </c>
      <c r="R164" s="230">
        <v>45265</v>
      </c>
      <c r="S164" s="229" t="s">
        <v>552</v>
      </c>
    </row>
    <row r="165" spans="1:19" s="125" customFormat="1" ht="28.5" customHeight="1" x14ac:dyDescent="0.25">
      <c r="A165" s="197">
        <v>4</v>
      </c>
      <c r="B165" s="201" t="s">
        <v>160</v>
      </c>
      <c r="C165" s="199" t="s">
        <v>161</v>
      </c>
      <c r="D165" s="201" t="s">
        <v>221</v>
      </c>
      <c r="E165" s="214" t="s">
        <v>222</v>
      </c>
      <c r="F165" s="197" t="s">
        <v>418</v>
      </c>
      <c r="G165" s="219" t="s">
        <v>419</v>
      </c>
      <c r="H165" s="199">
        <v>1</v>
      </c>
      <c r="I165" s="197" t="s">
        <v>524</v>
      </c>
      <c r="J165" s="185">
        <v>10363449</v>
      </c>
      <c r="K165" s="185">
        <v>12192293</v>
      </c>
      <c r="L165" s="185">
        <v>1828844</v>
      </c>
      <c r="M165" s="266" t="s">
        <v>12</v>
      </c>
      <c r="N165" s="230">
        <v>45351</v>
      </c>
      <c r="O165" s="229">
        <v>45488</v>
      </c>
      <c r="P165" s="230">
        <v>45128</v>
      </c>
      <c r="Q165" s="229" t="s">
        <v>532</v>
      </c>
      <c r="R165" s="230">
        <v>45468</v>
      </c>
      <c r="S165" s="229" t="s">
        <v>552</v>
      </c>
    </row>
    <row r="166" spans="1:19" s="125" customFormat="1" ht="29.1" customHeight="1" x14ac:dyDescent="0.25">
      <c r="A166" s="199">
        <v>4</v>
      </c>
      <c r="B166" s="199" t="s">
        <v>160</v>
      </c>
      <c r="C166" s="199" t="s">
        <v>161</v>
      </c>
      <c r="D166" s="199" t="s">
        <v>221</v>
      </c>
      <c r="E166" s="214" t="s">
        <v>222</v>
      </c>
      <c r="F166" s="199" t="s">
        <v>420</v>
      </c>
      <c r="G166" s="219" t="s">
        <v>421</v>
      </c>
      <c r="H166" s="199" t="s">
        <v>309</v>
      </c>
      <c r="I166" s="197" t="s">
        <v>524</v>
      </c>
      <c r="J166" s="185">
        <v>29429946</v>
      </c>
      <c r="K166" s="185">
        <v>34623466</v>
      </c>
      <c r="L166" s="185">
        <v>5193520</v>
      </c>
      <c r="M166" s="266" t="s">
        <v>9</v>
      </c>
      <c r="N166" s="230">
        <v>45225</v>
      </c>
      <c r="O166" s="229">
        <v>45265</v>
      </c>
      <c r="P166" s="229">
        <v>45245</v>
      </c>
      <c r="Q166" s="229" t="s">
        <v>532</v>
      </c>
      <c r="R166" s="230">
        <v>45419</v>
      </c>
      <c r="S166" s="229" t="s">
        <v>552</v>
      </c>
    </row>
    <row r="167" spans="1:19" s="125" customFormat="1" ht="48.6" customHeight="1" x14ac:dyDescent="0.25">
      <c r="A167" s="197">
        <v>4</v>
      </c>
      <c r="B167" s="201" t="s">
        <v>160</v>
      </c>
      <c r="C167" s="199" t="s">
        <v>161</v>
      </c>
      <c r="D167" s="201" t="s">
        <v>221</v>
      </c>
      <c r="E167" s="214" t="s">
        <v>222</v>
      </c>
      <c r="F167" s="202" t="s">
        <v>422</v>
      </c>
      <c r="G167" s="219" t="s">
        <v>423</v>
      </c>
      <c r="H167" s="199" t="s">
        <v>309</v>
      </c>
      <c r="I167" s="197" t="s">
        <v>524</v>
      </c>
      <c r="J167" s="185">
        <v>3685037</v>
      </c>
      <c r="K167" s="185">
        <v>4335338</v>
      </c>
      <c r="L167" s="185">
        <v>650301</v>
      </c>
      <c r="M167" s="221" t="s">
        <v>10</v>
      </c>
      <c r="N167" s="230">
        <v>45463</v>
      </c>
      <c r="O167" s="229">
        <v>45517</v>
      </c>
      <c r="P167" s="230">
        <v>45439</v>
      </c>
      <c r="Q167" s="226" t="s">
        <v>532</v>
      </c>
      <c r="R167" s="230">
        <v>45762</v>
      </c>
      <c r="S167" s="197" t="s">
        <v>44</v>
      </c>
    </row>
    <row r="168" spans="1:19" s="125" customFormat="1" ht="67.5" x14ac:dyDescent="0.25">
      <c r="A168" s="197">
        <v>4</v>
      </c>
      <c r="B168" s="201" t="s">
        <v>162</v>
      </c>
      <c r="C168" s="199" t="s">
        <v>163</v>
      </c>
      <c r="D168" s="201" t="s">
        <v>223</v>
      </c>
      <c r="E168" s="214" t="s">
        <v>224</v>
      </c>
      <c r="F168" s="197" t="s">
        <v>424</v>
      </c>
      <c r="G168" s="219" t="s">
        <v>573</v>
      </c>
      <c r="H168" s="199" t="s">
        <v>309</v>
      </c>
      <c r="I168" s="197" t="s">
        <v>522</v>
      </c>
      <c r="J168" s="185">
        <v>22203111</v>
      </c>
      <c r="K168" s="185">
        <v>26121308</v>
      </c>
      <c r="L168" s="185">
        <v>3918197</v>
      </c>
      <c r="M168" s="212" t="s">
        <v>6</v>
      </c>
      <c r="N168" s="229">
        <v>44497</v>
      </c>
      <c r="O168" s="229">
        <v>44952</v>
      </c>
      <c r="P168" s="230">
        <v>45133</v>
      </c>
      <c r="Q168" s="229" t="s">
        <v>532</v>
      </c>
      <c r="R168" s="229">
        <v>45258</v>
      </c>
      <c r="S168" s="229" t="s">
        <v>552</v>
      </c>
    </row>
    <row r="169" spans="1:19" s="125" customFormat="1" ht="24" customHeight="1" x14ac:dyDescent="0.25">
      <c r="A169" s="197">
        <v>4</v>
      </c>
      <c r="B169" s="201" t="s">
        <v>162</v>
      </c>
      <c r="C169" s="199" t="s">
        <v>163</v>
      </c>
      <c r="D169" s="201" t="s">
        <v>223</v>
      </c>
      <c r="E169" s="214" t="s">
        <v>224</v>
      </c>
      <c r="F169" s="197" t="s">
        <v>425</v>
      </c>
      <c r="G169" s="219" t="s">
        <v>426</v>
      </c>
      <c r="H169" s="197">
        <v>1</v>
      </c>
      <c r="I169" s="197" t="s">
        <v>522</v>
      </c>
      <c r="J169" s="185">
        <v>39015000</v>
      </c>
      <c r="K169" s="185">
        <v>45900000</v>
      </c>
      <c r="L169" s="185">
        <v>6885000</v>
      </c>
      <c r="M169" s="212" t="s">
        <v>12</v>
      </c>
      <c r="N169" s="229">
        <v>45021</v>
      </c>
      <c r="O169" s="230">
        <v>45205</v>
      </c>
      <c r="P169" s="230">
        <v>44999</v>
      </c>
      <c r="Q169" s="229" t="s">
        <v>532</v>
      </c>
      <c r="R169" s="229">
        <v>45188</v>
      </c>
      <c r="S169" s="229">
        <v>45261</v>
      </c>
    </row>
    <row r="170" spans="1:19" s="125" customFormat="1" ht="26.45" customHeight="1" x14ac:dyDescent="0.25">
      <c r="A170" s="197">
        <v>4</v>
      </c>
      <c r="B170" s="201" t="s">
        <v>162</v>
      </c>
      <c r="C170" s="199" t="s">
        <v>163</v>
      </c>
      <c r="D170" s="201" t="s">
        <v>223</v>
      </c>
      <c r="E170" s="214" t="s">
        <v>224</v>
      </c>
      <c r="F170" s="197" t="s">
        <v>425</v>
      </c>
      <c r="G170" s="219" t="s">
        <v>426</v>
      </c>
      <c r="H170" s="197">
        <v>2</v>
      </c>
      <c r="I170" s="197" t="s">
        <v>522</v>
      </c>
      <c r="J170" s="185">
        <v>31237500</v>
      </c>
      <c r="K170" s="185">
        <v>36750000</v>
      </c>
      <c r="L170" s="185">
        <v>5512500</v>
      </c>
      <c r="M170" s="212" t="s">
        <v>12</v>
      </c>
      <c r="N170" s="229">
        <v>45021</v>
      </c>
      <c r="O170" s="230">
        <v>45205</v>
      </c>
      <c r="P170" s="230">
        <v>44999</v>
      </c>
      <c r="Q170" s="229" t="s">
        <v>532</v>
      </c>
      <c r="R170" s="229">
        <v>45188</v>
      </c>
      <c r="S170" s="199" t="s">
        <v>44</v>
      </c>
    </row>
    <row r="171" spans="1:19" s="125" customFormat="1" ht="27" customHeight="1" x14ac:dyDescent="0.25">
      <c r="A171" s="197">
        <v>4</v>
      </c>
      <c r="B171" s="201" t="s">
        <v>162</v>
      </c>
      <c r="C171" s="199" t="s">
        <v>163</v>
      </c>
      <c r="D171" s="201" t="s">
        <v>223</v>
      </c>
      <c r="E171" s="214" t="s">
        <v>224</v>
      </c>
      <c r="F171" s="197" t="s">
        <v>427</v>
      </c>
      <c r="G171" s="219" t="s">
        <v>428</v>
      </c>
      <c r="H171" s="197" t="s">
        <v>309</v>
      </c>
      <c r="I171" s="197" t="s">
        <v>522</v>
      </c>
      <c r="J171" s="185">
        <v>9977402</v>
      </c>
      <c r="K171" s="185">
        <v>11738120</v>
      </c>
      <c r="L171" s="185">
        <v>1760718</v>
      </c>
      <c r="M171" s="212" t="s">
        <v>6</v>
      </c>
      <c r="N171" s="230">
        <v>45225</v>
      </c>
      <c r="O171" s="229">
        <v>45265</v>
      </c>
      <c r="P171" s="230">
        <v>45239</v>
      </c>
      <c r="Q171" s="229" t="s">
        <v>532</v>
      </c>
      <c r="R171" s="229">
        <v>45335</v>
      </c>
      <c r="S171" s="229" t="s">
        <v>552</v>
      </c>
    </row>
    <row r="172" spans="1:19" s="125" customFormat="1" ht="33.75" x14ac:dyDescent="0.25">
      <c r="A172" s="197">
        <v>4</v>
      </c>
      <c r="B172" s="201" t="s">
        <v>162</v>
      </c>
      <c r="C172" s="199" t="s">
        <v>163</v>
      </c>
      <c r="D172" s="201" t="s">
        <v>225</v>
      </c>
      <c r="E172" s="214" t="s">
        <v>226</v>
      </c>
      <c r="F172" s="199" t="s">
        <v>429</v>
      </c>
      <c r="G172" s="214" t="s">
        <v>226</v>
      </c>
      <c r="H172" s="199" t="s">
        <v>309</v>
      </c>
      <c r="I172" s="197" t="s">
        <v>522</v>
      </c>
      <c r="J172" s="185">
        <v>17141132</v>
      </c>
      <c r="K172" s="185">
        <v>20166038</v>
      </c>
      <c r="L172" s="185">
        <v>3024906</v>
      </c>
      <c r="M172" s="212" t="s">
        <v>8</v>
      </c>
      <c r="N172" s="230">
        <v>45463</v>
      </c>
      <c r="O172" s="230">
        <v>45569</v>
      </c>
      <c r="P172" s="208">
        <v>45490</v>
      </c>
      <c r="Q172" s="226" t="s">
        <v>532</v>
      </c>
      <c r="R172" s="229">
        <v>45643</v>
      </c>
      <c r="S172" s="199" t="s">
        <v>43</v>
      </c>
    </row>
    <row r="173" spans="1:19" s="125" customFormat="1" ht="32.1" customHeight="1" x14ac:dyDescent="0.25">
      <c r="A173" s="197">
        <v>4</v>
      </c>
      <c r="B173" s="201" t="s">
        <v>162</v>
      </c>
      <c r="C173" s="199" t="s">
        <v>163</v>
      </c>
      <c r="D173" s="201" t="s">
        <v>227</v>
      </c>
      <c r="E173" s="214" t="s">
        <v>228</v>
      </c>
      <c r="F173" s="197" t="s">
        <v>432</v>
      </c>
      <c r="G173" s="219" t="s">
        <v>433</v>
      </c>
      <c r="H173" s="199" t="s">
        <v>309</v>
      </c>
      <c r="I173" s="197" t="s">
        <v>524</v>
      </c>
      <c r="J173" s="185">
        <v>55437650</v>
      </c>
      <c r="K173" s="185">
        <v>65220765</v>
      </c>
      <c r="L173" s="185">
        <v>9783115</v>
      </c>
      <c r="M173" s="212" t="s">
        <v>6</v>
      </c>
      <c r="N173" s="229">
        <v>45043</v>
      </c>
      <c r="O173" s="229">
        <v>45086</v>
      </c>
      <c r="P173" s="230">
        <v>45037</v>
      </c>
      <c r="Q173" s="229" t="s">
        <v>532</v>
      </c>
      <c r="R173" s="230">
        <v>45258</v>
      </c>
      <c r="S173" s="229" t="s">
        <v>552</v>
      </c>
    </row>
    <row r="174" spans="1:19" s="125" customFormat="1" ht="15.6" customHeight="1" x14ac:dyDescent="0.25">
      <c r="A174" s="197">
        <v>4</v>
      </c>
      <c r="B174" s="201" t="s">
        <v>162</v>
      </c>
      <c r="C174" s="199" t="s">
        <v>163</v>
      </c>
      <c r="D174" s="201" t="s">
        <v>227</v>
      </c>
      <c r="E174" s="214" t="s">
        <v>228</v>
      </c>
      <c r="F174" s="197" t="s">
        <v>434</v>
      </c>
      <c r="G174" s="219" t="s">
        <v>435</v>
      </c>
      <c r="H174" s="199" t="s">
        <v>309</v>
      </c>
      <c r="I174" s="197" t="s">
        <v>524</v>
      </c>
      <c r="J174" s="185">
        <v>11730000</v>
      </c>
      <c r="K174" s="185">
        <v>13800000</v>
      </c>
      <c r="L174" s="185">
        <v>2070000</v>
      </c>
      <c r="M174" s="212" t="s">
        <v>6</v>
      </c>
      <c r="N174" s="229">
        <v>45071</v>
      </c>
      <c r="O174" s="229">
        <v>45107</v>
      </c>
      <c r="P174" s="230">
        <v>45093</v>
      </c>
      <c r="Q174" s="229" t="s">
        <v>532</v>
      </c>
      <c r="R174" s="230">
        <v>45279</v>
      </c>
      <c r="S174" s="229" t="s">
        <v>552</v>
      </c>
    </row>
    <row r="175" spans="1:19" s="125" customFormat="1" ht="15.6" customHeight="1" x14ac:dyDescent="0.25">
      <c r="A175" s="197">
        <v>4</v>
      </c>
      <c r="B175" s="201" t="s">
        <v>162</v>
      </c>
      <c r="C175" s="199" t="s">
        <v>163</v>
      </c>
      <c r="D175" s="201" t="s">
        <v>227</v>
      </c>
      <c r="E175" s="214" t="s">
        <v>229</v>
      </c>
      <c r="F175" s="197" t="s">
        <v>436</v>
      </c>
      <c r="G175" s="219" t="s">
        <v>437</v>
      </c>
      <c r="H175" s="199" t="s">
        <v>309</v>
      </c>
      <c r="I175" s="197" t="s">
        <v>524</v>
      </c>
      <c r="J175" s="185">
        <v>1262250</v>
      </c>
      <c r="K175" s="185">
        <v>1485000</v>
      </c>
      <c r="L175" s="185">
        <v>222750</v>
      </c>
      <c r="M175" s="212" t="s">
        <v>6</v>
      </c>
      <c r="N175" s="229">
        <v>45107</v>
      </c>
      <c r="O175" s="229">
        <v>45156</v>
      </c>
      <c r="P175" s="230">
        <v>45128</v>
      </c>
      <c r="Q175" s="229" t="s">
        <v>532</v>
      </c>
      <c r="R175" s="230">
        <v>45258</v>
      </c>
      <c r="S175" s="229" t="s">
        <v>552</v>
      </c>
    </row>
    <row r="176" spans="1:19" s="125" customFormat="1" ht="15.6" customHeight="1" x14ac:dyDescent="0.25">
      <c r="A176" s="197">
        <v>4</v>
      </c>
      <c r="B176" s="201" t="s">
        <v>162</v>
      </c>
      <c r="C176" s="199" t="s">
        <v>163</v>
      </c>
      <c r="D176" s="201" t="s">
        <v>227</v>
      </c>
      <c r="E176" s="214" t="s">
        <v>229</v>
      </c>
      <c r="F176" s="197" t="s">
        <v>438</v>
      </c>
      <c r="G176" s="219" t="s">
        <v>439</v>
      </c>
      <c r="H176" s="199" t="s">
        <v>309</v>
      </c>
      <c r="I176" s="197" t="s">
        <v>524</v>
      </c>
      <c r="J176" s="185">
        <v>10924527</v>
      </c>
      <c r="K176" s="185">
        <v>12852385</v>
      </c>
      <c r="L176" s="185">
        <v>1927858</v>
      </c>
      <c r="M176" s="212" t="s">
        <v>6</v>
      </c>
      <c r="N176" s="230">
        <v>45225</v>
      </c>
      <c r="O176" s="229">
        <v>45265</v>
      </c>
      <c r="P176" s="230">
        <v>45338</v>
      </c>
      <c r="Q176" s="229" t="s">
        <v>532</v>
      </c>
      <c r="R176" s="229">
        <v>45475</v>
      </c>
      <c r="S176" s="229" t="s">
        <v>552</v>
      </c>
    </row>
    <row r="177" spans="1:19" s="125" customFormat="1" ht="25.5" customHeight="1" x14ac:dyDescent="0.25">
      <c r="A177" s="197">
        <v>4</v>
      </c>
      <c r="B177" s="201" t="s">
        <v>162</v>
      </c>
      <c r="C177" s="199" t="s">
        <v>163</v>
      </c>
      <c r="D177" s="201" t="s">
        <v>227</v>
      </c>
      <c r="E177" s="214" t="s">
        <v>228</v>
      </c>
      <c r="F177" s="197" t="s">
        <v>440</v>
      </c>
      <c r="G177" s="219" t="s">
        <v>441</v>
      </c>
      <c r="H177" s="199" t="s">
        <v>309</v>
      </c>
      <c r="I177" s="197" t="s">
        <v>524</v>
      </c>
      <c r="J177" s="185">
        <v>6800000</v>
      </c>
      <c r="K177" s="185">
        <v>8000000</v>
      </c>
      <c r="L177" s="185">
        <v>1200000</v>
      </c>
      <c r="M177" s="212" t="s">
        <v>6</v>
      </c>
      <c r="N177" s="229">
        <v>45071</v>
      </c>
      <c r="O177" s="229">
        <v>45107</v>
      </c>
      <c r="P177" s="230">
        <v>45092</v>
      </c>
      <c r="Q177" s="229" t="s">
        <v>532</v>
      </c>
      <c r="R177" s="230">
        <v>45265</v>
      </c>
      <c r="S177" s="229" t="s">
        <v>552</v>
      </c>
    </row>
    <row r="178" spans="1:19" s="125" customFormat="1" ht="27.95" customHeight="1" x14ac:dyDescent="0.25">
      <c r="A178" s="197">
        <v>4</v>
      </c>
      <c r="B178" s="201" t="s">
        <v>162</v>
      </c>
      <c r="C178" s="199" t="s">
        <v>163</v>
      </c>
      <c r="D178" s="201" t="s">
        <v>227</v>
      </c>
      <c r="E178" s="214" t="s">
        <v>228</v>
      </c>
      <c r="F178" s="197" t="s">
        <v>442</v>
      </c>
      <c r="G178" s="219" t="s">
        <v>443</v>
      </c>
      <c r="H178" s="199" t="s">
        <v>309</v>
      </c>
      <c r="I178" s="197" t="s">
        <v>524</v>
      </c>
      <c r="J178" s="185">
        <v>4249999</v>
      </c>
      <c r="K178" s="185">
        <v>4999999</v>
      </c>
      <c r="L178" s="185">
        <v>750000</v>
      </c>
      <c r="M178" s="212" t="s">
        <v>6</v>
      </c>
      <c r="N178" s="230">
        <v>45260</v>
      </c>
      <c r="O178" s="229">
        <v>45296</v>
      </c>
      <c r="P178" s="230">
        <v>45271</v>
      </c>
      <c r="Q178" s="229" t="s">
        <v>532</v>
      </c>
      <c r="R178" s="229">
        <v>45412</v>
      </c>
      <c r="S178" s="229" t="s">
        <v>552</v>
      </c>
    </row>
    <row r="179" spans="1:19" s="125" customFormat="1" ht="27.6" customHeight="1" x14ac:dyDescent="0.25">
      <c r="A179" s="197">
        <v>4</v>
      </c>
      <c r="B179" s="201" t="s">
        <v>162</v>
      </c>
      <c r="C179" s="199" t="s">
        <v>163</v>
      </c>
      <c r="D179" s="201" t="s">
        <v>230</v>
      </c>
      <c r="E179" s="214" t="s">
        <v>231</v>
      </c>
      <c r="F179" s="197" t="s">
        <v>444</v>
      </c>
      <c r="G179" s="219" t="s">
        <v>445</v>
      </c>
      <c r="H179" s="199" t="s">
        <v>309</v>
      </c>
      <c r="I179" s="197" t="s">
        <v>524</v>
      </c>
      <c r="J179" s="185">
        <v>1700000</v>
      </c>
      <c r="K179" s="185">
        <v>2000000</v>
      </c>
      <c r="L179" s="185">
        <v>300000</v>
      </c>
      <c r="M179" s="212" t="s">
        <v>6</v>
      </c>
      <c r="N179" s="229">
        <v>44959</v>
      </c>
      <c r="O179" s="229">
        <v>45007</v>
      </c>
      <c r="P179" s="230">
        <v>44908</v>
      </c>
      <c r="Q179" s="229" t="s">
        <v>532</v>
      </c>
      <c r="R179" s="230">
        <v>45120</v>
      </c>
      <c r="S179" s="229" t="s">
        <v>552</v>
      </c>
    </row>
    <row r="180" spans="1:19" s="125" customFormat="1" ht="39" customHeight="1" x14ac:dyDescent="0.25">
      <c r="A180" s="197">
        <v>4</v>
      </c>
      <c r="B180" s="201" t="s">
        <v>162</v>
      </c>
      <c r="C180" s="199" t="s">
        <v>163</v>
      </c>
      <c r="D180" s="201" t="s">
        <v>230</v>
      </c>
      <c r="E180" s="214" t="s">
        <v>231</v>
      </c>
      <c r="F180" s="197" t="s">
        <v>446</v>
      </c>
      <c r="G180" s="219" t="s">
        <v>447</v>
      </c>
      <c r="H180" s="199">
        <v>1</v>
      </c>
      <c r="I180" s="197" t="s">
        <v>524</v>
      </c>
      <c r="J180" s="185">
        <v>1079661</v>
      </c>
      <c r="K180" s="185">
        <v>1270190</v>
      </c>
      <c r="L180" s="185">
        <v>190529</v>
      </c>
      <c r="M180" s="212" t="s">
        <v>6</v>
      </c>
      <c r="N180" s="230">
        <v>45260</v>
      </c>
      <c r="O180" s="230">
        <v>45320</v>
      </c>
      <c r="P180" s="230">
        <v>45257</v>
      </c>
      <c r="Q180" s="229" t="s">
        <v>532</v>
      </c>
      <c r="R180" s="230">
        <v>45384</v>
      </c>
      <c r="S180" s="229" t="s">
        <v>552</v>
      </c>
    </row>
    <row r="181" spans="1:19" s="125" customFormat="1" ht="35.1" customHeight="1" x14ac:dyDescent="0.25">
      <c r="A181" s="197">
        <v>4</v>
      </c>
      <c r="B181" s="201" t="s">
        <v>162</v>
      </c>
      <c r="C181" s="199" t="s">
        <v>163</v>
      </c>
      <c r="D181" s="201" t="s">
        <v>230</v>
      </c>
      <c r="E181" s="214" t="s">
        <v>231</v>
      </c>
      <c r="F181" s="197" t="s">
        <v>446</v>
      </c>
      <c r="G181" s="219" t="s">
        <v>447</v>
      </c>
      <c r="H181" s="199">
        <v>2</v>
      </c>
      <c r="I181" s="197" t="s">
        <v>524</v>
      </c>
      <c r="J181" s="185">
        <v>1961606</v>
      </c>
      <c r="K181" s="185">
        <v>2307772</v>
      </c>
      <c r="L181" s="185">
        <v>346166</v>
      </c>
      <c r="M181" s="212" t="s">
        <v>6</v>
      </c>
      <c r="N181" s="230">
        <v>45260</v>
      </c>
      <c r="O181" s="230">
        <v>45320</v>
      </c>
      <c r="P181" s="230">
        <v>45257</v>
      </c>
      <c r="Q181" s="229" t="s">
        <v>532</v>
      </c>
      <c r="R181" s="230">
        <v>45384</v>
      </c>
      <c r="S181" s="207" t="s">
        <v>48</v>
      </c>
    </row>
    <row r="182" spans="1:19" s="125" customFormat="1" ht="23.1" customHeight="1" x14ac:dyDescent="0.25">
      <c r="A182" s="197">
        <v>4</v>
      </c>
      <c r="B182" s="201" t="s">
        <v>162</v>
      </c>
      <c r="C182" s="199" t="s">
        <v>163</v>
      </c>
      <c r="D182" s="201" t="s">
        <v>230</v>
      </c>
      <c r="E182" s="214" t="s">
        <v>231</v>
      </c>
      <c r="F182" s="197" t="s">
        <v>448</v>
      </c>
      <c r="G182" s="219" t="s">
        <v>449</v>
      </c>
      <c r="H182" s="199" t="s">
        <v>309</v>
      </c>
      <c r="I182" s="197" t="s">
        <v>524</v>
      </c>
      <c r="J182" s="185">
        <v>4513381</v>
      </c>
      <c r="K182" s="185">
        <v>5309860</v>
      </c>
      <c r="L182" s="185">
        <v>796479</v>
      </c>
      <c r="M182" s="212" t="s">
        <v>6</v>
      </c>
      <c r="N182" s="229">
        <v>45043</v>
      </c>
      <c r="O182" s="229">
        <v>45086</v>
      </c>
      <c r="P182" s="230">
        <v>45063</v>
      </c>
      <c r="Q182" s="229" t="s">
        <v>532</v>
      </c>
      <c r="R182" s="229">
        <v>45174</v>
      </c>
      <c r="S182" s="229" t="s">
        <v>552</v>
      </c>
    </row>
    <row r="183" spans="1:19" s="125" customFormat="1" ht="45.95" customHeight="1" x14ac:dyDescent="0.25">
      <c r="A183" s="197">
        <v>4</v>
      </c>
      <c r="B183" s="201" t="s">
        <v>162</v>
      </c>
      <c r="C183" s="199" t="s">
        <v>163</v>
      </c>
      <c r="D183" s="201" t="s">
        <v>230</v>
      </c>
      <c r="E183" s="214" t="s">
        <v>231</v>
      </c>
      <c r="F183" s="199" t="s">
        <v>450</v>
      </c>
      <c r="G183" s="219" t="s">
        <v>451</v>
      </c>
      <c r="H183" s="199" t="s">
        <v>309</v>
      </c>
      <c r="I183" s="197" t="s">
        <v>524</v>
      </c>
      <c r="J183" s="185">
        <v>1448713</v>
      </c>
      <c r="K183" s="185">
        <v>1704369</v>
      </c>
      <c r="L183" s="185">
        <v>255656</v>
      </c>
      <c r="M183" s="213" t="s">
        <v>16</v>
      </c>
      <c r="N183" s="229">
        <v>45043</v>
      </c>
      <c r="O183" s="229">
        <v>45086</v>
      </c>
      <c r="P183" s="230">
        <v>45041</v>
      </c>
      <c r="Q183" s="229" t="s">
        <v>532</v>
      </c>
      <c r="R183" s="229">
        <v>45174</v>
      </c>
      <c r="S183" s="229" t="s">
        <v>552</v>
      </c>
    </row>
    <row r="184" spans="1:19" s="125" customFormat="1" ht="36.6" customHeight="1" x14ac:dyDescent="0.25">
      <c r="A184" s="197">
        <v>4</v>
      </c>
      <c r="B184" s="201" t="s">
        <v>162</v>
      </c>
      <c r="C184" s="199" t="s">
        <v>163</v>
      </c>
      <c r="D184" s="201" t="s">
        <v>230</v>
      </c>
      <c r="E184" s="214" t="s">
        <v>231</v>
      </c>
      <c r="F184" s="199" t="s">
        <v>452</v>
      </c>
      <c r="G184" s="219" t="s">
        <v>453</v>
      </c>
      <c r="H184" s="199" t="s">
        <v>309</v>
      </c>
      <c r="I184" s="197" t="s">
        <v>524</v>
      </c>
      <c r="J184" s="185">
        <v>1479000</v>
      </c>
      <c r="K184" s="185">
        <v>1740000</v>
      </c>
      <c r="L184" s="185">
        <v>261000</v>
      </c>
      <c r="M184" s="213" t="s">
        <v>16</v>
      </c>
      <c r="N184" s="229">
        <v>45043</v>
      </c>
      <c r="O184" s="229">
        <v>45086</v>
      </c>
      <c r="P184" s="230">
        <v>45043</v>
      </c>
      <c r="Q184" s="229" t="s">
        <v>532</v>
      </c>
      <c r="R184" s="229">
        <v>45195</v>
      </c>
      <c r="S184" s="229" t="s">
        <v>552</v>
      </c>
    </row>
    <row r="185" spans="1:19" s="125" customFormat="1" ht="78" customHeight="1" x14ac:dyDescent="0.25">
      <c r="A185" s="197">
        <v>4</v>
      </c>
      <c r="B185" s="201" t="s">
        <v>162</v>
      </c>
      <c r="C185" s="199" t="s">
        <v>163</v>
      </c>
      <c r="D185" s="201" t="s">
        <v>230</v>
      </c>
      <c r="E185" s="214" t="s">
        <v>231</v>
      </c>
      <c r="F185" s="199" t="s">
        <v>454</v>
      </c>
      <c r="G185" s="219" t="s">
        <v>455</v>
      </c>
      <c r="H185" s="199" t="s">
        <v>309</v>
      </c>
      <c r="I185" s="197" t="s">
        <v>524</v>
      </c>
      <c r="J185" s="185">
        <v>2808499</v>
      </c>
      <c r="K185" s="185">
        <v>3304117</v>
      </c>
      <c r="L185" s="185">
        <v>495618</v>
      </c>
      <c r="M185" s="213" t="s">
        <v>15</v>
      </c>
      <c r="N185" s="229">
        <v>44861</v>
      </c>
      <c r="O185" s="229">
        <v>44952</v>
      </c>
      <c r="P185" s="230">
        <v>44980</v>
      </c>
      <c r="Q185" s="229" t="s">
        <v>532</v>
      </c>
      <c r="R185" s="230">
        <v>45120</v>
      </c>
      <c r="S185" s="229" t="s">
        <v>552</v>
      </c>
    </row>
    <row r="186" spans="1:19" s="125" customFormat="1" ht="59.45" customHeight="1" x14ac:dyDescent="0.25">
      <c r="A186" s="197">
        <v>4</v>
      </c>
      <c r="B186" s="201" t="s">
        <v>162</v>
      </c>
      <c r="C186" s="199" t="s">
        <v>163</v>
      </c>
      <c r="D186" s="201" t="s">
        <v>230</v>
      </c>
      <c r="E186" s="214" t="s">
        <v>231</v>
      </c>
      <c r="F186" s="199" t="s">
        <v>456</v>
      </c>
      <c r="G186" s="219" t="s">
        <v>457</v>
      </c>
      <c r="H186" s="199" t="s">
        <v>309</v>
      </c>
      <c r="I186" s="197" t="s">
        <v>524</v>
      </c>
      <c r="J186" s="185">
        <v>2808500</v>
      </c>
      <c r="K186" s="185">
        <v>3304118</v>
      </c>
      <c r="L186" s="185">
        <v>495618</v>
      </c>
      <c r="M186" s="213" t="s">
        <v>15</v>
      </c>
      <c r="N186" s="229">
        <v>45043</v>
      </c>
      <c r="O186" s="229">
        <v>45111</v>
      </c>
      <c r="P186" s="230">
        <v>45089</v>
      </c>
      <c r="Q186" s="229" t="s">
        <v>532</v>
      </c>
      <c r="R186" s="230">
        <v>45265</v>
      </c>
      <c r="S186" s="229" t="s">
        <v>552</v>
      </c>
    </row>
    <row r="187" spans="1:19" s="125" customFormat="1" ht="36" customHeight="1" x14ac:dyDescent="0.25">
      <c r="A187" s="197">
        <v>4</v>
      </c>
      <c r="B187" s="201" t="s">
        <v>162</v>
      </c>
      <c r="C187" s="199" t="s">
        <v>163</v>
      </c>
      <c r="D187" s="201" t="s">
        <v>230</v>
      </c>
      <c r="E187" s="214" t="s">
        <v>231</v>
      </c>
      <c r="F187" s="199" t="s">
        <v>458</v>
      </c>
      <c r="G187" s="219" t="s">
        <v>459</v>
      </c>
      <c r="H187" s="199" t="s">
        <v>309</v>
      </c>
      <c r="I187" s="197" t="s">
        <v>524</v>
      </c>
      <c r="J187" s="185">
        <v>2174289</v>
      </c>
      <c r="K187" s="185">
        <v>2557988</v>
      </c>
      <c r="L187" s="185">
        <v>383699</v>
      </c>
      <c r="M187" s="212" t="s">
        <v>8</v>
      </c>
      <c r="N187" s="229">
        <v>45043</v>
      </c>
      <c r="O187" s="229">
        <v>45107</v>
      </c>
      <c r="P187" s="230">
        <v>45083</v>
      </c>
      <c r="Q187" s="229" t="s">
        <v>532</v>
      </c>
      <c r="R187" s="230">
        <v>45209</v>
      </c>
      <c r="S187" s="229" t="s">
        <v>552</v>
      </c>
    </row>
    <row r="188" spans="1:19" s="125" customFormat="1" ht="36" customHeight="1" x14ac:dyDescent="0.25">
      <c r="A188" s="197">
        <v>4</v>
      </c>
      <c r="B188" s="201" t="s">
        <v>162</v>
      </c>
      <c r="C188" s="199" t="s">
        <v>163</v>
      </c>
      <c r="D188" s="201" t="s">
        <v>230</v>
      </c>
      <c r="E188" s="214" t="s">
        <v>231</v>
      </c>
      <c r="F188" s="199" t="s">
        <v>460</v>
      </c>
      <c r="G188" s="219" t="s">
        <v>572</v>
      </c>
      <c r="H188" s="199" t="s">
        <v>309</v>
      </c>
      <c r="I188" s="197" t="s">
        <v>524</v>
      </c>
      <c r="J188" s="185">
        <v>3623815</v>
      </c>
      <c r="K188" s="185">
        <v>4263312</v>
      </c>
      <c r="L188" s="185">
        <v>639497</v>
      </c>
      <c r="M188" s="213" t="s">
        <v>8</v>
      </c>
      <c r="N188" s="230">
        <v>45463</v>
      </c>
      <c r="O188" s="229">
        <v>45499</v>
      </c>
      <c r="P188" s="208">
        <v>45516</v>
      </c>
      <c r="Q188" s="229" t="s">
        <v>532</v>
      </c>
      <c r="R188" s="230">
        <v>45636</v>
      </c>
      <c r="S188" s="229">
        <v>45680</v>
      </c>
    </row>
    <row r="189" spans="1:19" s="125" customFormat="1" ht="26.1" customHeight="1" x14ac:dyDescent="0.25">
      <c r="A189" s="197">
        <v>4</v>
      </c>
      <c r="B189" s="201" t="s">
        <v>162</v>
      </c>
      <c r="C189" s="199" t="s">
        <v>163</v>
      </c>
      <c r="D189" s="201" t="s">
        <v>232</v>
      </c>
      <c r="E189" s="214" t="s">
        <v>233</v>
      </c>
      <c r="F189" s="197" t="s">
        <v>461</v>
      </c>
      <c r="G189" s="219" t="s">
        <v>462</v>
      </c>
      <c r="H189" s="199">
        <v>1</v>
      </c>
      <c r="I189" s="197" t="s">
        <v>524</v>
      </c>
      <c r="J189" s="185">
        <v>31938092</v>
      </c>
      <c r="K189" s="185">
        <v>37574226</v>
      </c>
      <c r="L189" s="185">
        <v>5636134</v>
      </c>
      <c r="M189" s="212" t="s">
        <v>6</v>
      </c>
      <c r="N189" s="230">
        <v>45134</v>
      </c>
      <c r="O189" s="230">
        <v>45195</v>
      </c>
      <c r="P189" s="230">
        <v>45247</v>
      </c>
      <c r="Q189" s="229" t="s">
        <v>532</v>
      </c>
      <c r="R189" s="230">
        <v>45363</v>
      </c>
      <c r="S189" s="229" t="s">
        <v>552</v>
      </c>
    </row>
    <row r="190" spans="1:19" s="125" customFormat="1" ht="19.5" customHeight="1" x14ac:dyDescent="0.25">
      <c r="A190" s="197">
        <v>4</v>
      </c>
      <c r="B190" s="201" t="s">
        <v>162</v>
      </c>
      <c r="C190" s="199" t="s">
        <v>163</v>
      </c>
      <c r="D190" s="201" t="s">
        <v>232</v>
      </c>
      <c r="E190" s="214" t="s">
        <v>233</v>
      </c>
      <c r="F190" s="197" t="s">
        <v>461</v>
      </c>
      <c r="G190" s="219" t="s">
        <v>462</v>
      </c>
      <c r="H190" s="199">
        <v>2</v>
      </c>
      <c r="I190" s="197" t="s">
        <v>524</v>
      </c>
      <c r="J190" s="185">
        <v>6205158</v>
      </c>
      <c r="K190" s="185">
        <v>7300186</v>
      </c>
      <c r="L190" s="185">
        <v>1095028</v>
      </c>
      <c r="M190" s="212" t="s">
        <v>6</v>
      </c>
      <c r="N190" s="229">
        <v>45407</v>
      </c>
      <c r="O190" s="230">
        <v>45454</v>
      </c>
      <c r="P190" s="208">
        <v>45426</v>
      </c>
      <c r="Q190" s="226" t="s">
        <v>532</v>
      </c>
      <c r="R190" s="208">
        <v>45538</v>
      </c>
      <c r="S190" s="208">
        <v>45583</v>
      </c>
    </row>
    <row r="191" spans="1:19" s="125" customFormat="1" ht="25.5" customHeight="1" x14ac:dyDescent="0.25">
      <c r="A191" s="197">
        <v>4</v>
      </c>
      <c r="B191" s="201" t="s">
        <v>162</v>
      </c>
      <c r="C191" s="199" t="s">
        <v>163</v>
      </c>
      <c r="D191" s="201" t="s">
        <v>232</v>
      </c>
      <c r="E191" s="214" t="s">
        <v>233</v>
      </c>
      <c r="F191" s="197" t="s">
        <v>461</v>
      </c>
      <c r="G191" s="219" t="s">
        <v>462</v>
      </c>
      <c r="H191" s="199">
        <v>4</v>
      </c>
      <c r="I191" s="197" t="s">
        <v>524</v>
      </c>
      <c r="J191" s="185">
        <v>12004343</v>
      </c>
      <c r="K191" s="185">
        <v>14122757</v>
      </c>
      <c r="L191" s="185">
        <v>2118414</v>
      </c>
      <c r="M191" s="212" t="s">
        <v>6</v>
      </c>
      <c r="N191" s="230">
        <v>45624</v>
      </c>
      <c r="O191" s="229">
        <v>45677</v>
      </c>
      <c r="P191" s="208">
        <v>45638</v>
      </c>
      <c r="Q191" s="229" t="s">
        <v>532</v>
      </c>
      <c r="R191" s="208">
        <v>45699</v>
      </c>
      <c r="S191" s="208">
        <v>45733</v>
      </c>
    </row>
    <row r="192" spans="1:19" s="125" customFormat="1" ht="25.5" customHeight="1" x14ac:dyDescent="0.25">
      <c r="A192" s="197">
        <v>4</v>
      </c>
      <c r="B192" s="201" t="s">
        <v>162</v>
      </c>
      <c r="C192" s="199" t="s">
        <v>163</v>
      </c>
      <c r="D192" s="201" t="s">
        <v>232</v>
      </c>
      <c r="E192" s="214" t="s">
        <v>233</v>
      </c>
      <c r="F192" s="197" t="s">
        <v>461</v>
      </c>
      <c r="G192" s="219" t="s">
        <v>462</v>
      </c>
      <c r="H192" s="199">
        <v>5</v>
      </c>
      <c r="I192" s="197" t="s">
        <v>524</v>
      </c>
      <c r="J192" s="185">
        <v>7816351</v>
      </c>
      <c r="K192" s="185">
        <v>9195708</v>
      </c>
      <c r="L192" s="185">
        <v>1379357</v>
      </c>
      <c r="M192" s="212" t="s">
        <v>6</v>
      </c>
      <c r="N192" s="230">
        <v>45624</v>
      </c>
      <c r="O192" s="229">
        <v>45677</v>
      </c>
      <c r="P192" s="208">
        <v>45630</v>
      </c>
      <c r="Q192" s="226" t="s">
        <v>532</v>
      </c>
      <c r="R192" s="208">
        <v>45699</v>
      </c>
      <c r="S192" s="208">
        <v>45727</v>
      </c>
    </row>
    <row r="193" spans="1:19" s="125" customFormat="1" ht="39" customHeight="1" x14ac:dyDescent="0.25">
      <c r="A193" s="197">
        <v>4</v>
      </c>
      <c r="B193" s="201" t="s">
        <v>162</v>
      </c>
      <c r="C193" s="199" t="s">
        <v>163</v>
      </c>
      <c r="D193" s="201" t="s">
        <v>232</v>
      </c>
      <c r="E193" s="214" t="s">
        <v>233</v>
      </c>
      <c r="F193" s="197" t="s">
        <v>463</v>
      </c>
      <c r="G193" s="219" t="s">
        <v>464</v>
      </c>
      <c r="H193" s="199" t="s">
        <v>309</v>
      </c>
      <c r="I193" s="197" t="s">
        <v>524</v>
      </c>
      <c r="J193" s="185">
        <v>5950000</v>
      </c>
      <c r="K193" s="185">
        <v>7000000</v>
      </c>
      <c r="L193" s="185">
        <v>1050000</v>
      </c>
      <c r="M193" s="212" t="s">
        <v>6</v>
      </c>
      <c r="N193" s="226" t="s">
        <v>528</v>
      </c>
      <c r="O193" s="226" t="s">
        <v>528</v>
      </c>
      <c r="P193" s="208">
        <v>45639</v>
      </c>
      <c r="Q193" s="229" t="s">
        <v>532</v>
      </c>
      <c r="R193" s="208">
        <v>45741</v>
      </c>
      <c r="S193" s="199" t="s">
        <v>43</v>
      </c>
    </row>
    <row r="194" spans="1:19" s="125" customFormat="1" ht="25.5" customHeight="1" x14ac:dyDescent="0.25">
      <c r="A194" s="197">
        <v>4</v>
      </c>
      <c r="B194" s="201" t="s">
        <v>162</v>
      </c>
      <c r="C194" s="199" t="s">
        <v>163</v>
      </c>
      <c r="D194" s="201" t="s">
        <v>232</v>
      </c>
      <c r="E194" s="214" t="s">
        <v>233</v>
      </c>
      <c r="F194" s="197" t="s">
        <v>465</v>
      </c>
      <c r="G194" s="219" t="s">
        <v>571</v>
      </c>
      <c r="H194" s="199" t="s">
        <v>309</v>
      </c>
      <c r="I194" s="197" t="s">
        <v>524</v>
      </c>
      <c r="J194" s="185">
        <v>6120000</v>
      </c>
      <c r="K194" s="185">
        <v>7200000</v>
      </c>
      <c r="L194" s="185">
        <v>1080000</v>
      </c>
      <c r="M194" s="212" t="s">
        <v>6</v>
      </c>
      <c r="N194" s="229">
        <v>45260</v>
      </c>
      <c r="O194" s="229">
        <v>45296</v>
      </c>
      <c r="P194" s="229">
        <v>45341</v>
      </c>
      <c r="Q194" s="229" t="s">
        <v>532</v>
      </c>
      <c r="R194" s="230">
        <v>45440</v>
      </c>
      <c r="S194" s="229" t="s">
        <v>552</v>
      </c>
    </row>
    <row r="195" spans="1:19" s="125" customFormat="1" ht="25.5" customHeight="1" x14ac:dyDescent="0.25">
      <c r="A195" s="197">
        <v>4</v>
      </c>
      <c r="B195" s="201" t="s">
        <v>162</v>
      </c>
      <c r="C195" s="199" t="s">
        <v>163</v>
      </c>
      <c r="D195" s="201" t="s">
        <v>232</v>
      </c>
      <c r="E195" s="214" t="s">
        <v>233</v>
      </c>
      <c r="F195" s="197" t="s">
        <v>466</v>
      </c>
      <c r="G195" s="219" t="s">
        <v>467</v>
      </c>
      <c r="H195" s="199" t="s">
        <v>309</v>
      </c>
      <c r="I195" s="197" t="s">
        <v>524</v>
      </c>
      <c r="J195" s="185">
        <v>10599500</v>
      </c>
      <c r="K195" s="185">
        <v>12470000</v>
      </c>
      <c r="L195" s="185">
        <v>1870500</v>
      </c>
      <c r="M195" s="212" t="s">
        <v>6</v>
      </c>
      <c r="N195" s="229">
        <v>44679</v>
      </c>
      <c r="O195" s="229">
        <v>44952</v>
      </c>
      <c r="P195" s="229">
        <v>45090</v>
      </c>
      <c r="Q195" s="229" t="s">
        <v>532</v>
      </c>
      <c r="R195" s="230">
        <v>45272</v>
      </c>
      <c r="S195" s="229" t="s">
        <v>552</v>
      </c>
    </row>
    <row r="196" spans="1:19" s="125" customFormat="1" ht="17.100000000000001" customHeight="1" x14ac:dyDescent="0.25">
      <c r="A196" s="197">
        <v>4</v>
      </c>
      <c r="B196" s="201" t="s">
        <v>162</v>
      </c>
      <c r="C196" s="199" t="s">
        <v>163</v>
      </c>
      <c r="D196" s="201" t="s">
        <v>232</v>
      </c>
      <c r="E196" s="214" t="s">
        <v>233</v>
      </c>
      <c r="F196" s="197" t="s">
        <v>468</v>
      </c>
      <c r="G196" s="219" t="s">
        <v>469</v>
      </c>
      <c r="H196" s="199" t="s">
        <v>309</v>
      </c>
      <c r="I196" s="197" t="s">
        <v>524</v>
      </c>
      <c r="J196" s="185">
        <v>1087059</v>
      </c>
      <c r="K196" s="185">
        <v>1278893</v>
      </c>
      <c r="L196" s="185">
        <v>191834</v>
      </c>
      <c r="M196" s="212" t="s">
        <v>15</v>
      </c>
      <c r="N196" s="229">
        <v>45071</v>
      </c>
      <c r="O196" s="229">
        <v>45111</v>
      </c>
      <c r="P196" s="230">
        <v>45126</v>
      </c>
      <c r="Q196" s="229" t="s">
        <v>532</v>
      </c>
      <c r="R196" s="230">
        <v>45349</v>
      </c>
      <c r="S196" s="229" t="s">
        <v>552</v>
      </c>
    </row>
    <row r="197" spans="1:19" s="125" customFormat="1" ht="69.599999999999994" customHeight="1" x14ac:dyDescent="0.25">
      <c r="A197" s="197">
        <v>4</v>
      </c>
      <c r="B197" s="201" t="s">
        <v>162</v>
      </c>
      <c r="C197" s="199" t="s">
        <v>163</v>
      </c>
      <c r="D197" s="201" t="s">
        <v>234</v>
      </c>
      <c r="E197" s="214" t="s">
        <v>235</v>
      </c>
      <c r="F197" s="197" t="s">
        <v>470</v>
      </c>
      <c r="G197" s="219" t="s">
        <v>471</v>
      </c>
      <c r="H197" s="199" t="s">
        <v>309</v>
      </c>
      <c r="I197" s="197" t="s">
        <v>524</v>
      </c>
      <c r="J197" s="185">
        <v>6732119</v>
      </c>
      <c r="K197" s="185">
        <v>7920140</v>
      </c>
      <c r="L197" s="185">
        <v>1188021</v>
      </c>
      <c r="M197" s="212" t="s">
        <v>6</v>
      </c>
      <c r="N197" s="229">
        <v>44707</v>
      </c>
      <c r="O197" s="229">
        <v>44952</v>
      </c>
      <c r="P197" s="229">
        <v>45082</v>
      </c>
      <c r="Q197" s="229" t="s">
        <v>532</v>
      </c>
      <c r="R197" s="229">
        <v>45265</v>
      </c>
      <c r="S197" s="229" t="s">
        <v>552</v>
      </c>
    </row>
    <row r="198" spans="1:19" s="125" customFormat="1" ht="67.5" customHeight="1" x14ac:dyDescent="0.25">
      <c r="A198" s="197">
        <v>4</v>
      </c>
      <c r="B198" s="201" t="s">
        <v>162</v>
      </c>
      <c r="C198" s="199" t="s">
        <v>163</v>
      </c>
      <c r="D198" s="201" t="s">
        <v>234</v>
      </c>
      <c r="E198" s="214" t="s">
        <v>235</v>
      </c>
      <c r="F198" s="197" t="s">
        <v>472</v>
      </c>
      <c r="G198" s="219" t="s">
        <v>473</v>
      </c>
      <c r="H198" s="199" t="s">
        <v>309</v>
      </c>
      <c r="I198" s="197" t="s">
        <v>524</v>
      </c>
      <c r="J198" s="185">
        <v>850000</v>
      </c>
      <c r="K198" s="185">
        <v>1000000</v>
      </c>
      <c r="L198" s="185">
        <v>150000</v>
      </c>
      <c r="M198" s="212" t="s">
        <v>6</v>
      </c>
      <c r="N198" s="229">
        <v>44616</v>
      </c>
      <c r="O198" s="229">
        <v>44952</v>
      </c>
      <c r="P198" s="229">
        <v>45012</v>
      </c>
      <c r="Q198" s="229" t="s">
        <v>532</v>
      </c>
      <c r="R198" s="229">
        <v>45120</v>
      </c>
      <c r="S198" s="229" t="s">
        <v>552</v>
      </c>
    </row>
    <row r="199" spans="1:19" s="125" customFormat="1" ht="38.1" customHeight="1" x14ac:dyDescent="0.25">
      <c r="A199" s="197">
        <v>4</v>
      </c>
      <c r="B199" s="201" t="s">
        <v>162</v>
      </c>
      <c r="C199" s="199" t="s">
        <v>163</v>
      </c>
      <c r="D199" s="201" t="s">
        <v>234</v>
      </c>
      <c r="E199" s="214" t="s">
        <v>235</v>
      </c>
      <c r="F199" s="197" t="s">
        <v>474</v>
      </c>
      <c r="G199" s="219" t="s">
        <v>475</v>
      </c>
      <c r="H199" s="199" t="s">
        <v>309</v>
      </c>
      <c r="I199" s="197" t="s">
        <v>524</v>
      </c>
      <c r="J199" s="185">
        <v>3697500</v>
      </c>
      <c r="K199" s="185">
        <v>4350000</v>
      </c>
      <c r="L199" s="185">
        <v>652500</v>
      </c>
      <c r="M199" s="212" t="s">
        <v>6</v>
      </c>
      <c r="N199" s="229">
        <v>44526</v>
      </c>
      <c r="O199" s="229">
        <v>44952</v>
      </c>
      <c r="P199" s="229">
        <v>44973</v>
      </c>
      <c r="Q199" s="229" t="s">
        <v>532</v>
      </c>
      <c r="R199" s="229">
        <v>45097</v>
      </c>
      <c r="S199" s="229" t="s">
        <v>552</v>
      </c>
    </row>
    <row r="200" spans="1:19" s="125" customFormat="1" ht="33.75" x14ac:dyDescent="0.25">
      <c r="A200" s="197">
        <v>4</v>
      </c>
      <c r="B200" s="201" t="s">
        <v>162</v>
      </c>
      <c r="C200" s="199" t="s">
        <v>163</v>
      </c>
      <c r="D200" s="201" t="s">
        <v>234</v>
      </c>
      <c r="E200" s="214" t="s">
        <v>235</v>
      </c>
      <c r="F200" s="197" t="s">
        <v>476</v>
      </c>
      <c r="G200" s="219" t="s">
        <v>477</v>
      </c>
      <c r="H200" s="203">
        <v>1</v>
      </c>
      <c r="I200" s="197" t="s">
        <v>524</v>
      </c>
      <c r="J200" s="185">
        <v>8035359</v>
      </c>
      <c r="K200" s="185">
        <v>9453364</v>
      </c>
      <c r="L200" s="185">
        <v>1418005</v>
      </c>
      <c r="M200" s="212" t="s">
        <v>6</v>
      </c>
      <c r="N200" s="229">
        <v>45281</v>
      </c>
      <c r="O200" s="230">
        <v>45320</v>
      </c>
      <c r="P200" s="230">
        <v>45273</v>
      </c>
      <c r="Q200" s="229" t="s">
        <v>532</v>
      </c>
      <c r="R200" s="229">
        <v>45342</v>
      </c>
      <c r="S200" s="229" t="s">
        <v>552</v>
      </c>
    </row>
    <row r="201" spans="1:19" s="125" customFormat="1" ht="30" customHeight="1" x14ac:dyDescent="0.25">
      <c r="A201" s="197">
        <v>4</v>
      </c>
      <c r="B201" s="201" t="s">
        <v>162</v>
      </c>
      <c r="C201" s="199" t="s">
        <v>163</v>
      </c>
      <c r="D201" s="201" t="s">
        <v>234</v>
      </c>
      <c r="E201" s="214" t="s">
        <v>235</v>
      </c>
      <c r="F201" s="197" t="s">
        <v>476</v>
      </c>
      <c r="G201" s="219" t="s">
        <v>477</v>
      </c>
      <c r="H201" s="203">
        <v>2</v>
      </c>
      <c r="I201" s="197" t="s">
        <v>524</v>
      </c>
      <c r="J201" s="185">
        <v>1280641</v>
      </c>
      <c r="K201" s="185">
        <v>1506637</v>
      </c>
      <c r="L201" s="185">
        <v>225996</v>
      </c>
      <c r="M201" s="212" t="s">
        <v>6</v>
      </c>
      <c r="N201" s="229">
        <v>45379</v>
      </c>
      <c r="O201" s="229">
        <v>45433</v>
      </c>
      <c r="P201" s="230">
        <v>45426</v>
      </c>
      <c r="Q201" s="229" t="s">
        <v>532</v>
      </c>
      <c r="R201" s="229">
        <v>45489</v>
      </c>
      <c r="S201" s="229" t="s">
        <v>552</v>
      </c>
    </row>
    <row r="202" spans="1:19" s="125" customFormat="1" ht="26.45" customHeight="1" x14ac:dyDescent="0.25">
      <c r="A202" s="197">
        <v>4</v>
      </c>
      <c r="B202" s="201" t="s">
        <v>162</v>
      </c>
      <c r="C202" s="199" t="s">
        <v>163</v>
      </c>
      <c r="D202" s="201" t="s">
        <v>234</v>
      </c>
      <c r="E202" s="214" t="s">
        <v>235</v>
      </c>
      <c r="F202" s="197" t="s">
        <v>478</v>
      </c>
      <c r="G202" s="219" t="s">
        <v>479</v>
      </c>
      <c r="H202" s="199" t="s">
        <v>309</v>
      </c>
      <c r="I202" s="197" t="s">
        <v>524</v>
      </c>
      <c r="J202" s="185">
        <v>11092500</v>
      </c>
      <c r="K202" s="185">
        <v>13050000</v>
      </c>
      <c r="L202" s="185">
        <v>1957500</v>
      </c>
      <c r="M202" s="212" t="s">
        <v>6</v>
      </c>
      <c r="N202" s="229">
        <v>45106</v>
      </c>
      <c r="O202" s="229">
        <v>45156</v>
      </c>
      <c r="P202" s="229">
        <v>45090</v>
      </c>
      <c r="Q202" s="229" t="s">
        <v>532</v>
      </c>
      <c r="R202" s="230">
        <v>45251</v>
      </c>
      <c r="S202" s="229" t="s">
        <v>552</v>
      </c>
    </row>
    <row r="203" spans="1:19" s="125" customFormat="1" ht="17.45" customHeight="1" x14ac:dyDescent="0.25">
      <c r="A203" s="197">
        <v>4</v>
      </c>
      <c r="B203" s="201" t="s">
        <v>162</v>
      </c>
      <c r="C203" s="199" t="s">
        <v>163</v>
      </c>
      <c r="D203" s="201" t="s">
        <v>234</v>
      </c>
      <c r="E203" s="214" t="s">
        <v>235</v>
      </c>
      <c r="F203" s="202" t="s">
        <v>480</v>
      </c>
      <c r="G203" s="219" t="s">
        <v>481</v>
      </c>
      <c r="H203" s="199" t="s">
        <v>309</v>
      </c>
      <c r="I203" s="197" t="s">
        <v>524</v>
      </c>
      <c r="J203" s="185">
        <v>11341111</v>
      </c>
      <c r="K203" s="185">
        <v>13342484</v>
      </c>
      <c r="L203" s="185">
        <v>2001373</v>
      </c>
      <c r="M203" s="221" t="s">
        <v>10</v>
      </c>
      <c r="N203" s="229">
        <v>45106</v>
      </c>
      <c r="O203" s="229">
        <v>45196</v>
      </c>
      <c r="P203" s="229">
        <v>45058</v>
      </c>
      <c r="Q203" s="229" t="s">
        <v>532</v>
      </c>
      <c r="R203" s="230">
        <v>45209</v>
      </c>
      <c r="S203" s="229" t="s">
        <v>552</v>
      </c>
    </row>
    <row r="204" spans="1:19" s="125" customFormat="1" ht="37.5" customHeight="1" x14ac:dyDescent="0.25">
      <c r="A204" s="197">
        <v>4</v>
      </c>
      <c r="B204" s="201" t="s">
        <v>162</v>
      </c>
      <c r="C204" s="199" t="s">
        <v>163</v>
      </c>
      <c r="D204" s="201" t="s">
        <v>234</v>
      </c>
      <c r="E204" s="214" t="s">
        <v>235</v>
      </c>
      <c r="F204" s="197" t="s">
        <v>482</v>
      </c>
      <c r="G204" s="219" t="s">
        <v>483</v>
      </c>
      <c r="H204" s="199">
        <v>1</v>
      </c>
      <c r="I204" s="197" t="s">
        <v>524</v>
      </c>
      <c r="J204" s="185">
        <v>18716653</v>
      </c>
      <c r="K204" s="185">
        <v>22019592</v>
      </c>
      <c r="L204" s="185">
        <v>3302939</v>
      </c>
      <c r="M204" s="212" t="s">
        <v>16</v>
      </c>
      <c r="N204" s="229">
        <v>45071</v>
      </c>
      <c r="O204" s="229">
        <v>45126</v>
      </c>
      <c r="P204" s="229">
        <v>45096</v>
      </c>
      <c r="Q204" s="229" t="s">
        <v>532</v>
      </c>
      <c r="R204" s="230">
        <v>45272</v>
      </c>
      <c r="S204" s="229" t="s">
        <v>552</v>
      </c>
    </row>
    <row r="205" spans="1:19" s="125" customFormat="1" ht="33.75" x14ac:dyDescent="0.25">
      <c r="A205" s="197">
        <v>4</v>
      </c>
      <c r="B205" s="201" t="s">
        <v>162</v>
      </c>
      <c r="C205" s="199" t="s">
        <v>163</v>
      </c>
      <c r="D205" s="201" t="s">
        <v>234</v>
      </c>
      <c r="E205" s="214" t="s">
        <v>235</v>
      </c>
      <c r="F205" s="197" t="s">
        <v>482</v>
      </c>
      <c r="G205" s="219" t="s">
        <v>483</v>
      </c>
      <c r="H205" s="199">
        <v>2</v>
      </c>
      <c r="I205" s="197" t="s">
        <v>524</v>
      </c>
      <c r="J205" s="185">
        <v>16081760</v>
      </c>
      <c r="K205" s="185">
        <v>18919718</v>
      </c>
      <c r="L205" s="185">
        <v>2837958</v>
      </c>
      <c r="M205" s="212" t="s">
        <v>16</v>
      </c>
      <c r="N205" s="229">
        <v>45071</v>
      </c>
      <c r="O205" s="229">
        <v>45126</v>
      </c>
      <c r="P205" s="229">
        <v>45096</v>
      </c>
      <c r="Q205" s="229" t="s">
        <v>532</v>
      </c>
      <c r="R205" s="230">
        <v>45272</v>
      </c>
      <c r="S205" s="197" t="s">
        <v>44</v>
      </c>
    </row>
    <row r="206" spans="1:19" s="125" customFormat="1" ht="29.1" customHeight="1" x14ac:dyDescent="0.25">
      <c r="A206" s="197">
        <v>4</v>
      </c>
      <c r="B206" s="201" t="s">
        <v>162</v>
      </c>
      <c r="C206" s="199" t="s">
        <v>163</v>
      </c>
      <c r="D206" s="201" t="s">
        <v>234</v>
      </c>
      <c r="E206" s="214" t="s">
        <v>235</v>
      </c>
      <c r="F206" s="197" t="s">
        <v>484</v>
      </c>
      <c r="G206" s="219" t="s">
        <v>485</v>
      </c>
      <c r="H206" s="199" t="s">
        <v>309</v>
      </c>
      <c r="I206" s="197" t="s">
        <v>524</v>
      </c>
      <c r="J206" s="185">
        <v>3621784</v>
      </c>
      <c r="K206" s="185">
        <v>4260923</v>
      </c>
      <c r="L206" s="185">
        <v>639139</v>
      </c>
      <c r="M206" s="212" t="s">
        <v>16</v>
      </c>
      <c r="N206" s="229">
        <v>45071</v>
      </c>
      <c r="O206" s="229">
        <v>45111</v>
      </c>
      <c r="P206" s="229">
        <v>45086</v>
      </c>
      <c r="Q206" s="229" t="s">
        <v>532</v>
      </c>
      <c r="R206" s="229">
        <v>45181</v>
      </c>
      <c r="S206" s="229" t="s">
        <v>552</v>
      </c>
    </row>
    <row r="207" spans="1:19" s="125" customFormat="1" ht="33.75" x14ac:dyDescent="0.25">
      <c r="A207" s="197">
        <v>4</v>
      </c>
      <c r="B207" s="201" t="s">
        <v>162</v>
      </c>
      <c r="C207" s="199" t="s">
        <v>163</v>
      </c>
      <c r="D207" s="201" t="s">
        <v>234</v>
      </c>
      <c r="E207" s="214" t="s">
        <v>235</v>
      </c>
      <c r="F207" s="197" t="s">
        <v>486</v>
      </c>
      <c r="G207" s="219" t="s">
        <v>487</v>
      </c>
      <c r="H207" s="199">
        <v>1</v>
      </c>
      <c r="I207" s="197" t="s">
        <v>524</v>
      </c>
      <c r="J207" s="185">
        <v>8301520</v>
      </c>
      <c r="K207" s="185">
        <v>9766495</v>
      </c>
      <c r="L207" s="185">
        <v>1464975</v>
      </c>
      <c r="M207" s="212" t="s">
        <v>16</v>
      </c>
      <c r="N207" s="230">
        <v>45197</v>
      </c>
      <c r="O207" s="230">
        <v>45252</v>
      </c>
      <c r="P207" s="229">
        <v>45219</v>
      </c>
      <c r="Q207" s="229" t="s">
        <v>532</v>
      </c>
      <c r="R207" s="229">
        <v>45405</v>
      </c>
      <c r="S207" s="229" t="s">
        <v>552</v>
      </c>
    </row>
    <row r="208" spans="1:19" s="125" customFormat="1" ht="33.75" x14ac:dyDescent="0.25">
      <c r="A208" s="197">
        <v>4</v>
      </c>
      <c r="B208" s="201" t="s">
        <v>162</v>
      </c>
      <c r="C208" s="199" t="s">
        <v>163</v>
      </c>
      <c r="D208" s="201" t="s">
        <v>234</v>
      </c>
      <c r="E208" s="214" t="s">
        <v>235</v>
      </c>
      <c r="F208" s="197" t="s">
        <v>486</v>
      </c>
      <c r="G208" s="219" t="s">
        <v>487</v>
      </c>
      <c r="H208" s="199">
        <v>2</v>
      </c>
      <c r="I208" s="197" t="s">
        <v>524</v>
      </c>
      <c r="J208" s="185">
        <v>4374723</v>
      </c>
      <c r="K208" s="185">
        <v>5146733</v>
      </c>
      <c r="L208" s="185">
        <v>772010</v>
      </c>
      <c r="M208" s="212" t="s">
        <v>16</v>
      </c>
      <c r="N208" s="230">
        <v>45197</v>
      </c>
      <c r="O208" s="230">
        <v>45252</v>
      </c>
      <c r="P208" s="229">
        <v>45219</v>
      </c>
      <c r="Q208" s="229" t="s">
        <v>532</v>
      </c>
      <c r="R208" s="229">
        <v>45405</v>
      </c>
      <c r="S208" s="229" t="s">
        <v>552</v>
      </c>
    </row>
    <row r="209" spans="1:19" s="125" customFormat="1" ht="26.1" customHeight="1" x14ac:dyDescent="0.25">
      <c r="A209" s="197">
        <v>4</v>
      </c>
      <c r="B209" s="201" t="s">
        <v>164</v>
      </c>
      <c r="C209" s="199" t="s">
        <v>165</v>
      </c>
      <c r="D209" s="201" t="s">
        <v>236</v>
      </c>
      <c r="E209" s="214" t="s">
        <v>237</v>
      </c>
      <c r="F209" s="197" t="s">
        <v>488</v>
      </c>
      <c r="G209" s="219" t="s">
        <v>489</v>
      </c>
      <c r="H209" s="199" t="s">
        <v>309</v>
      </c>
      <c r="I209" s="197" t="s">
        <v>524</v>
      </c>
      <c r="J209" s="185">
        <v>8671931</v>
      </c>
      <c r="K209" s="185">
        <v>10202272</v>
      </c>
      <c r="L209" s="185">
        <v>1530341</v>
      </c>
      <c r="M209" s="212" t="s">
        <v>6</v>
      </c>
      <c r="N209" s="229">
        <v>45071</v>
      </c>
      <c r="O209" s="229">
        <v>45112</v>
      </c>
      <c r="P209" s="230">
        <v>45111</v>
      </c>
      <c r="Q209" s="229" t="s">
        <v>532</v>
      </c>
      <c r="R209" s="229">
        <v>45279</v>
      </c>
      <c r="S209" s="229" t="s">
        <v>552</v>
      </c>
    </row>
    <row r="210" spans="1:19" s="125" customFormat="1" ht="15.6" customHeight="1" x14ac:dyDescent="0.25">
      <c r="A210" s="197">
        <v>5</v>
      </c>
      <c r="B210" s="201" t="s">
        <v>166</v>
      </c>
      <c r="C210" s="199" t="s">
        <v>167</v>
      </c>
      <c r="D210" s="201" t="s">
        <v>238</v>
      </c>
      <c r="E210" s="214" t="s">
        <v>239</v>
      </c>
      <c r="F210" s="202" t="s">
        <v>490</v>
      </c>
      <c r="G210" s="219" t="s">
        <v>491</v>
      </c>
      <c r="H210" s="199">
        <v>1</v>
      </c>
      <c r="I210" s="197" t="s">
        <v>522</v>
      </c>
      <c r="J210" s="185">
        <v>39933000</v>
      </c>
      <c r="K210" s="185">
        <v>46980000</v>
      </c>
      <c r="L210" s="185">
        <v>7047000</v>
      </c>
      <c r="M210" s="221" t="s">
        <v>10</v>
      </c>
      <c r="N210" s="229">
        <v>45106</v>
      </c>
      <c r="O210" s="229">
        <v>45140</v>
      </c>
      <c r="P210" s="230">
        <v>45098</v>
      </c>
      <c r="Q210" s="226" t="s">
        <v>532</v>
      </c>
      <c r="R210" s="229">
        <v>45307</v>
      </c>
      <c r="S210" s="229">
        <v>45421</v>
      </c>
    </row>
    <row r="211" spans="1:19" s="125" customFormat="1" ht="15.6" customHeight="1" x14ac:dyDescent="0.25">
      <c r="A211" s="197">
        <v>5</v>
      </c>
      <c r="B211" s="201" t="s">
        <v>166</v>
      </c>
      <c r="C211" s="199" t="s">
        <v>167</v>
      </c>
      <c r="D211" s="201" t="s">
        <v>238</v>
      </c>
      <c r="E211" s="214" t="s">
        <v>239</v>
      </c>
      <c r="F211" s="202" t="s">
        <v>490</v>
      </c>
      <c r="G211" s="219" t="s">
        <v>491</v>
      </c>
      <c r="H211" s="199">
        <v>2</v>
      </c>
      <c r="I211" s="197" t="s">
        <v>522</v>
      </c>
      <c r="J211" s="185">
        <v>62868562</v>
      </c>
      <c r="K211" s="185">
        <v>73963015</v>
      </c>
      <c r="L211" s="185">
        <v>11094453</v>
      </c>
      <c r="M211" s="221" t="s">
        <v>10</v>
      </c>
      <c r="N211" s="229">
        <v>45106</v>
      </c>
      <c r="O211" s="229">
        <v>45140</v>
      </c>
      <c r="P211" s="230">
        <v>45098</v>
      </c>
      <c r="Q211" s="226" t="s">
        <v>532</v>
      </c>
      <c r="R211" s="229">
        <v>45307</v>
      </c>
      <c r="S211" s="229">
        <v>45343</v>
      </c>
    </row>
    <row r="212" spans="1:19" s="125" customFormat="1" ht="54.6" customHeight="1" x14ac:dyDescent="0.25">
      <c r="A212" s="197">
        <v>5</v>
      </c>
      <c r="B212" s="201" t="s">
        <v>166</v>
      </c>
      <c r="C212" s="199" t="s">
        <v>167</v>
      </c>
      <c r="D212" s="201" t="s">
        <v>238</v>
      </c>
      <c r="E212" s="214" t="s">
        <v>239</v>
      </c>
      <c r="F212" s="202" t="s">
        <v>490</v>
      </c>
      <c r="G212" s="219" t="s">
        <v>491</v>
      </c>
      <c r="H212" s="199">
        <v>3</v>
      </c>
      <c r="I212" s="197" t="s">
        <v>522</v>
      </c>
      <c r="J212" s="185">
        <v>31436971</v>
      </c>
      <c r="K212" s="185">
        <v>36984672</v>
      </c>
      <c r="L212" s="185">
        <v>5547701</v>
      </c>
      <c r="M212" s="221" t="s">
        <v>10</v>
      </c>
      <c r="N212" s="229">
        <v>45106</v>
      </c>
      <c r="O212" s="229">
        <v>45140</v>
      </c>
      <c r="P212" s="230">
        <v>45098</v>
      </c>
      <c r="Q212" s="226" t="s">
        <v>532</v>
      </c>
      <c r="R212" s="229">
        <v>45307</v>
      </c>
      <c r="S212" s="199" t="s">
        <v>49</v>
      </c>
    </row>
    <row r="213" spans="1:19" s="125" customFormat="1" ht="24.95" customHeight="1" x14ac:dyDescent="0.25">
      <c r="A213" s="197">
        <v>5</v>
      </c>
      <c r="B213" s="201" t="s">
        <v>166</v>
      </c>
      <c r="C213" s="199" t="s">
        <v>167</v>
      </c>
      <c r="D213" s="201" t="s">
        <v>238</v>
      </c>
      <c r="E213" s="214" t="s">
        <v>239</v>
      </c>
      <c r="F213" s="202" t="s">
        <v>492</v>
      </c>
      <c r="G213" s="219" t="s">
        <v>493</v>
      </c>
      <c r="H213" s="204" t="s">
        <v>309</v>
      </c>
      <c r="I213" s="197" t="s">
        <v>522</v>
      </c>
      <c r="J213" s="185">
        <v>377295</v>
      </c>
      <c r="K213" s="185">
        <v>443877</v>
      </c>
      <c r="L213" s="185">
        <v>66582</v>
      </c>
      <c r="M213" s="221" t="s">
        <v>10</v>
      </c>
      <c r="N213" s="229">
        <v>44924</v>
      </c>
      <c r="O213" s="229">
        <v>44952</v>
      </c>
      <c r="P213" s="229">
        <v>44869</v>
      </c>
      <c r="Q213" s="229" t="s">
        <v>532</v>
      </c>
      <c r="R213" s="230">
        <v>44957</v>
      </c>
      <c r="S213" s="229" t="s">
        <v>552</v>
      </c>
    </row>
    <row r="214" spans="1:19" s="125" customFormat="1" ht="17.45" customHeight="1" x14ac:dyDescent="0.25">
      <c r="A214" s="197">
        <v>5</v>
      </c>
      <c r="B214" s="201" t="s">
        <v>166</v>
      </c>
      <c r="C214" s="199" t="s">
        <v>167</v>
      </c>
      <c r="D214" s="201" t="s">
        <v>238</v>
      </c>
      <c r="E214" s="214" t="s">
        <v>239</v>
      </c>
      <c r="F214" s="205" t="s">
        <v>494</v>
      </c>
      <c r="G214" s="243" t="s">
        <v>495</v>
      </c>
      <c r="H214" s="204" t="s">
        <v>309</v>
      </c>
      <c r="I214" s="197" t="s">
        <v>522</v>
      </c>
      <c r="J214" s="185">
        <v>26525957</v>
      </c>
      <c r="K214" s="185">
        <v>31207009</v>
      </c>
      <c r="L214" s="185">
        <v>4681052</v>
      </c>
      <c r="M214" s="221" t="s">
        <v>10</v>
      </c>
      <c r="N214" s="229">
        <v>44959</v>
      </c>
      <c r="O214" s="229">
        <v>44992</v>
      </c>
      <c r="P214" s="230">
        <v>44939</v>
      </c>
      <c r="Q214" s="229" t="s">
        <v>532</v>
      </c>
      <c r="R214" s="230">
        <v>45083</v>
      </c>
      <c r="S214" s="229" t="s">
        <v>552</v>
      </c>
    </row>
    <row r="215" spans="1:19" s="125" customFormat="1" ht="17.45" customHeight="1" x14ac:dyDescent="0.25">
      <c r="A215" s="197">
        <v>5</v>
      </c>
      <c r="B215" s="201" t="s">
        <v>166</v>
      </c>
      <c r="C215" s="199" t="s">
        <v>167</v>
      </c>
      <c r="D215" s="201" t="s">
        <v>238</v>
      </c>
      <c r="E215" s="214" t="s">
        <v>239</v>
      </c>
      <c r="F215" s="205" t="s">
        <v>496</v>
      </c>
      <c r="G215" s="243" t="s">
        <v>497</v>
      </c>
      <c r="H215" s="199" t="s">
        <v>309</v>
      </c>
      <c r="I215" s="197" t="s">
        <v>522</v>
      </c>
      <c r="J215" s="185">
        <v>15529500</v>
      </c>
      <c r="K215" s="185">
        <v>18270000</v>
      </c>
      <c r="L215" s="185">
        <v>2740500</v>
      </c>
      <c r="M215" s="221" t="s">
        <v>10</v>
      </c>
      <c r="N215" s="229">
        <v>44959</v>
      </c>
      <c r="O215" s="229">
        <v>44992</v>
      </c>
      <c r="P215" s="230">
        <v>44942</v>
      </c>
      <c r="Q215" s="229" t="s">
        <v>532</v>
      </c>
      <c r="R215" s="230">
        <v>45104</v>
      </c>
      <c r="S215" s="229">
        <v>45481</v>
      </c>
    </row>
    <row r="216" spans="1:19" s="125" customFormat="1" ht="45" x14ac:dyDescent="0.25">
      <c r="A216" s="197">
        <v>5</v>
      </c>
      <c r="B216" s="201" t="s">
        <v>166</v>
      </c>
      <c r="C216" s="199" t="s">
        <v>167</v>
      </c>
      <c r="D216" s="201" t="s">
        <v>238</v>
      </c>
      <c r="E216" s="214" t="s">
        <v>239</v>
      </c>
      <c r="F216" s="199" t="s">
        <v>498</v>
      </c>
      <c r="G216" s="219" t="s">
        <v>499</v>
      </c>
      <c r="H216" s="199">
        <v>1</v>
      </c>
      <c r="I216" s="197" t="s">
        <v>522</v>
      </c>
      <c r="J216" s="185">
        <v>20082491</v>
      </c>
      <c r="K216" s="185">
        <v>23626460</v>
      </c>
      <c r="L216" s="185">
        <v>3543969</v>
      </c>
      <c r="M216" s="213" t="s">
        <v>8</v>
      </c>
      <c r="N216" s="229">
        <v>45044</v>
      </c>
      <c r="O216" s="229">
        <v>45126</v>
      </c>
      <c r="P216" s="230">
        <v>45089</v>
      </c>
      <c r="Q216" s="229" t="s">
        <v>532</v>
      </c>
      <c r="R216" s="230">
        <v>45181</v>
      </c>
      <c r="S216" s="229">
        <v>45216</v>
      </c>
    </row>
    <row r="217" spans="1:19" s="125" customFormat="1" ht="45" x14ac:dyDescent="0.25">
      <c r="A217" s="197">
        <v>5</v>
      </c>
      <c r="B217" s="201" t="s">
        <v>166</v>
      </c>
      <c r="C217" s="199" t="s">
        <v>167</v>
      </c>
      <c r="D217" s="201" t="s">
        <v>238</v>
      </c>
      <c r="E217" s="214" t="s">
        <v>239</v>
      </c>
      <c r="F217" s="199" t="s">
        <v>498</v>
      </c>
      <c r="G217" s="219" t="s">
        <v>499</v>
      </c>
      <c r="H217" s="199">
        <v>2</v>
      </c>
      <c r="I217" s="197" t="s">
        <v>522</v>
      </c>
      <c r="J217" s="185">
        <v>8573134</v>
      </c>
      <c r="K217" s="185">
        <v>10086040</v>
      </c>
      <c r="L217" s="185">
        <v>1512906</v>
      </c>
      <c r="M217" s="213" t="s">
        <v>8</v>
      </c>
      <c r="N217" s="229" t="s">
        <v>530</v>
      </c>
      <c r="O217" s="229" t="s">
        <v>530</v>
      </c>
      <c r="P217" s="229" t="s">
        <v>530</v>
      </c>
      <c r="Q217" s="229" t="s">
        <v>532</v>
      </c>
      <c r="R217" s="229" t="s">
        <v>526</v>
      </c>
      <c r="S217" s="229">
        <v>45292</v>
      </c>
    </row>
    <row r="218" spans="1:19" s="125" customFormat="1" ht="45" x14ac:dyDescent="0.25">
      <c r="A218" s="197">
        <v>5</v>
      </c>
      <c r="B218" s="201" t="s">
        <v>166</v>
      </c>
      <c r="C218" s="199" t="s">
        <v>167</v>
      </c>
      <c r="D218" s="201" t="s">
        <v>238</v>
      </c>
      <c r="E218" s="214" t="s">
        <v>239</v>
      </c>
      <c r="F218" s="199" t="s">
        <v>500</v>
      </c>
      <c r="G218" s="219" t="s">
        <v>501</v>
      </c>
      <c r="H218" s="199" t="s">
        <v>309</v>
      </c>
      <c r="I218" s="197" t="s">
        <v>522</v>
      </c>
      <c r="J218" s="185">
        <v>7395000</v>
      </c>
      <c r="K218" s="185">
        <v>8700000</v>
      </c>
      <c r="L218" s="185">
        <v>1305000</v>
      </c>
      <c r="M218" s="213" t="s">
        <v>8</v>
      </c>
      <c r="N218" s="230">
        <v>45351</v>
      </c>
      <c r="O218" s="229">
        <v>45384</v>
      </c>
      <c r="P218" s="229">
        <v>45412</v>
      </c>
      <c r="Q218" s="229" t="s">
        <v>532</v>
      </c>
      <c r="R218" s="230">
        <v>45636</v>
      </c>
      <c r="S218" s="208">
        <v>45726</v>
      </c>
    </row>
    <row r="219" spans="1:19" s="125" customFormat="1" ht="45" x14ac:dyDescent="0.25">
      <c r="A219" s="197">
        <v>5</v>
      </c>
      <c r="B219" s="201" t="s">
        <v>166</v>
      </c>
      <c r="C219" s="199" t="s">
        <v>167</v>
      </c>
      <c r="D219" s="201" t="s">
        <v>238</v>
      </c>
      <c r="E219" s="214" t="s">
        <v>239</v>
      </c>
      <c r="F219" s="199" t="s">
        <v>502</v>
      </c>
      <c r="G219" s="219" t="s">
        <v>503</v>
      </c>
      <c r="H219" s="199" t="s">
        <v>309</v>
      </c>
      <c r="I219" s="197" t="s">
        <v>522</v>
      </c>
      <c r="J219" s="185">
        <v>14790000</v>
      </c>
      <c r="K219" s="185">
        <v>17400000</v>
      </c>
      <c r="L219" s="185">
        <v>2610000</v>
      </c>
      <c r="M219" s="213" t="s">
        <v>8</v>
      </c>
      <c r="N219" s="229">
        <v>45044</v>
      </c>
      <c r="O219" s="229">
        <v>45470</v>
      </c>
      <c r="P219" s="230">
        <v>45082</v>
      </c>
      <c r="Q219" s="229" t="s">
        <v>532</v>
      </c>
      <c r="R219" s="230">
        <v>45209</v>
      </c>
      <c r="S219" s="229" t="s">
        <v>552</v>
      </c>
    </row>
    <row r="220" spans="1:19" s="125" customFormat="1" ht="34.5" customHeight="1" x14ac:dyDescent="0.25">
      <c r="A220" s="197">
        <v>6</v>
      </c>
      <c r="B220" s="201" t="s">
        <v>168</v>
      </c>
      <c r="C220" s="199" t="s">
        <v>169</v>
      </c>
      <c r="D220" s="201" t="s">
        <v>240</v>
      </c>
      <c r="E220" s="214" t="s">
        <v>241</v>
      </c>
      <c r="F220" s="199" t="s">
        <v>506</v>
      </c>
      <c r="G220" s="219" t="s">
        <v>507</v>
      </c>
      <c r="H220" s="199">
        <v>1</v>
      </c>
      <c r="I220" s="197" t="s">
        <v>525</v>
      </c>
      <c r="J220" s="185">
        <v>1908656</v>
      </c>
      <c r="K220" s="185">
        <v>2245478</v>
      </c>
      <c r="L220" s="185">
        <v>336822</v>
      </c>
      <c r="M220" s="213" t="s">
        <v>10</v>
      </c>
      <c r="N220" s="226" t="s">
        <v>528</v>
      </c>
      <c r="O220" s="226" t="s">
        <v>528</v>
      </c>
      <c r="P220" s="229">
        <v>45406</v>
      </c>
      <c r="Q220" s="226" t="s">
        <v>532</v>
      </c>
      <c r="R220" s="229">
        <v>45482</v>
      </c>
      <c r="S220" s="229" t="s">
        <v>552</v>
      </c>
    </row>
    <row r="221" spans="1:19" s="125" customFormat="1" ht="37.5" customHeight="1" x14ac:dyDescent="0.25">
      <c r="A221" s="197">
        <v>6</v>
      </c>
      <c r="B221" s="201" t="s">
        <v>168</v>
      </c>
      <c r="C221" s="199" t="s">
        <v>169</v>
      </c>
      <c r="D221" s="201" t="s">
        <v>240</v>
      </c>
      <c r="E221" s="214" t="s">
        <v>241</v>
      </c>
      <c r="F221" s="199" t="s">
        <v>508</v>
      </c>
      <c r="G221" s="219" t="s">
        <v>509</v>
      </c>
      <c r="H221" s="199" t="s">
        <v>309</v>
      </c>
      <c r="I221" s="197" t="s">
        <v>525</v>
      </c>
      <c r="J221" s="185">
        <v>5083937</v>
      </c>
      <c r="K221" s="185">
        <v>5981103</v>
      </c>
      <c r="L221" s="185">
        <v>897166</v>
      </c>
      <c r="M221" s="213" t="s">
        <v>9</v>
      </c>
      <c r="N221" s="230">
        <v>45442</v>
      </c>
      <c r="O221" s="230">
        <v>45670</v>
      </c>
      <c r="P221" s="230">
        <v>45436</v>
      </c>
      <c r="Q221" s="226" t="s">
        <v>532</v>
      </c>
      <c r="R221" s="230">
        <v>45622</v>
      </c>
      <c r="S221" s="229">
        <v>45698</v>
      </c>
    </row>
    <row r="222" spans="1:19" s="125" customFormat="1" ht="45" x14ac:dyDescent="0.25">
      <c r="A222" s="197">
        <v>6</v>
      </c>
      <c r="B222" s="201" t="s">
        <v>168</v>
      </c>
      <c r="C222" s="199" t="s">
        <v>169</v>
      </c>
      <c r="D222" s="201" t="s">
        <v>240</v>
      </c>
      <c r="E222" s="214" t="s">
        <v>241</v>
      </c>
      <c r="F222" s="199" t="s">
        <v>510</v>
      </c>
      <c r="G222" s="219" t="s">
        <v>511</v>
      </c>
      <c r="H222" s="199">
        <v>1</v>
      </c>
      <c r="I222" s="197" t="s">
        <v>525</v>
      </c>
      <c r="J222" s="185">
        <v>46043092</v>
      </c>
      <c r="K222" s="185">
        <v>54168344</v>
      </c>
      <c r="L222" s="185">
        <v>8125252</v>
      </c>
      <c r="M222" s="267" t="s">
        <v>10</v>
      </c>
      <c r="N222" s="229">
        <v>45021</v>
      </c>
      <c r="O222" s="240">
        <v>45093</v>
      </c>
      <c r="P222" s="230">
        <v>45009</v>
      </c>
      <c r="Q222" s="229" t="s">
        <v>532</v>
      </c>
      <c r="R222" s="230">
        <v>45216</v>
      </c>
      <c r="S222" s="229">
        <v>45287</v>
      </c>
    </row>
    <row r="223" spans="1:19" s="125" customFormat="1" ht="48.95" customHeight="1" x14ac:dyDescent="0.25">
      <c r="A223" s="197">
        <v>6</v>
      </c>
      <c r="B223" s="201" t="s">
        <v>168</v>
      </c>
      <c r="C223" s="199" t="s">
        <v>169</v>
      </c>
      <c r="D223" s="201" t="s">
        <v>240</v>
      </c>
      <c r="E223" s="214" t="s">
        <v>241</v>
      </c>
      <c r="F223" s="199" t="s">
        <v>510</v>
      </c>
      <c r="G223" s="219" t="s">
        <v>511</v>
      </c>
      <c r="H223" s="199">
        <v>2</v>
      </c>
      <c r="I223" s="197" t="s">
        <v>525</v>
      </c>
      <c r="J223" s="185">
        <v>17935905</v>
      </c>
      <c r="K223" s="185">
        <v>21101065</v>
      </c>
      <c r="L223" s="185">
        <v>3165160</v>
      </c>
      <c r="M223" s="267" t="s">
        <v>10</v>
      </c>
      <c r="N223" s="229">
        <v>45021</v>
      </c>
      <c r="O223" s="240">
        <v>45093</v>
      </c>
      <c r="P223" s="230">
        <v>45009</v>
      </c>
      <c r="Q223" s="229" t="s">
        <v>532</v>
      </c>
      <c r="R223" s="230">
        <v>45216</v>
      </c>
      <c r="S223" s="227" t="s">
        <v>49</v>
      </c>
    </row>
    <row r="224" spans="1:19" s="125" customFormat="1" ht="56.1" customHeight="1" x14ac:dyDescent="0.25">
      <c r="A224" s="197">
        <v>6</v>
      </c>
      <c r="B224" s="201" t="s">
        <v>168</v>
      </c>
      <c r="C224" s="199" t="s">
        <v>169</v>
      </c>
      <c r="D224" s="201" t="s">
        <v>240</v>
      </c>
      <c r="E224" s="214" t="s">
        <v>241</v>
      </c>
      <c r="F224" s="199" t="s">
        <v>512</v>
      </c>
      <c r="G224" s="219" t="s">
        <v>513</v>
      </c>
      <c r="H224" s="199" t="s">
        <v>309</v>
      </c>
      <c r="I224" s="197" t="s">
        <v>525</v>
      </c>
      <c r="J224" s="185">
        <v>35298850</v>
      </c>
      <c r="K224" s="185">
        <v>41528059</v>
      </c>
      <c r="L224" s="185">
        <v>6229209</v>
      </c>
      <c r="M224" s="213" t="s">
        <v>12</v>
      </c>
      <c r="N224" s="235" t="s">
        <v>526</v>
      </c>
      <c r="O224" s="236" t="s">
        <v>526</v>
      </c>
      <c r="P224" s="238">
        <v>45636</v>
      </c>
      <c r="Q224" s="229" t="s">
        <v>532</v>
      </c>
      <c r="R224" s="230">
        <v>45727</v>
      </c>
      <c r="S224" s="236" t="s">
        <v>535</v>
      </c>
    </row>
    <row r="225" spans="1:19" s="125" customFormat="1" ht="33.75" x14ac:dyDescent="0.25">
      <c r="A225" s="197">
        <v>6</v>
      </c>
      <c r="B225" s="201" t="s">
        <v>168</v>
      </c>
      <c r="C225" s="199" t="s">
        <v>169</v>
      </c>
      <c r="D225" s="201" t="s">
        <v>240</v>
      </c>
      <c r="E225" s="214" t="s">
        <v>241</v>
      </c>
      <c r="F225" s="199" t="s">
        <v>516</v>
      </c>
      <c r="G225" s="219" t="s">
        <v>517</v>
      </c>
      <c r="H225" s="199">
        <v>1</v>
      </c>
      <c r="I225" s="197" t="s">
        <v>525</v>
      </c>
      <c r="J225" s="185">
        <v>6480093</v>
      </c>
      <c r="K225" s="185">
        <v>7623639</v>
      </c>
      <c r="L225" s="185">
        <v>1143546</v>
      </c>
      <c r="M225" s="267" t="s">
        <v>10</v>
      </c>
      <c r="N225" s="230">
        <v>45197</v>
      </c>
      <c r="O225" s="230">
        <v>45246</v>
      </c>
      <c r="P225" s="240">
        <v>45177</v>
      </c>
      <c r="Q225" s="229" t="s">
        <v>532</v>
      </c>
      <c r="R225" s="230">
        <v>45314</v>
      </c>
      <c r="S225" s="229" t="s">
        <v>552</v>
      </c>
    </row>
    <row r="226" spans="1:19" s="125" customFormat="1" ht="33.75" x14ac:dyDescent="0.25">
      <c r="A226" s="197">
        <v>6</v>
      </c>
      <c r="B226" s="201" t="s">
        <v>168</v>
      </c>
      <c r="C226" s="199" t="s">
        <v>169</v>
      </c>
      <c r="D226" s="201" t="s">
        <v>240</v>
      </c>
      <c r="E226" s="214" t="s">
        <v>241</v>
      </c>
      <c r="F226" s="199" t="s">
        <v>518</v>
      </c>
      <c r="G226" s="219" t="s">
        <v>519</v>
      </c>
      <c r="H226" s="199" t="s">
        <v>309</v>
      </c>
      <c r="I226" s="197" t="s">
        <v>525</v>
      </c>
      <c r="J226" s="185">
        <v>6000000</v>
      </c>
      <c r="K226" s="185">
        <v>7058824</v>
      </c>
      <c r="L226" s="185">
        <v>1058824</v>
      </c>
      <c r="M226" s="267" t="s">
        <v>10</v>
      </c>
      <c r="N226" s="229">
        <v>45281</v>
      </c>
      <c r="O226" s="230">
        <v>45320</v>
      </c>
      <c r="P226" s="229">
        <v>45296</v>
      </c>
      <c r="Q226" s="229" t="s">
        <v>532</v>
      </c>
      <c r="R226" s="229">
        <v>45440</v>
      </c>
      <c r="S226" s="229" t="s">
        <v>552</v>
      </c>
    </row>
    <row r="227" spans="1:19" s="125" customFormat="1" ht="47.45" customHeight="1" x14ac:dyDescent="0.25">
      <c r="A227" s="197">
        <v>6</v>
      </c>
      <c r="B227" s="201" t="s">
        <v>168</v>
      </c>
      <c r="C227" s="199" t="s">
        <v>169</v>
      </c>
      <c r="D227" s="201" t="s">
        <v>240</v>
      </c>
      <c r="E227" s="214" t="s">
        <v>241</v>
      </c>
      <c r="F227" s="199" t="s">
        <v>520</v>
      </c>
      <c r="G227" s="219" t="s">
        <v>521</v>
      </c>
      <c r="H227" s="199" t="s">
        <v>309</v>
      </c>
      <c r="I227" s="197" t="s">
        <v>525</v>
      </c>
      <c r="J227" s="185">
        <v>1532920</v>
      </c>
      <c r="K227" s="185">
        <v>1803436</v>
      </c>
      <c r="L227" s="185">
        <v>270516</v>
      </c>
      <c r="M227" s="267" t="s">
        <v>10</v>
      </c>
      <c r="N227" s="229">
        <v>45071</v>
      </c>
      <c r="O227" s="229">
        <v>45126</v>
      </c>
      <c r="P227" s="230">
        <v>45036</v>
      </c>
      <c r="Q227" s="229" t="s">
        <v>532</v>
      </c>
      <c r="R227" s="230">
        <v>45216</v>
      </c>
      <c r="S227" s="229" t="s">
        <v>552</v>
      </c>
    </row>
    <row r="228" spans="1:19" s="125" customFormat="1" ht="22.5" x14ac:dyDescent="0.25">
      <c r="A228" s="197">
        <v>7</v>
      </c>
      <c r="B228" s="197" t="s">
        <v>539</v>
      </c>
      <c r="C228" s="197" t="s">
        <v>540</v>
      </c>
      <c r="D228" s="197" t="s">
        <v>541</v>
      </c>
      <c r="E228" s="214" t="s">
        <v>542</v>
      </c>
      <c r="F228" s="199" t="s">
        <v>548</v>
      </c>
      <c r="G228" s="219" t="s">
        <v>549</v>
      </c>
      <c r="H228" s="199" t="s">
        <v>309</v>
      </c>
      <c r="I228" s="197" t="s">
        <v>524</v>
      </c>
      <c r="J228" s="185">
        <v>1643848</v>
      </c>
      <c r="K228" s="185">
        <v>1933939</v>
      </c>
      <c r="L228" s="185">
        <v>290091</v>
      </c>
      <c r="M228" s="267" t="s">
        <v>18</v>
      </c>
      <c r="N228" s="241"/>
      <c r="O228" s="229">
        <v>44890</v>
      </c>
      <c r="P228" s="230">
        <v>45502</v>
      </c>
      <c r="Q228" s="229" t="s">
        <v>532</v>
      </c>
      <c r="R228" s="230">
        <v>45552</v>
      </c>
      <c r="S228" s="241"/>
    </row>
    <row r="229" spans="1:19" s="125" customFormat="1" ht="33.75" x14ac:dyDescent="0.25">
      <c r="A229" s="197">
        <v>7</v>
      </c>
      <c r="B229" s="197" t="s">
        <v>539</v>
      </c>
      <c r="C229" s="197" t="s">
        <v>540</v>
      </c>
      <c r="D229" s="197" t="s">
        <v>543</v>
      </c>
      <c r="E229" s="214" t="s">
        <v>544</v>
      </c>
      <c r="F229" s="199" t="s">
        <v>550</v>
      </c>
      <c r="G229" s="219" t="s">
        <v>551</v>
      </c>
      <c r="H229" s="199" t="s">
        <v>309</v>
      </c>
      <c r="I229" s="197" t="s">
        <v>522</v>
      </c>
      <c r="J229" s="185">
        <v>3000000</v>
      </c>
      <c r="K229" s="185">
        <v>3529412</v>
      </c>
      <c r="L229" s="185">
        <v>529412</v>
      </c>
      <c r="M229" s="267" t="s">
        <v>18</v>
      </c>
      <c r="N229" s="241"/>
      <c r="O229" s="229">
        <v>44890</v>
      </c>
      <c r="P229" s="230">
        <v>45502</v>
      </c>
      <c r="Q229" s="229" t="s">
        <v>532</v>
      </c>
      <c r="R229" s="230">
        <v>45552</v>
      </c>
      <c r="S229" s="241"/>
    </row>
    <row r="230" spans="1:19" s="125" customFormat="1" ht="11.25" x14ac:dyDescent="0.25">
      <c r="A230" s="127"/>
      <c r="B230" s="127"/>
      <c r="C230" s="177"/>
      <c r="D230" s="127"/>
      <c r="E230" s="129"/>
      <c r="F230" s="130"/>
      <c r="G230" s="143"/>
      <c r="H230" s="130"/>
      <c r="I230" s="116"/>
      <c r="J230" s="159">
        <f>SUBTOTAL(9,J12:J229)</f>
        <v>4231218239</v>
      </c>
      <c r="K230" s="159">
        <f>SUBTOTAL(9,K12:K229)</f>
        <v>4977903882</v>
      </c>
      <c r="L230" s="159">
        <f>SUBTOTAL(9,L12:L229)</f>
        <v>746685643</v>
      </c>
      <c r="M230" s="132"/>
      <c r="N230" s="160"/>
      <c r="O230" s="133"/>
      <c r="P230" s="134"/>
      <c r="Q230" s="133"/>
      <c r="R230" s="134"/>
      <c r="S230" s="134"/>
    </row>
    <row r="231" spans="1:19" s="125" customFormat="1" ht="11.25" x14ac:dyDescent="0.25">
      <c r="A231" s="127"/>
      <c r="B231" s="128"/>
      <c r="C231" s="129"/>
      <c r="D231" s="128"/>
      <c r="E231" s="129"/>
      <c r="F231" s="130"/>
      <c r="G231" s="143"/>
      <c r="H231" s="130"/>
      <c r="I231" s="127"/>
      <c r="J231" s="131"/>
      <c r="K231" s="131"/>
      <c r="L231" s="131"/>
      <c r="M231" s="132"/>
      <c r="N231" s="133"/>
      <c r="O231" s="133"/>
      <c r="P231" s="134"/>
      <c r="Q231" s="133"/>
      <c r="R231" s="134"/>
      <c r="S231" s="134"/>
    </row>
    <row r="232" spans="1:19" s="110" customFormat="1" ht="12.75" x14ac:dyDescent="0.2">
      <c r="A232" s="117"/>
      <c r="B232" s="117"/>
      <c r="C232" s="117"/>
      <c r="D232" s="117"/>
      <c r="E232" s="116"/>
      <c r="F232" s="117"/>
      <c r="G232" s="118"/>
      <c r="H232" s="117"/>
      <c r="I232" s="161"/>
      <c r="J232" s="147"/>
      <c r="K232" s="147"/>
      <c r="L232" s="147"/>
      <c r="M232" s="140"/>
      <c r="N232" s="151"/>
      <c r="O232" s="151"/>
      <c r="P232" s="151"/>
      <c r="Q232" s="151"/>
      <c r="R232" s="281"/>
      <c r="S232" s="281"/>
    </row>
    <row r="233" spans="1:19" s="110" customFormat="1" ht="12.75" x14ac:dyDescent="0.2">
      <c r="A233" s="117"/>
      <c r="B233" s="117"/>
      <c r="C233" s="117"/>
      <c r="D233" s="117"/>
      <c r="E233" s="116"/>
      <c r="F233" s="117"/>
      <c r="G233" s="118"/>
      <c r="H233" s="117"/>
      <c r="I233" s="162" t="s">
        <v>131</v>
      </c>
      <c r="J233" s="119"/>
      <c r="K233" s="119"/>
      <c r="L233" s="119"/>
      <c r="M233" s="140"/>
      <c r="N233" s="151"/>
      <c r="O233" s="151"/>
      <c r="P233" s="164">
        <v>4231218239</v>
      </c>
      <c r="Q233" s="151"/>
      <c r="R233" s="152"/>
      <c r="S233" s="152"/>
    </row>
    <row r="234" spans="1:19" s="110" customFormat="1" ht="12.75" x14ac:dyDescent="0.2">
      <c r="A234" s="117"/>
      <c r="B234" s="117"/>
      <c r="C234" s="117"/>
      <c r="D234" s="117"/>
      <c r="E234" s="116"/>
      <c r="F234" s="117"/>
      <c r="G234" s="118"/>
      <c r="H234" s="117"/>
      <c r="I234" s="162"/>
      <c r="J234" s="119"/>
      <c r="K234" s="119"/>
      <c r="L234" s="119"/>
      <c r="M234" s="140"/>
      <c r="N234" s="151"/>
      <c r="O234" s="151"/>
      <c r="P234" s="164"/>
      <c r="Q234" s="151"/>
      <c r="R234" s="152"/>
      <c r="S234" s="152"/>
    </row>
    <row r="235" spans="1:19" s="110" customFormat="1" ht="34.5" customHeight="1" x14ac:dyDescent="0.2">
      <c r="A235" s="283" t="s">
        <v>577</v>
      </c>
      <c r="B235" s="283"/>
      <c r="C235" s="283"/>
      <c r="D235" s="283"/>
      <c r="E235" s="283"/>
      <c r="F235" s="283"/>
      <c r="G235" s="283"/>
      <c r="H235" s="283"/>
      <c r="I235" s="283"/>
      <c r="J235" s="283"/>
      <c r="K235" s="283"/>
      <c r="L235" s="283"/>
      <c r="M235" s="283"/>
      <c r="N235" s="283"/>
      <c r="O235" s="283"/>
      <c r="P235" s="283"/>
      <c r="Q235" s="283"/>
      <c r="R235" s="283"/>
      <c r="S235" s="283"/>
    </row>
    <row r="236" spans="1:19" s="110" customFormat="1" ht="12" customHeight="1" x14ac:dyDescent="0.2">
      <c r="A236" s="118" t="s">
        <v>553</v>
      </c>
      <c r="B236" s="117"/>
      <c r="C236" s="117"/>
      <c r="D236" s="117"/>
      <c r="E236" s="116"/>
      <c r="F236" s="117"/>
      <c r="G236" s="118"/>
      <c r="H236" s="117"/>
      <c r="I236" s="162"/>
      <c r="J236" s="119"/>
      <c r="K236" s="119"/>
      <c r="L236" s="119"/>
      <c r="M236" s="141"/>
      <c r="N236" s="117"/>
      <c r="O236" s="117"/>
      <c r="P236" s="164"/>
      <c r="Q236" s="117"/>
      <c r="R236" s="153"/>
      <c r="S236" s="153"/>
    </row>
    <row r="237" spans="1:19" s="110" customFormat="1" ht="11.25" x14ac:dyDescent="0.2">
      <c r="A237" s="118" t="s">
        <v>554</v>
      </c>
      <c r="B237" s="142"/>
      <c r="C237" s="142"/>
      <c r="D237" s="142"/>
      <c r="E237" s="251"/>
      <c r="F237" s="142"/>
      <c r="G237" s="142"/>
      <c r="H237" s="142"/>
      <c r="I237" s="142"/>
      <c r="J237" s="142"/>
      <c r="K237" s="142"/>
      <c r="L237" s="142"/>
      <c r="M237" s="142"/>
      <c r="N237" s="142"/>
      <c r="O237" s="142"/>
      <c r="P237" s="142"/>
      <c r="Q237" s="142"/>
      <c r="R237" s="142"/>
      <c r="S237" s="142"/>
    </row>
    <row r="238" spans="1:19" s="110" customFormat="1" ht="11.25" x14ac:dyDescent="0.2">
      <c r="A238" s="118" t="s">
        <v>555</v>
      </c>
      <c r="B238" s="142"/>
      <c r="C238" s="142"/>
      <c r="D238" s="142"/>
      <c r="E238" s="251"/>
      <c r="F238" s="142"/>
      <c r="G238" s="142"/>
      <c r="H238" s="142"/>
      <c r="I238" s="142"/>
      <c r="J238" s="142"/>
      <c r="K238" s="142"/>
      <c r="L238" s="142"/>
      <c r="M238" s="142"/>
      <c r="N238" s="142"/>
      <c r="O238" s="142"/>
      <c r="P238" s="142"/>
      <c r="Q238" s="142"/>
      <c r="R238" s="142"/>
      <c r="S238" s="142"/>
    </row>
    <row r="239" spans="1:19" s="110" customFormat="1" ht="11.25" x14ac:dyDescent="0.2">
      <c r="A239" s="118" t="s">
        <v>556</v>
      </c>
      <c r="B239" s="142"/>
      <c r="C239" s="142"/>
      <c r="D239" s="142"/>
      <c r="E239" s="251"/>
      <c r="F239" s="142"/>
      <c r="G239" s="142"/>
      <c r="H239" s="142"/>
      <c r="I239" s="142"/>
      <c r="J239" s="142"/>
      <c r="K239" s="142"/>
      <c r="L239" s="142"/>
      <c r="M239" s="142"/>
      <c r="N239" s="142"/>
      <c r="O239" s="142"/>
      <c r="P239" s="142"/>
      <c r="Q239" s="142"/>
      <c r="R239" s="142"/>
      <c r="S239" s="142"/>
    </row>
    <row r="240" spans="1:19" s="110" customFormat="1" ht="10.9" customHeight="1" x14ac:dyDescent="0.2">
      <c r="A240" s="178" t="s">
        <v>557</v>
      </c>
      <c r="B240" s="142"/>
      <c r="C240" s="142"/>
      <c r="D240" s="142"/>
      <c r="E240" s="251"/>
      <c r="F240" s="142"/>
      <c r="G240" s="142"/>
      <c r="H240" s="142"/>
      <c r="I240" s="142"/>
      <c r="J240" s="142"/>
      <c r="K240" s="142"/>
      <c r="L240" s="142"/>
      <c r="M240" s="142"/>
      <c r="N240" s="142"/>
      <c r="O240" s="142"/>
      <c r="P240" s="142"/>
      <c r="Q240" s="142"/>
      <c r="R240" s="142"/>
      <c r="S240" s="142"/>
    </row>
    <row r="241" spans="1:19" s="110" customFormat="1" ht="10.9" customHeight="1" x14ac:dyDescent="0.2">
      <c r="A241" s="178" t="s">
        <v>558</v>
      </c>
      <c r="B241" s="142"/>
      <c r="C241" s="142"/>
      <c r="D241" s="142"/>
      <c r="E241" s="251"/>
      <c r="F241" s="142"/>
      <c r="G241" s="142"/>
      <c r="H241" s="142"/>
      <c r="I241" s="142"/>
      <c r="J241" s="142"/>
      <c r="K241" s="142"/>
      <c r="L241" s="142"/>
      <c r="M241" s="142"/>
      <c r="N241" s="142"/>
      <c r="O241" s="142"/>
      <c r="P241" s="142"/>
      <c r="Q241" s="142"/>
      <c r="R241" s="142"/>
      <c r="S241" s="142"/>
    </row>
    <row r="242" spans="1:19" s="110" customFormat="1" ht="17.100000000000001" customHeight="1" x14ac:dyDescent="0.2">
      <c r="A242" s="284" t="s">
        <v>575</v>
      </c>
      <c r="B242" s="284"/>
      <c r="C242" s="284"/>
      <c r="D242" s="284"/>
      <c r="E242" s="284"/>
      <c r="F242" s="284"/>
      <c r="G242" s="284"/>
      <c r="H242" s="284"/>
      <c r="I242" s="284"/>
      <c r="J242" s="284"/>
      <c r="K242" s="284"/>
      <c r="L242" s="284"/>
      <c r="M242" s="284"/>
      <c r="N242" s="284"/>
      <c r="O242" s="284"/>
      <c r="P242" s="284"/>
      <c r="Q242" s="284"/>
      <c r="R242" s="284"/>
      <c r="S242" s="284"/>
    </row>
    <row r="243" spans="1:19" s="110" customFormat="1" ht="11.25" customHeight="1" x14ac:dyDescent="0.2">
      <c r="A243" s="178" t="s">
        <v>576</v>
      </c>
      <c r="B243" s="143"/>
      <c r="C243" s="143"/>
      <c r="D243" s="143"/>
      <c r="E243" s="129"/>
      <c r="F243" s="143"/>
      <c r="G243" s="143"/>
      <c r="H243" s="143"/>
      <c r="I243" s="143"/>
      <c r="J243" s="143"/>
      <c r="K243" s="143"/>
      <c r="L243" s="143"/>
      <c r="M243" s="143"/>
      <c r="N243" s="143"/>
      <c r="O243" s="143"/>
      <c r="P243" s="143"/>
      <c r="Q243" s="143"/>
      <c r="R243" s="143"/>
      <c r="S243" s="143"/>
    </row>
    <row r="244" spans="1:19" s="110" customFormat="1" ht="10.5" customHeight="1" x14ac:dyDescent="0.2">
      <c r="A244" s="178" t="s">
        <v>582</v>
      </c>
      <c r="B244" s="143"/>
      <c r="C244" s="143"/>
      <c r="D244" s="143"/>
      <c r="E244" s="129"/>
      <c r="F244" s="143"/>
      <c r="G244" s="143"/>
      <c r="H244" s="143"/>
      <c r="I244" s="143"/>
      <c r="J244" s="143"/>
      <c r="K244" s="143"/>
      <c r="L244" s="143"/>
      <c r="M244" s="143"/>
      <c r="N244" s="143"/>
      <c r="O244" s="143"/>
      <c r="P244" s="143"/>
      <c r="Q244" s="143"/>
      <c r="R244" s="143"/>
      <c r="S244" s="143"/>
    </row>
    <row r="245" spans="1:19" s="110" customFormat="1" ht="10.5" customHeight="1" x14ac:dyDescent="0.2">
      <c r="A245" s="118" t="s">
        <v>574</v>
      </c>
      <c r="B245" s="143"/>
      <c r="C245" s="143"/>
      <c r="D245" s="143"/>
      <c r="E245" s="129"/>
      <c r="F245" s="143"/>
      <c r="G245" s="143"/>
      <c r="H245" s="143"/>
      <c r="I245" s="143"/>
      <c r="J245" s="143"/>
      <c r="K245" s="143"/>
      <c r="L245" s="143"/>
      <c r="M245" s="143"/>
      <c r="N245" s="143"/>
      <c r="O245" s="143"/>
      <c r="P245" s="143"/>
      <c r="Q245" s="143"/>
      <c r="R245" s="143"/>
      <c r="S245" s="143"/>
    </row>
    <row r="246" spans="1:19" s="110" customFormat="1" ht="10.5" customHeight="1" x14ac:dyDescent="0.2">
      <c r="A246" s="118" t="s">
        <v>587</v>
      </c>
      <c r="B246" s="117"/>
      <c r="C246" s="146"/>
      <c r="D246" s="147"/>
      <c r="E246" s="252"/>
      <c r="F246" s="146"/>
      <c r="G246" s="118"/>
      <c r="H246" s="117"/>
      <c r="I246" s="117"/>
      <c r="J246" s="119"/>
      <c r="K246" s="165"/>
      <c r="L246" s="119"/>
      <c r="M246" s="119"/>
      <c r="N246" s="117"/>
      <c r="O246" s="117"/>
      <c r="P246" s="117"/>
      <c r="Q246" s="117"/>
      <c r="R246" s="117"/>
      <c r="S246" s="117"/>
    </row>
    <row r="247" spans="1:19" s="110" customFormat="1" ht="10.5" customHeight="1" x14ac:dyDescent="0.2">
      <c r="A247" s="118"/>
      <c r="B247" s="117"/>
      <c r="C247" s="146"/>
      <c r="D247" s="147"/>
      <c r="E247" s="252"/>
      <c r="F247" s="146"/>
      <c r="G247" s="118"/>
      <c r="H247" s="117"/>
      <c r="I247" s="117"/>
      <c r="J247" s="119"/>
      <c r="K247" s="165"/>
      <c r="L247" s="119"/>
      <c r="M247" s="119"/>
      <c r="N247" s="117"/>
      <c r="O247" s="117"/>
      <c r="P247" s="117"/>
      <c r="Q247" s="117"/>
      <c r="R247" s="117"/>
      <c r="S247" s="117"/>
    </row>
    <row r="248" spans="1:19" s="110" customFormat="1" ht="10.5" customHeight="1" x14ac:dyDescent="0.2">
      <c r="A248" s="118"/>
      <c r="B248" s="117"/>
      <c r="C248" s="146"/>
      <c r="D248" s="147"/>
      <c r="E248" s="252"/>
      <c r="F248" s="146"/>
      <c r="G248" s="118"/>
      <c r="H248" s="117"/>
      <c r="I248" s="117"/>
      <c r="J248" s="119"/>
      <c r="K248" s="165"/>
      <c r="L248" s="119"/>
      <c r="M248" s="119"/>
      <c r="N248" s="117"/>
      <c r="O248" s="117"/>
      <c r="P248" s="117"/>
      <c r="Q248" s="117"/>
      <c r="R248" s="117"/>
      <c r="S248" s="117"/>
    </row>
    <row r="249" spans="1:19" s="110" customFormat="1" ht="10.5" customHeight="1" x14ac:dyDescent="0.2">
      <c r="A249" s="118"/>
      <c r="B249" s="117"/>
      <c r="C249" s="146"/>
      <c r="D249" s="147"/>
      <c r="E249" s="252"/>
      <c r="F249" s="146"/>
      <c r="G249" s="118"/>
      <c r="H249" s="117"/>
      <c r="I249" s="117"/>
      <c r="J249" s="119"/>
      <c r="K249" s="165"/>
      <c r="L249" s="119"/>
      <c r="M249" s="119"/>
      <c r="N249" s="117"/>
      <c r="O249" s="117"/>
      <c r="P249" s="117"/>
      <c r="Q249" s="117"/>
      <c r="R249" s="117"/>
      <c r="S249" s="117"/>
    </row>
    <row r="250" spans="1:19" s="110" customFormat="1" ht="10.5" customHeight="1" x14ac:dyDescent="0.2">
      <c r="A250" s="118"/>
      <c r="B250" s="117"/>
      <c r="C250" s="146"/>
      <c r="D250" s="147"/>
      <c r="E250" s="252"/>
      <c r="F250" s="146"/>
      <c r="G250" s="118"/>
      <c r="H250" s="117"/>
      <c r="I250" s="117"/>
      <c r="J250" s="119"/>
      <c r="K250" s="165"/>
      <c r="L250" s="119"/>
      <c r="M250" s="119"/>
      <c r="N250" s="117"/>
      <c r="O250" s="117"/>
      <c r="P250" s="117"/>
      <c r="Q250" s="117"/>
      <c r="R250" s="117"/>
      <c r="S250" s="117"/>
    </row>
    <row r="251" spans="1:19" s="110" customFormat="1" ht="10.5" customHeight="1" x14ac:dyDescent="0.2">
      <c r="A251" s="118"/>
      <c r="B251" s="117"/>
      <c r="C251" s="146"/>
      <c r="D251" s="147"/>
      <c r="E251" s="252"/>
      <c r="F251" s="146"/>
      <c r="G251" s="118"/>
      <c r="H251" s="117"/>
      <c r="I251" s="117"/>
      <c r="J251" s="119"/>
      <c r="K251" s="165"/>
      <c r="L251" s="119"/>
      <c r="M251" s="119"/>
      <c r="N251" s="117"/>
      <c r="O251" s="117"/>
      <c r="P251" s="117"/>
      <c r="Q251" s="117"/>
      <c r="R251" s="117"/>
      <c r="S251" s="117"/>
    </row>
    <row r="252" spans="1:19" s="110" customFormat="1" ht="10.5" customHeight="1" x14ac:dyDescent="0.2">
      <c r="A252" s="118"/>
      <c r="B252" s="117"/>
      <c r="C252" s="146"/>
      <c r="D252" s="147"/>
      <c r="E252" s="252"/>
      <c r="F252" s="146"/>
      <c r="G252" s="118"/>
      <c r="H252" s="117"/>
      <c r="I252" s="117"/>
      <c r="J252" s="119"/>
      <c r="K252" s="165"/>
      <c r="L252" s="119"/>
      <c r="M252" s="119"/>
      <c r="N252" s="117"/>
      <c r="O252" s="117"/>
      <c r="P252" s="117"/>
      <c r="Q252" s="117"/>
      <c r="R252" s="117"/>
      <c r="S252" s="117"/>
    </row>
    <row r="253" spans="1:19" s="110" customFormat="1" ht="17.649999999999999" customHeight="1" x14ac:dyDescent="0.2">
      <c r="A253" s="271" t="s">
        <v>595</v>
      </c>
      <c r="B253" s="114"/>
      <c r="C253" s="114"/>
      <c r="D253" s="114"/>
      <c r="E253" s="253"/>
      <c r="F253" s="114"/>
      <c r="G253" s="244"/>
      <c r="H253" s="166"/>
      <c r="I253" s="166"/>
      <c r="J253" s="166"/>
      <c r="K253" s="167"/>
      <c r="L253" s="117"/>
      <c r="M253" s="119"/>
      <c r="N253" s="117"/>
      <c r="O253" s="117"/>
      <c r="P253" s="117"/>
      <c r="Q253" s="117"/>
      <c r="R253" s="154" t="s">
        <v>538</v>
      </c>
      <c r="S253" s="154"/>
    </row>
    <row r="254" spans="1:19" s="110" customFormat="1" ht="10.5" customHeight="1" x14ac:dyDescent="0.2">
      <c r="A254" s="117"/>
      <c r="B254" s="111"/>
      <c r="C254" s="179"/>
      <c r="D254" s="179"/>
      <c r="E254" s="254"/>
      <c r="F254" s="180"/>
      <c r="G254" s="245"/>
      <c r="H254" s="168"/>
      <c r="I254" s="168"/>
      <c r="J254" s="169"/>
      <c r="K254" s="167"/>
      <c r="L254" s="117"/>
      <c r="M254" s="119"/>
      <c r="N254" s="117"/>
      <c r="O254" s="117"/>
      <c r="P254" s="117"/>
      <c r="Q254" s="117"/>
      <c r="R254" s="117"/>
      <c r="S254" s="117"/>
    </row>
    <row r="255" spans="1:19" s="110" customFormat="1" ht="10.5" customHeight="1" x14ac:dyDescent="0.2">
      <c r="A255" s="280" t="s">
        <v>134</v>
      </c>
      <c r="B255" s="280"/>
      <c r="C255" s="280"/>
      <c r="D255" s="280"/>
      <c r="E255" s="280"/>
      <c r="F255" s="280"/>
      <c r="G255" s="246"/>
      <c r="H255" s="170"/>
      <c r="I255" s="170"/>
      <c r="J255" s="145"/>
      <c r="K255" s="171"/>
      <c r="L255" s="117"/>
      <c r="M255" s="119"/>
      <c r="N255" s="117"/>
      <c r="O255" s="117"/>
      <c r="P255" s="117"/>
      <c r="Q255" s="117"/>
      <c r="R255" s="117"/>
      <c r="S255" s="117"/>
    </row>
    <row r="256" spans="1:19" s="110" customFormat="1" ht="10.5" customHeight="1" x14ac:dyDescent="0.2">
      <c r="A256" s="280" t="s">
        <v>135</v>
      </c>
      <c r="B256" s="280"/>
      <c r="C256" s="280"/>
      <c r="D256" s="280"/>
      <c r="E256" s="280"/>
      <c r="F256" s="280"/>
      <c r="G256" s="246"/>
      <c r="H256" s="127"/>
      <c r="I256" s="127"/>
      <c r="J256" s="127"/>
      <c r="K256" s="167"/>
      <c r="L256" s="117"/>
      <c r="M256" s="119"/>
      <c r="N256" s="117"/>
      <c r="O256" s="117"/>
      <c r="P256" s="117"/>
      <c r="Q256" s="117"/>
      <c r="R256" s="117"/>
      <c r="S256" s="117"/>
    </row>
    <row r="257" spans="1:19" s="110" customFormat="1" ht="10.5" customHeight="1" x14ac:dyDescent="0.2">
      <c r="A257" s="117"/>
      <c r="B257" s="117"/>
      <c r="C257" s="146"/>
      <c r="D257" s="147"/>
      <c r="E257" s="252"/>
      <c r="F257" s="146"/>
      <c r="G257" s="118"/>
      <c r="H257" s="117"/>
      <c r="I257" s="117"/>
      <c r="J257" s="119"/>
      <c r="K257" s="119"/>
      <c r="L257" s="119"/>
      <c r="M257" s="119"/>
      <c r="N257" s="117"/>
      <c r="O257" s="117"/>
      <c r="P257" s="117"/>
      <c r="Q257" s="117"/>
      <c r="R257" s="117"/>
      <c r="S257" s="117"/>
    </row>
    <row r="258" spans="1:19" s="110" customFormat="1" ht="10.5" customHeight="1" x14ac:dyDescent="0.2">
      <c r="A258" s="117"/>
      <c r="B258" s="117"/>
      <c r="C258" s="146"/>
      <c r="D258" s="147"/>
      <c r="E258" s="252"/>
      <c r="F258" s="146"/>
      <c r="G258" s="118"/>
      <c r="H258" s="117"/>
      <c r="I258" s="117"/>
      <c r="J258" s="119"/>
      <c r="K258" s="119"/>
      <c r="L258" s="119"/>
      <c r="M258" s="119"/>
      <c r="N258" s="117"/>
      <c r="O258" s="117"/>
      <c r="P258" s="117"/>
      <c r="Q258" s="117"/>
      <c r="R258" s="117"/>
      <c r="S258" s="117"/>
    </row>
    <row r="259" spans="1:19" s="110" customFormat="1" ht="10.5" customHeight="1" x14ac:dyDescent="0.2">
      <c r="A259" s="117"/>
      <c r="B259" s="117"/>
      <c r="C259" s="146"/>
      <c r="D259" s="147"/>
      <c r="E259" s="252"/>
      <c r="F259" s="146"/>
      <c r="G259" s="118"/>
      <c r="H259" s="117"/>
      <c r="I259" s="117"/>
      <c r="J259" s="119"/>
      <c r="K259" s="119"/>
      <c r="L259" s="119"/>
      <c r="M259" s="119"/>
      <c r="N259" s="117"/>
      <c r="O259" s="117"/>
      <c r="P259" s="117"/>
      <c r="Q259" s="117"/>
      <c r="R259" s="117"/>
      <c r="S259" s="117"/>
    </row>
    <row r="260" spans="1:19" s="110" customFormat="1" ht="10.5" customHeight="1" x14ac:dyDescent="0.2">
      <c r="A260" s="117"/>
      <c r="B260" s="117"/>
      <c r="C260" s="146"/>
      <c r="D260" s="147"/>
      <c r="E260" s="252"/>
      <c r="F260" s="146"/>
      <c r="G260" s="118"/>
      <c r="H260" s="117"/>
      <c r="I260" s="117"/>
      <c r="J260" s="119"/>
      <c r="K260" s="119"/>
      <c r="L260" s="119"/>
      <c r="M260" s="119"/>
      <c r="N260" s="117"/>
      <c r="O260" s="117"/>
      <c r="P260" s="117"/>
      <c r="Q260" s="117"/>
      <c r="R260" s="117"/>
      <c r="S260" s="117"/>
    </row>
    <row r="261" spans="1:19" s="110" customFormat="1" ht="10.5" customHeight="1" x14ac:dyDescent="0.2">
      <c r="A261" s="117"/>
      <c r="B261" s="117"/>
      <c r="C261" s="146"/>
      <c r="D261" s="147"/>
      <c r="E261" s="252"/>
      <c r="F261" s="146"/>
      <c r="G261" s="118"/>
      <c r="H261" s="117"/>
      <c r="I261" s="117"/>
      <c r="J261" s="119"/>
      <c r="K261" s="119"/>
      <c r="L261" s="119"/>
      <c r="M261" s="119"/>
      <c r="N261" s="117"/>
      <c r="O261" s="117"/>
      <c r="P261" s="117"/>
      <c r="Q261" s="117"/>
      <c r="R261" s="117"/>
      <c r="S261" s="117"/>
    </row>
    <row r="262" spans="1:19" s="110" customFormat="1" ht="12" customHeight="1" x14ac:dyDescent="0.2">
      <c r="A262" s="117"/>
      <c r="B262" s="117"/>
      <c r="C262" s="146"/>
      <c r="D262" s="146"/>
      <c r="E262" s="252"/>
      <c r="F262" s="146"/>
      <c r="G262" s="118"/>
      <c r="H262" s="117"/>
      <c r="I262" s="117"/>
      <c r="J262" s="119"/>
      <c r="K262" s="119"/>
      <c r="L262" s="119"/>
      <c r="M262" s="119"/>
      <c r="N262" s="117"/>
      <c r="O262" s="117"/>
      <c r="P262" s="117"/>
      <c r="Q262" s="117"/>
      <c r="R262" s="117"/>
      <c r="S262" s="117"/>
    </row>
    <row r="263" spans="1:19" s="110" customFormat="1" ht="10.5" customHeight="1" x14ac:dyDescent="0.2">
      <c r="A263" s="117"/>
      <c r="B263" s="117"/>
      <c r="C263" s="117"/>
      <c r="D263" s="117"/>
      <c r="E263" s="116"/>
      <c r="F263" s="117"/>
      <c r="G263" s="118"/>
      <c r="H263" s="117"/>
      <c r="I263" s="117"/>
      <c r="J263" s="119"/>
      <c r="K263" s="119"/>
      <c r="L263" s="119"/>
      <c r="M263" s="119"/>
      <c r="N263" s="117"/>
      <c r="O263" s="117"/>
      <c r="P263" s="117"/>
      <c r="Q263" s="117"/>
      <c r="R263" s="117"/>
      <c r="S263" s="117"/>
    </row>
    <row r="264" spans="1:19" s="110" customFormat="1" ht="10.5" customHeight="1" x14ac:dyDescent="0.2">
      <c r="A264" s="117"/>
      <c r="B264" s="117"/>
      <c r="C264" s="117"/>
      <c r="D264" s="117"/>
      <c r="E264" s="116"/>
      <c r="F264" s="117"/>
      <c r="G264" s="118"/>
      <c r="H264" s="117"/>
      <c r="I264" s="117"/>
      <c r="J264" s="119"/>
      <c r="K264" s="119"/>
      <c r="L264" s="119"/>
      <c r="M264" s="119"/>
      <c r="N264" s="117"/>
      <c r="O264" s="117"/>
      <c r="P264" s="117"/>
      <c r="Q264" s="117"/>
      <c r="R264" s="117"/>
      <c r="S264" s="117"/>
    </row>
    <row r="265" spans="1:19" s="110" customFormat="1" ht="10.5" customHeight="1" x14ac:dyDescent="0.2">
      <c r="A265" s="117"/>
      <c r="B265" s="117"/>
      <c r="C265" s="117"/>
      <c r="D265" s="117"/>
      <c r="E265" s="116"/>
      <c r="F265" s="117"/>
      <c r="G265" s="118"/>
      <c r="H265" s="117"/>
      <c r="I265" s="117"/>
      <c r="J265" s="119"/>
      <c r="K265" s="119"/>
      <c r="L265" s="119"/>
      <c r="M265" s="119"/>
      <c r="N265" s="117"/>
      <c r="O265" s="117"/>
      <c r="P265" s="117"/>
      <c r="Q265" s="117"/>
      <c r="R265" s="117"/>
      <c r="S265" s="117"/>
    </row>
    <row r="266" spans="1:19" s="110" customFormat="1" ht="10.5" customHeight="1" x14ac:dyDescent="0.2">
      <c r="A266" s="117"/>
      <c r="B266" s="117"/>
      <c r="C266" s="117"/>
      <c r="D266" s="117"/>
      <c r="E266" s="116"/>
      <c r="F266" s="117"/>
      <c r="G266" s="118"/>
      <c r="H266" s="117"/>
      <c r="I266" s="117"/>
      <c r="J266" s="119"/>
      <c r="K266" s="119"/>
      <c r="L266" s="119"/>
      <c r="M266" s="119"/>
      <c r="N266" s="117"/>
      <c r="O266" s="117"/>
      <c r="P266" s="117"/>
      <c r="Q266" s="117"/>
      <c r="R266" s="117"/>
      <c r="S266" s="117"/>
    </row>
    <row r="267" spans="1:19" s="110" customFormat="1" ht="10.5" customHeight="1" x14ac:dyDescent="0.2">
      <c r="A267" s="117"/>
      <c r="B267" s="117"/>
      <c r="C267" s="117"/>
      <c r="D267" s="117"/>
      <c r="E267" s="116"/>
      <c r="F267" s="117"/>
      <c r="G267" s="118"/>
      <c r="H267" s="117"/>
      <c r="I267" s="117"/>
      <c r="J267" s="119"/>
      <c r="K267" s="119"/>
      <c r="L267" s="119"/>
      <c r="M267" s="119"/>
      <c r="N267" s="117"/>
      <c r="O267" s="117"/>
      <c r="P267" s="117"/>
      <c r="Q267" s="117"/>
      <c r="R267" s="117"/>
      <c r="S267" s="117"/>
    </row>
    <row r="268" spans="1:19" s="110" customFormat="1" ht="10.5" customHeight="1" x14ac:dyDescent="0.2">
      <c r="A268" s="117"/>
      <c r="B268" s="117"/>
      <c r="C268" s="117"/>
      <c r="D268" s="117"/>
      <c r="E268" s="116"/>
      <c r="F268" s="117"/>
      <c r="G268" s="118"/>
      <c r="H268" s="117"/>
      <c r="I268" s="117"/>
      <c r="J268" s="119"/>
      <c r="K268" s="119"/>
      <c r="L268" s="119"/>
      <c r="M268" s="119"/>
      <c r="N268" s="117"/>
      <c r="O268" s="117"/>
      <c r="P268" s="117"/>
      <c r="Q268" s="117"/>
      <c r="R268" s="117"/>
      <c r="S268" s="117"/>
    </row>
    <row r="269" spans="1:19" s="110" customFormat="1" ht="10.5" customHeight="1" x14ac:dyDescent="0.2">
      <c r="A269" s="117"/>
      <c r="B269" s="117"/>
      <c r="C269" s="117"/>
      <c r="D269" s="117"/>
      <c r="E269" s="116"/>
      <c r="F269" s="117"/>
      <c r="G269" s="118"/>
      <c r="H269" s="117"/>
      <c r="I269" s="117"/>
      <c r="J269" s="119"/>
      <c r="K269" s="119"/>
      <c r="L269" s="119"/>
      <c r="M269" s="119"/>
      <c r="N269" s="117"/>
      <c r="O269" s="117"/>
      <c r="P269" s="117"/>
      <c r="Q269" s="117"/>
      <c r="R269" s="117"/>
      <c r="S269" s="117"/>
    </row>
    <row r="270" spans="1:19" s="110" customFormat="1" ht="10.5" customHeight="1" x14ac:dyDescent="0.2">
      <c r="A270" s="117"/>
      <c r="B270" s="117"/>
      <c r="C270" s="117"/>
      <c r="D270" s="117"/>
      <c r="E270" s="116"/>
      <c r="F270" s="117"/>
      <c r="G270" s="118"/>
      <c r="H270" s="117"/>
      <c r="I270" s="117"/>
      <c r="J270" s="119"/>
      <c r="K270" s="119"/>
      <c r="L270" s="119"/>
      <c r="M270" s="119"/>
      <c r="N270" s="117"/>
      <c r="O270" s="117"/>
      <c r="P270" s="117"/>
      <c r="Q270" s="117"/>
      <c r="R270" s="117"/>
      <c r="S270" s="117"/>
    </row>
    <row r="271" spans="1:19" s="110" customFormat="1" ht="10.5" customHeight="1" x14ac:dyDescent="0.2">
      <c r="A271" s="117"/>
      <c r="B271" s="117"/>
      <c r="C271" s="117"/>
      <c r="D271" s="117"/>
      <c r="E271" s="116"/>
      <c r="F271" s="117"/>
      <c r="G271" s="118"/>
      <c r="H271" s="117"/>
      <c r="I271" s="117"/>
      <c r="J271" s="119"/>
      <c r="K271" s="119"/>
      <c r="L271" s="119"/>
      <c r="M271" s="119"/>
      <c r="N271" s="117"/>
      <c r="O271" s="117"/>
      <c r="P271" s="117"/>
      <c r="Q271" s="117"/>
      <c r="R271" s="117"/>
      <c r="S271" s="117"/>
    </row>
    <row r="272" spans="1:19" s="110" customFormat="1" ht="10.5" customHeight="1" x14ac:dyDescent="0.2">
      <c r="A272" s="117"/>
      <c r="B272" s="117"/>
      <c r="C272" s="117"/>
      <c r="D272" s="117"/>
      <c r="E272" s="116"/>
      <c r="F272" s="117"/>
      <c r="G272" s="118"/>
      <c r="H272" s="117"/>
      <c r="I272" s="117"/>
      <c r="J272" s="119"/>
      <c r="K272" s="119"/>
      <c r="L272" s="119"/>
      <c r="M272" s="119"/>
      <c r="N272" s="117"/>
      <c r="O272" s="117"/>
      <c r="P272" s="117"/>
      <c r="Q272" s="117"/>
      <c r="R272" s="117"/>
      <c r="S272" s="117"/>
    </row>
    <row r="273" spans="1:19" s="110" customFormat="1" ht="10.5" customHeight="1" x14ac:dyDescent="0.2">
      <c r="A273" s="117"/>
      <c r="B273" s="117"/>
      <c r="C273" s="117"/>
      <c r="D273" s="117"/>
      <c r="E273" s="116"/>
      <c r="F273" s="117"/>
      <c r="G273" s="118"/>
      <c r="H273" s="117"/>
      <c r="I273" s="117"/>
      <c r="J273" s="119"/>
      <c r="K273" s="119"/>
      <c r="L273" s="119"/>
      <c r="M273" s="119"/>
      <c r="N273" s="117"/>
      <c r="O273" s="117"/>
      <c r="P273" s="117"/>
      <c r="Q273" s="117"/>
      <c r="R273" s="117"/>
      <c r="S273" s="117"/>
    </row>
    <row r="274" spans="1:19" s="110" customFormat="1" ht="10.5" customHeight="1" x14ac:dyDescent="0.2">
      <c r="A274" s="117"/>
      <c r="B274" s="117"/>
      <c r="C274" s="117"/>
      <c r="D274" s="117"/>
      <c r="E274" s="116"/>
      <c r="F274" s="117"/>
      <c r="G274" s="118"/>
      <c r="H274" s="117"/>
      <c r="I274" s="117"/>
      <c r="J274" s="119"/>
      <c r="K274" s="119"/>
      <c r="L274" s="119"/>
      <c r="M274" s="119"/>
      <c r="N274" s="117"/>
      <c r="O274" s="117"/>
      <c r="P274" s="117"/>
      <c r="Q274" s="117"/>
      <c r="R274" s="117"/>
      <c r="S274" s="117"/>
    </row>
    <row r="275" spans="1:19" s="110" customFormat="1" ht="10.5" customHeight="1" x14ac:dyDescent="0.2">
      <c r="A275" s="117"/>
      <c r="B275" s="117"/>
      <c r="C275" s="117"/>
      <c r="D275" s="117"/>
      <c r="E275" s="116"/>
      <c r="F275" s="117"/>
      <c r="G275" s="118"/>
      <c r="H275" s="117"/>
      <c r="I275" s="117"/>
      <c r="J275" s="119"/>
      <c r="K275" s="119"/>
      <c r="L275" s="119"/>
      <c r="M275" s="119"/>
      <c r="N275" s="117"/>
      <c r="O275" s="117"/>
      <c r="P275" s="117"/>
      <c r="Q275" s="117"/>
      <c r="R275" s="117"/>
      <c r="S275" s="117"/>
    </row>
    <row r="276" spans="1:19" s="110" customFormat="1" ht="10.5" customHeight="1" x14ac:dyDescent="0.2">
      <c r="A276" s="117"/>
      <c r="B276" s="117"/>
      <c r="C276" s="117"/>
      <c r="D276" s="117"/>
      <c r="E276" s="116"/>
      <c r="F276" s="117"/>
      <c r="G276" s="118"/>
      <c r="H276" s="117"/>
      <c r="I276" s="117"/>
      <c r="J276" s="119"/>
      <c r="K276" s="119"/>
      <c r="L276" s="119"/>
      <c r="M276" s="119"/>
      <c r="N276" s="117"/>
      <c r="O276" s="117"/>
      <c r="P276" s="117"/>
      <c r="Q276" s="117"/>
      <c r="R276" s="117"/>
      <c r="S276" s="117"/>
    </row>
    <row r="277" spans="1:19" s="110" customFormat="1" ht="10.5" customHeight="1" x14ac:dyDescent="0.2">
      <c r="A277" s="117"/>
      <c r="B277" s="117"/>
      <c r="C277" s="117"/>
      <c r="D277" s="117"/>
      <c r="E277" s="116"/>
      <c r="F277" s="117"/>
      <c r="G277" s="118"/>
      <c r="H277" s="117"/>
      <c r="I277" s="117"/>
      <c r="J277" s="119"/>
      <c r="K277" s="119"/>
      <c r="L277" s="119"/>
      <c r="M277" s="119"/>
      <c r="N277" s="117"/>
      <c r="O277" s="117"/>
      <c r="P277" s="117"/>
      <c r="Q277" s="117"/>
      <c r="R277" s="117"/>
      <c r="S277" s="117"/>
    </row>
    <row r="278" spans="1:19" s="110" customFormat="1" ht="10.5" customHeight="1" x14ac:dyDescent="0.2">
      <c r="A278" s="117"/>
      <c r="B278" s="117"/>
      <c r="C278" s="117"/>
      <c r="D278" s="117"/>
      <c r="E278" s="116"/>
      <c r="F278" s="117"/>
      <c r="G278" s="118"/>
      <c r="H278" s="117"/>
      <c r="I278" s="117"/>
      <c r="J278" s="119"/>
      <c r="K278" s="119"/>
      <c r="L278" s="119"/>
      <c r="M278" s="119"/>
      <c r="N278" s="117"/>
      <c r="O278" s="117"/>
      <c r="P278" s="117"/>
      <c r="Q278" s="117"/>
      <c r="R278" s="117"/>
      <c r="S278" s="117"/>
    </row>
    <row r="279" spans="1:19" s="110" customFormat="1" ht="10.5" customHeight="1" x14ac:dyDescent="0.2">
      <c r="A279" s="117"/>
      <c r="B279" s="117"/>
      <c r="C279" s="117"/>
      <c r="D279" s="117"/>
      <c r="E279" s="116"/>
      <c r="F279" s="117"/>
      <c r="G279" s="118"/>
      <c r="H279" s="117"/>
      <c r="I279" s="117"/>
      <c r="J279" s="119"/>
      <c r="K279" s="119"/>
      <c r="L279" s="119"/>
      <c r="M279" s="119"/>
      <c r="N279" s="117"/>
      <c r="O279" s="117"/>
      <c r="P279" s="117"/>
      <c r="Q279" s="117"/>
      <c r="R279" s="117"/>
      <c r="S279" s="117"/>
    </row>
    <row r="280" spans="1:19" s="110" customFormat="1" ht="10.5" customHeight="1" x14ac:dyDescent="0.2">
      <c r="A280" s="117"/>
      <c r="B280" s="117"/>
      <c r="C280" s="117"/>
      <c r="D280" s="117"/>
      <c r="E280" s="116"/>
      <c r="F280" s="117"/>
      <c r="G280" s="118"/>
      <c r="H280" s="117"/>
      <c r="I280" s="117"/>
      <c r="J280" s="119"/>
      <c r="K280" s="119"/>
      <c r="L280" s="119"/>
      <c r="M280" s="119"/>
      <c r="N280" s="117"/>
      <c r="O280" s="117"/>
      <c r="P280" s="117"/>
      <c r="Q280" s="117"/>
      <c r="R280" s="117"/>
      <c r="S280" s="117"/>
    </row>
    <row r="281" spans="1:19" s="110" customFormat="1" ht="10.5" customHeight="1" x14ac:dyDescent="0.2">
      <c r="A281" s="117"/>
      <c r="B281" s="117"/>
      <c r="C281" s="117"/>
      <c r="D281" s="117"/>
      <c r="E281" s="116"/>
      <c r="F281" s="117"/>
      <c r="G281" s="118"/>
      <c r="H281" s="117"/>
      <c r="I281" s="117"/>
      <c r="J281" s="119"/>
      <c r="K281" s="119"/>
      <c r="L281" s="119"/>
      <c r="M281" s="119"/>
      <c r="N281" s="117"/>
      <c r="O281" s="117"/>
      <c r="P281" s="117"/>
      <c r="Q281" s="117"/>
      <c r="R281" s="117"/>
      <c r="S281" s="117"/>
    </row>
    <row r="282" spans="1:19" s="110" customFormat="1" ht="10.5" customHeight="1" x14ac:dyDescent="0.2">
      <c r="A282" s="117"/>
      <c r="B282" s="117"/>
      <c r="C282" s="117"/>
      <c r="D282" s="117"/>
      <c r="E282" s="116"/>
      <c r="F282" s="117"/>
      <c r="G282" s="118"/>
      <c r="H282" s="118"/>
      <c r="I282" s="117"/>
      <c r="J282" s="119"/>
      <c r="K282" s="119"/>
      <c r="L282" s="119"/>
      <c r="M282" s="119"/>
      <c r="N282" s="117"/>
      <c r="O282" s="117"/>
      <c r="P282" s="117"/>
      <c r="Q282" s="117"/>
      <c r="R282" s="117"/>
      <c r="S282" s="117"/>
    </row>
    <row r="283" spans="1:19" s="110" customFormat="1" ht="10.5" customHeight="1" x14ac:dyDescent="0.2">
      <c r="A283" s="117"/>
      <c r="B283" s="117"/>
      <c r="C283" s="117"/>
      <c r="D283" s="117"/>
      <c r="E283" s="116"/>
      <c r="F283" s="117"/>
      <c r="G283" s="118"/>
      <c r="H283" s="118"/>
      <c r="I283" s="117"/>
      <c r="J283" s="144"/>
      <c r="K283" s="144"/>
      <c r="L283" s="144"/>
      <c r="M283" s="144"/>
      <c r="N283" s="119"/>
      <c r="O283" s="117"/>
      <c r="P283" s="117"/>
      <c r="Q283" s="117"/>
      <c r="R283" s="117"/>
      <c r="S283" s="117"/>
    </row>
    <row r="284" spans="1:19" s="110" customFormat="1" ht="10.5" customHeight="1" x14ac:dyDescent="0.2">
      <c r="A284" s="117"/>
      <c r="B284" s="117"/>
      <c r="C284" s="117"/>
      <c r="D284" s="117"/>
      <c r="E284" s="116"/>
      <c r="F284" s="117"/>
      <c r="G284" s="118"/>
      <c r="H284" s="117"/>
      <c r="I284" s="118"/>
      <c r="J284" s="145"/>
      <c r="K284" s="145"/>
      <c r="L284" s="145"/>
      <c r="M284" s="145"/>
      <c r="N284" s="117"/>
      <c r="O284" s="117"/>
      <c r="P284" s="117"/>
      <c r="Q284" s="117"/>
      <c r="R284" s="117"/>
      <c r="S284" s="117"/>
    </row>
    <row r="285" spans="1:19" s="110" customFormat="1" ht="10.5" customHeight="1" x14ac:dyDescent="0.2">
      <c r="A285" s="117"/>
      <c r="B285" s="117"/>
      <c r="C285" s="117"/>
      <c r="D285" s="117"/>
      <c r="E285" s="116"/>
      <c r="F285" s="117"/>
      <c r="G285" s="118"/>
      <c r="H285" s="117"/>
      <c r="I285" s="117"/>
      <c r="J285" s="145"/>
      <c r="K285" s="145"/>
      <c r="L285" s="145"/>
      <c r="M285" s="145"/>
      <c r="N285" s="117"/>
      <c r="O285" s="117"/>
      <c r="P285" s="117"/>
      <c r="Q285" s="117"/>
      <c r="R285" s="117"/>
      <c r="S285" s="117"/>
    </row>
    <row r="286" spans="1:19" s="110" customFormat="1" ht="10.5" customHeight="1" x14ac:dyDescent="0.2">
      <c r="A286" s="117"/>
      <c r="B286" s="117"/>
      <c r="C286" s="117"/>
      <c r="D286" s="117"/>
      <c r="E286" s="116"/>
      <c r="F286" s="117"/>
      <c r="G286" s="118"/>
      <c r="H286" s="117"/>
      <c r="I286" s="117"/>
      <c r="J286" s="163"/>
      <c r="K286" s="119"/>
      <c r="L286" s="127"/>
      <c r="M286" s="119"/>
      <c r="N286" s="117"/>
      <c r="O286" s="117"/>
      <c r="P286" s="117"/>
      <c r="Q286" s="117"/>
      <c r="R286" s="117"/>
      <c r="S286" s="117"/>
    </row>
    <row r="287" spans="1:19" s="110" customFormat="1" ht="10.5" customHeight="1" x14ac:dyDescent="0.2">
      <c r="A287" s="117"/>
      <c r="B287" s="117"/>
      <c r="C287" s="117"/>
      <c r="D287" s="117"/>
      <c r="E287" s="116"/>
      <c r="F287" s="117"/>
      <c r="G287" s="118"/>
      <c r="H287" s="117"/>
      <c r="I287" s="146"/>
      <c r="J287" s="146"/>
      <c r="K287" s="146"/>
      <c r="L287" s="146"/>
      <c r="M287" s="146"/>
      <c r="N287" s="117"/>
      <c r="O287" s="117"/>
      <c r="P287" s="117"/>
      <c r="Q287" s="117"/>
      <c r="R287" s="117"/>
      <c r="S287" s="117"/>
    </row>
    <row r="288" spans="1:19" s="110" customFormat="1" ht="10.5" customHeight="1" x14ac:dyDescent="0.2">
      <c r="A288" s="117"/>
      <c r="B288" s="117"/>
      <c r="C288" s="117"/>
      <c r="D288" s="117"/>
      <c r="E288" s="116"/>
      <c r="F288" s="117"/>
      <c r="G288" s="118"/>
      <c r="H288" s="117"/>
      <c r="I288" s="146"/>
      <c r="J288" s="147"/>
      <c r="K288" s="147"/>
      <c r="L288" s="147"/>
      <c r="M288" s="147"/>
      <c r="N288" s="117"/>
      <c r="O288" s="117"/>
      <c r="P288" s="117"/>
      <c r="Q288" s="117"/>
      <c r="R288" s="117"/>
      <c r="S288" s="117"/>
    </row>
    <row r="289" spans="1:19" s="110" customFormat="1" ht="11.25" x14ac:dyDescent="0.2">
      <c r="A289" s="117"/>
      <c r="B289" s="117"/>
      <c r="C289" s="117"/>
      <c r="D289" s="117"/>
      <c r="E289" s="116"/>
      <c r="F289" s="117"/>
      <c r="G289" s="118"/>
      <c r="H289" s="117"/>
      <c r="I289" s="146"/>
      <c r="J289" s="147"/>
      <c r="K289" s="147"/>
      <c r="L289" s="147"/>
      <c r="M289" s="147"/>
      <c r="N289" s="117"/>
      <c r="O289" s="117"/>
      <c r="P289" s="117"/>
      <c r="Q289" s="117"/>
      <c r="R289" s="117"/>
      <c r="S289" s="117"/>
    </row>
    <row r="290" spans="1:19" s="110" customFormat="1" ht="11.25" x14ac:dyDescent="0.2">
      <c r="A290" s="117"/>
      <c r="B290" s="117"/>
      <c r="C290" s="117"/>
      <c r="D290" s="117"/>
      <c r="E290" s="116"/>
      <c r="F290" s="117"/>
      <c r="G290" s="118"/>
      <c r="H290" s="117"/>
      <c r="I290" s="146"/>
      <c r="J290" s="147"/>
      <c r="K290" s="147"/>
      <c r="L290" s="147"/>
      <c r="M290" s="147"/>
      <c r="N290" s="117"/>
      <c r="O290" s="117"/>
      <c r="P290" s="117"/>
      <c r="Q290" s="117"/>
      <c r="R290" s="117"/>
      <c r="S290" s="117"/>
    </row>
    <row r="291" spans="1:19" s="110" customFormat="1" ht="12" x14ac:dyDescent="0.2">
      <c r="A291" s="117"/>
      <c r="B291" s="117"/>
      <c r="C291" s="117"/>
      <c r="D291" s="117"/>
      <c r="E291" s="116"/>
      <c r="F291" s="117"/>
      <c r="G291" s="118"/>
      <c r="H291" s="117"/>
      <c r="I291" s="117"/>
      <c r="J291" s="172"/>
      <c r="K291" s="173"/>
      <c r="L291" s="119"/>
      <c r="M291" s="117"/>
      <c r="N291" s="117"/>
      <c r="O291" s="117"/>
      <c r="P291" s="117"/>
      <c r="Q291" s="117"/>
      <c r="R291" s="117"/>
      <c r="S291" s="117"/>
    </row>
    <row r="292" spans="1:19" s="110" customFormat="1" ht="12" x14ac:dyDescent="0.2">
      <c r="A292" s="117"/>
      <c r="B292" s="117"/>
      <c r="C292" s="117"/>
      <c r="D292" s="117"/>
      <c r="E292" s="116"/>
      <c r="F292" s="117"/>
      <c r="G292" s="118"/>
      <c r="H292" s="117"/>
      <c r="I292" s="117"/>
      <c r="J292" s="121"/>
      <c r="K292" s="119"/>
      <c r="L292" s="117"/>
      <c r="M292" s="119"/>
      <c r="N292" s="117"/>
      <c r="O292" s="117"/>
      <c r="P292" s="117"/>
      <c r="Q292" s="117"/>
      <c r="R292" s="117"/>
      <c r="S292" s="117"/>
    </row>
    <row r="293" spans="1:19" s="110" customFormat="1" ht="11.25" x14ac:dyDescent="0.2">
      <c r="A293" s="117"/>
      <c r="B293" s="117"/>
      <c r="C293" s="117"/>
      <c r="D293" s="117"/>
      <c r="E293" s="116"/>
      <c r="F293" s="117"/>
      <c r="G293" s="118"/>
      <c r="H293" s="117"/>
      <c r="I293" s="117"/>
      <c r="J293" s="160"/>
      <c r="K293" s="160"/>
      <c r="L293" s="117"/>
      <c r="M293" s="127"/>
      <c r="N293" s="117"/>
      <c r="O293" s="117"/>
      <c r="P293" s="117"/>
      <c r="Q293" s="117"/>
      <c r="R293" s="117"/>
      <c r="S293" s="117"/>
    </row>
    <row r="294" spans="1:19" s="110" customFormat="1" ht="11.25" x14ac:dyDescent="0.2">
      <c r="A294" s="117"/>
      <c r="B294" s="117"/>
      <c r="C294" s="117"/>
      <c r="D294" s="117"/>
      <c r="E294" s="116"/>
      <c r="F294" s="117"/>
      <c r="G294" s="118"/>
      <c r="H294" s="117"/>
      <c r="I294" s="117"/>
      <c r="J294" s="117"/>
      <c r="K294" s="119"/>
      <c r="L294" s="117"/>
      <c r="M294" s="127"/>
      <c r="N294" s="117"/>
      <c r="O294" s="117"/>
      <c r="P294" s="117"/>
      <c r="Q294" s="117"/>
      <c r="R294" s="117"/>
      <c r="S294" s="117"/>
    </row>
    <row r="295" spans="1:19" x14ac:dyDescent="0.2">
      <c r="J295" s="174"/>
      <c r="K295" s="174"/>
      <c r="L295" s="175"/>
    </row>
    <row r="296" spans="1:19" x14ac:dyDescent="0.2">
      <c r="I296" s="174"/>
      <c r="J296" s="174"/>
      <c r="K296" s="174"/>
      <c r="L296" s="174"/>
      <c r="M296" s="149"/>
    </row>
    <row r="297" spans="1:19" x14ac:dyDescent="0.2">
      <c r="J297" s="119"/>
      <c r="K297" s="174"/>
      <c r="L297" s="174"/>
      <c r="M297" s="149"/>
    </row>
    <row r="298" spans="1:19" x14ac:dyDescent="0.2">
      <c r="J298" s="174"/>
      <c r="K298" s="174"/>
      <c r="L298" s="174"/>
      <c r="M298" s="150"/>
    </row>
    <row r="299" spans="1:19" x14ac:dyDescent="0.2">
      <c r="J299" s="174"/>
      <c r="K299" s="174"/>
      <c r="L299" s="174"/>
    </row>
    <row r="300" spans="1:19" x14ac:dyDescent="0.2">
      <c r="J300" s="174"/>
      <c r="K300" s="174"/>
      <c r="L300" s="174"/>
    </row>
    <row r="301" spans="1:19" x14ac:dyDescent="0.2">
      <c r="J301" s="174"/>
      <c r="K301" s="174"/>
      <c r="L301" s="174"/>
    </row>
    <row r="302" spans="1:19" x14ac:dyDescent="0.2">
      <c r="J302" s="174"/>
      <c r="K302" s="174"/>
      <c r="L302" s="174"/>
    </row>
    <row r="303" spans="1:19" x14ac:dyDescent="0.2">
      <c r="J303" s="174"/>
      <c r="K303" s="174"/>
      <c r="L303" s="174"/>
    </row>
    <row r="304" spans="1:19" x14ac:dyDescent="0.2">
      <c r="J304" s="174"/>
      <c r="K304" s="174"/>
      <c r="L304" s="174"/>
    </row>
    <row r="305" spans="10:12" x14ac:dyDescent="0.2">
      <c r="J305" s="174"/>
      <c r="K305" s="174"/>
      <c r="L305" s="174"/>
    </row>
  </sheetData>
  <autoFilter ref="A9:S229" xr:uid="{00000000-0001-0000-0000-000000000000}">
    <sortState xmlns:xlrd2="http://schemas.microsoft.com/office/spreadsheetml/2017/richdata2" ref="A10:S229">
      <sortCondition sortBy="cellColor" ref="Q10:Q229" dxfId="10"/>
      <sortCondition sortBy="cellColor" ref="Q10:Q229" dxfId="9"/>
      <sortCondition sortBy="cellColor" ref="Q10:Q229" dxfId="8"/>
      <sortCondition sortBy="cellColor" ref="Q10:Q229" dxfId="7"/>
      <sortCondition sortBy="cellColor" ref="Q10:Q229" dxfId="6"/>
    </sortState>
  </autoFilter>
  <sortState xmlns:xlrd2="http://schemas.microsoft.com/office/spreadsheetml/2017/richdata2" ref="A10:S230">
    <sortCondition sortBy="cellColor" ref="Q10:Q230" dxfId="5"/>
    <sortCondition sortBy="cellColor" ref="Q10:Q230" dxfId="4"/>
    <sortCondition sortBy="cellColor" ref="Q10:Q230" dxfId="3"/>
    <sortCondition sortBy="cellColor" ref="Q10:Q230" dxfId="2"/>
    <sortCondition sortBy="cellColor" ref="Q10:Q230" dxfId="1"/>
    <sortCondition sortBy="cellColor" ref="Q10:Q230" dxfId="0"/>
  </sortState>
  <mergeCells count="8">
    <mergeCell ref="A6:S6"/>
    <mergeCell ref="A1:S4"/>
    <mergeCell ref="A255:F255"/>
    <mergeCell ref="A256:F256"/>
    <mergeCell ref="R232:S232"/>
    <mergeCell ref="J8:L8"/>
    <mergeCell ref="A235:S235"/>
    <mergeCell ref="A242:S242"/>
  </mergeCells>
  <phoneticPr fontId="19" type="noConversion"/>
  <hyperlinks>
    <hyperlink ref="A256" r:id="rId1" xr:uid="{F10C588F-CD31-4F2E-B3D2-5F2FABB2CA2C}"/>
  </hyperlinks>
  <pageMargins left="0.23622047244094491" right="0.23622047244094491" top="0.35433070866141736" bottom="0.74803149606299213" header="0.11811023622047245" footer="0.31496062992125984"/>
  <pageSetup paperSize="9" scale="83" fitToHeight="0" orientation="landscape" r:id="rId2"/>
  <headerFooter>
    <oddFooter>&amp;L&amp;F &amp;A&amp;R&amp;P no &amp;N</oddFooter>
  </headerFooter>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236"/>
  <sheetViews>
    <sheetView zoomScale="70" zoomScaleNormal="70" workbookViewId="0">
      <selection activeCell="C28" sqref="C28"/>
    </sheetView>
  </sheetViews>
  <sheetFormatPr defaultRowHeight="15" x14ac:dyDescent="0.25"/>
  <cols>
    <col min="1" max="1" width="11.5703125" style="10" customWidth="1"/>
    <col min="2" max="2" width="13.42578125" customWidth="1"/>
    <col min="3" max="3" width="16" customWidth="1"/>
    <col min="4" max="4" width="16.42578125" style="12" customWidth="1"/>
    <col min="5" max="5" width="11.5703125" customWidth="1"/>
    <col min="6" max="6" width="15" customWidth="1"/>
    <col min="7" max="7" width="9.42578125" customWidth="1"/>
    <col min="8" max="8" width="12.5703125" customWidth="1"/>
    <col min="9" max="9" width="13.5703125" customWidth="1"/>
    <col min="10" max="10" width="11.42578125" customWidth="1"/>
    <col min="11" max="11" width="15" customWidth="1"/>
    <col min="12" max="12" width="10.42578125" customWidth="1"/>
    <col min="14" max="15" width="11.42578125" bestFit="1" customWidth="1"/>
    <col min="17" max="17" width="10.5703125" bestFit="1" customWidth="1"/>
    <col min="22" max="22" width="8.5703125" customWidth="1"/>
    <col min="23" max="23" width="11.5703125" customWidth="1"/>
    <col min="24" max="24" width="8.42578125" customWidth="1"/>
  </cols>
  <sheetData>
    <row r="1" spans="1:14" ht="18.75" x14ac:dyDescent="0.3">
      <c r="A1" s="62" t="s">
        <v>82</v>
      </c>
    </row>
    <row r="2" spans="1:14" x14ac:dyDescent="0.25">
      <c r="A2" s="2"/>
      <c r="B2" s="2"/>
      <c r="C2" s="2"/>
      <c r="D2" s="26"/>
      <c r="E2" s="2"/>
      <c r="F2" s="2"/>
      <c r="H2" s="286" t="s">
        <v>94</v>
      </c>
      <c r="I2" s="286"/>
      <c r="J2" s="286"/>
      <c r="K2" s="286"/>
    </row>
    <row r="3" spans="1:14" ht="96" x14ac:dyDescent="0.25">
      <c r="A3" s="29" t="s">
        <v>28</v>
      </c>
      <c r="B3" s="30" t="s">
        <v>103</v>
      </c>
      <c r="C3" s="100" t="s">
        <v>31</v>
      </c>
      <c r="D3" s="101" t="s">
        <v>106</v>
      </c>
      <c r="E3" s="30" t="s">
        <v>30</v>
      </c>
      <c r="F3" s="31" t="s">
        <v>32</v>
      </c>
      <c r="G3" s="32"/>
      <c r="H3" s="33" t="s">
        <v>95</v>
      </c>
      <c r="I3" s="34" t="s">
        <v>31</v>
      </c>
      <c r="J3" s="33" t="s">
        <v>96</v>
      </c>
      <c r="K3" s="34" t="s">
        <v>32</v>
      </c>
      <c r="L3" s="19" t="s">
        <v>58</v>
      </c>
      <c r="M3" s="19" t="s">
        <v>59</v>
      </c>
    </row>
    <row r="4" spans="1:14" x14ac:dyDescent="0.25">
      <c r="A4" s="31" t="s">
        <v>55</v>
      </c>
      <c r="B4" s="93">
        <v>0</v>
      </c>
      <c r="C4" s="31">
        <v>0</v>
      </c>
      <c r="D4" s="102" t="e">
        <f>B4-H4</f>
        <v>#REF!</v>
      </c>
      <c r="E4" s="35">
        <v>0</v>
      </c>
      <c r="F4" s="31">
        <v>0</v>
      </c>
      <c r="G4" s="32"/>
      <c r="H4" s="92" t="e">
        <f>I4/1000000</f>
        <v>#REF!</v>
      </c>
      <c r="I4" s="36" t="e">
        <f>SUMIFS(FMZINp4_laika_grafiks!$K$94:$K$228,FMZINp4_laika_grafiks!#REF!,'GRAFIKI II'!A4)</f>
        <v>#REF!</v>
      </c>
      <c r="J4" s="65" t="e">
        <f>K4/1000000</f>
        <v>#REF!</v>
      </c>
      <c r="K4" s="36" t="e">
        <f>SUMIFS(FMZINp4_laika_grafiks!$K$94:$K$228,FMZINp4_laika_grafiks!#REF!,'GRAFIKI II'!A4)</f>
        <v>#REF!</v>
      </c>
      <c r="L4" s="20" t="e">
        <f>H4-B4</f>
        <v>#REF!</v>
      </c>
      <c r="M4" s="20" t="e">
        <f>J4-E4</f>
        <v>#REF!</v>
      </c>
    </row>
    <row r="5" spans="1:14" x14ac:dyDescent="0.25">
      <c r="A5" s="37" t="s">
        <v>34</v>
      </c>
      <c r="B5" s="94" t="e">
        <f>C5/1000000+B4</f>
        <v>#REF!</v>
      </c>
      <c r="C5" s="39" t="e">
        <f>SUMIFS(FMZINp4_laika_grafiks!$K$94:$K$228,FMZINp4_laika_grafiks!#REF!,A5)+C4</f>
        <v>#REF!</v>
      </c>
      <c r="D5" s="102" t="e">
        <f>(B5-H5)+D4</f>
        <v>#REF!</v>
      </c>
      <c r="E5" s="38" t="e">
        <f>F5/1000000</f>
        <v>#REF!</v>
      </c>
      <c r="F5" s="39" t="e">
        <f>SUMIFS(FMZINp4_laika_grafiks!$K$94:$K$228,FMZINp4_laika_grafiks!#REF!,A5)</f>
        <v>#REF!</v>
      </c>
      <c r="G5" s="32"/>
      <c r="H5" s="92" t="e">
        <f>H4+(I5/1000000)</f>
        <v>#REF!</v>
      </c>
      <c r="I5" s="36" t="e">
        <f>SUMIFS(FMZINp4_laika_grafiks!$K$94:$K$228,FMZINp4_laika_grafiks!#REF!,'GRAFIKI II'!A5)</f>
        <v>#REF!</v>
      </c>
      <c r="J5" s="65" t="e">
        <f>J4+(K5/1000000)</f>
        <v>#REF!</v>
      </c>
      <c r="K5" s="36" t="e">
        <f>SUMIFS(FMZINp4_laika_grafiks!$K$94:$K$228,FMZINp4_laika_grafiks!#REF!,'GRAFIKI II'!A5)</f>
        <v>#REF!</v>
      </c>
      <c r="L5" s="20" t="e">
        <f>H5-B5</f>
        <v>#REF!</v>
      </c>
      <c r="M5" s="20" t="e">
        <f t="shared" ref="M5:M8" si="0">J5-E5</f>
        <v>#REF!</v>
      </c>
    </row>
    <row r="6" spans="1:14" x14ac:dyDescent="0.25">
      <c r="A6" s="37" t="s">
        <v>35</v>
      </c>
      <c r="B6" s="38" t="e">
        <f t="shared" ref="B6:B25" si="1">C6/1000000+B5</f>
        <v>#REF!</v>
      </c>
      <c r="C6" s="39" t="e">
        <f>SUMIFS(FMZINp4_laika_grafiks!$K$94:$K$228,FMZINp4_laika_grafiks!#REF!,A6)</f>
        <v>#REF!</v>
      </c>
      <c r="D6" s="105" t="e">
        <f t="shared" ref="D6:D25" si="2">(B6-H6)+D5</f>
        <v>#REF!</v>
      </c>
      <c r="E6" s="38" t="e">
        <f>E5+F6/1000000</f>
        <v>#REF!</v>
      </c>
      <c r="F6" s="39" t="e">
        <f>SUMIFS(FMZINp4_laika_grafiks!$K$94:$K$228,FMZINp4_laika_grafiks!#REF!,A6)</f>
        <v>#REF!</v>
      </c>
      <c r="G6" s="32"/>
      <c r="H6" s="92" t="e">
        <f t="shared" ref="H6:H25" si="3">H5+(I6/1000000)</f>
        <v>#REF!</v>
      </c>
      <c r="I6" s="36" t="e">
        <f>SUMIFS(FMZINp4_laika_grafiks!$K$94:$K$228,FMZINp4_laika_grafiks!#REF!,'GRAFIKI II'!A6)</f>
        <v>#REF!</v>
      </c>
      <c r="J6" s="65" t="e">
        <f t="shared" ref="J6:J25" si="4">J5+(K6/1000000)</f>
        <v>#REF!</v>
      </c>
      <c r="K6" s="36" t="e">
        <f>SUMIFS(FMZINp4_laika_grafiks!$K$94:$K$228,FMZINp4_laika_grafiks!#REF!,'GRAFIKI II'!A6)</f>
        <v>#REF!</v>
      </c>
      <c r="L6" s="20" t="e">
        <f t="shared" ref="L6:L8" si="5">H6-B6</f>
        <v>#REF!</v>
      </c>
      <c r="M6" s="20" t="e">
        <f t="shared" si="0"/>
        <v>#REF!</v>
      </c>
    </row>
    <row r="7" spans="1:14" x14ac:dyDescent="0.25">
      <c r="A7" s="37" t="s">
        <v>36</v>
      </c>
      <c r="B7" s="38" t="e">
        <f t="shared" si="1"/>
        <v>#REF!</v>
      </c>
      <c r="C7" s="39" t="e">
        <f>SUMIFS(FMZINp4_laika_grafiks!$K$94:$K$228,FMZINp4_laika_grafiks!#REF!,A7)</f>
        <v>#REF!</v>
      </c>
      <c r="D7" s="105" t="e">
        <f t="shared" si="2"/>
        <v>#REF!</v>
      </c>
      <c r="E7" s="38" t="e">
        <f t="shared" ref="E7:E25" si="6">E6+F7/1000000</f>
        <v>#REF!</v>
      </c>
      <c r="F7" s="39" t="e">
        <f>SUMIFS(FMZINp4_laika_grafiks!$K$94:$K$228,FMZINp4_laika_grafiks!#REF!,A7)</f>
        <v>#REF!</v>
      </c>
      <c r="G7" s="32"/>
      <c r="H7" s="92" t="e">
        <f>H6+(I7/1000000)</f>
        <v>#REF!</v>
      </c>
      <c r="I7" s="36" t="e">
        <f>SUMIFS(FMZINp4_laika_grafiks!$K$94:$K$228,FMZINp4_laika_grafiks!#REF!,'GRAFIKI II'!A7)</f>
        <v>#REF!</v>
      </c>
      <c r="J7" s="65" t="e">
        <f t="shared" si="4"/>
        <v>#REF!</v>
      </c>
      <c r="K7" s="36" t="e">
        <f>SUMIFS(FMZINp4_laika_grafiks!$K$94:$K$228,FMZINp4_laika_grafiks!#REF!,'GRAFIKI II'!A7)</f>
        <v>#REF!</v>
      </c>
      <c r="L7" s="20" t="e">
        <f t="shared" si="5"/>
        <v>#REF!</v>
      </c>
      <c r="M7" s="20" t="e">
        <f t="shared" si="0"/>
        <v>#REF!</v>
      </c>
    </row>
    <row r="8" spans="1:14" x14ac:dyDescent="0.25">
      <c r="A8" s="37" t="s">
        <v>37</v>
      </c>
      <c r="B8" s="38" t="e">
        <f t="shared" si="1"/>
        <v>#REF!</v>
      </c>
      <c r="C8" s="39" t="e">
        <f>SUMIFS(FMZINp4_laika_grafiks!$K$94:$K$228,FMZINp4_laika_grafiks!#REF!,A8)</f>
        <v>#REF!</v>
      </c>
      <c r="D8" s="105" t="e">
        <f t="shared" si="2"/>
        <v>#REF!</v>
      </c>
      <c r="E8" s="38" t="e">
        <f t="shared" si="6"/>
        <v>#REF!</v>
      </c>
      <c r="F8" s="39" t="e">
        <f>SUMIFS(FMZINp4_laika_grafiks!$K$94:$K$228,FMZINp4_laika_grafiks!#REF!,A8)</f>
        <v>#REF!</v>
      </c>
      <c r="G8" s="32"/>
      <c r="H8" s="92" t="e">
        <f t="shared" si="3"/>
        <v>#REF!</v>
      </c>
      <c r="I8" s="36" t="e">
        <f>SUMIFS(FMZINp4_laika_grafiks!$K$94:$K$228,FMZINp4_laika_grafiks!#REF!,'GRAFIKI II'!A8)</f>
        <v>#REF!</v>
      </c>
      <c r="J8" s="65" t="e">
        <f t="shared" si="4"/>
        <v>#REF!</v>
      </c>
      <c r="K8" s="36" t="e">
        <f>SUMIFS(FMZINp4_laika_grafiks!$K$94:$K$228,FMZINp4_laika_grafiks!#REF!,'GRAFIKI II'!A8)</f>
        <v>#REF!</v>
      </c>
      <c r="L8" s="20" t="e">
        <f t="shared" si="5"/>
        <v>#REF!</v>
      </c>
      <c r="M8" s="20" t="e">
        <f t="shared" si="0"/>
        <v>#REF!</v>
      </c>
    </row>
    <row r="9" spans="1:14" x14ac:dyDescent="0.25">
      <c r="A9" s="37" t="s">
        <v>41</v>
      </c>
      <c r="B9" s="38" t="e">
        <f t="shared" si="1"/>
        <v>#REF!</v>
      </c>
      <c r="C9" s="39" t="e">
        <f>SUMIFS(FMZINp4_laika_grafiks!$K$94:$K$228,FMZINp4_laika_grafiks!#REF!,A9)</f>
        <v>#REF!</v>
      </c>
      <c r="D9" s="105" t="e">
        <f t="shared" si="2"/>
        <v>#REF!</v>
      </c>
      <c r="E9" s="38" t="e">
        <f t="shared" si="6"/>
        <v>#REF!</v>
      </c>
      <c r="F9" s="39" t="e">
        <f>SUMIFS(FMZINp4_laika_grafiks!$K$94:$K$228,FMZINp4_laika_grafiks!#REF!,A9)</f>
        <v>#REF!</v>
      </c>
      <c r="G9" s="32"/>
      <c r="H9" s="65" t="e">
        <f t="shared" si="3"/>
        <v>#REF!</v>
      </c>
      <c r="I9" s="36" t="e">
        <f>SUMIFS(FMZINp4_laika_grafiks!$K$94:$K$228,FMZINp4_laika_grafiks!#REF!,'GRAFIKI II'!A9)</f>
        <v>#REF!</v>
      </c>
      <c r="J9" s="65" t="e">
        <f t="shared" si="4"/>
        <v>#REF!</v>
      </c>
      <c r="K9" s="36" t="e">
        <f>SUMIFS(FMZINp4_laika_grafiks!$K$94:$K$228,FMZINp4_laika_grafiks!#REF!,'GRAFIKI II'!A9)</f>
        <v>#REF!</v>
      </c>
      <c r="L9" s="5"/>
    </row>
    <row r="10" spans="1:14" x14ac:dyDescent="0.25">
      <c r="A10" s="37" t="s">
        <v>40</v>
      </c>
      <c r="B10" s="38" t="e">
        <f t="shared" si="1"/>
        <v>#REF!</v>
      </c>
      <c r="C10" s="39" t="e">
        <f>SUMIFS(FMZINp4_laika_grafiks!$K$94:$K$228,FMZINp4_laika_grafiks!#REF!,A10)</f>
        <v>#REF!</v>
      </c>
      <c r="D10" s="105" t="e">
        <f t="shared" si="2"/>
        <v>#REF!</v>
      </c>
      <c r="E10" s="38" t="e">
        <f t="shared" si="6"/>
        <v>#REF!</v>
      </c>
      <c r="F10" s="39" t="e">
        <f>SUMIFS(FMZINp4_laika_grafiks!$K$94:$K$228,FMZINp4_laika_grafiks!#REF!,A10)</f>
        <v>#REF!</v>
      </c>
      <c r="G10" s="32"/>
      <c r="H10" s="65" t="e">
        <f t="shared" si="3"/>
        <v>#REF!</v>
      </c>
      <c r="I10" s="36" t="e">
        <f>SUMIFS(FMZINp4_laika_grafiks!$K$94:$K$228,FMZINp4_laika_grafiks!#REF!,'GRAFIKI II'!A10)</f>
        <v>#REF!</v>
      </c>
      <c r="J10" s="65" t="e">
        <f t="shared" si="4"/>
        <v>#REF!</v>
      </c>
      <c r="K10" s="36" t="e">
        <f>SUMIFS(FMZINp4_laika_grafiks!$K$94:$K$228,FMZINp4_laika_grafiks!#REF!,'GRAFIKI II'!A10)</f>
        <v>#REF!</v>
      </c>
      <c r="L10" s="5"/>
    </row>
    <row r="11" spans="1:14" x14ac:dyDescent="0.25">
      <c r="A11" s="37" t="s">
        <v>39</v>
      </c>
      <c r="B11" s="38" t="e">
        <f t="shared" si="1"/>
        <v>#REF!</v>
      </c>
      <c r="C11" s="39" t="e">
        <f>SUMIFS(FMZINp4_laika_grafiks!$K$94:$K$228,FMZINp4_laika_grafiks!#REF!,A11)</f>
        <v>#REF!</v>
      </c>
      <c r="D11" s="105" t="e">
        <f t="shared" si="2"/>
        <v>#REF!</v>
      </c>
      <c r="E11" s="38" t="e">
        <f t="shared" si="6"/>
        <v>#REF!</v>
      </c>
      <c r="F11" s="39" t="e">
        <f>SUMIFS(FMZINp4_laika_grafiks!$K$94:$K$228,FMZINp4_laika_grafiks!#REF!,A11)</f>
        <v>#REF!</v>
      </c>
      <c r="G11" s="32"/>
      <c r="H11" s="65" t="e">
        <f t="shared" si="3"/>
        <v>#REF!</v>
      </c>
      <c r="I11" s="36" t="e">
        <f>SUMIFS(FMZINp4_laika_grafiks!$K$94:$K$228,FMZINp4_laika_grafiks!#REF!,'GRAFIKI II'!A11)</f>
        <v>#REF!</v>
      </c>
      <c r="J11" s="65" t="e">
        <f t="shared" si="4"/>
        <v>#REF!</v>
      </c>
      <c r="K11" s="36" t="e">
        <f>SUMIFS(FMZINp4_laika_grafiks!$K$94:$K$228,FMZINp4_laika_grafiks!#REF!,'GRAFIKI II'!A11)</f>
        <v>#REF!</v>
      </c>
      <c r="N11" s="5"/>
    </row>
    <row r="12" spans="1:14" x14ac:dyDescent="0.25">
      <c r="A12" s="37" t="s">
        <v>38</v>
      </c>
      <c r="B12" s="38" t="e">
        <f t="shared" si="1"/>
        <v>#REF!</v>
      </c>
      <c r="C12" s="39" t="e">
        <f>SUMIFS(FMZINp4_laika_grafiks!$K$94:$K$228,FMZINp4_laika_grafiks!#REF!,A12)</f>
        <v>#REF!</v>
      </c>
      <c r="D12" s="105" t="e">
        <f t="shared" si="2"/>
        <v>#REF!</v>
      </c>
      <c r="E12" s="38" t="e">
        <f t="shared" si="6"/>
        <v>#REF!</v>
      </c>
      <c r="F12" s="39" t="e">
        <f>SUMIFS(FMZINp4_laika_grafiks!$K$94:$K$228,FMZINp4_laika_grafiks!#REF!,A12)</f>
        <v>#REF!</v>
      </c>
      <c r="G12" s="32"/>
      <c r="H12" s="65" t="e">
        <f t="shared" si="3"/>
        <v>#REF!</v>
      </c>
      <c r="I12" s="36" t="e">
        <f>SUMIFS(FMZINp4_laika_grafiks!$K$94:$K$228,FMZINp4_laika_grafiks!#REF!,'GRAFIKI II'!A12)</f>
        <v>#REF!</v>
      </c>
      <c r="J12" s="65" t="e">
        <f t="shared" si="4"/>
        <v>#REF!</v>
      </c>
      <c r="K12" s="36" t="e">
        <f>SUMIFS(FMZINp4_laika_grafiks!$K$94:$K$228,FMZINp4_laika_grafiks!#REF!,'GRAFIKI II'!A12)</f>
        <v>#REF!</v>
      </c>
    </row>
    <row r="13" spans="1:14" x14ac:dyDescent="0.25">
      <c r="A13" s="37" t="s">
        <v>42</v>
      </c>
      <c r="B13" s="38" t="e">
        <f t="shared" si="1"/>
        <v>#REF!</v>
      </c>
      <c r="C13" s="39" t="e">
        <f>SUMIFS(FMZINp4_laika_grafiks!$K$94:$K$228,FMZINp4_laika_grafiks!#REF!,A13)</f>
        <v>#REF!</v>
      </c>
      <c r="D13" s="105" t="e">
        <f t="shared" si="2"/>
        <v>#REF!</v>
      </c>
      <c r="E13" s="38" t="e">
        <f t="shared" si="6"/>
        <v>#REF!</v>
      </c>
      <c r="F13" s="39" t="e">
        <f>SUMIFS(FMZINp4_laika_grafiks!$K$94:$K$228,FMZINp4_laika_grafiks!#REF!,A13)</f>
        <v>#REF!</v>
      </c>
      <c r="G13" s="32"/>
      <c r="H13" s="65" t="e">
        <f t="shared" si="3"/>
        <v>#REF!</v>
      </c>
      <c r="I13" s="36" t="e">
        <f>SUMIFS(FMZINp4_laika_grafiks!$K$94:$K$228,FMZINp4_laika_grafiks!#REF!,'GRAFIKI II'!A13)</f>
        <v>#REF!</v>
      </c>
      <c r="J13" s="65" t="e">
        <f t="shared" si="4"/>
        <v>#REF!</v>
      </c>
      <c r="K13" s="36" t="e">
        <f>SUMIFS(FMZINp4_laika_grafiks!$K$94:$K$228,FMZINp4_laika_grafiks!#REF!,'GRAFIKI II'!A13)</f>
        <v>#REF!</v>
      </c>
      <c r="N13" s="5"/>
    </row>
    <row r="14" spans="1:14" x14ac:dyDescent="0.25">
      <c r="A14" s="37" t="s">
        <v>43</v>
      </c>
      <c r="B14" s="38" t="e">
        <f t="shared" si="1"/>
        <v>#REF!</v>
      </c>
      <c r="C14" s="39" t="e">
        <f>SUMIFS(FMZINp4_laika_grafiks!$K$94:$K$228,FMZINp4_laika_grafiks!#REF!,A14)</f>
        <v>#REF!</v>
      </c>
      <c r="D14" s="105" t="e">
        <f t="shared" si="2"/>
        <v>#REF!</v>
      </c>
      <c r="E14" s="38" t="e">
        <f t="shared" si="6"/>
        <v>#REF!</v>
      </c>
      <c r="F14" s="39" t="e">
        <f>SUMIFS(FMZINp4_laika_grafiks!$K$94:$K$228,FMZINp4_laika_grafiks!#REF!,A14)</f>
        <v>#REF!</v>
      </c>
      <c r="G14" s="32"/>
      <c r="H14" s="65" t="e">
        <f t="shared" si="3"/>
        <v>#REF!</v>
      </c>
      <c r="I14" s="36" t="e">
        <f>SUMIFS(FMZINp4_laika_grafiks!$K$94:$K$228,FMZINp4_laika_grafiks!#REF!,'GRAFIKI II'!A14)</f>
        <v>#REF!</v>
      </c>
      <c r="J14" s="65" t="e">
        <f t="shared" si="4"/>
        <v>#REF!</v>
      </c>
      <c r="K14" s="36" t="e">
        <f>SUMIFS(FMZINp4_laika_grafiks!$K$94:$K$228,FMZINp4_laika_grafiks!#REF!,'GRAFIKI II'!A14)</f>
        <v>#REF!</v>
      </c>
    </row>
    <row r="15" spans="1:14" x14ac:dyDescent="0.25">
      <c r="A15" s="37" t="s">
        <v>44</v>
      </c>
      <c r="B15" s="38" t="e">
        <f t="shared" si="1"/>
        <v>#REF!</v>
      </c>
      <c r="C15" s="39" t="e">
        <f>SUMIFS(FMZINp4_laika_grafiks!$K$94:$K$228,FMZINp4_laika_grafiks!#REF!,A15)</f>
        <v>#REF!</v>
      </c>
      <c r="D15" s="105" t="e">
        <f t="shared" si="2"/>
        <v>#REF!</v>
      </c>
      <c r="E15" s="38" t="e">
        <f t="shared" si="6"/>
        <v>#REF!</v>
      </c>
      <c r="F15" s="39" t="e">
        <f>SUMIFS(FMZINp4_laika_grafiks!$K$94:$K$228,FMZINp4_laika_grafiks!#REF!,A15)</f>
        <v>#REF!</v>
      </c>
      <c r="G15" s="32"/>
      <c r="H15" s="65" t="e">
        <f t="shared" si="3"/>
        <v>#REF!</v>
      </c>
      <c r="I15" s="36" t="e">
        <f>SUMIFS(FMZINp4_laika_grafiks!$K$94:$K$228,FMZINp4_laika_grafiks!#REF!,'GRAFIKI II'!A15)</f>
        <v>#REF!</v>
      </c>
      <c r="J15" s="65" t="e">
        <f t="shared" si="4"/>
        <v>#REF!</v>
      </c>
      <c r="K15" s="36" t="e">
        <f>SUMIFS(FMZINp4_laika_grafiks!$K$94:$K$228,FMZINp4_laika_grafiks!#REF!,'GRAFIKI II'!A15)</f>
        <v>#REF!</v>
      </c>
    </row>
    <row r="16" spans="1:14" x14ac:dyDescent="0.25">
      <c r="A16" s="37" t="s">
        <v>45</v>
      </c>
      <c r="B16" s="38" t="e">
        <f t="shared" si="1"/>
        <v>#REF!</v>
      </c>
      <c r="C16" s="39" t="e">
        <f>SUMIFS(FMZINp4_laika_grafiks!$K$94:$K$228,FMZINp4_laika_grafiks!#REF!,A16)</f>
        <v>#REF!</v>
      </c>
      <c r="D16" s="105" t="e">
        <f t="shared" si="2"/>
        <v>#REF!</v>
      </c>
      <c r="E16" s="38" t="e">
        <f t="shared" si="6"/>
        <v>#REF!</v>
      </c>
      <c r="F16" s="39" t="e">
        <f>SUMIFS(FMZINp4_laika_grafiks!$K$94:$K$228,FMZINp4_laika_grafiks!#REF!,A16)</f>
        <v>#REF!</v>
      </c>
      <c r="G16" s="32"/>
      <c r="H16" s="65" t="e">
        <f t="shared" si="3"/>
        <v>#REF!</v>
      </c>
      <c r="I16" s="36" t="e">
        <f>SUMIFS(FMZINp4_laika_grafiks!$K$94:$K$228,FMZINp4_laika_grafiks!#REF!,'GRAFIKI II'!A16)</f>
        <v>#REF!</v>
      </c>
      <c r="J16" s="65" t="e">
        <f t="shared" si="4"/>
        <v>#REF!</v>
      </c>
      <c r="K16" s="36" t="e">
        <f>SUMIFS(FMZINp4_laika_grafiks!$K$94:$K$228,FMZINp4_laika_grafiks!#REF!,'GRAFIKI II'!A16)</f>
        <v>#REF!</v>
      </c>
    </row>
    <row r="17" spans="1:11" x14ac:dyDescent="0.25">
      <c r="A17" s="37" t="s">
        <v>49</v>
      </c>
      <c r="B17" s="38" t="e">
        <f t="shared" si="1"/>
        <v>#REF!</v>
      </c>
      <c r="C17" s="39" t="e">
        <f>SUMIFS(FMZINp4_laika_grafiks!$K$94:$K$228,FMZINp4_laika_grafiks!#REF!,A17)</f>
        <v>#REF!</v>
      </c>
      <c r="D17" s="105" t="e">
        <f t="shared" si="2"/>
        <v>#REF!</v>
      </c>
      <c r="E17" s="38" t="e">
        <f t="shared" si="6"/>
        <v>#REF!</v>
      </c>
      <c r="F17" s="39" t="e">
        <f>SUMIFS(FMZINp4_laika_grafiks!$K$94:$K$228,FMZINp4_laika_grafiks!#REF!,A17)</f>
        <v>#REF!</v>
      </c>
      <c r="G17" s="32"/>
      <c r="H17" s="65" t="e">
        <f t="shared" si="3"/>
        <v>#REF!</v>
      </c>
      <c r="I17" s="36" t="e">
        <f>SUMIFS(FMZINp4_laika_grafiks!$K$94:$K$228,FMZINp4_laika_grafiks!#REF!,'GRAFIKI II'!A17)</f>
        <v>#REF!</v>
      </c>
      <c r="J17" s="65" t="e">
        <f t="shared" si="4"/>
        <v>#REF!</v>
      </c>
      <c r="K17" s="36" t="e">
        <f>SUMIFS(FMZINp4_laika_grafiks!$K$94:$K$228,FMZINp4_laika_grafiks!#REF!,'GRAFIKI II'!A17)</f>
        <v>#REF!</v>
      </c>
    </row>
    <row r="18" spans="1:11" x14ac:dyDescent="0.25">
      <c r="A18" s="41" t="s">
        <v>21</v>
      </c>
      <c r="B18" s="38" t="e">
        <f t="shared" si="1"/>
        <v>#REF!</v>
      </c>
      <c r="C18" s="39" t="e">
        <f>SUMIFS(FMZINp4_laika_grafiks!$K$94:$K$228,FMZINp4_laika_grafiks!#REF!,A18)</f>
        <v>#REF!</v>
      </c>
      <c r="D18" s="105" t="e">
        <f t="shared" si="2"/>
        <v>#REF!</v>
      </c>
      <c r="E18" s="38" t="e">
        <f t="shared" si="6"/>
        <v>#REF!</v>
      </c>
      <c r="F18" s="39" t="e">
        <f>SUMIFS(FMZINp4_laika_grafiks!$K$94:$K$228,FMZINp4_laika_grafiks!#REF!,A18)</f>
        <v>#REF!</v>
      </c>
      <c r="G18" s="32"/>
      <c r="H18" s="65" t="e">
        <f t="shared" si="3"/>
        <v>#REF!</v>
      </c>
      <c r="I18" s="36" t="e">
        <f>SUMIFS(FMZINp4_laika_grafiks!$K$94:$K$228,FMZINp4_laika_grafiks!#REF!,'GRAFIKI II'!A18)</f>
        <v>#REF!</v>
      </c>
      <c r="J18" s="65" t="e">
        <f t="shared" si="4"/>
        <v>#REF!</v>
      </c>
      <c r="K18" s="36" t="e">
        <f>SUMIFS(FMZINp4_laika_grafiks!$K$94:$K$228,FMZINp4_laika_grafiks!#REF!,'GRAFIKI II'!A18)</f>
        <v>#REF!</v>
      </c>
    </row>
    <row r="19" spans="1:11" x14ac:dyDescent="0.25">
      <c r="A19" s="37" t="s">
        <v>48</v>
      </c>
      <c r="B19" s="38" t="e">
        <f t="shared" si="1"/>
        <v>#REF!</v>
      </c>
      <c r="C19" s="39" t="e">
        <f>SUMIFS(FMZINp4_laika_grafiks!$K$94:$K$228,FMZINp4_laika_grafiks!#REF!,A19)</f>
        <v>#REF!</v>
      </c>
      <c r="D19" s="105" t="e">
        <f t="shared" si="2"/>
        <v>#REF!</v>
      </c>
      <c r="E19" s="38" t="e">
        <f t="shared" si="6"/>
        <v>#REF!</v>
      </c>
      <c r="F19" s="39" t="e">
        <f>SUMIFS(FMZINp4_laika_grafiks!$K$94:$K$228,FMZINp4_laika_grafiks!#REF!,A19)</f>
        <v>#REF!</v>
      </c>
      <c r="G19" s="32"/>
      <c r="H19" s="65" t="e">
        <f t="shared" si="3"/>
        <v>#REF!</v>
      </c>
      <c r="I19" s="36" t="e">
        <f>SUMIFS(FMZINp4_laika_grafiks!$K$94:$K$228,FMZINp4_laika_grafiks!#REF!,'GRAFIKI II'!A19)</f>
        <v>#REF!</v>
      </c>
      <c r="J19" s="65" t="e">
        <f t="shared" si="4"/>
        <v>#REF!</v>
      </c>
      <c r="K19" s="36" t="e">
        <f>SUMIFS(FMZINp4_laika_grafiks!$K$94:$K$228,FMZINp4_laika_grafiks!#REF!,'GRAFIKI II'!A19)</f>
        <v>#REF!</v>
      </c>
    </row>
    <row r="20" spans="1:11" x14ac:dyDescent="0.25">
      <c r="A20" s="37" t="s">
        <v>47</v>
      </c>
      <c r="B20" s="38" t="e">
        <f t="shared" si="1"/>
        <v>#REF!</v>
      </c>
      <c r="C20" s="39" t="e">
        <f>SUMIFS(FMZINp4_laika_grafiks!$K$94:$K$228,FMZINp4_laika_grafiks!#REF!,A20)</f>
        <v>#REF!</v>
      </c>
      <c r="D20" s="105" t="e">
        <f t="shared" si="2"/>
        <v>#REF!</v>
      </c>
      <c r="E20" s="38" t="e">
        <f t="shared" si="6"/>
        <v>#REF!</v>
      </c>
      <c r="F20" s="39" t="e">
        <f>SUMIFS(FMZINp4_laika_grafiks!$K$94:$K$228,FMZINp4_laika_grafiks!#REF!,A20)</f>
        <v>#REF!</v>
      </c>
      <c r="G20" s="32"/>
      <c r="H20" s="65" t="e">
        <f t="shared" si="3"/>
        <v>#REF!</v>
      </c>
      <c r="I20" s="36" t="e">
        <f>SUMIFS(FMZINp4_laika_grafiks!$K$94:$K$228,FMZINp4_laika_grafiks!#REF!,'GRAFIKI II'!A20)</f>
        <v>#REF!</v>
      </c>
      <c r="J20" s="65" t="e">
        <f t="shared" si="4"/>
        <v>#REF!</v>
      </c>
      <c r="K20" s="36" t="e">
        <f>SUMIFS(FMZINp4_laika_grafiks!$K$94:$K$228,FMZINp4_laika_grafiks!#REF!,'GRAFIKI II'!A20)</f>
        <v>#REF!</v>
      </c>
    </row>
    <row r="21" spans="1:11" x14ac:dyDescent="0.25">
      <c r="A21" s="37" t="s">
        <v>46</v>
      </c>
      <c r="B21" s="38" t="e">
        <f t="shared" si="1"/>
        <v>#REF!</v>
      </c>
      <c r="C21" s="39" t="e">
        <f>SUMIFS(FMZINp4_laika_grafiks!$K$94:$K$228,FMZINp4_laika_grafiks!#REF!,A21)</f>
        <v>#REF!</v>
      </c>
      <c r="D21" s="105" t="e">
        <f t="shared" si="2"/>
        <v>#REF!</v>
      </c>
      <c r="E21" s="38" t="e">
        <f t="shared" si="6"/>
        <v>#REF!</v>
      </c>
      <c r="F21" s="39" t="e">
        <f>SUMIFS(FMZINp4_laika_grafiks!$K$94:$K$228,FMZINp4_laika_grafiks!#REF!,A21)</f>
        <v>#REF!</v>
      </c>
      <c r="G21" s="32"/>
      <c r="H21" s="65" t="e">
        <f t="shared" si="3"/>
        <v>#REF!</v>
      </c>
      <c r="I21" s="36" t="e">
        <f>SUMIFS(FMZINp4_laika_grafiks!$K$94:$K$228,FMZINp4_laika_grafiks!#REF!,'GRAFIKI II'!A21)</f>
        <v>#REF!</v>
      </c>
      <c r="J21" s="65" t="e">
        <f t="shared" si="4"/>
        <v>#REF!</v>
      </c>
      <c r="K21" s="36" t="e">
        <f>SUMIFS(FMZINp4_laika_grafiks!$K$94:$K$228,FMZINp4_laika_grafiks!#REF!,'GRAFIKI II'!A21)</f>
        <v>#REF!</v>
      </c>
    </row>
    <row r="22" spans="1:11" x14ac:dyDescent="0.25">
      <c r="A22" s="37" t="s">
        <v>50</v>
      </c>
      <c r="B22" s="38" t="e">
        <f t="shared" si="1"/>
        <v>#REF!</v>
      </c>
      <c r="C22" s="39" t="e">
        <f>SUMIFS(FMZINp4_laika_grafiks!$K$94:$K$228,FMZINp4_laika_grafiks!#REF!,A22)</f>
        <v>#REF!</v>
      </c>
      <c r="D22" s="105" t="e">
        <f t="shared" si="2"/>
        <v>#REF!</v>
      </c>
      <c r="E22" s="38" t="e">
        <f t="shared" si="6"/>
        <v>#REF!</v>
      </c>
      <c r="F22" s="39" t="e">
        <f>SUMIFS(FMZINp4_laika_grafiks!$K$94:$K$228,FMZINp4_laika_grafiks!#REF!,A22)</f>
        <v>#REF!</v>
      </c>
      <c r="G22" s="32"/>
      <c r="H22" s="65" t="e">
        <f t="shared" si="3"/>
        <v>#REF!</v>
      </c>
      <c r="I22" s="36" t="e">
        <f>SUMIFS(FMZINp4_laika_grafiks!$K$94:$K$228,FMZINp4_laika_grafiks!#REF!,'GRAFIKI II'!A22)</f>
        <v>#REF!</v>
      </c>
      <c r="J22" s="65" t="e">
        <f t="shared" si="4"/>
        <v>#REF!</v>
      </c>
      <c r="K22" s="36" t="e">
        <f>SUMIFS(FMZINp4_laika_grafiks!$K$94:$K$228,FMZINp4_laika_grafiks!#REF!,'GRAFIKI II'!A22)</f>
        <v>#REF!</v>
      </c>
    </row>
    <row r="23" spans="1:11" x14ac:dyDescent="0.25">
      <c r="A23" s="37" t="s">
        <v>51</v>
      </c>
      <c r="B23" s="38" t="e">
        <f t="shared" si="1"/>
        <v>#REF!</v>
      </c>
      <c r="C23" s="39" t="e">
        <f>SUMIFS(FMZINp4_laika_grafiks!$K$94:$K$228,FMZINp4_laika_grafiks!#REF!,A23)</f>
        <v>#REF!</v>
      </c>
      <c r="D23" s="105" t="e">
        <f t="shared" si="2"/>
        <v>#REF!</v>
      </c>
      <c r="E23" s="38" t="e">
        <f t="shared" si="6"/>
        <v>#REF!</v>
      </c>
      <c r="F23" s="39" t="e">
        <f>SUMIFS(FMZINp4_laika_grafiks!$K$94:$K$228,FMZINp4_laika_grafiks!#REF!,A23)</f>
        <v>#REF!</v>
      </c>
      <c r="G23" s="32"/>
      <c r="H23" s="65" t="e">
        <f t="shared" si="3"/>
        <v>#REF!</v>
      </c>
      <c r="I23" s="36" t="e">
        <f>SUMIFS(FMZINp4_laika_grafiks!$K$94:$K$228,FMZINp4_laika_grafiks!#REF!,'GRAFIKI II'!A23)</f>
        <v>#REF!</v>
      </c>
      <c r="J23" s="65" t="e">
        <f t="shared" si="4"/>
        <v>#REF!</v>
      </c>
      <c r="K23" s="36" t="e">
        <f>SUMIFS(FMZINp4_laika_grafiks!$K$94:$K$228,FMZINp4_laika_grafiks!#REF!,'GRAFIKI II'!A23)</f>
        <v>#REF!</v>
      </c>
    </row>
    <row r="24" spans="1:11" x14ac:dyDescent="0.25">
      <c r="A24" s="37" t="s">
        <v>52</v>
      </c>
      <c r="B24" s="38" t="e">
        <f t="shared" si="1"/>
        <v>#REF!</v>
      </c>
      <c r="C24" s="39" t="e">
        <f>SUMIFS(FMZINp4_laika_grafiks!$K$94:$K$228,FMZINp4_laika_grafiks!#REF!,A24)</f>
        <v>#REF!</v>
      </c>
      <c r="D24" s="105" t="e">
        <f t="shared" si="2"/>
        <v>#REF!</v>
      </c>
      <c r="E24" s="38" t="e">
        <f t="shared" si="6"/>
        <v>#REF!</v>
      </c>
      <c r="F24" s="39" t="e">
        <f>SUMIFS(FMZINp4_laika_grafiks!$K$94:$K$228,FMZINp4_laika_grafiks!#REF!,A24)</f>
        <v>#REF!</v>
      </c>
      <c r="G24" s="32"/>
      <c r="H24" s="65" t="e">
        <f t="shared" si="3"/>
        <v>#REF!</v>
      </c>
      <c r="I24" s="36" t="e">
        <f>SUMIFS(FMZINp4_laika_grafiks!$K$94:$K$228,FMZINp4_laika_grafiks!#REF!,'GRAFIKI II'!A24)</f>
        <v>#REF!</v>
      </c>
      <c r="J24" s="65" t="e">
        <f t="shared" si="4"/>
        <v>#REF!</v>
      </c>
      <c r="K24" s="36" t="e">
        <f>SUMIFS(FMZINp4_laika_grafiks!$K$94:$K$228,FMZINp4_laika_grafiks!#REF!,'GRAFIKI II'!A24)</f>
        <v>#REF!</v>
      </c>
    </row>
    <row r="25" spans="1:11" x14ac:dyDescent="0.25">
      <c r="A25" s="37" t="s">
        <v>53</v>
      </c>
      <c r="B25" s="38" t="e">
        <f t="shared" si="1"/>
        <v>#REF!</v>
      </c>
      <c r="C25" s="39" t="e">
        <f>SUMIFS(FMZINp4_laika_grafiks!$K$94:$K$228,FMZINp4_laika_grafiks!#REF!,A25)</f>
        <v>#REF!</v>
      </c>
      <c r="D25" s="105" t="e">
        <f t="shared" si="2"/>
        <v>#REF!</v>
      </c>
      <c r="E25" s="38" t="e">
        <f t="shared" si="6"/>
        <v>#REF!</v>
      </c>
      <c r="F25" s="39" t="e">
        <f>SUMIFS(FMZINp4_laika_grafiks!$K$94:$K$228,FMZINp4_laika_grafiks!#REF!,A25)</f>
        <v>#REF!</v>
      </c>
      <c r="G25" s="32"/>
      <c r="H25" s="65" t="e">
        <f t="shared" si="3"/>
        <v>#REF!</v>
      </c>
      <c r="I25" s="36" t="e">
        <f>SUMIFS(FMZINp4_laika_grafiks!$K$94:$K$228,FMZINp4_laika_grafiks!#REF!,'GRAFIKI II'!A25)</f>
        <v>#REF!</v>
      </c>
      <c r="J25" s="65" t="e">
        <f t="shared" si="4"/>
        <v>#REF!</v>
      </c>
      <c r="K25" s="36" t="e">
        <f>SUMIFS(FMZINp4_laika_grafiks!$K$94:$K$228,FMZINp4_laika_grafiks!#REF!,'GRAFIKI II'!A25)</f>
        <v>#REF!</v>
      </c>
    </row>
    <row r="26" spans="1:11" x14ac:dyDescent="0.25">
      <c r="A26" s="2" t="s">
        <v>29</v>
      </c>
      <c r="B26" s="24"/>
      <c r="C26" s="4" t="e">
        <f>SUM(C5:C25)</f>
        <v>#REF!</v>
      </c>
      <c r="D26" s="27"/>
      <c r="E26" s="24"/>
      <c r="F26" s="4" t="e">
        <f>SUM(F5:F25)</f>
        <v>#REF!</v>
      </c>
      <c r="G26" s="4"/>
      <c r="H26" s="4"/>
      <c r="I26" s="4" t="e">
        <f>SUM(I4:I25)</f>
        <v>#REF!</v>
      </c>
      <c r="J26" s="4"/>
      <c r="K26" s="4" t="e">
        <f>SUM(K4:K25)</f>
        <v>#REF!</v>
      </c>
    </row>
    <row r="27" spans="1:11" x14ac:dyDescent="0.25">
      <c r="A27" s="2"/>
      <c r="B27" s="2"/>
      <c r="C27" s="14" t="e">
        <f>FMZINp4_laika_grafiks!#REF!+FMZINp4_laika_grafiks!#REF!+C26</f>
        <v>#REF!</v>
      </c>
      <c r="D27" s="28"/>
      <c r="E27" s="2"/>
      <c r="F27" s="14" t="e">
        <f>F26+FMZINp4_laika_grafiks!#REF!+FMZINp4_laika_grafiks!#REF!</f>
        <v>#REF!</v>
      </c>
      <c r="I27" s="14" t="e">
        <f>I26+FMZINp4_laika_grafiks!#REF!+FMZINp4_laika_grafiks!#REF!</f>
        <v>#REF!</v>
      </c>
      <c r="J27" s="5"/>
      <c r="K27" s="14" t="e">
        <f>K26+FMZINp4_laika_grafiks!#REF!+FMZINp4_laika_grafiks!#REF!</f>
        <v>#REF!</v>
      </c>
    </row>
    <row r="28" spans="1:11" x14ac:dyDescent="0.25">
      <c r="A28" s="2"/>
      <c r="B28" s="2"/>
      <c r="C28" s="14" t="e">
        <f>FMZINp4_laika_grafiks!#REF!-C27</f>
        <v>#REF!</v>
      </c>
      <c r="D28" s="28"/>
      <c r="E28" s="2"/>
      <c r="F28" s="14" t="e">
        <f>FMZINp4_laika_grafiks!#REF!-F27</f>
        <v>#REF!</v>
      </c>
      <c r="I28" s="14" t="e">
        <f>I27-FMZINp4_laika_grafiks!#REF!</f>
        <v>#REF!</v>
      </c>
      <c r="J28" s="5"/>
      <c r="K28" s="14" t="e">
        <f>K27-FMZINp4_laika_grafiks!#REF!</f>
        <v>#REF!</v>
      </c>
    </row>
    <row r="29" spans="1:11" ht="18" x14ac:dyDescent="0.25">
      <c r="A29" s="63" t="s">
        <v>83</v>
      </c>
      <c r="B29" s="2"/>
      <c r="C29" s="14"/>
      <c r="D29" s="28"/>
      <c r="E29" s="2"/>
      <c r="F29" s="14"/>
      <c r="I29" s="14"/>
      <c r="J29" s="5"/>
      <c r="K29" s="14"/>
    </row>
    <row r="30" spans="1:11" x14ac:dyDescent="0.25">
      <c r="A30" s="2"/>
      <c r="B30" s="2"/>
      <c r="C30" s="2"/>
      <c r="D30" s="26"/>
      <c r="E30" s="2"/>
      <c r="F30" s="2"/>
      <c r="H30" s="286" t="s">
        <v>94</v>
      </c>
      <c r="I30" s="286"/>
      <c r="J30" s="286"/>
      <c r="K30" s="286"/>
    </row>
    <row r="31" spans="1:11" ht="84" x14ac:dyDescent="0.25">
      <c r="A31" s="71" t="s">
        <v>28</v>
      </c>
      <c r="B31" s="67" t="s">
        <v>104</v>
      </c>
      <c r="C31" s="100" t="s">
        <v>31</v>
      </c>
      <c r="D31" s="101" t="s">
        <v>105</v>
      </c>
      <c r="E31" s="67" t="s">
        <v>102</v>
      </c>
      <c r="F31" s="72" t="s">
        <v>32</v>
      </c>
      <c r="G31" s="32"/>
      <c r="H31" s="33" t="s">
        <v>95</v>
      </c>
      <c r="I31" s="34" t="s">
        <v>31</v>
      </c>
      <c r="J31" s="33" t="s">
        <v>96</v>
      </c>
      <c r="K31" s="34" t="s">
        <v>32</v>
      </c>
    </row>
    <row r="32" spans="1:11" x14ac:dyDescent="0.25">
      <c r="A32" s="72" t="s">
        <v>55</v>
      </c>
      <c r="B32" s="70">
        <v>0</v>
      </c>
      <c r="C32" s="72">
        <v>0</v>
      </c>
      <c r="D32" s="70">
        <f>B32-E32</f>
        <v>0</v>
      </c>
      <c r="E32" s="68">
        <v>0</v>
      </c>
      <c r="F32" s="72">
        <v>0</v>
      </c>
      <c r="G32" s="32"/>
      <c r="H32" s="64" t="e">
        <f>I32/1000000</f>
        <v>#REF!</v>
      </c>
      <c r="I32" s="36" t="e">
        <f>SUMIFS(FMZINp4_laika_grafiks!$K$94:$K$228,FMZINp4_laika_grafiks!#REF!,'GRAFIKI II'!A32)</f>
        <v>#REF!</v>
      </c>
      <c r="J32" s="65" t="e">
        <f>K32/1000000</f>
        <v>#REF!</v>
      </c>
      <c r="K32" s="36" t="e">
        <f>SUMIFS(FMZINp4_laika_grafiks!$K$94:$K$228,FMZINp4_laika_grafiks!#REF!,'GRAFIKI II'!A32)</f>
        <v>#REF!</v>
      </c>
    </row>
    <row r="33" spans="1:11" x14ac:dyDescent="0.25">
      <c r="A33" s="73" t="s">
        <v>34</v>
      </c>
      <c r="B33" s="70" t="e">
        <f>C33/1000000</f>
        <v>#REF!</v>
      </c>
      <c r="C33" s="75" t="e">
        <f>SUMIFS(FMZINp4_laika_grafiks!$K$94:$K$228,FMZINp4_laika_grafiks!#REF!,A33)</f>
        <v>#REF!</v>
      </c>
      <c r="D33" s="40" t="e">
        <f>B33-H33</f>
        <v>#REF!</v>
      </c>
      <c r="E33" s="70" t="e">
        <f>F33/1000000</f>
        <v>#REF!</v>
      </c>
      <c r="F33" s="75" t="e">
        <f>SUMIFS(FMZINp4_laika_grafiks!$K$94:$K$228,FMZINp4_laika_grafiks!#REF!,A33)</f>
        <v>#REF!</v>
      </c>
      <c r="G33" s="32"/>
      <c r="H33" s="64" t="e">
        <f>(I33/1000000)</f>
        <v>#REF!</v>
      </c>
      <c r="I33" s="36" t="e">
        <f>SUMIFS(FMZINp4_laika_grafiks!$K$94:$K$228,FMZINp4_laika_grafiks!#REF!,'GRAFIKI II'!A33)</f>
        <v>#REF!</v>
      </c>
      <c r="J33" s="65" t="e">
        <f>(K33/1000000)</f>
        <v>#REF!</v>
      </c>
      <c r="K33" s="36" t="e">
        <f>SUMIFS(FMZINp4_laika_grafiks!$K$94:$K$228,FMZINp4_laika_grafiks!#REF!,'GRAFIKI II'!A33)</f>
        <v>#REF!</v>
      </c>
    </row>
    <row r="34" spans="1:11" x14ac:dyDescent="0.25">
      <c r="A34" s="73" t="s">
        <v>35</v>
      </c>
      <c r="B34" s="70" t="e">
        <f>C34/1000000</f>
        <v>#REF!</v>
      </c>
      <c r="C34" s="75" t="e">
        <f>SUMIFS(FMZINp4_laika_grafiks!$K$94:$K$228,FMZINp4_laika_grafiks!#REF!,A34)</f>
        <v>#REF!</v>
      </c>
      <c r="D34" s="40" t="e">
        <f t="shared" ref="D34:D53" si="7">B34-H34</f>
        <v>#REF!</v>
      </c>
      <c r="E34" s="70" t="e">
        <f>F34/1000000</f>
        <v>#REF!</v>
      </c>
      <c r="F34" s="75" t="e">
        <f>SUMIFS(FMZINp4_laika_grafiks!$K$94:$K$228,FMZINp4_laika_grafiks!#REF!,A34)</f>
        <v>#REF!</v>
      </c>
      <c r="G34" s="32"/>
      <c r="H34" s="64" t="e">
        <f t="shared" ref="H34:H53" si="8">(I34/1000000)</f>
        <v>#REF!</v>
      </c>
      <c r="I34" s="36" t="e">
        <f>SUMIFS(FMZINp4_laika_grafiks!$K$94:$K$228,FMZINp4_laika_grafiks!#REF!,'GRAFIKI II'!A34)</f>
        <v>#REF!</v>
      </c>
      <c r="J34" s="65" t="e">
        <f t="shared" ref="J34:J53" si="9">(K34/1000000)</f>
        <v>#REF!</v>
      </c>
      <c r="K34" s="36" t="e">
        <f>SUMIFS(FMZINp4_laika_grafiks!$K$94:$K$228,FMZINp4_laika_grafiks!#REF!,'GRAFIKI II'!A34)</f>
        <v>#REF!</v>
      </c>
    </row>
    <row r="35" spans="1:11" x14ac:dyDescent="0.25">
      <c r="A35" s="73" t="s">
        <v>36</v>
      </c>
      <c r="B35" s="70" t="e">
        <f t="shared" ref="B35:B53" si="10">C35/1000000</f>
        <v>#REF!</v>
      </c>
      <c r="C35" s="75" t="e">
        <f>SUMIFS(FMZINp4_laika_grafiks!$K$94:$K$228,FMZINp4_laika_grafiks!#REF!,A35)</f>
        <v>#REF!</v>
      </c>
      <c r="D35" s="40" t="e">
        <f t="shared" si="7"/>
        <v>#REF!</v>
      </c>
      <c r="E35" s="70" t="e">
        <f t="shared" ref="E35:E53" si="11">F35/1000000</f>
        <v>#REF!</v>
      </c>
      <c r="F35" s="75" t="e">
        <f>SUMIFS(FMZINp4_laika_grafiks!$K$94:$K$228,FMZINp4_laika_grafiks!#REF!,A35)</f>
        <v>#REF!</v>
      </c>
      <c r="G35" s="32"/>
      <c r="H35" s="64" t="e">
        <f t="shared" si="8"/>
        <v>#REF!</v>
      </c>
      <c r="I35" s="36" t="e">
        <f>SUMIFS(FMZINp4_laika_grafiks!$K$94:$K$228,FMZINp4_laika_grafiks!#REF!,'GRAFIKI II'!A35)</f>
        <v>#REF!</v>
      </c>
      <c r="J35" s="65" t="e">
        <f t="shared" si="9"/>
        <v>#REF!</v>
      </c>
      <c r="K35" s="36" t="e">
        <f>SUMIFS(FMZINp4_laika_grafiks!$K$94:$K$228,FMZINp4_laika_grafiks!#REF!,'GRAFIKI II'!A35)</f>
        <v>#REF!</v>
      </c>
    </row>
    <row r="36" spans="1:11" x14ac:dyDescent="0.25">
      <c r="A36" s="73" t="s">
        <v>37</v>
      </c>
      <c r="B36" s="70" t="e">
        <f t="shared" si="10"/>
        <v>#REF!</v>
      </c>
      <c r="C36" s="75" t="e">
        <f>SUMIFS(FMZINp4_laika_grafiks!$K$94:$K$228,FMZINp4_laika_grafiks!#REF!,A36)</f>
        <v>#REF!</v>
      </c>
      <c r="D36" s="40" t="e">
        <f t="shared" si="7"/>
        <v>#REF!</v>
      </c>
      <c r="E36" s="70" t="e">
        <f t="shared" si="11"/>
        <v>#REF!</v>
      </c>
      <c r="F36" s="75" t="e">
        <f>SUMIFS(FMZINp4_laika_grafiks!$K$94:$K$228,FMZINp4_laika_grafiks!#REF!,A36)</f>
        <v>#REF!</v>
      </c>
      <c r="G36" s="32"/>
      <c r="H36" s="64" t="e">
        <f t="shared" si="8"/>
        <v>#REF!</v>
      </c>
      <c r="I36" s="36" t="e">
        <f>SUMIFS(FMZINp4_laika_grafiks!$K$94:$K$228,FMZINp4_laika_grafiks!#REF!,'GRAFIKI II'!A36)</f>
        <v>#REF!</v>
      </c>
      <c r="J36" s="65" t="e">
        <f t="shared" si="9"/>
        <v>#REF!</v>
      </c>
      <c r="K36" s="36" t="e">
        <f>SUMIFS(FMZINp4_laika_grafiks!$K$94:$K$228,FMZINp4_laika_grafiks!#REF!,'GRAFIKI II'!A36)</f>
        <v>#REF!</v>
      </c>
    </row>
    <row r="37" spans="1:11" x14ac:dyDescent="0.25">
      <c r="A37" s="73" t="s">
        <v>41</v>
      </c>
      <c r="B37" s="70" t="e">
        <f t="shared" si="10"/>
        <v>#REF!</v>
      </c>
      <c r="C37" s="75" t="e">
        <f>SUMIFS(FMZINp4_laika_grafiks!$K$94:$K$228,FMZINp4_laika_grafiks!#REF!,A37)</f>
        <v>#REF!</v>
      </c>
      <c r="D37" s="40" t="e">
        <f t="shared" si="7"/>
        <v>#REF!</v>
      </c>
      <c r="E37" s="70" t="e">
        <f t="shared" si="11"/>
        <v>#REF!</v>
      </c>
      <c r="F37" s="75" t="e">
        <f>SUMIFS(FMZINp4_laika_grafiks!$K$94:$K$228,FMZINp4_laika_grafiks!#REF!,A37)</f>
        <v>#REF!</v>
      </c>
      <c r="G37" s="32"/>
      <c r="H37" s="64" t="e">
        <f t="shared" si="8"/>
        <v>#REF!</v>
      </c>
      <c r="I37" s="36" t="e">
        <f>SUMIFS(FMZINp4_laika_grafiks!$K$94:$K$228,FMZINp4_laika_grafiks!#REF!,'GRAFIKI II'!A37)</f>
        <v>#REF!</v>
      </c>
      <c r="J37" s="65" t="e">
        <f t="shared" si="9"/>
        <v>#REF!</v>
      </c>
      <c r="K37" s="36" t="e">
        <f>SUMIFS(FMZINp4_laika_grafiks!$K$94:$K$228,FMZINp4_laika_grafiks!#REF!,'GRAFIKI II'!A37)</f>
        <v>#REF!</v>
      </c>
    </row>
    <row r="38" spans="1:11" x14ac:dyDescent="0.25">
      <c r="A38" s="73" t="s">
        <v>40</v>
      </c>
      <c r="B38" s="70" t="e">
        <f t="shared" si="10"/>
        <v>#REF!</v>
      </c>
      <c r="C38" s="75" t="e">
        <f>SUMIFS(FMZINp4_laika_grafiks!$K$94:$K$228,FMZINp4_laika_grafiks!#REF!,A38)</f>
        <v>#REF!</v>
      </c>
      <c r="D38" s="40" t="e">
        <f t="shared" si="7"/>
        <v>#REF!</v>
      </c>
      <c r="E38" s="70" t="e">
        <f t="shared" si="11"/>
        <v>#REF!</v>
      </c>
      <c r="F38" s="75" t="e">
        <f>SUMIFS(FMZINp4_laika_grafiks!$K$94:$K$228,FMZINp4_laika_grafiks!#REF!,A38)</f>
        <v>#REF!</v>
      </c>
      <c r="G38" s="32"/>
      <c r="H38" s="64" t="e">
        <f t="shared" si="8"/>
        <v>#REF!</v>
      </c>
      <c r="I38" s="36" t="e">
        <f>SUMIFS(FMZINp4_laika_grafiks!$K$94:$K$228,FMZINp4_laika_grafiks!#REF!,'GRAFIKI II'!A38)</f>
        <v>#REF!</v>
      </c>
      <c r="J38" s="65" t="e">
        <f t="shared" si="9"/>
        <v>#REF!</v>
      </c>
      <c r="K38" s="36" t="e">
        <f>SUMIFS(FMZINp4_laika_grafiks!$K$94:$K$228,FMZINp4_laika_grafiks!#REF!,'GRAFIKI II'!A38)</f>
        <v>#REF!</v>
      </c>
    </row>
    <row r="39" spans="1:11" x14ac:dyDescent="0.25">
      <c r="A39" s="73" t="s">
        <v>39</v>
      </c>
      <c r="B39" s="70" t="e">
        <f t="shared" si="10"/>
        <v>#REF!</v>
      </c>
      <c r="C39" s="75" t="e">
        <f>SUMIFS(FMZINp4_laika_grafiks!$K$94:$K$228,FMZINp4_laika_grafiks!#REF!,A39)</f>
        <v>#REF!</v>
      </c>
      <c r="D39" s="40" t="e">
        <f t="shared" si="7"/>
        <v>#REF!</v>
      </c>
      <c r="E39" s="70" t="e">
        <f t="shared" si="11"/>
        <v>#REF!</v>
      </c>
      <c r="F39" s="75" t="e">
        <f>SUMIFS(FMZINp4_laika_grafiks!$K$94:$K$228,FMZINp4_laika_grafiks!#REF!,A39)</f>
        <v>#REF!</v>
      </c>
      <c r="G39" s="32"/>
      <c r="H39" s="64" t="e">
        <f t="shared" si="8"/>
        <v>#REF!</v>
      </c>
      <c r="I39" s="36" t="e">
        <f>SUMIFS(FMZINp4_laika_grafiks!$K$94:$K$228,FMZINp4_laika_grafiks!#REF!,'GRAFIKI II'!A39)</f>
        <v>#REF!</v>
      </c>
      <c r="J39" s="65" t="e">
        <f t="shared" si="9"/>
        <v>#REF!</v>
      </c>
      <c r="K39" s="36" t="e">
        <f>SUMIFS(FMZINp4_laika_grafiks!$K$94:$K$228,FMZINp4_laika_grafiks!#REF!,'GRAFIKI II'!A39)</f>
        <v>#REF!</v>
      </c>
    </row>
    <row r="40" spans="1:11" x14ac:dyDescent="0.25">
      <c r="A40" s="73" t="s">
        <v>38</v>
      </c>
      <c r="B40" s="70" t="e">
        <f t="shared" si="10"/>
        <v>#REF!</v>
      </c>
      <c r="C40" s="75" t="e">
        <f>SUMIFS(FMZINp4_laika_grafiks!$K$94:$K$228,FMZINp4_laika_grafiks!#REF!,A40)</f>
        <v>#REF!</v>
      </c>
      <c r="D40" s="40" t="e">
        <f t="shared" si="7"/>
        <v>#REF!</v>
      </c>
      <c r="E40" s="70" t="e">
        <f t="shared" si="11"/>
        <v>#REF!</v>
      </c>
      <c r="F40" s="75" t="e">
        <f>SUMIFS(FMZINp4_laika_grafiks!$K$94:$K$228,FMZINp4_laika_grafiks!#REF!,A40)</f>
        <v>#REF!</v>
      </c>
      <c r="G40" s="32"/>
      <c r="H40" s="64" t="e">
        <f t="shared" si="8"/>
        <v>#REF!</v>
      </c>
      <c r="I40" s="36" t="e">
        <f>SUMIFS(FMZINp4_laika_grafiks!$K$94:$K$228,FMZINp4_laika_grafiks!#REF!,'GRAFIKI II'!A40)</f>
        <v>#REF!</v>
      </c>
      <c r="J40" s="65" t="e">
        <f t="shared" si="9"/>
        <v>#REF!</v>
      </c>
      <c r="K40" s="36" t="e">
        <f>SUMIFS(FMZINp4_laika_grafiks!$K$94:$K$228,FMZINp4_laika_grafiks!#REF!,'GRAFIKI II'!A40)</f>
        <v>#REF!</v>
      </c>
    </row>
    <row r="41" spans="1:11" x14ac:dyDescent="0.25">
      <c r="A41" s="73" t="s">
        <v>42</v>
      </c>
      <c r="B41" s="70" t="e">
        <f t="shared" si="10"/>
        <v>#REF!</v>
      </c>
      <c r="C41" s="75" t="e">
        <f>SUMIFS(FMZINp4_laika_grafiks!$K$94:$K$228,FMZINp4_laika_grafiks!#REF!,A41)</f>
        <v>#REF!</v>
      </c>
      <c r="D41" s="40" t="e">
        <f t="shared" si="7"/>
        <v>#REF!</v>
      </c>
      <c r="E41" s="70" t="e">
        <f t="shared" si="11"/>
        <v>#REF!</v>
      </c>
      <c r="F41" s="75" t="e">
        <f>SUMIFS(FMZINp4_laika_grafiks!$K$94:$K$228,FMZINp4_laika_grafiks!#REF!,A41)</f>
        <v>#REF!</v>
      </c>
      <c r="G41" s="32"/>
      <c r="H41" s="64" t="e">
        <f t="shared" si="8"/>
        <v>#REF!</v>
      </c>
      <c r="I41" s="36" t="e">
        <f>SUMIFS(FMZINp4_laika_grafiks!$K$94:$K$228,FMZINp4_laika_grafiks!#REF!,'GRAFIKI II'!A41)</f>
        <v>#REF!</v>
      </c>
      <c r="J41" s="65" t="e">
        <f t="shared" si="9"/>
        <v>#REF!</v>
      </c>
      <c r="K41" s="36" t="e">
        <f>SUMIFS(FMZINp4_laika_grafiks!$K$94:$K$228,FMZINp4_laika_grafiks!#REF!,'GRAFIKI II'!A41)</f>
        <v>#REF!</v>
      </c>
    </row>
    <row r="42" spans="1:11" x14ac:dyDescent="0.25">
      <c r="A42" s="73" t="s">
        <v>43</v>
      </c>
      <c r="B42" s="70" t="e">
        <f t="shared" si="10"/>
        <v>#REF!</v>
      </c>
      <c r="C42" s="75" t="e">
        <f>SUMIFS(FMZINp4_laika_grafiks!$K$94:$K$228,FMZINp4_laika_grafiks!#REF!,A42)</f>
        <v>#REF!</v>
      </c>
      <c r="D42" s="40" t="e">
        <f t="shared" si="7"/>
        <v>#REF!</v>
      </c>
      <c r="E42" s="70" t="e">
        <f t="shared" si="11"/>
        <v>#REF!</v>
      </c>
      <c r="F42" s="75" t="e">
        <f>SUMIFS(FMZINp4_laika_grafiks!$K$94:$K$228,FMZINp4_laika_grafiks!#REF!,A42)</f>
        <v>#REF!</v>
      </c>
      <c r="G42" s="32"/>
      <c r="H42" s="64" t="e">
        <f t="shared" si="8"/>
        <v>#REF!</v>
      </c>
      <c r="I42" s="36" t="e">
        <f>SUMIFS(FMZINp4_laika_grafiks!$K$94:$K$228,FMZINp4_laika_grafiks!#REF!,'GRAFIKI II'!A42)</f>
        <v>#REF!</v>
      </c>
      <c r="J42" s="65" t="e">
        <f t="shared" si="9"/>
        <v>#REF!</v>
      </c>
      <c r="K42" s="36" t="e">
        <f>SUMIFS(FMZINp4_laika_grafiks!$K$94:$K$228,FMZINp4_laika_grafiks!#REF!,'GRAFIKI II'!A42)</f>
        <v>#REF!</v>
      </c>
    </row>
    <row r="43" spans="1:11" x14ac:dyDescent="0.25">
      <c r="A43" s="73" t="s">
        <v>44</v>
      </c>
      <c r="B43" s="70" t="e">
        <f t="shared" si="10"/>
        <v>#REF!</v>
      </c>
      <c r="C43" s="75" t="e">
        <f>SUMIFS(FMZINp4_laika_grafiks!$K$94:$K$228,FMZINp4_laika_grafiks!#REF!,A43)</f>
        <v>#REF!</v>
      </c>
      <c r="D43" s="40" t="e">
        <f t="shared" si="7"/>
        <v>#REF!</v>
      </c>
      <c r="E43" s="70" t="e">
        <f t="shared" si="11"/>
        <v>#REF!</v>
      </c>
      <c r="F43" s="75" t="e">
        <f>SUMIFS(FMZINp4_laika_grafiks!$K$94:$K$228,FMZINp4_laika_grafiks!#REF!,A43)</f>
        <v>#REF!</v>
      </c>
      <c r="G43" s="32"/>
      <c r="H43" s="64" t="e">
        <f t="shared" si="8"/>
        <v>#REF!</v>
      </c>
      <c r="I43" s="36" t="e">
        <f>SUMIFS(FMZINp4_laika_grafiks!$K$94:$K$228,FMZINp4_laika_grafiks!#REF!,'GRAFIKI II'!A43)</f>
        <v>#REF!</v>
      </c>
      <c r="J43" s="65" t="e">
        <f t="shared" si="9"/>
        <v>#REF!</v>
      </c>
      <c r="K43" s="36" t="e">
        <f>SUMIFS(FMZINp4_laika_grafiks!$K$94:$K$228,FMZINp4_laika_grafiks!#REF!,'GRAFIKI II'!A43)</f>
        <v>#REF!</v>
      </c>
    </row>
    <row r="44" spans="1:11" x14ac:dyDescent="0.25">
      <c r="A44" s="73" t="s">
        <v>45</v>
      </c>
      <c r="B44" s="70" t="e">
        <f t="shared" si="10"/>
        <v>#REF!</v>
      </c>
      <c r="C44" s="75" t="e">
        <f>SUMIFS(FMZINp4_laika_grafiks!$K$94:$K$228,FMZINp4_laika_grafiks!#REF!,A44)</f>
        <v>#REF!</v>
      </c>
      <c r="D44" s="40" t="e">
        <f t="shared" si="7"/>
        <v>#REF!</v>
      </c>
      <c r="E44" s="70" t="e">
        <f t="shared" si="11"/>
        <v>#REF!</v>
      </c>
      <c r="F44" s="75" t="e">
        <f>SUMIFS(FMZINp4_laika_grafiks!$K$94:$K$228,FMZINp4_laika_grafiks!#REF!,A44)</f>
        <v>#REF!</v>
      </c>
      <c r="G44" s="32"/>
      <c r="H44" s="64" t="e">
        <f t="shared" si="8"/>
        <v>#REF!</v>
      </c>
      <c r="I44" s="36" t="e">
        <f>SUMIFS(FMZINp4_laika_grafiks!$K$94:$K$228,FMZINp4_laika_grafiks!#REF!,'GRAFIKI II'!A44)</f>
        <v>#REF!</v>
      </c>
      <c r="J44" s="65" t="e">
        <f t="shared" si="9"/>
        <v>#REF!</v>
      </c>
      <c r="K44" s="36" t="e">
        <f>SUMIFS(FMZINp4_laika_grafiks!$K$94:$K$228,FMZINp4_laika_grafiks!#REF!,'GRAFIKI II'!A44)</f>
        <v>#REF!</v>
      </c>
    </row>
    <row r="45" spans="1:11" x14ac:dyDescent="0.25">
      <c r="A45" s="73" t="s">
        <v>49</v>
      </c>
      <c r="B45" s="70" t="e">
        <f t="shared" si="10"/>
        <v>#REF!</v>
      </c>
      <c r="C45" s="75" t="e">
        <f>SUMIFS(FMZINp4_laika_grafiks!$K$94:$K$228,FMZINp4_laika_grafiks!#REF!,A45)</f>
        <v>#REF!</v>
      </c>
      <c r="D45" s="40" t="e">
        <f t="shared" si="7"/>
        <v>#REF!</v>
      </c>
      <c r="E45" s="70" t="e">
        <f t="shared" si="11"/>
        <v>#REF!</v>
      </c>
      <c r="F45" s="75" t="e">
        <f>SUMIFS(FMZINp4_laika_grafiks!$K$94:$K$228,FMZINp4_laika_grafiks!#REF!,A45)</f>
        <v>#REF!</v>
      </c>
      <c r="G45" s="32"/>
      <c r="H45" s="64" t="e">
        <f t="shared" si="8"/>
        <v>#REF!</v>
      </c>
      <c r="I45" s="36" t="e">
        <f>SUMIFS(FMZINp4_laika_grafiks!$K$94:$K$228,FMZINp4_laika_grafiks!#REF!,'GRAFIKI II'!A45)</f>
        <v>#REF!</v>
      </c>
      <c r="J45" s="65" t="e">
        <f t="shared" si="9"/>
        <v>#REF!</v>
      </c>
      <c r="K45" s="36" t="e">
        <f>SUMIFS(FMZINp4_laika_grafiks!$K$94:$K$228,FMZINp4_laika_grafiks!#REF!,'GRAFIKI II'!A45)</f>
        <v>#REF!</v>
      </c>
    </row>
    <row r="46" spans="1:11" x14ac:dyDescent="0.25">
      <c r="A46" s="74" t="s">
        <v>21</v>
      </c>
      <c r="B46" s="70" t="e">
        <f t="shared" si="10"/>
        <v>#REF!</v>
      </c>
      <c r="C46" s="75" t="e">
        <f>SUMIFS(FMZINp4_laika_grafiks!$K$94:$K$228,FMZINp4_laika_grafiks!#REF!,A46)</f>
        <v>#REF!</v>
      </c>
      <c r="D46" s="40" t="e">
        <f t="shared" si="7"/>
        <v>#REF!</v>
      </c>
      <c r="E46" s="70" t="e">
        <f t="shared" si="11"/>
        <v>#REF!</v>
      </c>
      <c r="F46" s="75" t="e">
        <f>SUMIFS(FMZINp4_laika_grafiks!$K$94:$K$228,FMZINp4_laika_grafiks!#REF!,A46)</f>
        <v>#REF!</v>
      </c>
      <c r="G46" s="32"/>
      <c r="H46" s="64" t="e">
        <f t="shared" si="8"/>
        <v>#REF!</v>
      </c>
      <c r="I46" s="36" t="e">
        <f>SUMIFS(FMZINp4_laika_grafiks!$K$94:$K$228,FMZINp4_laika_grafiks!#REF!,'GRAFIKI II'!A46)</f>
        <v>#REF!</v>
      </c>
      <c r="J46" s="65" t="e">
        <f t="shared" si="9"/>
        <v>#REF!</v>
      </c>
      <c r="K46" s="36" t="e">
        <f>SUMIFS(FMZINp4_laika_grafiks!$K$94:$K$228,FMZINp4_laika_grafiks!#REF!,'GRAFIKI II'!A46)</f>
        <v>#REF!</v>
      </c>
    </row>
    <row r="47" spans="1:11" x14ac:dyDescent="0.25">
      <c r="A47" s="73" t="s">
        <v>48</v>
      </c>
      <c r="B47" s="70" t="e">
        <f t="shared" si="10"/>
        <v>#REF!</v>
      </c>
      <c r="C47" s="75" t="e">
        <f>SUMIFS(FMZINp4_laika_grafiks!$K$94:$K$228,FMZINp4_laika_grafiks!#REF!,A47)</f>
        <v>#REF!</v>
      </c>
      <c r="D47" s="40" t="e">
        <f t="shared" si="7"/>
        <v>#REF!</v>
      </c>
      <c r="E47" s="70" t="e">
        <f t="shared" si="11"/>
        <v>#REF!</v>
      </c>
      <c r="F47" s="75" t="e">
        <f>SUMIFS(FMZINp4_laika_grafiks!$K$94:$K$228,FMZINp4_laika_grafiks!#REF!,A47)</f>
        <v>#REF!</v>
      </c>
      <c r="G47" s="32"/>
      <c r="H47" s="64" t="e">
        <f t="shared" si="8"/>
        <v>#REF!</v>
      </c>
      <c r="I47" s="36" t="e">
        <f>SUMIFS(FMZINp4_laika_grafiks!$K$94:$K$228,FMZINp4_laika_grafiks!#REF!,'GRAFIKI II'!A47)</f>
        <v>#REF!</v>
      </c>
      <c r="J47" s="65" t="e">
        <f t="shared" si="9"/>
        <v>#REF!</v>
      </c>
      <c r="K47" s="36" t="e">
        <f>SUMIFS(FMZINp4_laika_grafiks!$K$94:$K$228,FMZINp4_laika_grafiks!#REF!,'GRAFIKI II'!A47)</f>
        <v>#REF!</v>
      </c>
    </row>
    <row r="48" spans="1:11" x14ac:dyDescent="0.25">
      <c r="A48" s="73" t="s">
        <v>47</v>
      </c>
      <c r="B48" s="70" t="e">
        <f t="shared" si="10"/>
        <v>#REF!</v>
      </c>
      <c r="C48" s="75" t="e">
        <f>SUMIFS(FMZINp4_laika_grafiks!$K$94:$K$228,FMZINp4_laika_grafiks!#REF!,A48)</f>
        <v>#REF!</v>
      </c>
      <c r="D48" s="40" t="e">
        <f t="shared" si="7"/>
        <v>#REF!</v>
      </c>
      <c r="E48" s="70" t="e">
        <f t="shared" si="11"/>
        <v>#REF!</v>
      </c>
      <c r="F48" s="75" t="e">
        <f>SUMIFS(FMZINp4_laika_grafiks!$K$94:$K$228,FMZINp4_laika_grafiks!#REF!,A48)</f>
        <v>#REF!</v>
      </c>
      <c r="G48" s="32"/>
      <c r="H48" s="64" t="e">
        <f t="shared" si="8"/>
        <v>#REF!</v>
      </c>
      <c r="I48" s="36" t="e">
        <f>SUMIFS(FMZINp4_laika_grafiks!$K$94:$K$228,FMZINp4_laika_grafiks!#REF!,'GRAFIKI II'!A48)</f>
        <v>#REF!</v>
      </c>
      <c r="J48" s="65" t="e">
        <f t="shared" si="9"/>
        <v>#REF!</v>
      </c>
      <c r="K48" s="36" t="e">
        <f>SUMIFS(FMZINp4_laika_grafiks!$K$94:$K$228,FMZINp4_laika_grafiks!#REF!,'GRAFIKI II'!A48)</f>
        <v>#REF!</v>
      </c>
    </row>
    <row r="49" spans="1:67" x14ac:dyDescent="0.25">
      <c r="A49" s="73" t="s">
        <v>46</v>
      </c>
      <c r="B49" s="70" t="e">
        <f t="shared" si="10"/>
        <v>#REF!</v>
      </c>
      <c r="C49" s="75" t="e">
        <f>SUMIFS(FMZINp4_laika_grafiks!$K$94:$K$228,FMZINp4_laika_grafiks!#REF!,A49)</f>
        <v>#REF!</v>
      </c>
      <c r="D49" s="40" t="e">
        <f t="shared" si="7"/>
        <v>#REF!</v>
      </c>
      <c r="E49" s="70" t="e">
        <f t="shared" si="11"/>
        <v>#REF!</v>
      </c>
      <c r="F49" s="75" t="e">
        <f>SUMIFS(FMZINp4_laika_grafiks!$K$94:$K$228,FMZINp4_laika_grafiks!#REF!,A49)</f>
        <v>#REF!</v>
      </c>
      <c r="G49" s="32"/>
      <c r="H49" s="64" t="e">
        <f t="shared" si="8"/>
        <v>#REF!</v>
      </c>
      <c r="I49" s="36" t="e">
        <f>SUMIFS(FMZINp4_laika_grafiks!$K$94:$K$228,FMZINp4_laika_grafiks!#REF!,'GRAFIKI II'!A49)</f>
        <v>#REF!</v>
      </c>
      <c r="J49" s="65" t="e">
        <f t="shared" si="9"/>
        <v>#REF!</v>
      </c>
      <c r="K49" s="36" t="e">
        <f>SUMIFS(FMZINp4_laika_grafiks!$K$94:$K$228,FMZINp4_laika_grafiks!#REF!,'GRAFIKI II'!A49)</f>
        <v>#REF!</v>
      </c>
    </row>
    <row r="50" spans="1:67" x14ac:dyDescent="0.25">
      <c r="A50" s="73" t="s">
        <v>50</v>
      </c>
      <c r="B50" s="70" t="e">
        <f t="shared" si="10"/>
        <v>#REF!</v>
      </c>
      <c r="C50" s="75" t="e">
        <f>SUMIFS(FMZINp4_laika_grafiks!$K$94:$K$228,FMZINp4_laika_grafiks!#REF!,A50)</f>
        <v>#REF!</v>
      </c>
      <c r="D50" s="40" t="e">
        <f t="shared" si="7"/>
        <v>#REF!</v>
      </c>
      <c r="E50" s="70" t="e">
        <f t="shared" si="11"/>
        <v>#REF!</v>
      </c>
      <c r="F50" s="75" t="e">
        <f>SUMIFS(FMZINp4_laika_grafiks!$K$94:$K$228,FMZINp4_laika_grafiks!#REF!,A50)</f>
        <v>#REF!</v>
      </c>
      <c r="G50" s="32"/>
      <c r="H50" s="64" t="e">
        <f t="shared" si="8"/>
        <v>#REF!</v>
      </c>
      <c r="I50" s="36" t="e">
        <f>SUMIFS(FMZINp4_laika_grafiks!$K$94:$K$228,FMZINp4_laika_grafiks!#REF!,'GRAFIKI II'!A50)</f>
        <v>#REF!</v>
      </c>
      <c r="J50" s="65" t="e">
        <f t="shared" si="9"/>
        <v>#REF!</v>
      </c>
      <c r="K50" s="36" t="e">
        <f>SUMIFS(FMZINp4_laika_grafiks!$K$94:$K$228,FMZINp4_laika_grafiks!#REF!,'GRAFIKI II'!A50)</f>
        <v>#REF!</v>
      </c>
    </row>
    <row r="51" spans="1:67" x14ac:dyDescent="0.25">
      <c r="A51" s="73" t="s">
        <v>51</v>
      </c>
      <c r="B51" s="70" t="e">
        <f t="shared" si="10"/>
        <v>#REF!</v>
      </c>
      <c r="C51" s="75" t="e">
        <f>SUMIFS(FMZINp4_laika_grafiks!$K$94:$K$228,FMZINp4_laika_grafiks!#REF!,A51)</f>
        <v>#REF!</v>
      </c>
      <c r="D51" s="40" t="e">
        <f t="shared" si="7"/>
        <v>#REF!</v>
      </c>
      <c r="E51" s="70" t="e">
        <f t="shared" si="11"/>
        <v>#REF!</v>
      </c>
      <c r="F51" s="75" t="e">
        <f>SUMIFS(FMZINp4_laika_grafiks!$K$94:$K$228,FMZINp4_laika_grafiks!#REF!,A51)</f>
        <v>#REF!</v>
      </c>
      <c r="G51" s="32"/>
      <c r="H51" s="64" t="e">
        <f t="shared" si="8"/>
        <v>#REF!</v>
      </c>
      <c r="I51" s="36" t="e">
        <f>SUMIFS(FMZINp4_laika_grafiks!$K$94:$K$228,FMZINp4_laika_grafiks!#REF!,'GRAFIKI II'!A51)</f>
        <v>#REF!</v>
      </c>
      <c r="J51" s="65" t="e">
        <f t="shared" si="9"/>
        <v>#REF!</v>
      </c>
      <c r="K51" s="36" t="e">
        <f>SUMIFS(FMZINp4_laika_grafiks!$K$94:$K$228,FMZINp4_laika_grafiks!#REF!,'GRAFIKI II'!A51)</f>
        <v>#REF!</v>
      </c>
    </row>
    <row r="52" spans="1:67" x14ac:dyDescent="0.25">
      <c r="A52" s="73" t="s">
        <v>52</v>
      </c>
      <c r="B52" s="70" t="e">
        <f t="shared" si="10"/>
        <v>#REF!</v>
      </c>
      <c r="C52" s="75" t="e">
        <f>SUMIFS(FMZINp4_laika_grafiks!$K$94:$K$228,FMZINp4_laika_grafiks!#REF!,A52)</f>
        <v>#REF!</v>
      </c>
      <c r="D52" s="40" t="e">
        <f t="shared" si="7"/>
        <v>#REF!</v>
      </c>
      <c r="E52" s="70" t="e">
        <f t="shared" si="11"/>
        <v>#REF!</v>
      </c>
      <c r="F52" s="75" t="e">
        <f>SUMIFS(FMZINp4_laika_grafiks!$K$94:$K$228,FMZINp4_laika_grafiks!#REF!,A52)</f>
        <v>#REF!</v>
      </c>
      <c r="G52" s="32"/>
      <c r="H52" s="64" t="e">
        <f t="shared" si="8"/>
        <v>#REF!</v>
      </c>
      <c r="I52" s="36" t="e">
        <f>SUMIFS(FMZINp4_laika_grafiks!$K$94:$K$228,FMZINp4_laika_grafiks!#REF!,'GRAFIKI II'!A52)</f>
        <v>#REF!</v>
      </c>
      <c r="J52" s="65" t="e">
        <f t="shared" si="9"/>
        <v>#REF!</v>
      </c>
      <c r="K52" s="36" t="e">
        <f>SUMIFS(FMZINp4_laika_grafiks!$K$94:$K$228,FMZINp4_laika_grafiks!#REF!,'GRAFIKI II'!A52)</f>
        <v>#REF!</v>
      </c>
    </row>
    <row r="53" spans="1:67" x14ac:dyDescent="0.25">
      <c r="A53" s="73" t="s">
        <v>53</v>
      </c>
      <c r="B53" s="70" t="e">
        <f t="shared" si="10"/>
        <v>#REF!</v>
      </c>
      <c r="C53" s="75" t="e">
        <f>SUMIFS(FMZINp4_laika_grafiks!$K$94:$K$228,FMZINp4_laika_grafiks!#REF!,A53)</f>
        <v>#REF!</v>
      </c>
      <c r="D53" s="40" t="e">
        <f t="shared" si="7"/>
        <v>#REF!</v>
      </c>
      <c r="E53" s="70" t="e">
        <f t="shared" si="11"/>
        <v>#REF!</v>
      </c>
      <c r="F53" s="75" t="e">
        <f>SUMIFS(FMZINp4_laika_grafiks!$K$94:$K$228,FMZINp4_laika_grafiks!#REF!,A53)</f>
        <v>#REF!</v>
      </c>
      <c r="G53" s="32"/>
      <c r="H53" s="64" t="e">
        <f t="shared" si="8"/>
        <v>#REF!</v>
      </c>
      <c r="I53" s="36" t="e">
        <f>SUMIFS(FMZINp4_laika_grafiks!$K$94:$K$228,FMZINp4_laika_grafiks!#REF!,'GRAFIKI II'!A53)</f>
        <v>#REF!</v>
      </c>
      <c r="J53" s="65" t="e">
        <f t="shared" si="9"/>
        <v>#REF!</v>
      </c>
      <c r="K53" s="36" t="e">
        <f>SUMIFS(FMZINp4_laika_grafiks!$K$94:$K$228,FMZINp4_laika_grafiks!#REF!,'GRAFIKI II'!A53)</f>
        <v>#REF!</v>
      </c>
    </row>
    <row r="54" spans="1:67" x14ac:dyDescent="0.25">
      <c r="A54" s="1" t="s">
        <v>22</v>
      </c>
      <c r="B54" s="66" t="e">
        <f>SUM(B32:B53)</f>
        <v>#REF!</v>
      </c>
      <c r="C54" s="66" t="e">
        <f t="shared" ref="C54:K54" si="12">SUM(C32:C53)</f>
        <v>#REF!</v>
      </c>
      <c r="D54" s="66" t="e">
        <f t="shared" si="12"/>
        <v>#REF!</v>
      </c>
      <c r="E54" s="66" t="e">
        <f t="shared" si="12"/>
        <v>#REF!</v>
      </c>
      <c r="F54" s="66" t="e">
        <f t="shared" si="12"/>
        <v>#REF!</v>
      </c>
      <c r="G54" s="66">
        <f t="shared" si="12"/>
        <v>0</v>
      </c>
      <c r="H54" s="66" t="e">
        <f t="shared" si="12"/>
        <v>#REF!</v>
      </c>
      <c r="I54" s="66" t="e">
        <f t="shared" si="12"/>
        <v>#REF!</v>
      </c>
      <c r="J54" s="66" t="e">
        <f t="shared" si="12"/>
        <v>#REF!</v>
      </c>
      <c r="K54" s="66" t="e">
        <f t="shared" si="12"/>
        <v>#REF!</v>
      </c>
    </row>
    <row r="55" spans="1:67" x14ac:dyDescent="0.25">
      <c r="A55" s="2"/>
      <c r="B55" s="2"/>
      <c r="C55" s="14" t="e">
        <f>C26=C54</f>
        <v>#REF!</v>
      </c>
      <c r="D55" s="28"/>
      <c r="E55" s="2"/>
      <c r="F55" s="14"/>
      <c r="I55" s="14"/>
      <c r="J55" s="5"/>
      <c r="K55" s="14"/>
    </row>
    <row r="56" spans="1:67" x14ac:dyDescent="0.25">
      <c r="A56" s="2"/>
      <c r="B56" s="2"/>
      <c r="C56" s="14"/>
      <c r="D56" s="28"/>
      <c r="E56" s="2"/>
      <c r="F56" s="14"/>
      <c r="I56" s="14"/>
      <c r="J56" s="5"/>
      <c r="K56" s="14"/>
    </row>
    <row r="57" spans="1:67" x14ac:dyDescent="0.25">
      <c r="A57" s="2"/>
      <c r="B57" s="2"/>
      <c r="C57" s="14"/>
      <c r="D57" s="28"/>
      <c r="E57" s="2"/>
      <c r="F57" s="14"/>
      <c r="I57" s="14"/>
      <c r="J57" s="5"/>
      <c r="K57" s="14"/>
    </row>
    <row r="58" spans="1:67" ht="18" x14ac:dyDescent="0.25">
      <c r="A58" s="63" t="s">
        <v>82</v>
      </c>
      <c r="B58" s="2"/>
      <c r="C58" s="14"/>
      <c r="D58" s="28"/>
      <c r="E58" s="2"/>
      <c r="F58" s="14"/>
      <c r="I58" s="14"/>
      <c r="J58" s="5"/>
      <c r="K58" s="14"/>
    </row>
    <row r="59" spans="1:67" x14ac:dyDescent="0.25">
      <c r="A59" s="52"/>
      <c r="B59" s="53"/>
      <c r="C59" s="53"/>
      <c r="D59" s="54"/>
      <c r="E59" s="53"/>
      <c r="F59" s="53"/>
      <c r="G59" s="53"/>
      <c r="H59" s="53"/>
      <c r="I59" s="53"/>
      <c r="J59" s="55"/>
      <c r="K59" s="55"/>
      <c r="L59" s="53"/>
      <c r="M59" s="53"/>
      <c r="P59" s="7"/>
      <c r="Q59" s="7"/>
      <c r="R59" s="7"/>
      <c r="S59" s="7"/>
      <c r="T59" s="7"/>
      <c r="U59" s="7"/>
      <c r="V59" s="7"/>
      <c r="W59" s="7"/>
      <c r="X59" s="7"/>
      <c r="Y59" s="7"/>
      <c r="Z59" s="7"/>
      <c r="AA59" s="7"/>
      <c r="AB59" s="22"/>
      <c r="AC59" s="22" t="s">
        <v>94</v>
      </c>
      <c r="AD59" s="22"/>
      <c r="AE59" s="22"/>
      <c r="AF59" s="22"/>
    </row>
    <row r="60" spans="1:67" x14ac:dyDescent="0.25">
      <c r="A60" s="2"/>
      <c r="B60" s="103" t="s">
        <v>33</v>
      </c>
      <c r="C60" s="104"/>
      <c r="D60" s="104"/>
      <c r="E60" s="104"/>
      <c r="F60" s="104"/>
      <c r="G60" s="104"/>
      <c r="H60" s="2"/>
      <c r="I60" s="2"/>
      <c r="AB60" s="25" t="s">
        <v>97</v>
      </c>
    </row>
    <row r="61" spans="1:67" ht="24" x14ac:dyDescent="0.25">
      <c r="A61" s="15"/>
      <c r="B61" s="42" t="s">
        <v>17</v>
      </c>
      <c r="C61" s="10" t="s">
        <v>107</v>
      </c>
      <c r="D61" s="42" t="s">
        <v>12</v>
      </c>
      <c r="E61" s="10" t="s">
        <v>107</v>
      </c>
      <c r="F61" s="42" t="s">
        <v>10</v>
      </c>
      <c r="G61" s="10" t="s">
        <v>107</v>
      </c>
      <c r="H61" s="42" t="s">
        <v>9</v>
      </c>
      <c r="I61" s="10" t="s">
        <v>107</v>
      </c>
      <c r="J61" s="42" t="s">
        <v>7</v>
      </c>
      <c r="K61" s="10" t="s">
        <v>107</v>
      </c>
      <c r="L61" s="42" t="s">
        <v>6</v>
      </c>
      <c r="M61" s="10" t="s">
        <v>107</v>
      </c>
      <c r="N61" s="42" t="s">
        <v>8</v>
      </c>
      <c r="O61" s="10" t="s">
        <v>107</v>
      </c>
      <c r="P61" s="42" t="s">
        <v>18</v>
      </c>
      <c r="Q61" s="10" t="s">
        <v>107</v>
      </c>
      <c r="R61" s="42" t="s">
        <v>16</v>
      </c>
      <c r="S61" s="10" t="s">
        <v>107</v>
      </c>
      <c r="T61" s="42" t="s">
        <v>11</v>
      </c>
      <c r="U61" s="10" t="s">
        <v>107</v>
      </c>
      <c r="V61" s="42" t="s">
        <v>15</v>
      </c>
      <c r="W61" s="10" t="s">
        <v>107</v>
      </c>
      <c r="X61" s="42" t="s">
        <v>27</v>
      </c>
      <c r="Y61" s="10" t="s">
        <v>107</v>
      </c>
      <c r="Z61" s="107" t="s">
        <v>88</v>
      </c>
      <c r="AA61" s="107" t="s">
        <v>100</v>
      </c>
      <c r="AB61" s="46"/>
      <c r="AC61" s="47" t="s">
        <v>17</v>
      </c>
      <c r="AD61" s="47" t="s">
        <v>12</v>
      </c>
      <c r="AE61" s="47" t="s">
        <v>10</v>
      </c>
      <c r="AF61" s="47" t="s">
        <v>9</v>
      </c>
      <c r="AG61" s="47" t="s">
        <v>7</v>
      </c>
      <c r="AH61" s="47" t="s">
        <v>6</v>
      </c>
      <c r="AI61" s="47" t="s">
        <v>8</v>
      </c>
      <c r="AJ61" s="47" t="s">
        <v>18</v>
      </c>
      <c r="AK61" s="47" t="s">
        <v>16</v>
      </c>
      <c r="AL61" s="47" t="s">
        <v>11</v>
      </c>
      <c r="AM61" s="47" t="s">
        <v>15</v>
      </c>
      <c r="AN61" s="47" t="s">
        <v>27</v>
      </c>
      <c r="AQ61" s="46"/>
      <c r="AR61" s="47" t="s">
        <v>108</v>
      </c>
      <c r="AS61" s="108" t="s">
        <v>128</v>
      </c>
      <c r="AT61" s="47" t="s">
        <v>109</v>
      </c>
      <c r="AU61" s="108" t="s">
        <v>127</v>
      </c>
      <c r="AV61" s="47" t="s">
        <v>110</v>
      </c>
      <c r="AW61" s="108" t="s">
        <v>88</v>
      </c>
      <c r="AX61" s="47" t="s">
        <v>111</v>
      </c>
      <c r="AY61" s="108" t="s">
        <v>126</v>
      </c>
      <c r="AZ61" s="47" t="s">
        <v>112</v>
      </c>
      <c r="BA61" s="108" t="s">
        <v>123</v>
      </c>
      <c r="BB61" s="47" t="s">
        <v>113</v>
      </c>
      <c r="BC61" s="108" t="s">
        <v>100</v>
      </c>
      <c r="BD61" s="47" t="s">
        <v>114</v>
      </c>
      <c r="BE61" s="108" t="s">
        <v>125</v>
      </c>
      <c r="BF61" s="47" t="s">
        <v>115</v>
      </c>
      <c r="BG61" s="108" t="s">
        <v>124</v>
      </c>
      <c r="BH61" s="47" t="s">
        <v>116</v>
      </c>
      <c r="BI61" s="108" t="s">
        <v>129</v>
      </c>
      <c r="BJ61" s="47" t="s">
        <v>117</v>
      </c>
      <c r="BK61" s="108" t="s">
        <v>122</v>
      </c>
      <c r="BL61" s="47" t="s">
        <v>118</v>
      </c>
      <c r="BM61" s="108" t="s">
        <v>121</v>
      </c>
      <c r="BN61" s="47" t="s">
        <v>119</v>
      </c>
      <c r="BO61" s="108" t="s">
        <v>120</v>
      </c>
    </row>
    <row r="62" spans="1:67" x14ac:dyDescent="0.25">
      <c r="A62" s="42" t="s">
        <v>55</v>
      </c>
      <c r="B62" s="43">
        <v>0</v>
      </c>
      <c r="C62" s="11" t="e">
        <f>B62-AC62</f>
        <v>#REF!</v>
      </c>
      <c r="D62" s="43">
        <v>0</v>
      </c>
      <c r="E62" s="11" t="e">
        <f>D62-AD62</f>
        <v>#REF!</v>
      </c>
      <c r="F62" s="43">
        <v>0</v>
      </c>
      <c r="G62" s="11" t="e">
        <f>F62-AE62</f>
        <v>#REF!</v>
      </c>
      <c r="H62" s="43">
        <v>0</v>
      </c>
      <c r="I62" s="11" t="e">
        <f>H62-AF62</f>
        <v>#REF!</v>
      </c>
      <c r="J62" s="43">
        <v>0</v>
      </c>
      <c r="K62" s="11" t="e">
        <f>J62-AG62</f>
        <v>#REF!</v>
      </c>
      <c r="L62" s="43">
        <v>0</v>
      </c>
      <c r="M62" s="11" t="e">
        <f>L62-AH62</f>
        <v>#REF!</v>
      </c>
      <c r="N62" s="43">
        <v>0</v>
      </c>
      <c r="O62" s="11" t="e">
        <f>(N62-AI62)</f>
        <v>#REF!</v>
      </c>
      <c r="P62" s="43">
        <v>0</v>
      </c>
      <c r="Q62" s="11" t="e">
        <f>(P62-AJ62)</f>
        <v>#REF!</v>
      </c>
      <c r="R62" s="43">
        <v>0</v>
      </c>
      <c r="S62" s="11" t="e">
        <f>(R62-AK62)</f>
        <v>#REF!</v>
      </c>
      <c r="T62" s="43">
        <v>0</v>
      </c>
      <c r="U62" s="11" t="e">
        <f>(T62-AL62)</f>
        <v>#REF!</v>
      </c>
      <c r="V62" s="43">
        <v>0</v>
      </c>
      <c r="W62" s="11" t="e">
        <f>(V62-AM62)</f>
        <v>#REF!</v>
      </c>
      <c r="X62" s="43">
        <v>0</v>
      </c>
      <c r="Y62" s="11" t="e">
        <f>(X62-AN62)</f>
        <v>#REF!</v>
      </c>
      <c r="AB62" s="48" t="s">
        <v>55</v>
      </c>
      <c r="AC62" s="49" t="e">
        <f>(SUMIFS(FMZINp4_laika_grafiks!$K$94:$K$228,FMZINp4_laika_grafiks!#REF!,'GRAFIKI II'!$AB62,FMZINp4_laika_grafiks!$M$94:$M$228,'GRAFIKI II'!AC$61)/1000000)</f>
        <v>#REF!</v>
      </c>
      <c r="AD62" s="49" t="e">
        <f>(SUMIFS(FMZINp4_laika_grafiks!$K$94:$K$228,FMZINp4_laika_grafiks!#REF!,'GRAFIKI II'!$AB62,FMZINp4_laika_grafiks!$M$94:$M$228,'GRAFIKI II'!AD$61)/1000000)</f>
        <v>#REF!</v>
      </c>
      <c r="AE62" s="49" t="e">
        <f>(SUMIFS(FMZINp4_laika_grafiks!$K$94:$K$228,FMZINp4_laika_grafiks!#REF!,'GRAFIKI II'!$AB62,FMZINp4_laika_grafiks!$M$94:$M$228,'GRAFIKI II'!AE$61)/1000000)</f>
        <v>#REF!</v>
      </c>
      <c r="AF62" s="49" t="e">
        <f>(SUMIFS(FMZINp4_laika_grafiks!$K$94:$K$228,FMZINp4_laika_grafiks!#REF!,'GRAFIKI II'!$AB62,FMZINp4_laika_grafiks!$M$94:$M$228,'GRAFIKI II'!AF$61)/1000000)</f>
        <v>#REF!</v>
      </c>
      <c r="AG62" s="49" t="e">
        <f>(SUMIFS(FMZINp4_laika_grafiks!$K$94:$K$228,FMZINp4_laika_grafiks!#REF!,'GRAFIKI II'!$AB62,FMZINp4_laika_grafiks!$M$94:$M$228,'GRAFIKI II'!AG$61)/1000000)</f>
        <v>#REF!</v>
      </c>
      <c r="AH62" s="49" t="e">
        <f>(SUMIFS(FMZINp4_laika_grafiks!$K$94:$K$228,FMZINp4_laika_grafiks!#REF!,'GRAFIKI II'!$AB62,FMZINp4_laika_grafiks!$M$94:$M$228,'GRAFIKI II'!AH$61)/1000000)</f>
        <v>#REF!</v>
      </c>
      <c r="AI62" s="49" t="e">
        <f>(SUMIFS(FMZINp4_laika_grafiks!$K$94:$K$228,FMZINp4_laika_grafiks!#REF!,'GRAFIKI II'!$AB62,FMZINp4_laika_grafiks!$M$94:$M$228,'GRAFIKI II'!AI$61)/1000000)</f>
        <v>#REF!</v>
      </c>
      <c r="AJ62" s="49" t="e">
        <f>(SUMIFS(FMZINp4_laika_grafiks!$K$94:$K$228,FMZINp4_laika_grafiks!#REF!,'GRAFIKI II'!$AB62,FMZINp4_laika_grafiks!$M$94:$M$228,'GRAFIKI II'!AJ$61)/1000000)</f>
        <v>#REF!</v>
      </c>
      <c r="AK62" s="49" t="e">
        <f>(SUMIFS(FMZINp4_laika_grafiks!$K$94:$K$228,FMZINp4_laika_grafiks!#REF!,'GRAFIKI II'!$AB62,FMZINp4_laika_grafiks!$M$94:$M$228,'GRAFIKI II'!AK$61)/1000000)</f>
        <v>#REF!</v>
      </c>
      <c r="AL62" s="49" t="e">
        <f>(SUMIFS(FMZINp4_laika_grafiks!$K$94:$K$228,FMZINp4_laika_grafiks!#REF!,'GRAFIKI II'!$AB62,FMZINp4_laika_grafiks!$M$94:$M$228,'GRAFIKI II'!AL$61)/1000000)</f>
        <v>#REF!</v>
      </c>
      <c r="AM62" s="49" t="e">
        <f>(SUMIFS(FMZINp4_laika_grafiks!$K$94:$K$228,FMZINp4_laika_grafiks!#REF!,'GRAFIKI II'!$AB62,FMZINp4_laika_grafiks!$M$94:$M$228,'GRAFIKI II'!AM$61)/1000000)</f>
        <v>#REF!</v>
      </c>
      <c r="AN62" s="49" t="e">
        <f>(SUMIFS(FMZINp4_laika_grafiks!$K$94:$K$228,FMZINp4_laika_grafiks!#REF!,'GRAFIKI II'!$AB62,FMZINp4_laika_grafiks!$M$94:$M$228,'GRAFIKI II'!AN$61)/1000000)</f>
        <v>#REF!</v>
      </c>
      <c r="AQ62" s="48" t="s">
        <v>34</v>
      </c>
      <c r="AR62" s="49" t="e">
        <f>AC63</f>
        <v>#REF!</v>
      </c>
      <c r="AS62" s="109" t="e">
        <f>B63</f>
        <v>#REF!</v>
      </c>
      <c r="AT62" s="49" t="e">
        <f>AD63</f>
        <v>#REF!</v>
      </c>
      <c r="AU62" s="109" t="e">
        <f>D63</f>
        <v>#REF!</v>
      </c>
      <c r="AV62" s="49" t="e">
        <f>AE63</f>
        <v>#REF!</v>
      </c>
      <c r="AW62" s="109" t="e">
        <f>F63</f>
        <v>#REF!</v>
      </c>
      <c r="AX62" s="49" t="e">
        <f>AF63</f>
        <v>#REF!</v>
      </c>
      <c r="AY62" s="109" t="e">
        <f>H63</f>
        <v>#REF!</v>
      </c>
      <c r="AZ62" s="49" t="e">
        <f>AG63</f>
        <v>#REF!</v>
      </c>
      <c r="BA62" s="109" t="e">
        <f>J63</f>
        <v>#REF!</v>
      </c>
      <c r="BB62" s="49" t="e">
        <f>AH63</f>
        <v>#REF!</v>
      </c>
      <c r="BC62" s="109" t="e">
        <f>L63</f>
        <v>#REF!</v>
      </c>
      <c r="BD62" s="49" t="e">
        <f>AI63</f>
        <v>#REF!</v>
      </c>
      <c r="BE62" s="109" t="e">
        <f>N63</f>
        <v>#REF!</v>
      </c>
      <c r="BF62" s="49" t="e">
        <f>AJ63</f>
        <v>#REF!</v>
      </c>
      <c r="BG62" s="109" t="e">
        <f>P63</f>
        <v>#REF!</v>
      </c>
      <c r="BH62" s="49" t="e">
        <f>AK63</f>
        <v>#REF!</v>
      </c>
      <c r="BI62" s="109" t="e">
        <f>R63</f>
        <v>#REF!</v>
      </c>
      <c r="BJ62" s="49" t="e">
        <f>AL63</f>
        <v>#REF!</v>
      </c>
      <c r="BK62" s="109" t="e">
        <f>T63</f>
        <v>#REF!</v>
      </c>
      <c r="BL62" s="49" t="e">
        <f>AM63</f>
        <v>#REF!</v>
      </c>
      <c r="BM62" s="109" t="e">
        <f>V63</f>
        <v>#REF!</v>
      </c>
      <c r="BN62" s="49" t="e">
        <f>AN63</f>
        <v>#REF!</v>
      </c>
      <c r="BO62" s="109" t="e">
        <f>X63</f>
        <v>#REF!</v>
      </c>
    </row>
    <row r="63" spans="1:67" x14ac:dyDescent="0.25">
      <c r="A63" s="42" t="s">
        <v>34</v>
      </c>
      <c r="B63" s="38" t="e">
        <f>(SUMIFS(FMZINp4_laika_grafiks!$K$94:$K$228,FMZINp4_laika_grafiks!#REF!,$A63,FMZINp4_laika_grafiks!$M$94:$M$228,B$61))/1000000</f>
        <v>#REF!</v>
      </c>
      <c r="C63" s="11" t="e">
        <f>(B63-AC63)+C62</f>
        <v>#REF!</v>
      </c>
      <c r="D63" s="38" t="e">
        <f>(SUMIFS(FMZINp4_laika_grafiks!$K$94:$K$228,FMZINp4_laika_grafiks!#REF!,$A63,FMZINp4_laika_grafiks!$M$94:$M$228,D$61))/1000000</f>
        <v>#REF!</v>
      </c>
      <c r="E63" s="11" t="e">
        <f>(D63-AD63)+E62</f>
        <v>#REF!</v>
      </c>
      <c r="F63" s="38" t="e">
        <f>(SUMIFS(FMZINp4_laika_grafiks!$K$94:$K$228,FMZINp4_laika_grafiks!#REF!,$A63,FMZINp4_laika_grafiks!$M$94:$M$228,F$61))/1000000</f>
        <v>#REF!</v>
      </c>
      <c r="G63" s="11" t="e">
        <f>(F63-AE63)+G62</f>
        <v>#REF!</v>
      </c>
      <c r="H63" s="38" t="e">
        <f>(SUMIFS(FMZINp4_laika_grafiks!$K$94:$K$228,FMZINp4_laika_grafiks!#REF!,$A63,FMZINp4_laika_grafiks!$M$94:$M$228,H$61))/1000000</f>
        <v>#REF!</v>
      </c>
      <c r="I63" s="11" t="e">
        <f>(H63-AF63)+I62</f>
        <v>#REF!</v>
      </c>
      <c r="J63" s="38" t="e">
        <f>(SUMIFS(FMZINp4_laika_grafiks!$K$94:$K$228,FMZINp4_laika_grafiks!#REF!,$A63,FMZINp4_laika_grafiks!$M$94:$M$228,J$61))/1000000</f>
        <v>#REF!</v>
      </c>
      <c r="K63" s="11" t="e">
        <f>(J63-AG63)+K62</f>
        <v>#REF!</v>
      </c>
      <c r="L63" s="38" t="e">
        <f>(SUMIFS(FMZINp4_laika_grafiks!$K$94:$K$228,FMZINp4_laika_grafiks!#REF!,$A63,FMZINp4_laika_grafiks!$M$94:$M$228,L$61))/1000000</f>
        <v>#REF!</v>
      </c>
      <c r="M63" s="11" t="e">
        <f>(L63-AH63)+M62</f>
        <v>#REF!</v>
      </c>
      <c r="N63" s="38" t="e">
        <f>(SUMIFS(FMZINp4_laika_grafiks!$K$94:$K$228,FMZINp4_laika_grafiks!#REF!,$A63,FMZINp4_laika_grafiks!$M$94:$M$228,N$61))/1000000</f>
        <v>#REF!</v>
      </c>
      <c r="O63" s="11" t="e">
        <f>(N63-AI63)+O62</f>
        <v>#REF!</v>
      </c>
      <c r="P63" s="38" t="e">
        <f>(SUMIFS(FMZINp4_laika_grafiks!$K$94:$K$228,FMZINp4_laika_grafiks!#REF!,$A63,FMZINp4_laika_grafiks!$M$94:$M$228,P$61))/1000000</f>
        <v>#REF!</v>
      </c>
      <c r="Q63" s="11" t="e">
        <f>(P63-AJ63)+Q62</f>
        <v>#REF!</v>
      </c>
      <c r="R63" s="38" t="e">
        <f>(SUMIFS(FMZINp4_laika_grafiks!$K$94:$K$228,FMZINp4_laika_grafiks!#REF!,$A63,FMZINp4_laika_grafiks!$M$94:$M$228,R$61))/1000000</f>
        <v>#REF!</v>
      </c>
      <c r="S63" s="11" t="e">
        <f>(R63-AK63)+S62</f>
        <v>#REF!</v>
      </c>
      <c r="T63" s="38" t="e">
        <f>(SUMIFS(FMZINp4_laika_grafiks!$K$94:$K$228,FMZINp4_laika_grafiks!#REF!,$A63,FMZINp4_laika_grafiks!$M$94:$M$228,T$61))/1000000</f>
        <v>#REF!</v>
      </c>
      <c r="U63" s="11" t="e">
        <f>(T63-AL63)+U62</f>
        <v>#REF!</v>
      </c>
      <c r="V63" s="38" t="e">
        <f>(SUMIFS(FMZINp4_laika_grafiks!$K$94:$K$228,FMZINp4_laika_grafiks!#REF!,$A63,FMZINp4_laika_grafiks!$M$94:$M$228,V$61))/1000000</f>
        <v>#REF!</v>
      </c>
      <c r="W63" s="11" t="e">
        <f>(V63-AM63)+W62</f>
        <v>#REF!</v>
      </c>
      <c r="X63" s="38" t="e">
        <f>(SUMIFS(FMZINp4_laika_grafiks!$K$94:$K$228,FMZINp4_laika_grafiks!#REF!,$A63,FMZINp4_laika_grafiks!$M$94:$M$228,X$61))/1000000</f>
        <v>#REF!</v>
      </c>
      <c r="Y63" s="11" t="e">
        <f>(X63-AN63)+Y62</f>
        <v>#REF!</v>
      </c>
      <c r="Z63" s="98" t="e">
        <f>F63</f>
        <v>#REF!</v>
      </c>
      <c r="AB63" s="48" t="s">
        <v>34</v>
      </c>
      <c r="AC63" s="49" t="e">
        <f>(SUMIFS(FMZINp4_laika_grafiks!$K$94:$K$228,FMZINp4_laika_grafiks!#REF!,'GRAFIKI II'!$AB63,FMZINp4_laika_grafiks!$M$94:$M$228,'GRAFIKI II'!AC$61)/1000000)+AC62</f>
        <v>#REF!</v>
      </c>
      <c r="AD63" s="49" t="e">
        <f>(SUMIFS(FMZINp4_laika_grafiks!$K$94:$K$228,FMZINp4_laika_grafiks!#REF!,'GRAFIKI II'!$AB63,FMZINp4_laika_grafiks!$M$94:$M$228,'GRAFIKI II'!AD$61)/1000000)+AD62</f>
        <v>#REF!</v>
      </c>
      <c r="AE63" s="49" t="e">
        <f>(SUMIFS(FMZINp4_laika_grafiks!$K$94:$K$228,FMZINp4_laika_grafiks!#REF!,'GRAFIKI II'!$AB63,FMZINp4_laika_grafiks!$M$94:$M$228,'GRAFIKI II'!AE$61)/1000000)+AE62</f>
        <v>#REF!</v>
      </c>
      <c r="AF63" s="49" t="e">
        <f>(SUMIFS(FMZINp4_laika_grafiks!$K$94:$K$228,FMZINp4_laika_grafiks!#REF!,'GRAFIKI II'!$AB63,FMZINp4_laika_grafiks!$M$94:$M$228,'GRAFIKI II'!AF$61)/1000000)+AF62</f>
        <v>#REF!</v>
      </c>
      <c r="AG63" s="49" t="e">
        <f>(SUMIFS(FMZINp4_laika_grafiks!$K$94:$K$228,FMZINp4_laika_grafiks!#REF!,'GRAFIKI II'!$AB63,FMZINp4_laika_grafiks!$M$94:$M$228,'GRAFIKI II'!AG$61)/1000000)+AG62</f>
        <v>#REF!</v>
      </c>
      <c r="AH63" s="49" t="e">
        <f>(SUMIFS(FMZINp4_laika_grafiks!$K$94:$K$228,FMZINp4_laika_grafiks!#REF!,'GRAFIKI II'!$AB63,FMZINp4_laika_grafiks!$M$94:$M$228,'GRAFIKI II'!AH$61)/1000000)+AH62</f>
        <v>#REF!</v>
      </c>
      <c r="AI63" s="49" t="e">
        <f>(SUMIFS(FMZINp4_laika_grafiks!$K$94:$K$228,FMZINp4_laika_grafiks!#REF!,'GRAFIKI II'!$AB63,FMZINp4_laika_grafiks!$M$94:$M$228,'GRAFIKI II'!AI$61)/1000000)+AI62</f>
        <v>#REF!</v>
      </c>
      <c r="AJ63" s="49" t="e">
        <f>(SUMIFS(FMZINp4_laika_grafiks!$K$94:$K$228,FMZINp4_laika_grafiks!#REF!,'GRAFIKI II'!$AB63,FMZINp4_laika_grafiks!$M$94:$M$228,'GRAFIKI II'!AJ$61)/1000000)+AJ62</f>
        <v>#REF!</v>
      </c>
      <c r="AK63" s="49" t="e">
        <f>(SUMIFS(FMZINp4_laika_grafiks!$K$94:$K$228,FMZINp4_laika_grafiks!#REF!,'GRAFIKI II'!$AB63,FMZINp4_laika_grafiks!$M$94:$M$228,'GRAFIKI II'!AK$61)/1000000)+AK62</f>
        <v>#REF!</v>
      </c>
      <c r="AL63" s="49" t="e">
        <f>(SUMIFS(FMZINp4_laika_grafiks!$K$94:$K$228,FMZINp4_laika_grafiks!#REF!,'GRAFIKI II'!$AB63,FMZINp4_laika_grafiks!$M$94:$M$228,'GRAFIKI II'!AL$61)/1000000)+AL62</f>
        <v>#REF!</v>
      </c>
      <c r="AM63" s="49" t="e">
        <f>(SUMIFS(FMZINp4_laika_grafiks!$K$94:$K$228,FMZINp4_laika_grafiks!#REF!,'GRAFIKI II'!$AB63,FMZINp4_laika_grafiks!$M$94:$M$228,'GRAFIKI II'!AM$61)/1000000)+AM62</f>
        <v>#REF!</v>
      </c>
      <c r="AN63" s="49" t="e">
        <f>(SUMIFS(FMZINp4_laika_grafiks!$K$94:$K$228,FMZINp4_laika_grafiks!#REF!,'GRAFIKI II'!$AB63,FMZINp4_laika_grafiks!$M$94:$M$228,'GRAFIKI II'!AN$61)/1000000)+AN62</f>
        <v>#REF!</v>
      </c>
      <c r="AQ63" s="48" t="s">
        <v>35</v>
      </c>
      <c r="AR63" s="49" t="e">
        <f t="shared" ref="AR63:AR65" si="13">AC64</f>
        <v>#REF!</v>
      </c>
      <c r="AS63" s="109" t="e">
        <f t="shared" ref="AS63:AS65" si="14">B64</f>
        <v>#REF!</v>
      </c>
      <c r="AT63" s="49" t="e">
        <f t="shared" ref="AT63:AT65" si="15">AD64</f>
        <v>#REF!</v>
      </c>
      <c r="AU63" s="109" t="e">
        <f t="shared" ref="AU63:AU65" si="16">D64</f>
        <v>#REF!</v>
      </c>
      <c r="AV63" s="49" t="e">
        <f t="shared" ref="AV63:AV64" si="17">AE64</f>
        <v>#REF!</v>
      </c>
      <c r="AW63" s="109" t="e">
        <f t="shared" ref="AW63:AW65" si="18">F64</f>
        <v>#REF!</v>
      </c>
      <c r="AX63" s="49" t="e">
        <f t="shared" ref="AX63:AX65" si="19">AF64</f>
        <v>#REF!</v>
      </c>
      <c r="AY63" s="109" t="e">
        <f t="shared" ref="AY63:AY65" si="20">H64</f>
        <v>#REF!</v>
      </c>
      <c r="AZ63" s="49" t="e">
        <f t="shared" ref="AZ63:AZ65" si="21">AG64</f>
        <v>#REF!</v>
      </c>
      <c r="BA63" s="109" t="e">
        <f t="shared" ref="BA63:BA65" si="22">J64</f>
        <v>#REF!</v>
      </c>
      <c r="BB63" s="49" t="e">
        <f t="shared" ref="BB63:BB65" si="23">AH64</f>
        <v>#REF!</v>
      </c>
      <c r="BC63" s="109" t="e">
        <f t="shared" ref="BC63:BC65" si="24">L64</f>
        <v>#REF!</v>
      </c>
      <c r="BD63" s="49" t="e">
        <f t="shared" ref="BD63:BD65" si="25">AI64</f>
        <v>#REF!</v>
      </c>
      <c r="BE63" s="109" t="e">
        <f t="shared" ref="BE63:BE65" si="26">N64</f>
        <v>#REF!</v>
      </c>
      <c r="BF63" s="49" t="e">
        <f t="shared" ref="BF63:BF65" si="27">AJ64</f>
        <v>#REF!</v>
      </c>
      <c r="BG63" s="109" t="e">
        <f t="shared" ref="BG63:BG65" si="28">P64</f>
        <v>#REF!</v>
      </c>
      <c r="BH63" s="49" t="e">
        <f t="shared" ref="BH63:BH65" si="29">AK64</f>
        <v>#REF!</v>
      </c>
      <c r="BI63" s="109" t="e">
        <f t="shared" ref="BI63:BI65" si="30">R64</f>
        <v>#REF!</v>
      </c>
      <c r="BJ63" s="49" t="e">
        <f t="shared" ref="BJ63:BJ64" si="31">AL64</f>
        <v>#REF!</v>
      </c>
      <c r="BK63" s="109" t="e">
        <f t="shared" ref="BK63:BK65" si="32">T64</f>
        <v>#REF!</v>
      </c>
      <c r="BL63" s="49" t="e">
        <f t="shared" ref="BL63:BL64" si="33">AM64</f>
        <v>#REF!</v>
      </c>
      <c r="BM63" s="109" t="e">
        <f t="shared" ref="BM63:BM65" si="34">V64</f>
        <v>#REF!</v>
      </c>
      <c r="BN63" s="49" t="e">
        <f t="shared" ref="BN63:BN65" si="35">AN64</f>
        <v>#REF!</v>
      </c>
      <c r="BO63" s="109" t="e">
        <f t="shared" ref="BO63:BO65" si="36">X64</f>
        <v>#REF!</v>
      </c>
    </row>
    <row r="64" spans="1:67" x14ac:dyDescent="0.25">
      <c r="A64" s="42" t="s">
        <v>35</v>
      </c>
      <c r="B64" s="38" t="e">
        <f>(SUMIFS(FMZINp4_laika_grafiks!$K$94:$K$228,FMZINp4_laika_grafiks!#REF!,$A64,FMZINp4_laika_grafiks!$M$94:$M$228,B$61))/1000000+B63</f>
        <v>#REF!</v>
      </c>
      <c r="C64" s="11" t="e">
        <f t="shared" ref="C64:C84" si="37">(B64-AC64)+C63</f>
        <v>#REF!</v>
      </c>
      <c r="D64" s="38" t="e">
        <f>(SUMIFS(FMZINp4_laika_grafiks!$K$94:$K$228,FMZINp4_laika_grafiks!#REF!,$A64,FMZINp4_laika_grafiks!$M$94:$M$228,D$61))/1000000+D63</f>
        <v>#REF!</v>
      </c>
      <c r="E64" s="11" t="e">
        <f t="shared" ref="E64:E84" si="38">(D64-AD64)+E63</f>
        <v>#REF!</v>
      </c>
      <c r="F64" s="38" t="e">
        <f>(SUMIFS(FMZINp4_laika_grafiks!$K$94:$K$228,FMZINp4_laika_grafiks!#REF!,$A64,FMZINp4_laika_grafiks!$M$94:$M$228,F$61))/1000000+F63</f>
        <v>#REF!</v>
      </c>
      <c r="G64" s="11" t="e">
        <f t="shared" ref="G64:G84" si="39">(F64-AE64)+G63</f>
        <v>#REF!</v>
      </c>
      <c r="H64" s="38" t="e">
        <f>(SUMIFS(FMZINp4_laika_grafiks!$K$94:$K$228,FMZINp4_laika_grafiks!#REF!,$A64,FMZINp4_laika_grafiks!$M$94:$M$228,H$61))/1000000+H63</f>
        <v>#REF!</v>
      </c>
      <c r="I64" s="11" t="e">
        <f t="shared" ref="I64:I84" si="40">(H64-AF64)+I63</f>
        <v>#REF!</v>
      </c>
      <c r="J64" s="38" t="e">
        <f>(SUMIFS(FMZINp4_laika_grafiks!$K$94:$K$228,FMZINp4_laika_grafiks!#REF!,$A64,FMZINp4_laika_grafiks!$M$94:$M$228,J$61))/1000000+J63</f>
        <v>#REF!</v>
      </c>
      <c r="K64" s="11" t="e">
        <f t="shared" ref="K64:K84" si="41">(J64-AG64)+K63</f>
        <v>#REF!</v>
      </c>
      <c r="L64" s="38" t="e">
        <f>(SUMIFS(FMZINp4_laika_grafiks!$K$94:$K$228,FMZINp4_laika_grafiks!#REF!,$A64,FMZINp4_laika_grafiks!$M$94:$M$228,L$61))/1000000+L63</f>
        <v>#REF!</v>
      </c>
      <c r="M64" s="11" t="e">
        <f t="shared" ref="M64:M84" si="42">(L64-AH64)+M63</f>
        <v>#REF!</v>
      </c>
      <c r="N64" s="38" t="e">
        <f>(SUMIFS(FMZINp4_laika_grafiks!$K$94:$K$228,FMZINp4_laika_grafiks!#REF!,$A64,FMZINp4_laika_grafiks!$M$94:$M$228,N$61))/1000000+N63</f>
        <v>#REF!</v>
      </c>
      <c r="O64" s="11" t="e">
        <f t="shared" ref="O64:O84" si="43">(N64-AI64)+O63</f>
        <v>#REF!</v>
      </c>
      <c r="P64" s="38" t="e">
        <f>(SUMIFS(FMZINp4_laika_grafiks!$K$94:$K$228,FMZINp4_laika_grafiks!#REF!,$A64,FMZINp4_laika_grafiks!$M$94:$M$228,P$61))/1000000+P63</f>
        <v>#REF!</v>
      </c>
      <c r="Q64" s="11" t="e">
        <f t="shared" ref="Q64:Q84" si="44">(P64-AJ64)+Q63</f>
        <v>#REF!</v>
      </c>
      <c r="R64" s="38" t="e">
        <f>(SUMIFS(FMZINp4_laika_grafiks!$K$94:$K$228,FMZINp4_laika_grafiks!#REF!,$A64,FMZINp4_laika_grafiks!$M$94:$M$228,R$61))/1000000+R63</f>
        <v>#REF!</v>
      </c>
      <c r="S64" s="11" t="e">
        <f t="shared" ref="S64:S84" si="45">(R64-AK64)+S63</f>
        <v>#REF!</v>
      </c>
      <c r="T64" s="38" t="e">
        <f>(SUMIFS(FMZINp4_laika_grafiks!$K$94:$K$228,FMZINp4_laika_grafiks!#REF!,$A64,FMZINp4_laika_grafiks!$M$94:$M$228,T$61))/1000000+T63</f>
        <v>#REF!</v>
      </c>
      <c r="U64" s="11" t="e">
        <f t="shared" ref="U64:U84" si="46">(T64-AL64)+U63</f>
        <v>#REF!</v>
      </c>
      <c r="V64" s="38" t="e">
        <f>(SUMIFS(FMZINp4_laika_grafiks!$K$94:$K$228,FMZINp4_laika_grafiks!#REF!,$A64,FMZINp4_laika_grafiks!$M$94:$M$228,V$61))/1000000+V63</f>
        <v>#REF!</v>
      </c>
      <c r="W64" s="11" t="e">
        <f t="shared" ref="W64:W84" si="47">(V64-AM64)+W63</f>
        <v>#REF!</v>
      </c>
      <c r="X64" s="38" t="e">
        <f>(SUMIFS(FMZINp4_laika_grafiks!$K$94:$K$228,FMZINp4_laika_grafiks!#REF!,$A64,FMZINp4_laika_grafiks!$M$94:$M$228,X$61))/1000000+X63</f>
        <v>#REF!</v>
      </c>
      <c r="Y64" s="11" t="e">
        <f t="shared" ref="Y64:Y84" si="48">(X64-AN64)+Y63</f>
        <v>#REF!</v>
      </c>
      <c r="Z64" s="3">
        <f>103854727/1000000</f>
        <v>103.854727</v>
      </c>
      <c r="AA64">
        <f>4350000/1000000</f>
        <v>4.3499999999999996</v>
      </c>
      <c r="AB64" s="48" t="s">
        <v>35</v>
      </c>
      <c r="AC64" s="49" t="e">
        <f>(SUMIFS(FMZINp4_laika_grafiks!$K$94:$K$228,FMZINp4_laika_grafiks!#REF!,'GRAFIKI II'!$AB64,FMZINp4_laika_grafiks!$M$94:$M$228,'GRAFIKI II'!AC$61)/1000000)+AC63</f>
        <v>#REF!</v>
      </c>
      <c r="AD64" s="49" t="e">
        <f>(SUMIFS(FMZINp4_laika_grafiks!$K$94:$K$228,FMZINp4_laika_grafiks!#REF!,'GRAFIKI II'!$AB64,FMZINp4_laika_grafiks!$M$94:$M$228,'GRAFIKI II'!AD$61)/1000000)+AD63</f>
        <v>#REF!</v>
      </c>
      <c r="AE64" s="49" t="e">
        <f>(SUMIFS(FMZINp4_laika_grafiks!$K$94:$K$228,FMZINp4_laika_grafiks!#REF!,'GRAFIKI II'!$AB64,FMZINp4_laika_grafiks!$M$94:$M$228,'GRAFIKI II'!AE$61)/1000000)+AE63</f>
        <v>#REF!</v>
      </c>
      <c r="AF64" s="49" t="e">
        <f>(SUMIFS(FMZINp4_laika_grafiks!$K$94:$K$228,FMZINp4_laika_grafiks!#REF!,'GRAFIKI II'!$AB64,FMZINp4_laika_grafiks!$M$94:$M$228,'GRAFIKI II'!AF$61)/1000000)+AF63</f>
        <v>#REF!</v>
      </c>
      <c r="AG64" s="49" t="e">
        <f>(SUMIFS(FMZINp4_laika_grafiks!$K$94:$K$228,FMZINp4_laika_grafiks!#REF!,'GRAFIKI II'!$AB64,FMZINp4_laika_grafiks!$M$94:$M$228,'GRAFIKI II'!AG$61)/1000000)+AG63</f>
        <v>#REF!</v>
      </c>
      <c r="AH64" s="49" t="e">
        <f>(SUMIFS(FMZINp4_laika_grafiks!$K$94:$K$228,FMZINp4_laika_grafiks!#REF!,'GRAFIKI II'!$AB64,FMZINp4_laika_grafiks!$M$94:$M$228,'GRAFIKI II'!AH$61)/1000000)+AH63</f>
        <v>#REF!</v>
      </c>
      <c r="AI64" s="49" t="e">
        <f>(SUMIFS(FMZINp4_laika_grafiks!$K$94:$K$228,FMZINp4_laika_grafiks!#REF!,'GRAFIKI II'!$AB64,FMZINp4_laika_grafiks!$M$94:$M$228,'GRAFIKI II'!AI$61)/1000000)+AI63</f>
        <v>#REF!</v>
      </c>
      <c r="AJ64" s="49" t="e">
        <f>(SUMIFS(FMZINp4_laika_grafiks!$K$94:$K$228,FMZINp4_laika_grafiks!#REF!,'GRAFIKI II'!$AB64,FMZINp4_laika_grafiks!$M$94:$M$228,'GRAFIKI II'!AJ$61)/1000000)+AJ63</f>
        <v>#REF!</v>
      </c>
      <c r="AK64" s="49" t="e">
        <f>(SUMIFS(FMZINp4_laika_grafiks!$K$94:$K$228,FMZINp4_laika_grafiks!#REF!,'GRAFIKI II'!$AB64,FMZINp4_laika_grafiks!$M$94:$M$228,'GRAFIKI II'!AK$61)/1000000)+AK63</f>
        <v>#REF!</v>
      </c>
      <c r="AL64" s="49" t="e">
        <f>(SUMIFS(FMZINp4_laika_grafiks!$K$94:$K$228,FMZINp4_laika_grafiks!#REF!,'GRAFIKI II'!$AB64,FMZINp4_laika_grafiks!$M$94:$M$228,'GRAFIKI II'!AL$61)/1000000)+AL63</f>
        <v>#REF!</v>
      </c>
      <c r="AM64" s="49" t="e">
        <f>(SUMIFS(FMZINp4_laika_grafiks!$K$94:$K$228,FMZINp4_laika_grafiks!#REF!,'GRAFIKI II'!$AB64,FMZINp4_laika_grafiks!$M$94:$M$228,'GRAFIKI II'!AM$61)/1000000)+AM63</f>
        <v>#REF!</v>
      </c>
      <c r="AN64" s="49" t="e">
        <f>(SUMIFS(FMZINp4_laika_grafiks!$K$94:$K$228,FMZINp4_laika_grafiks!#REF!,'GRAFIKI II'!$AB64,FMZINp4_laika_grafiks!$M$94:$M$228,'GRAFIKI II'!AN$61)/1000000)+AN63</f>
        <v>#REF!</v>
      </c>
      <c r="AQ64" s="48" t="s">
        <v>36</v>
      </c>
      <c r="AR64" s="49" t="e">
        <f t="shared" si="13"/>
        <v>#REF!</v>
      </c>
      <c r="AS64" s="109" t="e">
        <f t="shared" si="14"/>
        <v>#REF!</v>
      </c>
      <c r="AT64" s="49" t="e">
        <f t="shared" si="15"/>
        <v>#REF!</v>
      </c>
      <c r="AU64" s="109" t="e">
        <f t="shared" si="16"/>
        <v>#REF!</v>
      </c>
      <c r="AV64" s="49" t="e">
        <f t="shared" si="17"/>
        <v>#REF!</v>
      </c>
      <c r="AW64" s="109" t="e">
        <f t="shared" si="18"/>
        <v>#REF!</v>
      </c>
      <c r="AX64" s="49" t="e">
        <f t="shared" si="19"/>
        <v>#REF!</v>
      </c>
      <c r="AY64" s="109" t="e">
        <f t="shared" si="20"/>
        <v>#REF!</v>
      </c>
      <c r="AZ64" s="49" t="e">
        <f t="shared" si="21"/>
        <v>#REF!</v>
      </c>
      <c r="BA64" s="109" t="e">
        <f t="shared" si="22"/>
        <v>#REF!</v>
      </c>
      <c r="BB64" s="49" t="e">
        <f t="shared" si="23"/>
        <v>#REF!</v>
      </c>
      <c r="BC64" s="109" t="e">
        <f t="shared" si="24"/>
        <v>#REF!</v>
      </c>
      <c r="BD64" s="49" t="e">
        <f t="shared" si="25"/>
        <v>#REF!</v>
      </c>
      <c r="BE64" s="109" t="e">
        <f t="shared" si="26"/>
        <v>#REF!</v>
      </c>
      <c r="BF64" s="49" t="e">
        <f t="shared" si="27"/>
        <v>#REF!</v>
      </c>
      <c r="BG64" s="109" t="e">
        <f t="shared" si="28"/>
        <v>#REF!</v>
      </c>
      <c r="BH64" s="49" t="e">
        <f t="shared" si="29"/>
        <v>#REF!</v>
      </c>
      <c r="BI64" s="109" t="e">
        <f t="shared" si="30"/>
        <v>#REF!</v>
      </c>
      <c r="BJ64" s="49" t="e">
        <f t="shared" si="31"/>
        <v>#REF!</v>
      </c>
      <c r="BK64" s="109" t="e">
        <f t="shared" si="32"/>
        <v>#REF!</v>
      </c>
      <c r="BL64" s="49" t="e">
        <f t="shared" si="33"/>
        <v>#REF!</v>
      </c>
      <c r="BM64" s="109" t="e">
        <f t="shared" si="34"/>
        <v>#REF!</v>
      </c>
      <c r="BN64" s="49" t="e">
        <f t="shared" si="35"/>
        <v>#REF!</v>
      </c>
      <c r="BO64" s="109" t="e">
        <f t="shared" si="36"/>
        <v>#REF!</v>
      </c>
    </row>
    <row r="65" spans="1:67" x14ac:dyDescent="0.25">
      <c r="A65" s="42" t="s">
        <v>36</v>
      </c>
      <c r="B65" s="38" t="e">
        <f>(SUMIFS(FMZINp4_laika_grafiks!$K$94:$K$228,FMZINp4_laika_grafiks!#REF!,$A65,FMZINp4_laika_grafiks!$M$94:$M$228,B$61))/1000000+B64</f>
        <v>#REF!</v>
      </c>
      <c r="C65" s="11" t="e">
        <f t="shared" si="37"/>
        <v>#REF!</v>
      </c>
      <c r="D65" s="38" t="e">
        <f>(SUMIFS(FMZINp4_laika_grafiks!$K$94:$K$228,FMZINp4_laika_grafiks!#REF!,$A65,FMZINp4_laika_grafiks!$M$94:$M$228,D$61))/1000000+D64</f>
        <v>#REF!</v>
      </c>
      <c r="E65" s="11" t="e">
        <f t="shared" si="38"/>
        <v>#REF!</v>
      </c>
      <c r="F65" s="38" t="e">
        <f>(SUMIFS(FMZINp4_laika_grafiks!$K$94:$K$228,FMZINp4_laika_grafiks!#REF!,$A65,FMZINp4_laika_grafiks!$M$94:$M$228,F$61))/1000000+F64</f>
        <v>#REF!</v>
      </c>
      <c r="G65" s="11" t="e">
        <f t="shared" si="39"/>
        <v>#REF!</v>
      </c>
      <c r="H65" s="38" t="e">
        <f>(SUMIFS(FMZINp4_laika_grafiks!$K$94:$K$228,FMZINp4_laika_grafiks!#REF!,$A65,FMZINp4_laika_grafiks!$M$94:$M$228,H$61))/1000000+H64</f>
        <v>#REF!</v>
      </c>
      <c r="I65" s="11" t="e">
        <f t="shared" si="40"/>
        <v>#REF!</v>
      </c>
      <c r="J65" s="38" t="e">
        <f>(SUMIFS(FMZINp4_laika_grafiks!$K$94:$K$228,FMZINp4_laika_grafiks!#REF!,$A65,FMZINp4_laika_grafiks!$M$94:$M$228,J$61))/1000000+J64</f>
        <v>#REF!</v>
      </c>
      <c r="K65" s="11" t="e">
        <f t="shared" si="41"/>
        <v>#REF!</v>
      </c>
      <c r="L65" s="38" t="e">
        <f>(SUMIFS(FMZINp4_laika_grafiks!$K$94:$K$228,FMZINp4_laika_grafiks!#REF!,$A65,FMZINp4_laika_grafiks!$M$94:$M$228,L$61))/1000000+L64</f>
        <v>#REF!</v>
      </c>
      <c r="M65" s="11" t="e">
        <f t="shared" si="42"/>
        <v>#REF!</v>
      </c>
      <c r="N65" s="38" t="e">
        <f>(SUMIFS(FMZINp4_laika_grafiks!$K$94:$K$228,FMZINp4_laika_grafiks!#REF!,$A65,FMZINp4_laika_grafiks!$M$94:$M$228,N$61))/1000000+N64</f>
        <v>#REF!</v>
      </c>
      <c r="O65" s="11" t="e">
        <f t="shared" si="43"/>
        <v>#REF!</v>
      </c>
      <c r="P65" s="38" t="e">
        <f>(SUMIFS(FMZINp4_laika_grafiks!$K$94:$K$228,FMZINp4_laika_grafiks!#REF!,$A65,FMZINp4_laika_grafiks!$M$94:$M$228,P$61))/1000000+P64</f>
        <v>#REF!</v>
      </c>
      <c r="Q65" s="11" t="e">
        <f t="shared" si="44"/>
        <v>#REF!</v>
      </c>
      <c r="R65" s="38" t="e">
        <f>(SUMIFS(FMZINp4_laika_grafiks!$K$94:$K$228,FMZINp4_laika_grafiks!#REF!,$A65,FMZINp4_laika_grafiks!$M$94:$M$228,R$61))/1000000+R64</f>
        <v>#REF!</v>
      </c>
      <c r="S65" s="11" t="e">
        <f t="shared" si="45"/>
        <v>#REF!</v>
      </c>
      <c r="T65" s="38" t="e">
        <f>(SUMIFS(FMZINp4_laika_grafiks!$K$94:$K$228,FMZINp4_laika_grafiks!#REF!,$A65,FMZINp4_laika_grafiks!$M$94:$M$228,T$61))/1000000+T64</f>
        <v>#REF!</v>
      </c>
      <c r="U65" s="11" t="e">
        <f t="shared" si="46"/>
        <v>#REF!</v>
      </c>
      <c r="V65" s="38" t="e">
        <f>(SUMIFS(FMZINp4_laika_grafiks!$K$94:$K$228,FMZINp4_laika_grafiks!#REF!,$A65,FMZINp4_laika_grafiks!$M$94:$M$228,V$61))/1000000+V64</f>
        <v>#REF!</v>
      </c>
      <c r="W65" s="11" t="e">
        <f t="shared" si="47"/>
        <v>#REF!</v>
      </c>
      <c r="X65" s="38" t="e">
        <f>(SUMIFS(FMZINp4_laika_grafiks!$K$94:$K$228,FMZINp4_laika_grafiks!#REF!,$A65,FMZINp4_laika_grafiks!$M$94:$M$228,X$61))/1000000+X64</f>
        <v>#REF!</v>
      </c>
      <c r="Y65" s="11" t="e">
        <f t="shared" si="48"/>
        <v>#REF!</v>
      </c>
      <c r="AB65" s="48" t="s">
        <v>36</v>
      </c>
      <c r="AC65" s="49" t="e">
        <f>(SUMIFS(FMZINp4_laika_grafiks!$K$94:$K$228,FMZINp4_laika_grafiks!#REF!,'GRAFIKI II'!$AB65,FMZINp4_laika_grafiks!$M$94:$M$228,'GRAFIKI II'!AC$61)/1000000)+AC64</f>
        <v>#REF!</v>
      </c>
      <c r="AD65" s="49" t="e">
        <f>(SUMIFS(FMZINp4_laika_grafiks!$K$94:$K$228,FMZINp4_laika_grafiks!#REF!,'GRAFIKI II'!$AB65,FMZINp4_laika_grafiks!$M$94:$M$228,'GRAFIKI II'!AD$61)/1000000)+AD64</f>
        <v>#REF!</v>
      </c>
      <c r="AE65" s="49" t="e">
        <f>(SUMIFS(FMZINp4_laika_grafiks!$K$94:$K$228,FMZINp4_laika_grafiks!#REF!,'GRAFIKI II'!$AB65,FMZINp4_laika_grafiks!$M$94:$M$228,'GRAFIKI II'!AE$61)/1000000)+AE64</f>
        <v>#REF!</v>
      </c>
      <c r="AF65" s="49" t="e">
        <f>(SUMIFS(FMZINp4_laika_grafiks!$K$94:$K$228,FMZINp4_laika_grafiks!#REF!,'GRAFIKI II'!$AB65,FMZINp4_laika_grafiks!$M$94:$M$228,'GRAFIKI II'!AF$61)/1000000)+AF64</f>
        <v>#REF!</v>
      </c>
      <c r="AG65" s="49" t="e">
        <f>(SUMIFS(FMZINp4_laika_grafiks!$K$94:$K$228,FMZINp4_laika_grafiks!#REF!,'GRAFIKI II'!$AB65,FMZINp4_laika_grafiks!$M$94:$M$228,'GRAFIKI II'!AG$61)/1000000)+AG64</f>
        <v>#REF!</v>
      </c>
      <c r="AH65" s="49" t="e">
        <f>(SUMIFS(FMZINp4_laika_grafiks!$K$94:$K$228,FMZINp4_laika_grafiks!#REF!,'GRAFIKI II'!$AB65,FMZINp4_laika_grafiks!$M$94:$M$228,'GRAFIKI II'!AH$61)/1000000)+AH64</f>
        <v>#REF!</v>
      </c>
      <c r="AI65" s="49" t="e">
        <f>(SUMIFS(FMZINp4_laika_grafiks!$K$94:$K$228,FMZINp4_laika_grafiks!#REF!,'GRAFIKI II'!$AB65,FMZINp4_laika_grafiks!$M$94:$M$228,'GRAFIKI II'!AI$61)/1000000)+AI64</f>
        <v>#REF!</v>
      </c>
      <c r="AJ65" s="49" t="e">
        <f>(SUMIFS(FMZINp4_laika_grafiks!$K$94:$K$228,FMZINp4_laika_grafiks!#REF!,'GRAFIKI II'!$AB65,FMZINp4_laika_grafiks!$M$94:$M$228,'GRAFIKI II'!AJ$61)/1000000)+AJ64</f>
        <v>#REF!</v>
      </c>
      <c r="AK65" s="49" t="e">
        <f>(SUMIFS(FMZINp4_laika_grafiks!$K$94:$K$228,FMZINp4_laika_grafiks!#REF!,'GRAFIKI II'!$AB65,FMZINp4_laika_grafiks!$M$94:$M$228,'GRAFIKI II'!AK$61)/1000000)+AK64</f>
        <v>#REF!</v>
      </c>
      <c r="AL65" s="49" t="e">
        <f>(SUMIFS(FMZINp4_laika_grafiks!$K$94:$K$228,FMZINp4_laika_grafiks!#REF!,'GRAFIKI II'!$AB65,FMZINp4_laika_grafiks!$M$94:$M$228,'GRAFIKI II'!AL$61)/1000000)+AL64</f>
        <v>#REF!</v>
      </c>
      <c r="AM65" s="49" t="e">
        <f>(SUMIFS(FMZINp4_laika_grafiks!$K$94:$K$228,FMZINp4_laika_grafiks!#REF!,'GRAFIKI II'!$AB65,FMZINp4_laika_grafiks!$M$94:$M$228,'GRAFIKI II'!AM$61)/1000000)+AM64</f>
        <v>#REF!</v>
      </c>
      <c r="AN65" s="49" t="e">
        <f>X65</f>
        <v>#REF!</v>
      </c>
      <c r="AQ65" s="48" t="s">
        <v>37</v>
      </c>
      <c r="AR65" s="49" t="e">
        <f t="shared" si="13"/>
        <v>#REF!</v>
      </c>
      <c r="AS65" s="109" t="e">
        <f t="shared" si="14"/>
        <v>#REF!</v>
      </c>
      <c r="AT65" s="49" t="e">
        <f t="shared" si="15"/>
        <v>#REF!</v>
      </c>
      <c r="AU65" s="109" t="e">
        <f t="shared" si="16"/>
        <v>#REF!</v>
      </c>
      <c r="AV65" s="49" t="e">
        <f>AE66</f>
        <v>#REF!</v>
      </c>
      <c r="AW65" s="109" t="e">
        <f t="shared" si="18"/>
        <v>#REF!</v>
      </c>
      <c r="AX65" s="49" t="e">
        <f t="shared" si="19"/>
        <v>#REF!</v>
      </c>
      <c r="AY65" s="109" t="e">
        <f t="shared" si="20"/>
        <v>#REF!</v>
      </c>
      <c r="AZ65" s="49" t="e">
        <f t="shared" si="21"/>
        <v>#REF!</v>
      </c>
      <c r="BA65" s="109" t="e">
        <f t="shared" si="22"/>
        <v>#REF!</v>
      </c>
      <c r="BB65" s="49" t="e">
        <f t="shared" si="23"/>
        <v>#REF!</v>
      </c>
      <c r="BC65" s="109" t="e">
        <f t="shared" si="24"/>
        <v>#REF!</v>
      </c>
      <c r="BD65" s="49" t="e">
        <f t="shared" si="25"/>
        <v>#REF!</v>
      </c>
      <c r="BE65" s="109" t="e">
        <f t="shared" si="26"/>
        <v>#REF!</v>
      </c>
      <c r="BF65" s="49" t="e">
        <f t="shared" si="27"/>
        <v>#REF!</v>
      </c>
      <c r="BG65" s="109" t="e">
        <f t="shared" si="28"/>
        <v>#REF!</v>
      </c>
      <c r="BH65" s="49" t="e">
        <f t="shared" si="29"/>
        <v>#REF!</v>
      </c>
      <c r="BI65" s="109" t="e">
        <f t="shared" si="30"/>
        <v>#REF!</v>
      </c>
      <c r="BJ65" s="49" t="e">
        <f>AL66</f>
        <v>#REF!</v>
      </c>
      <c r="BK65" s="109" t="e">
        <f t="shared" si="32"/>
        <v>#REF!</v>
      </c>
      <c r="BL65" s="49" t="e">
        <f>AM66</f>
        <v>#REF!</v>
      </c>
      <c r="BM65" s="109" t="e">
        <f t="shared" si="34"/>
        <v>#REF!</v>
      </c>
      <c r="BN65" s="49" t="e">
        <f t="shared" si="35"/>
        <v>#REF!</v>
      </c>
      <c r="BO65" s="109" t="e">
        <f t="shared" si="36"/>
        <v>#REF!</v>
      </c>
    </row>
    <row r="66" spans="1:67" x14ac:dyDescent="0.25">
      <c r="A66" s="42" t="s">
        <v>37</v>
      </c>
      <c r="B66" s="38" t="e">
        <f>(SUMIFS(FMZINp4_laika_grafiks!$K$94:$K$228,FMZINp4_laika_grafiks!#REF!,$A66,FMZINp4_laika_grafiks!$M$94:$M$228,B$61))/1000000+B65</f>
        <v>#REF!</v>
      </c>
      <c r="C66" s="11" t="e">
        <f t="shared" si="37"/>
        <v>#REF!</v>
      </c>
      <c r="D66" s="38" t="e">
        <f>(SUMIFS(FMZINp4_laika_grafiks!$K$94:$K$228,FMZINp4_laika_grafiks!#REF!,$A66,FMZINp4_laika_grafiks!$M$94:$M$228,D$61))/1000000+D65</f>
        <v>#REF!</v>
      </c>
      <c r="E66" s="11" t="e">
        <f t="shared" si="38"/>
        <v>#REF!</v>
      </c>
      <c r="F66" s="38" t="e">
        <f>(SUMIFS(FMZINp4_laika_grafiks!$K$94:$K$228,FMZINp4_laika_grafiks!#REF!,$A66,FMZINp4_laika_grafiks!$M$94:$M$228,F$61))/1000000+F65</f>
        <v>#REF!</v>
      </c>
      <c r="G66" s="11" t="e">
        <f t="shared" si="39"/>
        <v>#REF!</v>
      </c>
      <c r="H66" s="38" t="e">
        <f>(SUMIFS(FMZINp4_laika_grafiks!$K$94:$K$228,FMZINp4_laika_grafiks!#REF!,$A66,FMZINp4_laika_grafiks!$M$94:$M$228,H$61))/1000000+H65</f>
        <v>#REF!</v>
      </c>
      <c r="I66" s="11" t="e">
        <f t="shared" si="40"/>
        <v>#REF!</v>
      </c>
      <c r="J66" s="38" t="e">
        <f>(SUMIFS(FMZINp4_laika_grafiks!$K$94:$K$228,FMZINp4_laika_grafiks!#REF!,$A66,FMZINp4_laika_grafiks!$M$94:$M$228,J$61))/1000000+J65</f>
        <v>#REF!</v>
      </c>
      <c r="K66" s="11" t="e">
        <f t="shared" si="41"/>
        <v>#REF!</v>
      </c>
      <c r="L66" s="38" t="e">
        <f>(SUMIFS(FMZINp4_laika_grafiks!$K$94:$K$228,FMZINp4_laika_grafiks!#REF!,$A66,FMZINp4_laika_grafiks!$M$94:$M$228,L$61))/1000000+L65</f>
        <v>#REF!</v>
      </c>
      <c r="M66" s="11" t="e">
        <f t="shared" si="42"/>
        <v>#REF!</v>
      </c>
      <c r="N66" s="38" t="e">
        <f>(SUMIFS(FMZINp4_laika_grafiks!$K$94:$K$228,FMZINp4_laika_grafiks!#REF!,$A66,FMZINp4_laika_grafiks!$M$94:$M$228,N$61))/1000000+N65</f>
        <v>#REF!</v>
      </c>
      <c r="O66" s="11" t="e">
        <f t="shared" si="43"/>
        <v>#REF!</v>
      </c>
      <c r="P66" s="38" t="e">
        <f>(SUMIFS(FMZINp4_laika_grafiks!$K$94:$K$228,FMZINp4_laika_grafiks!#REF!,$A66,FMZINp4_laika_grafiks!$M$94:$M$228,P$61))/1000000+P65</f>
        <v>#REF!</v>
      </c>
      <c r="Q66" s="11" t="e">
        <f t="shared" si="44"/>
        <v>#REF!</v>
      </c>
      <c r="R66" s="38" t="e">
        <f>(SUMIFS(FMZINp4_laika_grafiks!$K$94:$K$228,FMZINp4_laika_grafiks!#REF!,$A66,FMZINp4_laika_grafiks!$M$94:$M$228,R$61))/1000000+R65</f>
        <v>#REF!</v>
      </c>
      <c r="S66" s="11" t="e">
        <f t="shared" si="45"/>
        <v>#REF!</v>
      </c>
      <c r="T66" s="38" t="e">
        <f>(SUMIFS(FMZINp4_laika_grafiks!$K$94:$K$228,FMZINp4_laika_grafiks!#REF!,$A66,FMZINp4_laika_grafiks!$M$94:$M$228,T$61))/1000000+T65</f>
        <v>#REF!</v>
      </c>
      <c r="U66" s="11" t="e">
        <f t="shared" si="46"/>
        <v>#REF!</v>
      </c>
      <c r="V66" s="38" t="e">
        <f>(SUMIFS(FMZINp4_laika_grafiks!$K$94:$K$228,FMZINp4_laika_grafiks!#REF!,$A66,FMZINp4_laika_grafiks!$M$94:$M$228,V$61))/1000000+V65</f>
        <v>#REF!</v>
      </c>
      <c r="W66" s="11" t="e">
        <f t="shared" si="47"/>
        <v>#REF!</v>
      </c>
      <c r="X66" s="38" t="e">
        <f>(SUMIFS(FMZINp4_laika_grafiks!$K$94:$K$228,FMZINp4_laika_grafiks!#REF!,$A66,FMZINp4_laika_grafiks!$M$94:$M$228,X$61))/1000000+X65</f>
        <v>#REF!</v>
      </c>
      <c r="Y66" s="11" t="e">
        <f t="shared" si="48"/>
        <v>#REF!</v>
      </c>
      <c r="AB66" s="48" t="s">
        <v>37</v>
      </c>
      <c r="AC66" s="49" t="e">
        <f>(SUMIFS(FMZINp4_laika_grafiks!$K$94:$K$228,FMZINp4_laika_grafiks!#REF!,'GRAFIKI II'!$AB66,FMZINp4_laika_grafiks!$M$94:$M$228,'GRAFIKI II'!AC$61)/1000000)+AC65</f>
        <v>#REF!</v>
      </c>
      <c r="AD66" s="49" t="e">
        <f>(SUMIFS(FMZINp4_laika_grafiks!$K$94:$K$228,FMZINp4_laika_grafiks!#REF!,'GRAFIKI II'!$AB66,FMZINp4_laika_grafiks!$M$94:$M$228,'GRAFIKI II'!AD$61)/1000000)+AD65</f>
        <v>#REF!</v>
      </c>
      <c r="AE66" s="49" t="e">
        <f>(SUMIFS(FMZINp4_laika_grafiks!$K$94:$K$228,FMZINp4_laika_grafiks!#REF!,'GRAFIKI II'!$AB66,FMZINp4_laika_grafiks!$M$94:$M$228,'GRAFIKI II'!AE$61)/1000000)+AE65</f>
        <v>#REF!</v>
      </c>
      <c r="AF66" s="49" t="e">
        <f>(SUMIFS(FMZINp4_laika_grafiks!$K$94:$K$228,FMZINp4_laika_grafiks!#REF!,'GRAFIKI II'!$AB66,FMZINp4_laika_grafiks!$M$94:$M$228,'GRAFIKI II'!AF$61)/1000000)+AF65</f>
        <v>#REF!</v>
      </c>
      <c r="AG66" s="49" t="e">
        <f>(SUMIFS(FMZINp4_laika_grafiks!$K$94:$K$228,FMZINp4_laika_grafiks!#REF!,'GRAFIKI II'!$AB66,FMZINp4_laika_grafiks!$M$94:$M$228,'GRAFIKI II'!AG$61)/1000000)+AG65</f>
        <v>#REF!</v>
      </c>
      <c r="AH66" s="49" t="e">
        <f>(SUMIFS(FMZINp4_laika_grafiks!$K$94:$K$228,FMZINp4_laika_grafiks!#REF!,'GRAFIKI II'!$AB66,FMZINp4_laika_grafiks!$M$94:$M$228,'GRAFIKI II'!AH$61)/1000000)+AH65</f>
        <v>#REF!</v>
      </c>
      <c r="AI66" s="49" t="e">
        <f>(SUMIFS(FMZINp4_laika_grafiks!$K$94:$K$228,FMZINp4_laika_grafiks!#REF!,'GRAFIKI II'!$AB66,FMZINp4_laika_grafiks!$M$94:$M$228,'GRAFIKI II'!AI$61)/1000000)+AI65</f>
        <v>#REF!</v>
      </c>
      <c r="AJ66" s="49" t="e">
        <f>(SUMIFS(FMZINp4_laika_grafiks!$K$94:$K$228,FMZINp4_laika_grafiks!#REF!,'GRAFIKI II'!$AB66,FMZINp4_laika_grafiks!$M$94:$M$228,'GRAFIKI II'!AJ$61)/1000000)+AJ65</f>
        <v>#REF!</v>
      </c>
      <c r="AK66" s="49" t="e">
        <f>(SUMIFS(FMZINp4_laika_grafiks!$K$94:$K$228,FMZINp4_laika_grafiks!#REF!,'GRAFIKI II'!$AB66,FMZINp4_laika_grafiks!$M$94:$M$228,'GRAFIKI II'!AK$61)/1000000)+AK65</f>
        <v>#REF!</v>
      </c>
      <c r="AL66" s="49" t="e">
        <f>(SUMIFS(FMZINp4_laika_grafiks!$K$94:$K$228,FMZINp4_laika_grafiks!#REF!,'GRAFIKI II'!$AB66,FMZINp4_laika_grafiks!$M$94:$M$228,'GRAFIKI II'!AL$61)/1000000)+AL65</f>
        <v>#REF!</v>
      </c>
      <c r="AM66" s="49" t="e">
        <f>(SUMIFS(FMZINp4_laika_grafiks!$K$94:$K$228,FMZINp4_laika_grafiks!#REF!,'GRAFIKI II'!$AB66,FMZINp4_laika_grafiks!$M$94:$M$228,'GRAFIKI II'!AM$61)/1000000)+AM65</f>
        <v>#REF!</v>
      </c>
      <c r="AN66" s="49" t="e">
        <f>(SUMIFS(FMZINp4_laika_grafiks!$K$94:$K$228,FMZINp4_laika_grafiks!#REF!,'GRAFIKI II'!$AB66,FMZINp4_laika_grafiks!$M$94:$M$228,'GRAFIKI II'!AN$61)/1000000)+AN65</f>
        <v>#REF!</v>
      </c>
    </row>
    <row r="67" spans="1:67" x14ac:dyDescent="0.25">
      <c r="A67" s="42" t="s">
        <v>41</v>
      </c>
      <c r="B67" s="38" t="e">
        <f>(SUMIFS(FMZINp4_laika_grafiks!$K$94:$K$228,FMZINp4_laika_grafiks!#REF!,$A67,FMZINp4_laika_grafiks!$M$94:$M$228,B$61))/1000000+B66</f>
        <v>#REF!</v>
      </c>
      <c r="C67" s="11" t="e">
        <f t="shared" si="37"/>
        <v>#REF!</v>
      </c>
      <c r="D67" s="38" t="e">
        <f>(SUMIFS(FMZINp4_laika_grafiks!$K$94:$K$228,FMZINp4_laika_grafiks!#REF!,$A67,FMZINp4_laika_grafiks!$M$94:$M$228,D$61))/1000000+D66</f>
        <v>#REF!</v>
      </c>
      <c r="E67" s="11" t="e">
        <f t="shared" si="38"/>
        <v>#REF!</v>
      </c>
      <c r="F67" s="38" t="e">
        <f>(SUMIFS(FMZINp4_laika_grafiks!$K$94:$K$228,FMZINp4_laika_grafiks!#REF!,$A67,FMZINp4_laika_grafiks!$M$94:$M$228,F$61))/1000000+F66</f>
        <v>#REF!</v>
      </c>
      <c r="G67" s="11" t="e">
        <f t="shared" si="39"/>
        <v>#REF!</v>
      </c>
      <c r="H67" s="38" t="e">
        <f>(SUMIFS(FMZINp4_laika_grafiks!$K$94:$K$228,FMZINp4_laika_grafiks!#REF!,$A67,FMZINp4_laika_grafiks!$M$94:$M$228,H$61))/1000000+H66</f>
        <v>#REF!</v>
      </c>
      <c r="I67" s="11" t="e">
        <f t="shared" si="40"/>
        <v>#REF!</v>
      </c>
      <c r="J67" s="38" t="e">
        <f>(SUMIFS(FMZINp4_laika_grafiks!$K$94:$K$228,FMZINp4_laika_grafiks!#REF!,$A67,FMZINp4_laika_grafiks!$M$94:$M$228,J$61))/1000000+J66</f>
        <v>#REF!</v>
      </c>
      <c r="K67" s="11" t="e">
        <f t="shared" si="41"/>
        <v>#REF!</v>
      </c>
      <c r="L67" s="38" t="e">
        <f>(SUMIFS(FMZINp4_laika_grafiks!$K$94:$K$228,FMZINp4_laika_grafiks!#REF!,$A67,FMZINp4_laika_grafiks!$M$94:$M$228,L$61))/1000000+L66</f>
        <v>#REF!</v>
      </c>
      <c r="M67" s="11" t="e">
        <f t="shared" si="42"/>
        <v>#REF!</v>
      </c>
      <c r="N67" s="38" t="e">
        <f>(SUMIFS(FMZINp4_laika_grafiks!$K$94:$K$228,FMZINp4_laika_grafiks!#REF!,$A67,FMZINp4_laika_grafiks!$M$94:$M$228,N$61))/1000000+N66</f>
        <v>#REF!</v>
      </c>
      <c r="O67" s="11" t="e">
        <f t="shared" si="43"/>
        <v>#REF!</v>
      </c>
      <c r="P67" s="38" t="e">
        <f>(SUMIFS(FMZINp4_laika_grafiks!$K$94:$K$228,FMZINp4_laika_grafiks!#REF!,$A67,FMZINp4_laika_grafiks!$M$94:$M$228,P$61))/1000000+P66</f>
        <v>#REF!</v>
      </c>
      <c r="Q67" s="11" t="e">
        <f t="shared" si="44"/>
        <v>#REF!</v>
      </c>
      <c r="R67" s="38" t="e">
        <f>(SUMIFS(FMZINp4_laika_grafiks!$K$94:$K$228,FMZINp4_laika_grafiks!#REF!,$A67,FMZINp4_laika_grafiks!$M$94:$M$228,R$61))/1000000+R66</f>
        <v>#REF!</v>
      </c>
      <c r="S67" s="11" t="e">
        <f t="shared" si="45"/>
        <v>#REF!</v>
      </c>
      <c r="T67" s="38" t="e">
        <f>(SUMIFS(FMZINp4_laika_grafiks!$K$94:$K$228,FMZINp4_laika_grafiks!#REF!,$A67,FMZINp4_laika_grafiks!$M$94:$M$228,T$61))/1000000+T66</f>
        <v>#REF!</v>
      </c>
      <c r="U67" s="11" t="e">
        <f t="shared" si="46"/>
        <v>#REF!</v>
      </c>
      <c r="V67" s="38" t="e">
        <f>(SUMIFS(FMZINp4_laika_grafiks!$K$94:$K$228,FMZINp4_laika_grafiks!#REF!,$A67,FMZINp4_laika_grafiks!$M$94:$M$228,V$61))/1000000+V66</f>
        <v>#REF!</v>
      </c>
      <c r="W67" s="11" t="e">
        <f t="shared" si="47"/>
        <v>#REF!</v>
      </c>
      <c r="X67" s="38" t="e">
        <f>(SUMIFS(FMZINp4_laika_grafiks!$K$94:$K$228,FMZINp4_laika_grafiks!#REF!,$A67,FMZINp4_laika_grafiks!$M$94:$M$228,X$61))/1000000+X66</f>
        <v>#REF!</v>
      </c>
      <c r="Y67" s="11" t="e">
        <f t="shared" si="48"/>
        <v>#REF!</v>
      </c>
      <c r="AB67" s="48" t="s">
        <v>41</v>
      </c>
      <c r="AC67" s="49" t="e">
        <f>(SUMIFS(FMZINp4_laika_grafiks!$K$94:$K$228,FMZINp4_laika_grafiks!#REF!,'GRAFIKI II'!$AB67,FMZINp4_laika_grafiks!$M$94:$M$228,'GRAFIKI II'!AC$61)/1000000)+AC66</f>
        <v>#REF!</v>
      </c>
      <c r="AD67" s="49" t="e">
        <f>(SUMIFS(FMZINp4_laika_grafiks!$K$94:$K$228,FMZINp4_laika_grafiks!#REF!,'GRAFIKI II'!$AB67,FMZINp4_laika_grafiks!$M$94:$M$228,'GRAFIKI II'!AD$61)/1000000)+AD66</f>
        <v>#REF!</v>
      </c>
      <c r="AE67" s="49" t="e">
        <f>(SUMIFS(FMZINp4_laika_grafiks!$K$94:$K$228,FMZINp4_laika_grafiks!#REF!,'GRAFIKI II'!$AB67,FMZINp4_laika_grafiks!$M$94:$M$228,'GRAFIKI II'!AE$61)/1000000)+AE66</f>
        <v>#REF!</v>
      </c>
      <c r="AF67" s="49" t="e">
        <f>(SUMIFS(FMZINp4_laika_grafiks!$K$94:$K$228,FMZINp4_laika_grafiks!#REF!,'GRAFIKI II'!$AB67,FMZINp4_laika_grafiks!$M$94:$M$228,'GRAFIKI II'!AF$61)/1000000)+AF66</f>
        <v>#REF!</v>
      </c>
      <c r="AG67" s="49" t="e">
        <f>(SUMIFS(FMZINp4_laika_grafiks!$K$94:$K$228,FMZINp4_laika_grafiks!#REF!,'GRAFIKI II'!$AB67,FMZINp4_laika_grafiks!$M$94:$M$228,'GRAFIKI II'!AG$61)/1000000)+AG66</f>
        <v>#REF!</v>
      </c>
      <c r="AH67" s="49" t="e">
        <f>(SUMIFS(FMZINp4_laika_grafiks!$K$94:$K$228,FMZINp4_laika_grafiks!#REF!,'GRAFIKI II'!$AB67,FMZINp4_laika_grafiks!$M$94:$M$228,'GRAFIKI II'!AH$61)/1000000)+AH66</f>
        <v>#REF!</v>
      </c>
      <c r="AI67" s="49" t="e">
        <f>(SUMIFS(FMZINp4_laika_grafiks!$K$94:$K$228,FMZINp4_laika_grafiks!#REF!,'GRAFIKI II'!$AB67,FMZINp4_laika_grafiks!$M$94:$M$228,'GRAFIKI II'!AI$61)/1000000)+AI66</f>
        <v>#REF!</v>
      </c>
      <c r="AJ67" s="49" t="e">
        <f>(SUMIFS(FMZINp4_laika_grafiks!$K$94:$K$228,FMZINp4_laika_grafiks!#REF!,'GRAFIKI II'!$AB67,FMZINp4_laika_grafiks!$M$94:$M$228,'GRAFIKI II'!AJ$61)/1000000)+AJ66</f>
        <v>#REF!</v>
      </c>
      <c r="AK67" s="49" t="e">
        <f>(SUMIFS(FMZINp4_laika_grafiks!$K$94:$K$228,FMZINp4_laika_grafiks!#REF!,'GRAFIKI II'!$AB67,FMZINp4_laika_grafiks!$M$94:$M$228,'GRAFIKI II'!AK$61)/1000000)+AK66</f>
        <v>#REF!</v>
      </c>
      <c r="AL67" s="49" t="e">
        <f>(SUMIFS(FMZINp4_laika_grafiks!$K$94:$K$228,FMZINp4_laika_grafiks!#REF!,'GRAFIKI II'!$AB67,FMZINp4_laika_grafiks!$M$94:$M$228,'GRAFIKI II'!AL$61)/1000000)+AL66</f>
        <v>#REF!</v>
      </c>
      <c r="AM67" s="49" t="e">
        <f>(SUMIFS(FMZINp4_laika_grafiks!$K$94:$K$228,FMZINp4_laika_grafiks!#REF!,'GRAFIKI II'!$AB67,FMZINp4_laika_grafiks!$M$94:$M$228,'GRAFIKI II'!AM$61)/1000000)+AM66</f>
        <v>#REF!</v>
      </c>
      <c r="AN67" s="49" t="e">
        <f>(SUMIFS(FMZINp4_laika_grafiks!$K$94:$K$228,FMZINp4_laika_grafiks!#REF!,'GRAFIKI II'!$AB67,FMZINp4_laika_grafiks!$M$94:$M$228,'GRAFIKI II'!AN$61)/1000000)+AN66</f>
        <v>#REF!</v>
      </c>
    </row>
    <row r="68" spans="1:67" x14ac:dyDescent="0.25">
      <c r="A68" s="42" t="s">
        <v>40</v>
      </c>
      <c r="B68" s="38" t="e">
        <f>(SUMIFS(FMZINp4_laika_grafiks!$K$94:$K$228,FMZINp4_laika_grafiks!#REF!,$A68,FMZINp4_laika_grafiks!$M$94:$M$228,B$61))/1000000+B67</f>
        <v>#REF!</v>
      </c>
      <c r="C68" s="11" t="e">
        <f t="shared" si="37"/>
        <v>#REF!</v>
      </c>
      <c r="D68" s="38" t="e">
        <f>(SUMIFS(FMZINp4_laika_grafiks!$K$94:$K$228,FMZINp4_laika_grafiks!#REF!,$A68,FMZINp4_laika_grafiks!$M$94:$M$228,D$61))/1000000+D67</f>
        <v>#REF!</v>
      </c>
      <c r="E68" s="11" t="e">
        <f t="shared" si="38"/>
        <v>#REF!</v>
      </c>
      <c r="F68" s="38" t="e">
        <f>(SUMIFS(FMZINp4_laika_grafiks!$K$94:$K$228,FMZINp4_laika_grafiks!#REF!,$A68,FMZINp4_laika_grafiks!$M$94:$M$228,F$61))/1000000+F67</f>
        <v>#REF!</v>
      </c>
      <c r="G68" s="11" t="e">
        <f t="shared" si="39"/>
        <v>#REF!</v>
      </c>
      <c r="H68" s="38" t="e">
        <f>(SUMIFS(FMZINp4_laika_grafiks!$K$94:$K$228,FMZINp4_laika_grafiks!#REF!,$A68,FMZINp4_laika_grafiks!$M$94:$M$228,H$61))/1000000+H67</f>
        <v>#REF!</v>
      </c>
      <c r="I68" s="11" t="e">
        <f t="shared" si="40"/>
        <v>#REF!</v>
      </c>
      <c r="J68" s="38" t="e">
        <f>(SUMIFS(FMZINp4_laika_grafiks!$K$94:$K$228,FMZINp4_laika_grafiks!#REF!,$A68,FMZINp4_laika_grafiks!$M$94:$M$228,J$61))/1000000+J67</f>
        <v>#REF!</v>
      </c>
      <c r="K68" s="11" t="e">
        <f t="shared" si="41"/>
        <v>#REF!</v>
      </c>
      <c r="L68" s="38" t="e">
        <f>(SUMIFS(FMZINp4_laika_grafiks!$K$94:$K$228,FMZINp4_laika_grafiks!#REF!,$A68,FMZINp4_laika_grafiks!$M$94:$M$228,L$61))/1000000+L67</f>
        <v>#REF!</v>
      </c>
      <c r="M68" s="11" t="e">
        <f t="shared" si="42"/>
        <v>#REF!</v>
      </c>
      <c r="N68" s="38" t="e">
        <f>(SUMIFS(FMZINp4_laika_grafiks!$K$94:$K$228,FMZINp4_laika_grafiks!#REF!,$A68,FMZINp4_laika_grafiks!$M$94:$M$228,N$61))/1000000+N67</f>
        <v>#REF!</v>
      </c>
      <c r="O68" s="11" t="e">
        <f t="shared" si="43"/>
        <v>#REF!</v>
      </c>
      <c r="P68" s="38" t="e">
        <f>(SUMIFS(FMZINp4_laika_grafiks!$K$94:$K$228,FMZINp4_laika_grafiks!#REF!,$A68,FMZINp4_laika_grafiks!$M$94:$M$228,P$61))/1000000+P67</f>
        <v>#REF!</v>
      </c>
      <c r="Q68" s="11" t="e">
        <f t="shared" si="44"/>
        <v>#REF!</v>
      </c>
      <c r="R68" s="38" t="e">
        <f>(SUMIFS(FMZINp4_laika_grafiks!$K$94:$K$228,FMZINp4_laika_grafiks!#REF!,$A68,FMZINp4_laika_grafiks!$M$94:$M$228,R$61))/1000000+R67</f>
        <v>#REF!</v>
      </c>
      <c r="S68" s="11" t="e">
        <f t="shared" si="45"/>
        <v>#REF!</v>
      </c>
      <c r="T68" s="38" t="e">
        <f>(SUMIFS(FMZINp4_laika_grafiks!$K$94:$K$228,FMZINp4_laika_grafiks!#REF!,$A68,FMZINp4_laika_grafiks!$M$94:$M$228,T$61))/1000000+T67</f>
        <v>#REF!</v>
      </c>
      <c r="U68" s="11" t="e">
        <f t="shared" si="46"/>
        <v>#REF!</v>
      </c>
      <c r="V68" s="38" t="e">
        <f>(SUMIFS(FMZINp4_laika_grafiks!$K$94:$K$228,FMZINp4_laika_grafiks!#REF!,$A68,FMZINp4_laika_grafiks!$M$94:$M$228,V$61))/1000000+V67</f>
        <v>#REF!</v>
      </c>
      <c r="W68" s="11" t="e">
        <f t="shared" si="47"/>
        <v>#REF!</v>
      </c>
      <c r="X68" s="38" t="e">
        <f>(SUMIFS(FMZINp4_laika_grafiks!$K$94:$K$228,FMZINp4_laika_grafiks!#REF!,$A68,FMZINp4_laika_grafiks!$M$94:$M$228,X$61))/1000000+X67</f>
        <v>#REF!</v>
      </c>
      <c r="Y68" s="11" t="e">
        <f t="shared" si="48"/>
        <v>#REF!</v>
      </c>
      <c r="AB68" s="48" t="s">
        <v>40</v>
      </c>
      <c r="AC68" s="49" t="e">
        <f>(SUMIFS(FMZINp4_laika_grafiks!$K$94:$K$228,FMZINp4_laika_grafiks!#REF!,'GRAFIKI II'!$AB68,FMZINp4_laika_grafiks!$M$94:$M$228,'GRAFIKI II'!AC$61)/1000000)+AC67</f>
        <v>#REF!</v>
      </c>
      <c r="AD68" s="49" t="e">
        <f>(SUMIFS(FMZINp4_laika_grafiks!$K$94:$K$228,FMZINp4_laika_grafiks!#REF!,'GRAFIKI II'!$AB68,FMZINp4_laika_grafiks!$M$94:$M$228,'GRAFIKI II'!AD$61)/1000000)+AD67</f>
        <v>#REF!</v>
      </c>
      <c r="AE68" s="49" t="e">
        <f>(SUMIFS(FMZINp4_laika_grafiks!$K$94:$K$228,FMZINp4_laika_grafiks!#REF!,'GRAFIKI II'!$AB68,FMZINp4_laika_grafiks!$M$94:$M$228,'GRAFIKI II'!AE$61)/1000000)+AE67</f>
        <v>#REF!</v>
      </c>
      <c r="AF68" s="49" t="e">
        <f>(SUMIFS(FMZINp4_laika_grafiks!$K$94:$K$228,FMZINp4_laika_grafiks!#REF!,'GRAFIKI II'!$AB68,FMZINp4_laika_grafiks!$M$94:$M$228,'GRAFIKI II'!AF$61)/1000000)+AF67</f>
        <v>#REF!</v>
      </c>
      <c r="AG68" s="49" t="e">
        <f>(SUMIFS(FMZINp4_laika_grafiks!$K$94:$K$228,FMZINp4_laika_grafiks!#REF!,'GRAFIKI II'!$AB68,FMZINp4_laika_grafiks!$M$94:$M$228,'GRAFIKI II'!AG$61)/1000000)+AG67</f>
        <v>#REF!</v>
      </c>
      <c r="AH68" s="49" t="e">
        <f>(SUMIFS(FMZINp4_laika_grafiks!$K$94:$K$228,FMZINp4_laika_grafiks!#REF!,'GRAFIKI II'!$AB68,FMZINp4_laika_grafiks!$M$94:$M$228,'GRAFIKI II'!AH$61)/1000000)+AH67</f>
        <v>#REF!</v>
      </c>
      <c r="AI68" s="49" t="e">
        <f>(SUMIFS(FMZINp4_laika_grafiks!$K$94:$K$228,FMZINp4_laika_grafiks!#REF!,'GRAFIKI II'!$AB68,FMZINp4_laika_grafiks!$M$94:$M$228,'GRAFIKI II'!AI$61)/1000000)+AI67</f>
        <v>#REF!</v>
      </c>
      <c r="AJ68" s="49" t="e">
        <f>(SUMIFS(FMZINp4_laika_grafiks!$K$94:$K$228,FMZINp4_laika_grafiks!#REF!,'GRAFIKI II'!$AB68,FMZINp4_laika_grafiks!$M$94:$M$228,'GRAFIKI II'!AJ$61)/1000000)+AJ67</f>
        <v>#REF!</v>
      </c>
      <c r="AK68" s="49" t="e">
        <f>(SUMIFS(FMZINp4_laika_grafiks!$K$94:$K$228,FMZINp4_laika_grafiks!#REF!,'GRAFIKI II'!$AB68,FMZINp4_laika_grafiks!$M$94:$M$228,'GRAFIKI II'!AK$61)/1000000)+AK67</f>
        <v>#REF!</v>
      </c>
      <c r="AL68" s="49" t="e">
        <f>(SUMIFS(FMZINp4_laika_grafiks!$K$94:$K$228,FMZINp4_laika_grafiks!#REF!,'GRAFIKI II'!$AB68,FMZINp4_laika_grafiks!$M$94:$M$228,'GRAFIKI II'!AL$61)/1000000)+AL67</f>
        <v>#REF!</v>
      </c>
      <c r="AM68" s="49" t="e">
        <f>(SUMIFS(FMZINp4_laika_grafiks!$K$94:$K$228,FMZINp4_laika_grafiks!#REF!,'GRAFIKI II'!$AB68,FMZINp4_laika_grafiks!$M$94:$M$228,'GRAFIKI II'!AM$61)/1000000)+AM67</f>
        <v>#REF!</v>
      </c>
      <c r="AN68" s="49" t="e">
        <f>(SUMIFS(FMZINp4_laika_grafiks!$K$94:$K$228,FMZINp4_laika_grafiks!#REF!,'GRAFIKI II'!$AB68,FMZINp4_laika_grafiks!$M$94:$M$228,'GRAFIKI II'!AN$61)/1000000)+AN67</f>
        <v>#REF!</v>
      </c>
    </row>
    <row r="69" spans="1:67" x14ac:dyDescent="0.25">
      <c r="A69" s="42" t="s">
        <v>39</v>
      </c>
      <c r="B69" s="38" t="e">
        <f>(SUMIFS(FMZINp4_laika_grafiks!$K$94:$K$228,FMZINp4_laika_grafiks!#REF!,$A69,FMZINp4_laika_grafiks!$M$94:$M$228,B$61))/1000000+B68</f>
        <v>#REF!</v>
      </c>
      <c r="C69" s="11" t="e">
        <f t="shared" si="37"/>
        <v>#REF!</v>
      </c>
      <c r="D69" s="38" t="e">
        <f>(SUMIFS(FMZINp4_laika_grafiks!$K$94:$K$228,FMZINp4_laika_grafiks!#REF!,$A69,FMZINp4_laika_grafiks!$M$94:$M$228,D$61))/1000000+D68</f>
        <v>#REF!</v>
      </c>
      <c r="E69" s="11" t="e">
        <f t="shared" si="38"/>
        <v>#REF!</v>
      </c>
      <c r="F69" s="38" t="e">
        <f>(SUMIFS(FMZINp4_laika_grafiks!$K$94:$K$228,FMZINp4_laika_grafiks!#REF!,$A69,FMZINp4_laika_grafiks!$M$94:$M$228,F$61))/1000000+F68</f>
        <v>#REF!</v>
      </c>
      <c r="G69" s="11" t="e">
        <f t="shared" si="39"/>
        <v>#REF!</v>
      </c>
      <c r="H69" s="38" t="e">
        <f>(SUMIFS(FMZINp4_laika_grafiks!$K$94:$K$228,FMZINp4_laika_grafiks!#REF!,$A69,FMZINp4_laika_grafiks!$M$94:$M$228,H$61))/1000000+H68</f>
        <v>#REF!</v>
      </c>
      <c r="I69" s="11" t="e">
        <f t="shared" si="40"/>
        <v>#REF!</v>
      </c>
      <c r="J69" s="38" t="e">
        <f>(SUMIFS(FMZINp4_laika_grafiks!$K$94:$K$228,FMZINp4_laika_grafiks!#REF!,$A69,FMZINp4_laika_grafiks!$M$94:$M$228,J$61))/1000000+J68</f>
        <v>#REF!</v>
      </c>
      <c r="K69" s="11" t="e">
        <f t="shared" si="41"/>
        <v>#REF!</v>
      </c>
      <c r="L69" s="38" t="e">
        <f>(SUMIFS(FMZINp4_laika_grafiks!$K$94:$K$228,FMZINp4_laika_grafiks!#REF!,$A69,FMZINp4_laika_grafiks!$M$94:$M$228,L$61))/1000000+L68</f>
        <v>#REF!</v>
      </c>
      <c r="M69" s="11" t="e">
        <f t="shared" si="42"/>
        <v>#REF!</v>
      </c>
      <c r="N69" s="38" t="e">
        <f>(SUMIFS(FMZINp4_laika_grafiks!$K$94:$K$228,FMZINp4_laika_grafiks!#REF!,$A69,FMZINp4_laika_grafiks!$M$94:$M$228,N$61))/1000000+N68</f>
        <v>#REF!</v>
      </c>
      <c r="O69" s="11" t="e">
        <f t="shared" si="43"/>
        <v>#REF!</v>
      </c>
      <c r="P69" s="38" t="e">
        <f>(SUMIFS(FMZINp4_laika_grafiks!$K$94:$K$228,FMZINp4_laika_grafiks!#REF!,$A69,FMZINp4_laika_grafiks!$M$94:$M$228,P$61))/1000000+P68</f>
        <v>#REF!</v>
      </c>
      <c r="Q69" s="11" t="e">
        <f t="shared" si="44"/>
        <v>#REF!</v>
      </c>
      <c r="R69" s="38" t="e">
        <f>(SUMIFS(FMZINp4_laika_grafiks!$K$94:$K$228,FMZINp4_laika_grafiks!#REF!,$A69,FMZINp4_laika_grafiks!$M$94:$M$228,R$61))/1000000+R68</f>
        <v>#REF!</v>
      </c>
      <c r="S69" s="11" t="e">
        <f t="shared" si="45"/>
        <v>#REF!</v>
      </c>
      <c r="T69" s="38" t="e">
        <f>(SUMIFS(FMZINp4_laika_grafiks!$K$94:$K$228,FMZINp4_laika_grafiks!#REF!,$A69,FMZINp4_laika_grafiks!$M$94:$M$228,T$61))/1000000+T68</f>
        <v>#REF!</v>
      </c>
      <c r="U69" s="11" t="e">
        <f t="shared" si="46"/>
        <v>#REF!</v>
      </c>
      <c r="V69" s="38" t="e">
        <f>(SUMIFS(FMZINp4_laika_grafiks!$K$94:$K$228,FMZINp4_laika_grafiks!#REF!,$A69,FMZINp4_laika_grafiks!$M$94:$M$228,V$61))/1000000+V68</f>
        <v>#REF!</v>
      </c>
      <c r="W69" s="11" t="e">
        <f t="shared" si="47"/>
        <v>#REF!</v>
      </c>
      <c r="X69" s="38" t="e">
        <f>(SUMIFS(FMZINp4_laika_grafiks!$K$94:$K$228,FMZINp4_laika_grafiks!#REF!,$A69,FMZINp4_laika_grafiks!$M$94:$M$228,X$61))/1000000+X68</f>
        <v>#REF!</v>
      </c>
      <c r="Y69" s="11" t="e">
        <f t="shared" si="48"/>
        <v>#REF!</v>
      </c>
      <c r="AB69" s="48" t="s">
        <v>39</v>
      </c>
      <c r="AC69" s="49" t="e">
        <f>(SUMIFS(FMZINp4_laika_grafiks!$K$94:$K$228,FMZINp4_laika_grafiks!#REF!,'GRAFIKI II'!$AB69,FMZINp4_laika_grafiks!$M$94:$M$228,'GRAFIKI II'!AC$61)/1000000)+AC68</f>
        <v>#REF!</v>
      </c>
      <c r="AD69" s="49" t="e">
        <f>(SUMIFS(FMZINp4_laika_grafiks!$K$94:$K$228,FMZINp4_laika_grafiks!#REF!,'GRAFIKI II'!$AB69,FMZINp4_laika_grafiks!$M$94:$M$228,'GRAFIKI II'!AD$61)/1000000)+AD68</f>
        <v>#REF!</v>
      </c>
      <c r="AE69" s="49" t="e">
        <f>(SUMIFS(FMZINp4_laika_grafiks!$K$94:$K$228,FMZINp4_laika_grafiks!#REF!,'GRAFIKI II'!$AB69,FMZINp4_laika_grafiks!$M$94:$M$228,'GRAFIKI II'!AE$61)/1000000)+AE68</f>
        <v>#REF!</v>
      </c>
      <c r="AF69" s="49" t="e">
        <f>(SUMIFS(FMZINp4_laika_grafiks!$K$94:$K$228,FMZINp4_laika_grafiks!#REF!,'GRAFIKI II'!$AB69,FMZINp4_laika_grafiks!$M$94:$M$228,'GRAFIKI II'!AF$61)/1000000)+AF68</f>
        <v>#REF!</v>
      </c>
      <c r="AG69" s="49" t="e">
        <f>(SUMIFS(FMZINp4_laika_grafiks!$K$94:$K$228,FMZINp4_laika_grafiks!#REF!,'GRAFIKI II'!$AB69,FMZINp4_laika_grafiks!$M$94:$M$228,'GRAFIKI II'!AG$61)/1000000)+AG68</f>
        <v>#REF!</v>
      </c>
      <c r="AH69" s="49" t="e">
        <f>(SUMIFS(FMZINp4_laika_grafiks!$K$94:$K$228,FMZINp4_laika_grafiks!#REF!,'GRAFIKI II'!$AB69,FMZINp4_laika_grafiks!$M$94:$M$228,'GRAFIKI II'!AH$61)/1000000)+AH68</f>
        <v>#REF!</v>
      </c>
      <c r="AI69" s="49" t="e">
        <f>(SUMIFS(FMZINp4_laika_grafiks!$K$94:$K$228,FMZINp4_laika_grafiks!#REF!,'GRAFIKI II'!$AB69,FMZINp4_laika_grafiks!$M$94:$M$228,'GRAFIKI II'!AI$61)/1000000)+AI68</f>
        <v>#REF!</v>
      </c>
      <c r="AJ69" s="49" t="e">
        <f>(SUMIFS(FMZINp4_laika_grafiks!$K$94:$K$228,FMZINp4_laika_grafiks!#REF!,'GRAFIKI II'!$AB69,FMZINp4_laika_grafiks!$M$94:$M$228,'GRAFIKI II'!AJ$61)/1000000)+AJ68</f>
        <v>#REF!</v>
      </c>
      <c r="AK69" s="49" t="e">
        <f>(SUMIFS(FMZINp4_laika_grafiks!$K$94:$K$228,FMZINp4_laika_grafiks!#REF!,'GRAFIKI II'!$AB69,FMZINp4_laika_grafiks!$M$94:$M$228,'GRAFIKI II'!AK$61)/1000000)+AK68</f>
        <v>#REF!</v>
      </c>
      <c r="AL69" s="49" t="e">
        <f>(SUMIFS(FMZINp4_laika_grafiks!$K$94:$K$228,FMZINp4_laika_grafiks!#REF!,'GRAFIKI II'!$AB69,FMZINp4_laika_grafiks!$M$94:$M$228,'GRAFIKI II'!AL$61)/1000000)+AL68</f>
        <v>#REF!</v>
      </c>
      <c r="AM69" s="49" t="e">
        <f>(SUMIFS(FMZINp4_laika_grafiks!$K$94:$K$228,FMZINp4_laika_grafiks!#REF!,'GRAFIKI II'!$AB69,FMZINp4_laika_grafiks!$M$94:$M$228,'GRAFIKI II'!AM$61)/1000000)+AM68</f>
        <v>#REF!</v>
      </c>
      <c r="AN69" s="49" t="e">
        <f>(SUMIFS(FMZINp4_laika_grafiks!$K$94:$K$228,FMZINp4_laika_grafiks!#REF!,'GRAFIKI II'!$AB69,FMZINp4_laika_grafiks!$M$94:$M$228,'GRAFIKI II'!AN$61)/1000000)+AN68</f>
        <v>#REF!</v>
      </c>
    </row>
    <row r="70" spans="1:67" x14ac:dyDescent="0.25">
      <c r="A70" s="42" t="s">
        <v>38</v>
      </c>
      <c r="B70" s="38" t="e">
        <f>(SUMIFS(FMZINp4_laika_grafiks!$K$94:$K$228,FMZINp4_laika_grafiks!#REF!,$A70,FMZINp4_laika_grafiks!$M$94:$M$228,B$61))/1000000+B69</f>
        <v>#REF!</v>
      </c>
      <c r="C70" s="11" t="e">
        <f t="shared" si="37"/>
        <v>#REF!</v>
      </c>
      <c r="D70" s="38" t="e">
        <f>(SUMIFS(FMZINp4_laika_grafiks!$K$94:$K$228,FMZINp4_laika_grafiks!#REF!,$A70,FMZINp4_laika_grafiks!$M$94:$M$228,D$61))/1000000+D69</f>
        <v>#REF!</v>
      </c>
      <c r="E70" s="11" t="e">
        <f t="shared" si="38"/>
        <v>#REF!</v>
      </c>
      <c r="F70" s="38" t="e">
        <f>(SUMIFS(FMZINp4_laika_grafiks!$K$94:$K$228,FMZINp4_laika_grafiks!#REF!,$A70,FMZINp4_laika_grafiks!$M$94:$M$228,F$61))/1000000+F69</f>
        <v>#REF!</v>
      </c>
      <c r="G70" s="11" t="e">
        <f t="shared" si="39"/>
        <v>#REF!</v>
      </c>
      <c r="H70" s="38" t="e">
        <f>(SUMIFS(FMZINp4_laika_grafiks!$K$94:$K$228,FMZINp4_laika_grafiks!#REF!,$A70,FMZINp4_laika_grafiks!$M$94:$M$228,H$61))/1000000+H69</f>
        <v>#REF!</v>
      </c>
      <c r="I70" s="11" t="e">
        <f t="shared" si="40"/>
        <v>#REF!</v>
      </c>
      <c r="J70" s="38" t="e">
        <f>(SUMIFS(FMZINp4_laika_grafiks!$K$94:$K$228,FMZINp4_laika_grafiks!#REF!,$A70,FMZINp4_laika_grafiks!$M$94:$M$228,J$61))/1000000+J69</f>
        <v>#REF!</v>
      </c>
      <c r="K70" s="11" t="e">
        <f t="shared" si="41"/>
        <v>#REF!</v>
      </c>
      <c r="L70" s="38" t="e">
        <f>(SUMIFS(FMZINp4_laika_grafiks!$K$94:$K$228,FMZINp4_laika_grafiks!#REF!,$A70,FMZINp4_laika_grafiks!$M$94:$M$228,L$61))/1000000+L69</f>
        <v>#REF!</v>
      </c>
      <c r="M70" s="11" t="e">
        <f t="shared" si="42"/>
        <v>#REF!</v>
      </c>
      <c r="N70" s="38" t="e">
        <f>(SUMIFS(FMZINp4_laika_grafiks!$K$94:$K$228,FMZINp4_laika_grafiks!#REF!,$A70,FMZINp4_laika_grafiks!$M$94:$M$228,N$61))/1000000+N69</f>
        <v>#REF!</v>
      </c>
      <c r="O70" s="11" t="e">
        <f t="shared" si="43"/>
        <v>#REF!</v>
      </c>
      <c r="P70" s="38" t="e">
        <f>(SUMIFS(FMZINp4_laika_grafiks!$K$94:$K$228,FMZINp4_laika_grafiks!#REF!,$A70,FMZINp4_laika_grafiks!$M$94:$M$228,P$61))/1000000+P69</f>
        <v>#REF!</v>
      </c>
      <c r="Q70" s="11" t="e">
        <f t="shared" si="44"/>
        <v>#REF!</v>
      </c>
      <c r="R70" s="38" t="e">
        <f>(SUMIFS(FMZINp4_laika_grafiks!$K$94:$K$228,FMZINp4_laika_grafiks!#REF!,$A70,FMZINp4_laika_grafiks!$M$94:$M$228,R$61))/1000000+R69</f>
        <v>#REF!</v>
      </c>
      <c r="S70" s="11" t="e">
        <f t="shared" si="45"/>
        <v>#REF!</v>
      </c>
      <c r="T70" s="38" t="e">
        <f>(SUMIFS(FMZINp4_laika_grafiks!$K$94:$K$228,FMZINp4_laika_grafiks!#REF!,$A70,FMZINp4_laika_grafiks!$M$94:$M$228,T$61))/1000000+T69</f>
        <v>#REF!</v>
      </c>
      <c r="U70" s="11" t="e">
        <f t="shared" si="46"/>
        <v>#REF!</v>
      </c>
      <c r="V70" s="38" t="e">
        <f>(SUMIFS(FMZINp4_laika_grafiks!$K$94:$K$228,FMZINp4_laika_grafiks!#REF!,$A70,FMZINp4_laika_grafiks!$M$94:$M$228,V$61))/1000000+V69</f>
        <v>#REF!</v>
      </c>
      <c r="W70" s="11" t="e">
        <f t="shared" si="47"/>
        <v>#REF!</v>
      </c>
      <c r="X70" s="38" t="e">
        <f>(SUMIFS(FMZINp4_laika_grafiks!$K$94:$K$228,FMZINp4_laika_grafiks!#REF!,$A70,FMZINp4_laika_grafiks!$M$94:$M$228,X$61))/1000000+X69</f>
        <v>#REF!</v>
      </c>
      <c r="Y70" s="11" t="e">
        <f t="shared" si="48"/>
        <v>#REF!</v>
      </c>
      <c r="AB70" s="48" t="s">
        <v>38</v>
      </c>
      <c r="AC70" s="49" t="e">
        <f>(SUMIFS(FMZINp4_laika_grafiks!$K$94:$K$228,FMZINp4_laika_grafiks!#REF!,'GRAFIKI II'!$AB70,FMZINp4_laika_grafiks!$M$94:$M$228,'GRAFIKI II'!AC$61)/1000000)+AC69</f>
        <v>#REF!</v>
      </c>
      <c r="AD70" s="49" t="e">
        <f>(SUMIFS(FMZINp4_laika_grafiks!$K$94:$K$228,FMZINp4_laika_grafiks!#REF!,'GRAFIKI II'!$AB70,FMZINp4_laika_grafiks!$M$94:$M$228,'GRAFIKI II'!AD$61)/1000000)+AD69</f>
        <v>#REF!</v>
      </c>
      <c r="AE70" s="49" t="e">
        <f>(SUMIFS(FMZINp4_laika_grafiks!$K$94:$K$228,FMZINp4_laika_grafiks!#REF!,'GRAFIKI II'!$AB70,FMZINp4_laika_grafiks!$M$94:$M$228,'GRAFIKI II'!AE$61)/1000000)+AE69</f>
        <v>#REF!</v>
      </c>
      <c r="AF70" s="49" t="e">
        <f>(SUMIFS(FMZINp4_laika_grafiks!$K$94:$K$228,FMZINp4_laika_grafiks!#REF!,'GRAFIKI II'!$AB70,FMZINp4_laika_grafiks!$M$94:$M$228,'GRAFIKI II'!AF$61)/1000000)+AF69</f>
        <v>#REF!</v>
      </c>
      <c r="AG70" s="49" t="e">
        <f>(SUMIFS(FMZINp4_laika_grafiks!$K$94:$K$228,FMZINp4_laika_grafiks!#REF!,'GRAFIKI II'!$AB70,FMZINp4_laika_grafiks!$M$94:$M$228,'GRAFIKI II'!AG$61)/1000000)+AG69</f>
        <v>#REF!</v>
      </c>
      <c r="AH70" s="49" t="e">
        <f>(SUMIFS(FMZINp4_laika_grafiks!$K$94:$K$228,FMZINp4_laika_grafiks!#REF!,'GRAFIKI II'!$AB70,FMZINp4_laika_grafiks!$M$94:$M$228,'GRAFIKI II'!AH$61)/1000000)+AH69</f>
        <v>#REF!</v>
      </c>
      <c r="AI70" s="49" t="e">
        <f>(SUMIFS(FMZINp4_laika_grafiks!$K$94:$K$228,FMZINp4_laika_grafiks!#REF!,'GRAFIKI II'!$AB70,FMZINp4_laika_grafiks!$M$94:$M$228,'GRAFIKI II'!AI$61)/1000000)+AI69</f>
        <v>#REF!</v>
      </c>
      <c r="AJ70" s="49" t="e">
        <f>(SUMIFS(FMZINp4_laika_grafiks!$K$94:$K$228,FMZINp4_laika_grafiks!#REF!,'GRAFIKI II'!$AB70,FMZINp4_laika_grafiks!$M$94:$M$228,'GRAFIKI II'!AJ$61)/1000000)+AJ69</f>
        <v>#REF!</v>
      </c>
      <c r="AK70" s="49" t="e">
        <f>(SUMIFS(FMZINp4_laika_grafiks!$K$94:$K$228,FMZINp4_laika_grafiks!#REF!,'GRAFIKI II'!$AB70,FMZINp4_laika_grafiks!$M$94:$M$228,'GRAFIKI II'!AK$61)/1000000)+AK69</f>
        <v>#REF!</v>
      </c>
      <c r="AL70" s="49" t="e">
        <f>(SUMIFS(FMZINp4_laika_grafiks!$K$94:$K$228,FMZINp4_laika_grafiks!#REF!,'GRAFIKI II'!$AB70,FMZINp4_laika_grafiks!$M$94:$M$228,'GRAFIKI II'!AL$61)/1000000)+AL69</f>
        <v>#REF!</v>
      </c>
      <c r="AM70" s="49" t="e">
        <f>(SUMIFS(FMZINp4_laika_grafiks!$K$94:$K$228,FMZINp4_laika_grafiks!#REF!,'GRAFIKI II'!$AB70,FMZINp4_laika_grafiks!$M$94:$M$228,'GRAFIKI II'!AM$61)/1000000)+AM69</f>
        <v>#REF!</v>
      </c>
      <c r="AN70" s="49" t="e">
        <f>(SUMIFS(FMZINp4_laika_grafiks!$K$94:$K$228,FMZINp4_laika_grafiks!#REF!,'GRAFIKI II'!$AB70,FMZINp4_laika_grafiks!$M$94:$M$228,'GRAFIKI II'!AN$61)/1000000)+AN69</f>
        <v>#REF!</v>
      </c>
    </row>
    <row r="71" spans="1:67" x14ac:dyDescent="0.25">
      <c r="A71" s="42" t="s">
        <v>42</v>
      </c>
      <c r="B71" s="38" t="e">
        <f>(SUMIFS(FMZINp4_laika_grafiks!$K$94:$K$228,FMZINp4_laika_grafiks!#REF!,$A71,FMZINp4_laika_grafiks!$M$94:$M$228,B$61))/1000000+B70</f>
        <v>#REF!</v>
      </c>
      <c r="C71" s="11" t="e">
        <f t="shared" si="37"/>
        <v>#REF!</v>
      </c>
      <c r="D71" s="38" t="e">
        <f>(SUMIFS(FMZINp4_laika_grafiks!$K$94:$K$228,FMZINp4_laika_grafiks!#REF!,$A71,FMZINp4_laika_grafiks!$M$94:$M$228,D$61))/1000000+D70</f>
        <v>#REF!</v>
      </c>
      <c r="E71" s="11" t="e">
        <f t="shared" si="38"/>
        <v>#REF!</v>
      </c>
      <c r="F71" s="38" t="e">
        <f>(SUMIFS(FMZINp4_laika_grafiks!$K$94:$K$228,FMZINp4_laika_grafiks!#REF!,$A71,FMZINp4_laika_grafiks!$M$94:$M$228,F$61))/1000000+F70</f>
        <v>#REF!</v>
      </c>
      <c r="G71" s="11" t="e">
        <f t="shared" si="39"/>
        <v>#REF!</v>
      </c>
      <c r="H71" s="38" t="e">
        <f>(SUMIFS(FMZINp4_laika_grafiks!$K$94:$K$228,FMZINp4_laika_grafiks!#REF!,$A71,FMZINp4_laika_grafiks!$M$94:$M$228,H$61))/1000000+H70</f>
        <v>#REF!</v>
      </c>
      <c r="I71" s="11" t="e">
        <f t="shared" si="40"/>
        <v>#REF!</v>
      </c>
      <c r="J71" s="38" t="e">
        <f>(SUMIFS(FMZINp4_laika_grafiks!$K$94:$K$228,FMZINp4_laika_grafiks!#REF!,$A71,FMZINp4_laika_grafiks!$M$94:$M$228,J$61))/1000000+J70</f>
        <v>#REF!</v>
      </c>
      <c r="K71" s="11" t="e">
        <f t="shared" si="41"/>
        <v>#REF!</v>
      </c>
      <c r="L71" s="38" t="e">
        <f>(SUMIFS(FMZINp4_laika_grafiks!$K$94:$K$228,FMZINp4_laika_grafiks!#REF!,$A71,FMZINp4_laika_grafiks!$M$94:$M$228,L$61))/1000000+L70</f>
        <v>#REF!</v>
      </c>
      <c r="M71" s="11" t="e">
        <f t="shared" si="42"/>
        <v>#REF!</v>
      </c>
      <c r="N71" s="38" t="e">
        <f>(SUMIFS(FMZINp4_laika_grafiks!$K$94:$K$228,FMZINp4_laika_grafiks!#REF!,$A71,FMZINp4_laika_grafiks!$M$94:$M$228,N$61))/1000000+N70</f>
        <v>#REF!</v>
      </c>
      <c r="O71" s="11" t="e">
        <f t="shared" si="43"/>
        <v>#REF!</v>
      </c>
      <c r="P71" s="38" t="e">
        <f>(SUMIFS(FMZINp4_laika_grafiks!$K$94:$K$228,FMZINp4_laika_grafiks!#REF!,$A71,FMZINp4_laika_grafiks!$M$94:$M$228,P$61))/1000000+P70</f>
        <v>#REF!</v>
      </c>
      <c r="Q71" s="11" t="e">
        <f t="shared" si="44"/>
        <v>#REF!</v>
      </c>
      <c r="R71" s="38" t="e">
        <f>(SUMIFS(FMZINp4_laika_grafiks!$K$94:$K$228,FMZINp4_laika_grafiks!#REF!,$A71,FMZINp4_laika_grafiks!$M$94:$M$228,R$61))/1000000+R70</f>
        <v>#REF!</v>
      </c>
      <c r="S71" s="11" t="e">
        <f t="shared" si="45"/>
        <v>#REF!</v>
      </c>
      <c r="T71" s="38" t="e">
        <f>(SUMIFS(FMZINp4_laika_grafiks!$K$94:$K$228,FMZINp4_laika_grafiks!#REF!,$A71,FMZINp4_laika_grafiks!$M$94:$M$228,T$61))/1000000+T70</f>
        <v>#REF!</v>
      </c>
      <c r="U71" s="11" t="e">
        <f t="shared" si="46"/>
        <v>#REF!</v>
      </c>
      <c r="V71" s="38" t="e">
        <f>(SUMIFS(FMZINp4_laika_grafiks!$K$94:$K$228,FMZINp4_laika_grafiks!#REF!,$A71,FMZINp4_laika_grafiks!$M$94:$M$228,V$61))/1000000+V70</f>
        <v>#REF!</v>
      </c>
      <c r="W71" s="11" t="e">
        <f t="shared" si="47"/>
        <v>#REF!</v>
      </c>
      <c r="X71" s="38" t="e">
        <f>(SUMIFS(FMZINp4_laika_grafiks!$K$94:$K$228,FMZINp4_laika_grafiks!#REF!,$A71,FMZINp4_laika_grafiks!$M$94:$M$228,X$61))/1000000+X70</f>
        <v>#REF!</v>
      </c>
      <c r="Y71" s="11" t="e">
        <f t="shared" si="48"/>
        <v>#REF!</v>
      </c>
      <c r="AB71" s="48" t="s">
        <v>42</v>
      </c>
      <c r="AC71" s="49" t="e">
        <f>(SUMIFS(FMZINp4_laika_grafiks!$K$94:$K$228,FMZINp4_laika_grafiks!#REF!,'GRAFIKI II'!$AB71,FMZINp4_laika_grafiks!$M$94:$M$228,'GRAFIKI II'!AC$61)/1000000)+AC70</f>
        <v>#REF!</v>
      </c>
      <c r="AD71" s="49" t="e">
        <f>(SUMIFS(FMZINp4_laika_grafiks!$K$94:$K$228,FMZINp4_laika_grafiks!#REF!,'GRAFIKI II'!$AB71,FMZINp4_laika_grafiks!$M$94:$M$228,'GRAFIKI II'!AD$61)/1000000)+AD70</f>
        <v>#REF!</v>
      </c>
      <c r="AE71" s="49" t="e">
        <f>(SUMIFS(FMZINp4_laika_grafiks!$K$94:$K$228,FMZINp4_laika_grafiks!#REF!,'GRAFIKI II'!$AB71,FMZINp4_laika_grafiks!$M$94:$M$228,'GRAFIKI II'!AE$61)/1000000)+AE70</f>
        <v>#REF!</v>
      </c>
      <c r="AF71" s="49" t="e">
        <f>(SUMIFS(FMZINp4_laika_grafiks!$K$94:$K$228,FMZINp4_laika_grafiks!#REF!,'GRAFIKI II'!$AB71,FMZINp4_laika_grafiks!$M$94:$M$228,'GRAFIKI II'!AF$61)/1000000)+AF70</f>
        <v>#REF!</v>
      </c>
      <c r="AG71" s="49" t="e">
        <f>(SUMIFS(FMZINp4_laika_grafiks!$K$94:$K$228,FMZINp4_laika_grafiks!#REF!,'GRAFIKI II'!$AB71,FMZINp4_laika_grafiks!$M$94:$M$228,'GRAFIKI II'!AG$61)/1000000)+AG70</f>
        <v>#REF!</v>
      </c>
      <c r="AH71" s="49" t="e">
        <f>(SUMIFS(FMZINp4_laika_grafiks!$K$94:$K$228,FMZINp4_laika_grafiks!#REF!,'GRAFIKI II'!$AB71,FMZINp4_laika_grafiks!$M$94:$M$228,'GRAFIKI II'!AH$61)/1000000)+AH70</f>
        <v>#REF!</v>
      </c>
      <c r="AI71" s="49" t="e">
        <f>(SUMIFS(FMZINp4_laika_grafiks!$K$94:$K$228,FMZINp4_laika_grafiks!#REF!,'GRAFIKI II'!$AB71,FMZINp4_laika_grafiks!$M$94:$M$228,'GRAFIKI II'!AI$61)/1000000)+AI70</f>
        <v>#REF!</v>
      </c>
      <c r="AJ71" s="49" t="e">
        <f>(SUMIFS(FMZINp4_laika_grafiks!$K$94:$K$228,FMZINp4_laika_grafiks!#REF!,'GRAFIKI II'!$AB71,FMZINp4_laika_grafiks!$M$94:$M$228,'GRAFIKI II'!AJ$61)/1000000)+AJ70</f>
        <v>#REF!</v>
      </c>
      <c r="AK71" s="49" t="e">
        <f>(SUMIFS(FMZINp4_laika_grafiks!$K$94:$K$228,FMZINp4_laika_grafiks!#REF!,'GRAFIKI II'!$AB71,FMZINp4_laika_grafiks!$M$94:$M$228,'GRAFIKI II'!AK$61)/1000000)+AK70</f>
        <v>#REF!</v>
      </c>
      <c r="AL71" s="49" t="e">
        <f>(SUMIFS(FMZINp4_laika_grafiks!$K$94:$K$228,FMZINp4_laika_grafiks!#REF!,'GRAFIKI II'!$AB71,FMZINp4_laika_grafiks!$M$94:$M$228,'GRAFIKI II'!AL$61)/1000000)+AL70</f>
        <v>#REF!</v>
      </c>
      <c r="AM71" s="49" t="e">
        <f>(SUMIFS(FMZINp4_laika_grafiks!$K$94:$K$228,FMZINp4_laika_grafiks!#REF!,'GRAFIKI II'!$AB71,FMZINp4_laika_grafiks!$M$94:$M$228,'GRAFIKI II'!AM$61)/1000000)+AM70</f>
        <v>#REF!</v>
      </c>
      <c r="AN71" s="49" t="e">
        <f>(SUMIFS(FMZINp4_laika_grafiks!$K$94:$K$228,FMZINp4_laika_grafiks!#REF!,'GRAFIKI II'!$AB71,FMZINp4_laika_grafiks!$M$94:$M$228,'GRAFIKI II'!AN$61)/1000000)+AN70</f>
        <v>#REF!</v>
      </c>
    </row>
    <row r="72" spans="1:67" x14ac:dyDescent="0.25">
      <c r="A72" s="42" t="s">
        <v>43</v>
      </c>
      <c r="B72" s="38" t="e">
        <f>(SUMIFS(FMZINp4_laika_grafiks!$K$94:$K$228,FMZINp4_laika_grafiks!#REF!,$A72,FMZINp4_laika_grafiks!$M$94:$M$228,B$61))/1000000+B71</f>
        <v>#REF!</v>
      </c>
      <c r="C72" s="11" t="e">
        <f t="shared" si="37"/>
        <v>#REF!</v>
      </c>
      <c r="D72" s="38" t="e">
        <f>(SUMIFS(FMZINp4_laika_grafiks!$K$94:$K$228,FMZINp4_laika_grafiks!#REF!,$A72,FMZINp4_laika_grafiks!$M$94:$M$228,D$61))/1000000+D71</f>
        <v>#REF!</v>
      </c>
      <c r="E72" s="11" t="e">
        <f t="shared" si="38"/>
        <v>#REF!</v>
      </c>
      <c r="F72" s="38" t="e">
        <f>(SUMIFS(FMZINp4_laika_grafiks!$K$94:$K$228,FMZINp4_laika_grafiks!#REF!,$A72,FMZINp4_laika_grafiks!$M$94:$M$228,F$61))/1000000+F71</f>
        <v>#REF!</v>
      </c>
      <c r="G72" s="11" t="e">
        <f t="shared" si="39"/>
        <v>#REF!</v>
      </c>
      <c r="H72" s="38" t="e">
        <f>(SUMIFS(FMZINp4_laika_grafiks!$K$94:$K$228,FMZINp4_laika_grafiks!#REF!,$A72,FMZINp4_laika_grafiks!$M$94:$M$228,H$61))/1000000+H71</f>
        <v>#REF!</v>
      </c>
      <c r="I72" s="11" t="e">
        <f t="shared" si="40"/>
        <v>#REF!</v>
      </c>
      <c r="J72" s="38" t="e">
        <f>(SUMIFS(FMZINp4_laika_grafiks!$K$94:$K$228,FMZINp4_laika_grafiks!#REF!,$A72,FMZINp4_laika_grafiks!$M$94:$M$228,J$61))/1000000+J71</f>
        <v>#REF!</v>
      </c>
      <c r="K72" s="11" t="e">
        <f t="shared" si="41"/>
        <v>#REF!</v>
      </c>
      <c r="L72" s="38" t="e">
        <f>(SUMIFS(FMZINp4_laika_grafiks!$K$94:$K$228,FMZINp4_laika_grafiks!#REF!,$A72,FMZINp4_laika_grafiks!$M$94:$M$228,L$61))/1000000+L71</f>
        <v>#REF!</v>
      </c>
      <c r="M72" s="11" t="e">
        <f t="shared" si="42"/>
        <v>#REF!</v>
      </c>
      <c r="N72" s="38" t="e">
        <f>(SUMIFS(FMZINp4_laika_grafiks!$K$94:$K$228,FMZINp4_laika_grafiks!#REF!,$A72,FMZINp4_laika_grafiks!$M$94:$M$228,N$61))/1000000+N71</f>
        <v>#REF!</v>
      </c>
      <c r="O72" s="11" t="e">
        <f t="shared" si="43"/>
        <v>#REF!</v>
      </c>
      <c r="P72" s="38" t="e">
        <f>(SUMIFS(FMZINp4_laika_grafiks!$K$94:$K$228,FMZINp4_laika_grafiks!#REF!,$A72,FMZINp4_laika_grafiks!$M$94:$M$228,P$61))/1000000+P71</f>
        <v>#REF!</v>
      </c>
      <c r="Q72" s="11" t="e">
        <f t="shared" si="44"/>
        <v>#REF!</v>
      </c>
      <c r="R72" s="38" t="e">
        <f>(SUMIFS(FMZINp4_laika_grafiks!$K$94:$K$228,FMZINp4_laika_grafiks!#REF!,$A72,FMZINp4_laika_grafiks!$M$94:$M$228,R$61))/1000000+R71</f>
        <v>#REF!</v>
      </c>
      <c r="S72" s="11" t="e">
        <f t="shared" si="45"/>
        <v>#REF!</v>
      </c>
      <c r="T72" s="38" t="e">
        <f>(SUMIFS(FMZINp4_laika_grafiks!$K$94:$K$228,FMZINp4_laika_grafiks!#REF!,$A72,FMZINp4_laika_grafiks!$M$94:$M$228,T$61))/1000000+T71</f>
        <v>#REF!</v>
      </c>
      <c r="U72" s="11" t="e">
        <f t="shared" si="46"/>
        <v>#REF!</v>
      </c>
      <c r="V72" s="38" t="e">
        <f>(SUMIFS(FMZINp4_laika_grafiks!$K$94:$K$228,FMZINp4_laika_grafiks!#REF!,$A72,FMZINp4_laika_grafiks!$M$94:$M$228,V$61))/1000000+V71</f>
        <v>#REF!</v>
      </c>
      <c r="W72" s="11" t="e">
        <f t="shared" si="47"/>
        <v>#REF!</v>
      </c>
      <c r="X72" s="38" t="e">
        <f>(SUMIFS(FMZINp4_laika_grafiks!$K$94:$K$228,FMZINp4_laika_grafiks!#REF!,$A72,FMZINp4_laika_grafiks!$M$94:$M$228,X$61))/1000000+X71</f>
        <v>#REF!</v>
      </c>
      <c r="Y72" s="11" t="e">
        <f t="shared" si="48"/>
        <v>#REF!</v>
      </c>
      <c r="AB72" s="48" t="s">
        <v>43</v>
      </c>
      <c r="AC72" s="49" t="e">
        <f>(SUMIFS(FMZINp4_laika_grafiks!$K$94:$K$228,FMZINp4_laika_grafiks!#REF!,'GRAFIKI II'!$AB72,FMZINp4_laika_grafiks!$M$94:$M$228,'GRAFIKI II'!AC$61)/1000000)+AC71</f>
        <v>#REF!</v>
      </c>
      <c r="AD72" s="49" t="e">
        <f>(SUMIFS(FMZINp4_laika_grafiks!$K$94:$K$228,FMZINp4_laika_grafiks!#REF!,'GRAFIKI II'!$AB72,FMZINp4_laika_grafiks!$M$94:$M$228,'GRAFIKI II'!AD$61)/1000000)+AD71</f>
        <v>#REF!</v>
      </c>
      <c r="AE72" s="49" t="e">
        <f>(SUMIFS(FMZINp4_laika_grafiks!$K$94:$K$228,FMZINp4_laika_grafiks!#REF!,'GRAFIKI II'!$AB72,FMZINp4_laika_grafiks!$M$94:$M$228,'GRAFIKI II'!AE$61)/1000000)+AE71</f>
        <v>#REF!</v>
      </c>
      <c r="AF72" s="49" t="e">
        <f>(SUMIFS(FMZINp4_laika_grafiks!$K$94:$K$228,FMZINp4_laika_grafiks!#REF!,'GRAFIKI II'!$AB72,FMZINp4_laika_grafiks!$M$94:$M$228,'GRAFIKI II'!AF$61)/1000000)+AF71</f>
        <v>#REF!</v>
      </c>
      <c r="AG72" s="49" t="e">
        <f>(SUMIFS(FMZINp4_laika_grafiks!$K$94:$K$228,FMZINp4_laika_grafiks!#REF!,'GRAFIKI II'!$AB72,FMZINp4_laika_grafiks!$M$94:$M$228,'GRAFIKI II'!AG$61)/1000000)+AG71</f>
        <v>#REF!</v>
      </c>
      <c r="AH72" s="49" t="e">
        <f>(SUMIFS(FMZINp4_laika_grafiks!$K$94:$K$228,FMZINp4_laika_grafiks!#REF!,'GRAFIKI II'!$AB72,FMZINp4_laika_grafiks!$M$94:$M$228,'GRAFIKI II'!AH$61)/1000000)+AH71</f>
        <v>#REF!</v>
      </c>
      <c r="AI72" s="49" t="e">
        <f>(SUMIFS(FMZINp4_laika_grafiks!$K$94:$K$228,FMZINp4_laika_grafiks!#REF!,'GRAFIKI II'!$AB72,FMZINp4_laika_grafiks!$M$94:$M$228,'GRAFIKI II'!AI$61)/1000000)+AI71</f>
        <v>#REF!</v>
      </c>
      <c r="AJ72" s="49" t="e">
        <f>(SUMIFS(FMZINp4_laika_grafiks!$K$94:$K$228,FMZINp4_laika_grafiks!#REF!,'GRAFIKI II'!$AB72,FMZINp4_laika_grafiks!$M$94:$M$228,'GRAFIKI II'!AJ$61)/1000000)+AJ71</f>
        <v>#REF!</v>
      </c>
      <c r="AK72" s="49" t="e">
        <f>(SUMIFS(FMZINp4_laika_grafiks!$K$94:$K$228,FMZINp4_laika_grafiks!#REF!,'GRAFIKI II'!$AB72,FMZINp4_laika_grafiks!$M$94:$M$228,'GRAFIKI II'!AK$61)/1000000)+AK71</f>
        <v>#REF!</v>
      </c>
      <c r="AL72" s="49" t="e">
        <f>(SUMIFS(FMZINp4_laika_grafiks!$K$94:$K$228,FMZINp4_laika_grafiks!#REF!,'GRAFIKI II'!$AB72,FMZINp4_laika_grafiks!$M$94:$M$228,'GRAFIKI II'!AL$61)/1000000)+AL71</f>
        <v>#REF!</v>
      </c>
      <c r="AM72" s="49" t="e">
        <f>(SUMIFS(FMZINp4_laika_grafiks!$K$94:$K$228,FMZINp4_laika_grafiks!#REF!,'GRAFIKI II'!$AB72,FMZINp4_laika_grafiks!$M$94:$M$228,'GRAFIKI II'!AM$61)/1000000)+AM71</f>
        <v>#REF!</v>
      </c>
      <c r="AN72" s="49" t="e">
        <f>(SUMIFS(FMZINp4_laika_grafiks!$K$94:$K$228,FMZINp4_laika_grafiks!#REF!,'GRAFIKI II'!$AB72,FMZINp4_laika_grafiks!$M$94:$M$228,'GRAFIKI II'!AN$61)/1000000)+AN71</f>
        <v>#REF!</v>
      </c>
    </row>
    <row r="73" spans="1:67" x14ac:dyDescent="0.25">
      <c r="A73" s="42" t="s">
        <v>44</v>
      </c>
      <c r="B73" s="38" t="e">
        <f>(SUMIFS(FMZINp4_laika_grafiks!$K$94:$K$228,FMZINp4_laika_grafiks!#REF!,$A73,FMZINp4_laika_grafiks!$M$94:$M$228,B$61))/1000000+B72</f>
        <v>#REF!</v>
      </c>
      <c r="C73" s="11" t="e">
        <f t="shared" si="37"/>
        <v>#REF!</v>
      </c>
      <c r="D73" s="38" t="e">
        <f>(SUMIFS(FMZINp4_laika_grafiks!$K$94:$K$228,FMZINp4_laika_grafiks!#REF!,$A73,FMZINp4_laika_grafiks!$M$94:$M$228,D$61))/1000000+D72</f>
        <v>#REF!</v>
      </c>
      <c r="E73" s="11" t="e">
        <f t="shared" si="38"/>
        <v>#REF!</v>
      </c>
      <c r="F73" s="38" t="e">
        <f>(SUMIFS(FMZINp4_laika_grafiks!$K$94:$K$228,FMZINp4_laika_grafiks!#REF!,$A73,FMZINp4_laika_grafiks!$M$94:$M$228,F$61))/1000000+F72</f>
        <v>#REF!</v>
      </c>
      <c r="G73" s="11" t="e">
        <f t="shared" si="39"/>
        <v>#REF!</v>
      </c>
      <c r="H73" s="38" t="e">
        <f>(SUMIFS(FMZINp4_laika_grafiks!$K$94:$K$228,FMZINp4_laika_grafiks!#REF!,$A73,FMZINp4_laika_grafiks!$M$94:$M$228,H$61))/1000000+H72</f>
        <v>#REF!</v>
      </c>
      <c r="I73" s="11" t="e">
        <f t="shared" si="40"/>
        <v>#REF!</v>
      </c>
      <c r="J73" s="38" t="e">
        <f>(SUMIFS(FMZINp4_laika_grafiks!$K$94:$K$228,FMZINp4_laika_grafiks!#REF!,$A73,FMZINp4_laika_grafiks!$M$94:$M$228,J$61))/1000000+J72</f>
        <v>#REF!</v>
      </c>
      <c r="K73" s="11" t="e">
        <f t="shared" si="41"/>
        <v>#REF!</v>
      </c>
      <c r="L73" s="38" t="e">
        <f>(SUMIFS(FMZINp4_laika_grafiks!$K$94:$K$228,FMZINp4_laika_grafiks!#REF!,$A73,FMZINp4_laika_grafiks!$M$94:$M$228,L$61))/1000000+L72</f>
        <v>#REF!</v>
      </c>
      <c r="M73" s="11" t="e">
        <f t="shared" si="42"/>
        <v>#REF!</v>
      </c>
      <c r="N73" s="38" t="e">
        <f>(SUMIFS(FMZINp4_laika_grafiks!$K$94:$K$228,FMZINp4_laika_grafiks!#REF!,$A73,FMZINp4_laika_grafiks!$M$94:$M$228,N$61))/1000000+N72</f>
        <v>#REF!</v>
      </c>
      <c r="O73" s="11" t="e">
        <f t="shared" si="43"/>
        <v>#REF!</v>
      </c>
      <c r="P73" s="38" t="e">
        <f>(SUMIFS(FMZINp4_laika_grafiks!$K$94:$K$228,FMZINp4_laika_grafiks!#REF!,$A73,FMZINp4_laika_grafiks!$M$94:$M$228,P$61))/1000000+P72</f>
        <v>#REF!</v>
      </c>
      <c r="Q73" s="11" t="e">
        <f t="shared" si="44"/>
        <v>#REF!</v>
      </c>
      <c r="R73" s="38" t="e">
        <f>(SUMIFS(FMZINp4_laika_grafiks!$K$94:$K$228,FMZINp4_laika_grafiks!#REF!,$A73,FMZINp4_laika_grafiks!$M$94:$M$228,R$61))/1000000+R72</f>
        <v>#REF!</v>
      </c>
      <c r="S73" s="11" t="e">
        <f t="shared" si="45"/>
        <v>#REF!</v>
      </c>
      <c r="T73" s="38" t="e">
        <f>(SUMIFS(FMZINp4_laika_grafiks!$K$94:$K$228,FMZINp4_laika_grafiks!#REF!,$A73,FMZINp4_laika_grafiks!$M$94:$M$228,T$61))/1000000+T72</f>
        <v>#REF!</v>
      </c>
      <c r="U73" s="11" t="e">
        <f t="shared" si="46"/>
        <v>#REF!</v>
      </c>
      <c r="V73" s="38" t="e">
        <f>(SUMIFS(FMZINp4_laika_grafiks!$K$94:$K$228,FMZINp4_laika_grafiks!#REF!,$A73,FMZINp4_laika_grafiks!$M$94:$M$228,V$61))/1000000+V72</f>
        <v>#REF!</v>
      </c>
      <c r="W73" s="11" t="e">
        <f t="shared" si="47"/>
        <v>#REF!</v>
      </c>
      <c r="X73" s="38" t="e">
        <f>(SUMIFS(FMZINp4_laika_grafiks!$K$94:$K$228,FMZINp4_laika_grafiks!#REF!,$A73,FMZINp4_laika_grafiks!$M$94:$M$228,X$61))/1000000+X72</f>
        <v>#REF!</v>
      </c>
      <c r="Y73" s="11" t="e">
        <f t="shared" si="48"/>
        <v>#REF!</v>
      </c>
      <c r="AB73" s="48" t="s">
        <v>44</v>
      </c>
      <c r="AC73" s="49" t="e">
        <f>(SUMIFS(FMZINp4_laika_grafiks!$K$94:$K$228,FMZINp4_laika_grafiks!#REF!,'GRAFIKI II'!$AB73,FMZINp4_laika_grafiks!$M$94:$M$228,'GRAFIKI II'!AC$61)/1000000)+AC72</f>
        <v>#REF!</v>
      </c>
      <c r="AD73" s="49" t="e">
        <f>(SUMIFS(FMZINp4_laika_grafiks!$K$94:$K$228,FMZINp4_laika_grafiks!#REF!,'GRAFIKI II'!$AB73,FMZINp4_laika_grafiks!$M$94:$M$228,'GRAFIKI II'!AD$61)/1000000)+AD72</f>
        <v>#REF!</v>
      </c>
      <c r="AE73" s="49" t="e">
        <f>(SUMIFS(FMZINp4_laika_grafiks!$K$94:$K$228,FMZINp4_laika_grafiks!#REF!,'GRAFIKI II'!$AB73,FMZINp4_laika_grafiks!$M$94:$M$228,'GRAFIKI II'!AE$61)/1000000)+AE72</f>
        <v>#REF!</v>
      </c>
      <c r="AF73" s="49" t="e">
        <f>(SUMIFS(FMZINp4_laika_grafiks!$K$94:$K$228,FMZINp4_laika_grafiks!#REF!,'GRAFIKI II'!$AB73,FMZINp4_laika_grafiks!$M$94:$M$228,'GRAFIKI II'!AF$61)/1000000)+AF72</f>
        <v>#REF!</v>
      </c>
      <c r="AG73" s="49" t="e">
        <f>(SUMIFS(FMZINp4_laika_grafiks!$K$94:$K$228,FMZINp4_laika_grafiks!#REF!,'GRAFIKI II'!$AB73,FMZINp4_laika_grafiks!$M$94:$M$228,'GRAFIKI II'!AG$61)/1000000)+AG72</f>
        <v>#REF!</v>
      </c>
      <c r="AH73" s="49" t="e">
        <f>(SUMIFS(FMZINp4_laika_grafiks!$K$94:$K$228,FMZINp4_laika_grafiks!#REF!,'GRAFIKI II'!$AB73,FMZINp4_laika_grafiks!$M$94:$M$228,'GRAFIKI II'!AH$61)/1000000)+AH72</f>
        <v>#REF!</v>
      </c>
      <c r="AI73" s="49" t="e">
        <f>(SUMIFS(FMZINp4_laika_grafiks!$K$94:$K$228,FMZINp4_laika_grafiks!#REF!,'GRAFIKI II'!$AB73,FMZINp4_laika_grafiks!$M$94:$M$228,'GRAFIKI II'!AI$61)/1000000)+AI72</f>
        <v>#REF!</v>
      </c>
      <c r="AJ73" s="49" t="e">
        <f>(SUMIFS(FMZINp4_laika_grafiks!$K$94:$K$228,FMZINp4_laika_grafiks!#REF!,'GRAFIKI II'!$AB73,FMZINp4_laika_grafiks!$M$94:$M$228,'GRAFIKI II'!AJ$61)/1000000)+AJ72</f>
        <v>#REF!</v>
      </c>
      <c r="AK73" s="49" t="e">
        <f>(SUMIFS(FMZINp4_laika_grafiks!$K$94:$K$228,FMZINp4_laika_grafiks!#REF!,'GRAFIKI II'!$AB73,FMZINp4_laika_grafiks!$M$94:$M$228,'GRAFIKI II'!AK$61)/1000000)+AK72</f>
        <v>#REF!</v>
      </c>
      <c r="AL73" s="49" t="e">
        <f>(SUMIFS(FMZINp4_laika_grafiks!$K$94:$K$228,FMZINp4_laika_grafiks!#REF!,'GRAFIKI II'!$AB73,FMZINp4_laika_grafiks!$M$94:$M$228,'GRAFIKI II'!AL$61)/1000000)+AL72</f>
        <v>#REF!</v>
      </c>
      <c r="AM73" s="49" t="e">
        <f>(SUMIFS(FMZINp4_laika_grafiks!$K$94:$K$228,FMZINp4_laika_grafiks!#REF!,'GRAFIKI II'!$AB73,FMZINp4_laika_grafiks!$M$94:$M$228,'GRAFIKI II'!AM$61)/1000000)+AM72</f>
        <v>#REF!</v>
      </c>
      <c r="AN73" s="49" t="e">
        <f>(SUMIFS(FMZINp4_laika_grafiks!$K$94:$K$228,FMZINp4_laika_grafiks!#REF!,'GRAFIKI II'!$AB73,FMZINp4_laika_grafiks!$M$94:$M$228,'GRAFIKI II'!AN$61)/1000000)+AN72</f>
        <v>#REF!</v>
      </c>
    </row>
    <row r="74" spans="1:67" x14ac:dyDescent="0.25">
      <c r="A74" s="42" t="s">
        <v>45</v>
      </c>
      <c r="B74" s="38" t="e">
        <f>(SUMIFS(FMZINp4_laika_grafiks!$K$94:$K$228,FMZINp4_laika_grafiks!#REF!,$A74,FMZINp4_laika_grafiks!$M$94:$M$228,B$61))/1000000+B73</f>
        <v>#REF!</v>
      </c>
      <c r="C74" s="11" t="e">
        <f t="shared" si="37"/>
        <v>#REF!</v>
      </c>
      <c r="D74" s="38" t="e">
        <f>(SUMIFS(FMZINp4_laika_grafiks!$K$94:$K$228,FMZINp4_laika_grafiks!#REF!,$A74,FMZINp4_laika_grafiks!$M$94:$M$228,D$61))/1000000+D73</f>
        <v>#REF!</v>
      </c>
      <c r="E74" s="11" t="e">
        <f t="shared" si="38"/>
        <v>#REF!</v>
      </c>
      <c r="F74" s="38" t="e">
        <f>(SUMIFS(FMZINp4_laika_grafiks!$K$94:$K$228,FMZINp4_laika_grafiks!#REF!,$A74,FMZINp4_laika_grafiks!$M$94:$M$228,F$61))/1000000+F73</f>
        <v>#REF!</v>
      </c>
      <c r="G74" s="11" t="e">
        <f t="shared" si="39"/>
        <v>#REF!</v>
      </c>
      <c r="H74" s="38" t="e">
        <f>(SUMIFS(FMZINp4_laika_grafiks!$K$94:$K$228,FMZINp4_laika_grafiks!#REF!,$A74,FMZINp4_laika_grafiks!$M$94:$M$228,H$61))/1000000+H73</f>
        <v>#REF!</v>
      </c>
      <c r="I74" s="11" t="e">
        <f t="shared" si="40"/>
        <v>#REF!</v>
      </c>
      <c r="J74" s="38" t="e">
        <f>(SUMIFS(FMZINp4_laika_grafiks!$K$94:$K$228,FMZINp4_laika_grafiks!#REF!,$A74,FMZINp4_laika_grafiks!$M$94:$M$228,J$61))/1000000+J73</f>
        <v>#REF!</v>
      </c>
      <c r="K74" s="11" t="e">
        <f t="shared" si="41"/>
        <v>#REF!</v>
      </c>
      <c r="L74" s="38" t="e">
        <f>(SUMIFS(FMZINp4_laika_grafiks!$K$94:$K$228,FMZINp4_laika_grafiks!#REF!,$A74,FMZINp4_laika_grafiks!$M$94:$M$228,L$61))/1000000+L73</f>
        <v>#REF!</v>
      </c>
      <c r="M74" s="11" t="e">
        <f t="shared" si="42"/>
        <v>#REF!</v>
      </c>
      <c r="N74" s="38" t="e">
        <f>(SUMIFS(FMZINp4_laika_grafiks!$K$94:$K$228,FMZINp4_laika_grafiks!#REF!,$A74,FMZINp4_laika_grafiks!$M$94:$M$228,N$61))/1000000+N73</f>
        <v>#REF!</v>
      </c>
      <c r="O74" s="11" t="e">
        <f t="shared" si="43"/>
        <v>#REF!</v>
      </c>
      <c r="P74" s="38" t="e">
        <f>(SUMIFS(FMZINp4_laika_grafiks!$K$94:$K$228,FMZINp4_laika_grafiks!#REF!,$A74,FMZINp4_laika_grafiks!$M$94:$M$228,P$61))/1000000+P73</f>
        <v>#REF!</v>
      </c>
      <c r="Q74" s="11" t="e">
        <f t="shared" si="44"/>
        <v>#REF!</v>
      </c>
      <c r="R74" s="38" t="e">
        <f>(SUMIFS(FMZINp4_laika_grafiks!$K$94:$K$228,FMZINp4_laika_grafiks!#REF!,$A74,FMZINp4_laika_grafiks!$M$94:$M$228,R$61))/1000000+R73</f>
        <v>#REF!</v>
      </c>
      <c r="S74" s="11" t="e">
        <f t="shared" si="45"/>
        <v>#REF!</v>
      </c>
      <c r="T74" s="38" t="e">
        <f>(SUMIFS(FMZINp4_laika_grafiks!$K$94:$K$228,FMZINp4_laika_grafiks!#REF!,$A74,FMZINp4_laika_grafiks!$M$94:$M$228,T$61))/1000000+T73</f>
        <v>#REF!</v>
      </c>
      <c r="U74" s="11" t="e">
        <f t="shared" si="46"/>
        <v>#REF!</v>
      </c>
      <c r="V74" s="38" t="e">
        <f>(SUMIFS(FMZINp4_laika_grafiks!$K$94:$K$228,FMZINp4_laika_grafiks!#REF!,$A74,FMZINp4_laika_grafiks!$M$94:$M$228,V$61))/1000000+V73</f>
        <v>#REF!</v>
      </c>
      <c r="W74" s="11" t="e">
        <f t="shared" si="47"/>
        <v>#REF!</v>
      </c>
      <c r="X74" s="38" t="e">
        <f>(SUMIFS(FMZINp4_laika_grafiks!$K$94:$K$228,FMZINp4_laika_grafiks!#REF!,$A74,FMZINp4_laika_grafiks!$M$94:$M$228,X$61))/1000000+X73</f>
        <v>#REF!</v>
      </c>
      <c r="Y74" s="11" t="e">
        <f t="shared" si="48"/>
        <v>#REF!</v>
      </c>
      <c r="AB74" s="48" t="s">
        <v>45</v>
      </c>
      <c r="AC74" s="49" t="e">
        <f>(SUMIFS(FMZINp4_laika_grafiks!$K$94:$K$228,FMZINp4_laika_grafiks!#REF!,'GRAFIKI II'!$AB74,FMZINp4_laika_grafiks!$M$94:$M$228,'GRAFIKI II'!AC$61)/1000000)+AC73</f>
        <v>#REF!</v>
      </c>
      <c r="AD74" s="49" t="e">
        <f>(SUMIFS(FMZINp4_laika_grafiks!$K$94:$K$228,FMZINp4_laika_grafiks!#REF!,'GRAFIKI II'!$AB74,FMZINp4_laika_grafiks!$M$94:$M$228,'GRAFIKI II'!AD$61)/1000000)+AD73</f>
        <v>#REF!</v>
      </c>
      <c r="AE74" s="49" t="e">
        <f>(SUMIFS(FMZINp4_laika_grafiks!$K$94:$K$228,FMZINp4_laika_grafiks!#REF!,'GRAFIKI II'!$AB74,FMZINp4_laika_grafiks!$M$94:$M$228,'GRAFIKI II'!AE$61)/1000000)+AE73</f>
        <v>#REF!</v>
      </c>
      <c r="AF74" s="49" t="e">
        <f>(SUMIFS(FMZINp4_laika_grafiks!$K$94:$K$228,FMZINp4_laika_grafiks!#REF!,'GRAFIKI II'!$AB74,FMZINp4_laika_grafiks!$M$94:$M$228,'GRAFIKI II'!AF$61)/1000000)+AF73</f>
        <v>#REF!</v>
      </c>
      <c r="AG74" s="49" t="e">
        <f>(SUMIFS(FMZINp4_laika_grafiks!$K$94:$K$228,FMZINp4_laika_grafiks!#REF!,'GRAFIKI II'!$AB74,FMZINp4_laika_grafiks!$M$94:$M$228,'GRAFIKI II'!AG$61)/1000000)+AG73</f>
        <v>#REF!</v>
      </c>
      <c r="AH74" s="49" t="e">
        <f>(SUMIFS(FMZINp4_laika_grafiks!$K$94:$K$228,FMZINp4_laika_grafiks!#REF!,'GRAFIKI II'!$AB74,FMZINp4_laika_grafiks!$M$94:$M$228,'GRAFIKI II'!AH$61)/1000000)+AH73</f>
        <v>#REF!</v>
      </c>
      <c r="AI74" s="49" t="e">
        <f>(SUMIFS(FMZINp4_laika_grafiks!$K$94:$K$228,FMZINp4_laika_grafiks!#REF!,'GRAFIKI II'!$AB74,FMZINp4_laika_grafiks!$M$94:$M$228,'GRAFIKI II'!AI$61)/1000000)+AI73</f>
        <v>#REF!</v>
      </c>
      <c r="AJ74" s="49" t="e">
        <f>(SUMIFS(FMZINp4_laika_grafiks!$K$94:$K$228,FMZINp4_laika_grafiks!#REF!,'GRAFIKI II'!$AB74,FMZINp4_laika_grafiks!$M$94:$M$228,'GRAFIKI II'!AJ$61)/1000000)+AJ73</f>
        <v>#REF!</v>
      </c>
      <c r="AK74" s="49" t="e">
        <f>(SUMIFS(FMZINp4_laika_grafiks!$K$94:$K$228,FMZINp4_laika_grafiks!#REF!,'GRAFIKI II'!$AB74,FMZINp4_laika_grafiks!$M$94:$M$228,'GRAFIKI II'!AK$61)/1000000)+AK73</f>
        <v>#REF!</v>
      </c>
      <c r="AL74" s="49" t="e">
        <f>(SUMIFS(FMZINp4_laika_grafiks!$K$94:$K$228,FMZINp4_laika_grafiks!#REF!,'GRAFIKI II'!$AB74,FMZINp4_laika_grafiks!$M$94:$M$228,'GRAFIKI II'!AL$61)/1000000)+AL73</f>
        <v>#REF!</v>
      </c>
      <c r="AM74" s="49" t="e">
        <f>(SUMIFS(FMZINp4_laika_grafiks!$K$94:$K$228,FMZINp4_laika_grafiks!#REF!,'GRAFIKI II'!$AB74,FMZINp4_laika_grafiks!$M$94:$M$228,'GRAFIKI II'!AM$61)/1000000)+AM73</f>
        <v>#REF!</v>
      </c>
      <c r="AN74" s="49" t="e">
        <f>(SUMIFS(FMZINp4_laika_grafiks!$K$94:$K$228,FMZINp4_laika_grafiks!#REF!,'GRAFIKI II'!$AB74,FMZINp4_laika_grafiks!$M$94:$M$228,'GRAFIKI II'!AN$61)/1000000)+AN73</f>
        <v>#REF!</v>
      </c>
    </row>
    <row r="75" spans="1:67" x14ac:dyDescent="0.25">
      <c r="A75" s="42" t="s">
        <v>49</v>
      </c>
      <c r="B75" s="38" t="e">
        <f>(SUMIFS(FMZINp4_laika_grafiks!$K$94:$K$228,FMZINp4_laika_grafiks!#REF!,$A75,FMZINp4_laika_grafiks!$M$94:$M$228,B$61))/1000000+B74</f>
        <v>#REF!</v>
      </c>
      <c r="C75" s="11" t="e">
        <f t="shared" si="37"/>
        <v>#REF!</v>
      </c>
      <c r="D75" s="38" t="e">
        <f>(SUMIFS(FMZINp4_laika_grafiks!$K$94:$K$228,FMZINp4_laika_grafiks!#REF!,$A75,FMZINp4_laika_grafiks!$M$94:$M$228,D$61))/1000000+D74</f>
        <v>#REF!</v>
      </c>
      <c r="E75" s="11" t="e">
        <f t="shared" si="38"/>
        <v>#REF!</v>
      </c>
      <c r="F75" s="38" t="e">
        <f>(SUMIFS(FMZINp4_laika_grafiks!$K$94:$K$228,FMZINp4_laika_grafiks!#REF!,$A75,FMZINp4_laika_grafiks!$M$94:$M$228,F$61))/1000000+F74</f>
        <v>#REF!</v>
      </c>
      <c r="G75" s="11" t="e">
        <f t="shared" si="39"/>
        <v>#REF!</v>
      </c>
      <c r="H75" s="38" t="e">
        <f>(SUMIFS(FMZINp4_laika_grafiks!$K$94:$K$228,FMZINp4_laika_grafiks!#REF!,$A75,FMZINp4_laika_grafiks!$M$94:$M$228,H$61))/1000000+H74</f>
        <v>#REF!</v>
      </c>
      <c r="I75" s="11" t="e">
        <f t="shared" si="40"/>
        <v>#REF!</v>
      </c>
      <c r="J75" s="38" t="e">
        <f>(SUMIFS(FMZINp4_laika_grafiks!$K$94:$K$228,FMZINp4_laika_grafiks!#REF!,$A75,FMZINp4_laika_grafiks!$M$94:$M$228,J$61))/1000000+J74</f>
        <v>#REF!</v>
      </c>
      <c r="K75" s="11" t="e">
        <f t="shared" si="41"/>
        <v>#REF!</v>
      </c>
      <c r="L75" s="38" t="e">
        <f>(SUMIFS(FMZINp4_laika_grafiks!$K$94:$K$228,FMZINp4_laika_grafiks!#REF!,$A75,FMZINp4_laika_grafiks!$M$94:$M$228,L$61))/1000000+L74</f>
        <v>#REF!</v>
      </c>
      <c r="M75" s="11" t="e">
        <f t="shared" si="42"/>
        <v>#REF!</v>
      </c>
      <c r="N75" s="38" t="e">
        <f>(SUMIFS(FMZINp4_laika_grafiks!$K$94:$K$228,FMZINp4_laika_grafiks!#REF!,$A75,FMZINp4_laika_grafiks!$M$94:$M$228,N$61))/1000000+N74</f>
        <v>#REF!</v>
      </c>
      <c r="O75" s="11" t="e">
        <f t="shared" si="43"/>
        <v>#REF!</v>
      </c>
      <c r="P75" s="38" t="e">
        <f>(SUMIFS(FMZINp4_laika_grafiks!$K$94:$K$228,FMZINp4_laika_grafiks!#REF!,$A75,FMZINp4_laika_grafiks!$M$94:$M$228,P$61))/1000000+P74</f>
        <v>#REF!</v>
      </c>
      <c r="Q75" s="11" t="e">
        <f t="shared" si="44"/>
        <v>#REF!</v>
      </c>
      <c r="R75" s="38" t="e">
        <f>(SUMIFS(FMZINp4_laika_grafiks!$K$94:$K$228,FMZINp4_laika_grafiks!#REF!,$A75,FMZINp4_laika_grafiks!$M$94:$M$228,R$61))/1000000+R74</f>
        <v>#REF!</v>
      </c>
      <c r="S75" s="11" t="e">
        <f t="shared" si="45"/>
        <v>#REF!</v>
      </c>
      <c r="T75" s="38" t="e">
        <f>(SUMIFS(FMZINp4_laika_grafiks!$K$94:$K$228,FMZINp4_laika_grafiks!#REF!,$A75,FMZINp4_laika_grafiks!$M$94:$M$228,T$61))/1000000+T74</f>
        <v>#REF!</v>
      </c>
      <c r="U75" s="11" t="e">
        <f t="shared" si="46"/>
        <v>#REF!</v>
      </c>
      <c r="V75" s="38" t="e">
        <f>(SUMIFS(FMZINp4_laika_grafiks!$K$94:$K$228,FMZINp4_laika_grafiks!#REF!,$A75,FMZINp4_laika_grafiks!$M$94:$M$228,V$61))/1000000+V74</f>
        <v>#REF!</v>
      </c>
      <c r="W75" s="11" t="e">
        <f t="shared" si="47"/>
        <v>#REF!</v>
      </c>
      <c r="X75" s="38" t="e">
        <f>(SUMIFS(FMZINp4_laika_grafiks!$K$94:$K$228,FMZINp4_laika_grafiks!#REF!,$A75,FMZINp4_laika_grafiks!$M$94:$M$228,X$61))/1000000+X74</f>
        <v>#REF!</v>
      </c>
      <c r="Y75" s="11" t="e">
        <f t="shared" si="48"/>
        <v>#REF!</v>
      </c>
      <c r="AB75" s="48" t="s">
        <v>49</v>
      </c>
      <c r="AC75" s="49" t="e">
        <f>(SUMIFS(FMZINp4_laika_grafiks!$K$94:$K$228,FMZINp4_laika_grafiks!#REF!,'GRAFIKI II'!$AB75,FMZINp4_laika_grafiks!$M$94:$M$228,'GRAFIKI II'!AC$61)/1000000)+AC74</f>
        <v>#REF!</v>
      </c>
      <c r="AD75" s="49" t="e">
        <f>(SUMIFS(FMZINp4_laika_grafiks!$K$94:$K$228,FMZINp4_laika_grafiks!#REF!,'GRAFIKI II'!$AB75,FMZINp4_laika_grafiks!$M$94:$M$228,'GRAFIKI II'!AD$61)/1000000)+AD74</f>
        <v>#REF!</v>
      </c>
      <c r="AE75" s="49" t="e">
        <f>(SUMIFS(FMZINp4_laika_grafiks!$K$94:$K$228,FMZINp4_laika_grafiks!#REF!,'GRAFIKI II'!$AB75,FMZINp4_laika_grafiks!$M$94:$M$228,'GRAFIKI II'!AE$61)/1000000)+AE74</f>
        <v>#REF!</v>
      </c>
      <c r="AF75" s="49" t="e">
        <f>(SUMIFS(FMZINp4_laika_grafiks!$K$94:$K$228,FMZINp4_laika_grafiks!#REF!,'GRAFIKI II'!$AB75,FMZINp4_laika_grafiks!$M$94:$M$228,'GRAFIKI II'!AF$61)/1000000)+AF74</f>
        <v>#REF!</v>
      </c>
      <c r="AG75" s="49" t="e">
        <f>(SUMIFS(FMZINp4_laika_grafiks!$K$94:$K$228,FMZINp4_laika_grafiks!#REF!,'GRAFIKI II'!$AB75,FMZINp4_laika_grafiks!$M$94:$M$228,'GRAFIKI II'!AG$61)/1000000)+AG74</f>
        <v>#REF!</v>
      </c>
      <c r="AH75" s="49" t="e">
        <f>(SUMIFS(FMZINp4_laika_grafiks!$K$94:$K$228,FMZINp4_laika_grafiks!#REF!,'GRAFIKI II'!$AB75,FMZINp4_laika_grafiks!$M$94:$M$228,'GRAFIKI II'!AH$61)/1000000)+AH74</f>
        <v>#REF!</v>
      </c>
      <c r="AI75" s="49" t="e">
        <f>(SUMIFS(FMZINp4_laika_grafiks!$K$94:$K$228,FMZINp4_laika_grafiks!#REF!,'GRAFIKI II'!$AB75,FMZINp4_laika_grafiks!$M$94:$M$228,'GRAFIKI II'!AI$61)/1000000)+AI74</f>
        <v>#REF!</v>
      </c>
      <c r="AJ75" s="49" t="e">
        <f>(SUMIFS(FMZINp4_laika_grafiks!$K$94:$K$228,FMZINp4_laika_grafiks!#REF!,'GRAFIKI II'!$AB75,FMZINp4_laika_grafiks!$M$94:$M$228,'GRAFIKI II'!AJ$61)/1000000)+AJ74</f>
        <v>#REF!</v>
      </c>
      <c r="AK75" s="49" t="e">
        <f>(SUMIFS(FMZINp4_laika_grafiks!$K$94:$K$228,FMZINp4_laika_grafiks!#REF!,'GRAFIKI II'!$AB75,FMZINp4_laika_grafiks!$M$94:$M$228,'GRAFIKI II'!AK$61)/1000000)+AK74</f>
        <v>#REF!</v>
      </c>
      <c r="AL75" s="49" t="e">
        <f>(SUMIFS(FMZINp4_laika_grafiks!$K$94:$K$228,FMZINp4_laika_grafiks!#REF!,'GRAFIKI II'!$AB75,FMZINp4_laika_grafiks!$M$94:$M$228,'GRAFIKI II'!AL$61)/1000000)+AL74</f>
        <v>#REF!</v>
      </c>
      <c r="AM75" s="49" t="e">
        <f>(SUMIFS(FMZINp4_laika_grafiks!$K$94:$K$228,FMZINp4_laika_grafiks!#REF!,'GRAFIKI II'!$AB75,FMZINp4_laika_grafiks!$M$94:$M$228,'GRAFIKI II'!AM$61)/1000000)+AM74</f>
        <v>#REF!</v>
      </c>
      <c r="AN75" s="49" t="e">
        <f>(SUMIFS(FMZINp4_laika_grafiks!$K$94:$K$228,FMZINp4_laika_grafiks!#REF!,'GRAFIKI II'!$AB75,FMZINp4_laika_grafiks!$M$94:$M$228,'GRAFIKI II'!AN$61)/1000000)+AN74</f>
        <v>#REF!</v>
      </c>
    </row>
    <row r="76" spans="1:67" x14ac:dyDescent="0.25">
      <c r="A76" s="44" t="s">
        <v>21</v>
      </c>
      <c r="B76" s="38" t="e">
        <f>(SUMIFS(FMZINp4_laika_grafiks!$K$94:$K$228,FMZINp4_laika_grafiks!#REF!,$A76,FMZINp4_laika_grafiks!$M$94:$M$228,B$61))/1000000+B75</f>
        <v>#REF!</v>
      </c>
      <c r="C76" s="11" t="e">
        <f t="shared" si="37"/>
        <v>#REF!</v>
      </c>
      <c r="D76" s="38" t="e">
        <f>(SUMIFS(FMZINp4_laika_grafiks!$K$94:$K$228,FMZINp4_laika_grafiks!#REF!,$A76,FMZINp4_laika_grafiks!$M$94:$M$228,D$61))/1000000+D75</f>
        <v>#REF!</v>
      </c>
      <c r="E76" s="11" t="e">
        <f t="shared" si="38"/>
        <v>#REF!</v>
      </c>
      <c r="F76" s="38" t="e">
        <f>(SUMIFS(FMZINp4_laika_grafiks!$K$94:$K$228,FMZINp4_laika_grafiks!#REF!,$A76,FMZINp4_laika_grafiks!$M$94:$M$228,F$61))/1000000+F75</f>
        <v>#REF!</v>
      </c>
      <c r="G76" s="11" t="e">
        <f t="shared" si="39"/>
        <v>#REF!</v>
      </c>
      <c r="H76" s="38" t="e">
        <f>(SUMIFS(FMZINp4_laika_grafiks!$K$94:$K$228,FMZINp4_laika_grafiks!#REF!,$A76,FMZINp4_laika_grafiks!$M$94:$M$228,H$61))/1000000+H75</f>
        <v>#REF!</v>
      </c>
      <c r="I76" s="11" t="e">
        <f t="shared" si="40"/>
        <v>#REF!</v>
      </c>
      <c r="J76" s="38" t="e">
        <f>(SUMIFS(FMZINp4_laika_grafiks!$K$94:$K$228,FMZINp4_laika_grafiks!#REF!,$A76,FMZINp4_laika_grafiks!$M$94:$M$228,J$61))/1000000+J75</f>
        <v>#REF!</v>
      </c>
      <c r="K76" s="11" t="e">
        <f t="shared" si="41"/>
        <v>#REF!</v>
      </c>
      <c r="L76" s="38" t="e">
        <f>(SUMIFS(FMZINp4_laika_grafiks!$K$94:$K$228,FMZINp4_laika_grafiks!#REF!,$A76,FMZINp4_laika_grafiks!$M$94:$M$228,L$61))/1000000+L75</f>
        <v>#REF!</v>
      </c>
      <c r="M76" s="11" t="e">
        <f t="shared" si="42"/>
        <v>#REF!</v>
      </c>
      <c r="N76" s="38" t="e">
        <f>(SUMIFS(FMZINp4_laika_grafiks!$K$94:$K$228,FMZINp4_laika_grafiks!#REF!,$A76,FMZINp4_laika_grafiks!$M$94:$M$228,N$61))/1000000+N75</f>
        <v>#REF!</v>
      </c>
      <c r="O76" s="11" t="e">
        <f t="shared" si="43"/>
        <v>#REF!</v>
      </c>
      <c r="P76" s="38" t="e">
        <f>(SUMIFS(FMZINp4_laika_grafiks!$K$94:$K$228,FMZINp4_laika_grafiks!#REF!,$A76,FMZINp4_laika_grafiks!$M$94:$M$228,P$61))/1000000+P75</f>
        <v>#REF!</v>
      </c>
      <c r="Q76" s="11" t="e">
        <f t="shared" si="44"/>
        <v>#REF!</v>
      </c>
      <c r="R76" s="38" t="e">
        <f>(SUMIFS(FMZINp4_laika_grafiks!$K$94:$K$228,FMZINp4_laika_grafiks!#REF!,$A76,FMZINp4_laika_grafiks!$M$94:$M$228,R$61))/1000000+R75</f>
        <v>#REF!</v>
      </c>
      <c r="S76" s="11" t="e">
        <f t="shared" si="45"/>
        <v>#REF!</v>
      </c>
      <c r="T76" s="38" t="e">
        <f>(SUMIFS(FMZINp4_laika_grafiks!$K$94:$K$228,FMZINp4_laika_grafiks!#REF!,$A76,FMZINp4_laika_grafiks!$M$94:$M$228,T$61))/1000000+T75</f>
        <v>#REF!</v>
      </c>
      <c r="U76" s="11" t="e">
        <f t="shared" si="46"/>
        <v>#REF!</v>
      </c>
      <c r="V76" s="38" t="e">
        <f>(SUMIFS(FMZINp4_laika_grafiks!$K$94:$K$228,FMZINp4_laika_grafiks!#REF!,$A76,FMZINp4_laika_grafiks!$M$94:$M$228,V$61))/1000000+V75</f>
        <v>#REF!</v>
      </c>
      <c r="W76" s="11" t="e">
        <f t="shared" si="47"/>
        <v>#REF!</v>
      </c>
      <c r="X76" s="38" t="e">
        <f>(SUMIFS(FMZINp4_laika_grafiks!$K$94:$K$228,FMZINp4_laika_grafiks!#REF!,$A76,FMZINp4_laika_grafiks!$M$94:$M$228,X$61))/1000000+X75</f>
        <v>#REF!</v>
      </c>
      <c r="Y76" s="11" t="e">
        <f t="shared" si="48"/>
        <v>#REF!</v>
      </c>
      <c r="AB76" s="50" t="s">
        <v>21</v>
      </c>
      <c r="AC76" s="49" t="e">
        <f>(SUMIFS(FMZINp4_laika_grafiks!$K$94:$K$228,FMZINp4_laika_grafiks!#REF!,'GRAFIKI II'!$AB76,FMZINp4_laika_grafiks!$M$94:$M$228,'GRAFIKI II'!AC$61)/1000000)+AC75</f>
        <v>#REF!</v>
      </c>
      <c r="AD76" s="49" t="e">
        <f>(SUMIFS(FMZINp4_laika_grafiks!$K$94:$K$228,FMZINp4_laika_grafiks!#REF!,'GRAFIKI II'!$AB76,FMZINp4_laika_grafiks!$M$94:$M$228,'GRAFIKI II'!AD$61)/1000000)+AD75</f>
        <v>#REF!</v>
      </c>
      <c r="AE76" s="49" t="e">
        <f>(SUMIFS(FMZINp4_laika_grafiks!$K$94:$K$228,FMZINp4_laika_grafiks!#REF!,'GRAFIKI II'!$AB76,FMZINp4_laika_grafiks!$M$94:$M$228,'GRAFIKI II'!AE$61)/1000000)+AE75</f>
        <v>#REF!</v>
      </c>
      <c r="AF76" s="49" t="e">
        <f>(SUMIFS(FMZINp4_laika_grafiks!$K$94:$K$228,FMZINp4_laika_grafiks!#REF!,'GRAFIKI II'!$AB76,FMZINp4_laika_grafiks!$M$94:$M$228,'GRAFIKI II'!AF$61)/1000000)+AF75</f>
        <v>#REF!</v>
      </c>
      <c r="AG76" s="49" t="e">
        <f>(SUMIFS(FMZINp4_laika_grafiks!$K$94:$K$228,FMZINp4_laika_grafiks!#REF!,'GRAFIKI II'!$AB76,FMZINp4_laika_grafiks!$M$94:$M$228,'GRAFIKI II'!AG$61)/1000000)+AG75</f>
        <v>#REF!</v>
      </c>
      <c r="AH76" s="49" t="e">
        <f>(SUMIFS(FMZINp4_laika_grafiks!$K$94:$K$228,FMZINp4_laika_grafiks!#REF!,'GRAFIKI II'!$AB76,FMZINp4_laika_grafiks!$M$94:$M$228,'GRAFIKI II'!AH$61)/1000000)+AH75</f>
        <v>#REF!</v>
      </c>
      <c r="AI76" s="49" t="e">
        <f>(SUMIFS(FMZINp4_laika_grafiks!$K$94:$K$228,FMZINp4_laika_grafiks!#REF!,'GRAFIKI II'!$AB76,FMZINp4_laika_grafiks!$M$94:$M$228,'GRAFIKI II'!AI$61)/1000000)+AI75</f>
        <v>#REF!</v>
      </c>
      <c r="AJ76" s="49" t="e">
        <f>(SUMIFS(FMZINp4_laika_grafiks!$K$94:$K$228,FMZINp4_laika_grafiks!#REF!,'GRAFIKI II'!$AB76,FMZINp4_laika_grafiks!$M$94:$M$228,'GRAFIKI II'!AJ$61)/1000000)+AJ75</f>
        <v>#REF!</v>
      </c>
      <c r="AK76" s="49" t="e">
        <f>(SUMIFS(FMZINp4_laika_grafiks!$K$94:$K$228,FMZINp4_laika_grafiks!#REF!,'GRAFIKI II'!$AB76,FMZINp4_laika_grafiks!$M$94:$M$228,'GRAFIKI II'!AK$61)/1000000)+AK75</f>
        <v>#REF!</v>
      </c>
      <c r="AL76" s="49" t="e">
        <f>(SUMIFS(FMZINp4_laika_grafiks!$K$94:$K$228,FMZINp4_laika_grafiks!#REF!,'GRAFIKI II'!$AB76,FMZINp4_laika_grafiks!$M$94:$M$228,'GRAFIKI II'!AL$61)/1000000)+AL75</f>
        <v>#REF!</v>
      </c>
      <c r="AM76" s="49" t="e">
        <f>(SUMIFS(FMZINp4_laika_grafiks!$K$94:$K$228,FMZINp4_laika_grafiks!#REF!,'GRAFIKI II'!$AB76,FMZINp4_laika_grafiks!$M$94:$M$228,'GRAFIKI II'!AM$61)/1000000)+AM75</f>
        <v>#REF!</v>
      </c>
      <c r="AN76" s="49" t="e">
        <f>(SUMIFS(FMZINp4_laika_grafiks!$K$94:$K$228,FMZINp4_laika_grafiks!#REF!,'GRAFIKI II'!$AB76,FMZINp4_laika_grafiks!$M$94:$M$228,'GRAFIKI II'!AN$61)/1000000)+AN75</f>
        <v>#REF!</v>
      </c>
    </row>
    <row r="77" spans="1:67" x14ac:dyDescent="0.25">
      <c r="A77" s="42" t="s">
        <v>48</v>
      </c>
      <c r="B77" s="38" t="e">
        <f>(SUMIFS(FMZINp4_laika_grafiks!$K$94:$K$228,FMZINp4_laika_grafiks!#REF!,$A77,FMZINp4_laika_grafiks!$M$94:$M$228,B$61))/1000000+B76</f>
        <v>#REF!</v>
      </c>
      <c r="C77" s="11" t="e">
        <f t="shared" si="37"/>
        <v>#REF!</v>
      </c>
      <c r="D77" s="38" t="e">
        <f>(SUMIFS(FMZINp4_laika_grafiks!$K$94:$K$228,FMZINp4_laika_grafiks!#REF!,$A77,FMZINp4_laika_grafiks!$M$94:$M$228,D$61))/1000000+D76</f>
        <v>#REF!</v>
      </c>
      <c r="E77" s="11" t="e">
        <f t="shared" si="38"/>
        <v>#REF!</v>
      </c>
      <c r="F77" s="38" t="e">
        <f>(SUMIFS(FMZINp4_laika_grafiks!$K$94:$K$228,FMZINp4_laika_grafiks!#REF!,$A77,FMZINp4_laika_grafiks!$M$94:$M$228,F$61))/1000000+F76</f>
        <v>#REF!</v>
      </c>
      <c r="G77" s="11" t="e">
        <f t="shared" si="39"/>
        <v>#REF!</v>
      </c>
      <c r="H77" s="38" t="e">
        <f>(SUMIFS(FMZINp4_laika_grafiks!$K$94:$K$228,FMZINp4_laika_grafiks!#REF!,$A77,FMZINp4_laika_grafiks!$M$94:$M$228,H$61))/1000000+H76</f>
        <v>#REF!</v>
      </c>
      <c r="I77" s="11" t="e">
        <f t="shared" si="40"/>
        <v>#REF!</v>
      </c>
      <c r="J77" s="38" t="e">
        <f>(SUMIFS(FMZINp4_laika_grafiks!$K$94:$K$228,FMZINp4_laika_grafiks!#REF!,$A77,FMZINp4_laika_grafiks!$M$94:$M$228,J$61))/1000000+J76</f>
        <v>#REF!</v>
      </c>
      <c r="K77" s="11" t="e">
        <f t="shared" si="41"/>
        <v>#REF!</v>
      </c>
      <c r="L77" s="38" t="e">
        <f>(SUMIFS(FMZINp4_laika_grafiks!$K$94:$K$228,FMZINp4_laika_grafiks!#REF!,$A77,FMZINp4_laika_grafiks!$M$94:$M$228,L$61))/1000000+L76</f>
        <v>#REF!</v>
      </c>
      <c r="M77" s="11" t="e">
        <f t="shared" si="42"/>
        <v>#REF!</v>
      </c>
      <c r="N77" s="38" t="e">
        <f>(SUMIFS(FMZINp4_laika_grafiks!$K$94:$K$228,FMZINp4_laika_grafiks!#REF!,$A77,FMZINp4_laika_grafiks!$M$94:$M$228,N$61))/1000000+N76</f>
        <v>#REF!</v>
      </c>
      <c r="O77" s="11" t="e">
        <f t="shared" si="43"/>
        <v>#REF!</v>
      </c>
      <c r="P77" s="38" t="e">
        <f>(SUMIFS(FMZINp4_laika_grafiks!$K$94:$K$228,FMZINp4_laika_grafiks!#REF!,$A77,FMZINp4_laika_grafiks!$M$94:$M$228,P$61))/1000000+P76</f>
        <v>#REF!</v>
      </c>
      <c r="Q77" s="11" t="e">
        <f t="shared" si="44"/>
        <v>#REF!</v>
      </c>
      <c r="R77" s="38" t="e">
        <f>(SUMIFS(FMZINp4_laika_grafiks!$K$94:$K$228,FMZINp4_laika_grafiks!#REF!,$A77,FMZINp4_laika_grafiks!$M$94:$M$228,R$61))/1000000+R76</f>
        <v>#REF!</v>
      </c>
      <c r="S77" s="11" t="e">
        <f t="shared" si="45"/>
        <v>#REF!</v>
      </c>
      <c r="T77" s="38" t="e">
        <f>(SUMIFS(FMZINp4_laika_grafiks!$K$94:$K$228,FMZINp4_laika_grafiks!#REF!,$A77,FMZINp4_laika_grafiks!$M$94:$M$228,T$61))/1000000+T76</f>
        <v>#REF!</v>
      </c>
      <c r="U77" s="11" t="e">
        <f t="shared" si="46"/>
        <v>#REF!</v>
      </c>
      <c r="V77" s="38" t="e">
        <f>(SUMIFS(FMZINp4_laika_grafiks!$K$94:$K$228,FMZINp4_laika_grafiks!#REF!,$A77,FMZINp4_laika_grafiks!$M$94:$M$228,V$61))/1000000+V76</f>
        <v>#REF!</v>
      </c>
      <c r="W77" s="11" t="e">
        <f t="shared" si="47"/>
        <v>#REF!</v>
      </c>
      <c r="X77" s="38" t="e">
        <f>(SUMIFS(FMZINp4_laika_grafiks!$K$94:$K$228,FMZINp4_laika_grafiks!#REF!,$A77,FMZINp4_laika_grafiks!$M$94:$M$228,X$61))/1000000+X76</f>
        <v>#REF!</v>
      </c>
      <c r="Y77" s="11" t="e">
        <f t="shared" si="48"/>
        <v>#REF!</v>
      </c>
      <c r="AB77" s="48" t="s">
        <v>48</v>
      </c>
      <c r="AC77" s="49" t="e">
        <f>(SUMIFS(FMZINp4_laika_grafiks!$K$94:$K$228,FMZINp4_laika_grafiks!#REF!,'GRAFIKI II'!$AB77,FMZINp4_laika_grafiks!$M$94:$M$228,'GRAFIKI II'!AC$61)/1000000)+AC76</f>
        <v>#REF!</v>
      </c>
      <c r="AD77" s="49" t="e">
        <f>(SUMIFS(FMZINp4_laika_grafiks!$K$94:$K$228,FMZINp4_laika_grafiks!#REF!,'GRAFIKI II'!$AB77,FMZINp4_laika_grafiks!$M$94:$M$228,'GRAFIKI II'!AD$61)/1000000)+AD76</f>
        <v>#REF!</v>
      </c>
      <c r="AE77" s="49" t="e">
        <f>(SUMIFS(FMZINp4_laika_grafiks!$K$94:$K$228,FMZINp4_laika_grafiks!#REF!,'GRAFIKI II'!$AB77,FMZINp4_laika_grafiks!$M$94:$M$228,'GRAFIKI II'!AE$61)/1000000)+AE76</f>
        <v>#REF!</v>
      </c>
      <c r="AF77" s="49" t="e">
        <f>(SUMIFS(FMZINp4_laika_grafiks!$K$94:$K$228,FMZINp4_laika_grafiks!#REF!,'GRAFIKI II'!$AB77,FMZINp4_laika_grafiks!$M$94:$M$228,'GRAFIKI II'!AF$61)/1000000)+AF76</f>
        <v>#REF!</v>
      </c>
      <c r="AG77" s="49" t="e">
        <f>(SUMIFS(FMZINp4_laika_grafiks!$K$94:$K$228,FMZINp4_laika_grafiks!#REF!,'GRAFIKI II'!$AB77,FMZINp4_laika_grafiks!$M$94:$M$228,'GRAFIKI II'!AG$61)/1000000)+AG76</f>
        <v>#REF!</v>
      </c>
      <c r="AH77" s="49" t="e">
        <f>(SUMIFS(FMZINp4_laika_grafiks!$K$94:$K$228,FMZINp4_laika_grafiks!#REF!,'GRAFIKI II'!$AB77,FMZINp4_laika_grafiks!$M$94:$M$228,'GRAFIKI II'!AH$61)/1000000)+AH76</f>
        <v>#REF!</v>
      </c>
      <c r="AI77" s="49" t="e">
        <f>(SUMIFS(FMZINp4_laika_grafiks!$K$94:$K$228,FMZINp4_laika_grafiks!#REF!,'GRAFIKI II'!$AB77,FMZINp4_laika_grafiks!$M$94:$M$228,'GRAFIKI II'!AI$61)/1000000)+AI76</f>
        <v>#REF!</v>
      </c>
      <c r="AJ77" s="49" t="e">
        <f>(SUMIFS(FMZINp4_laika_grafiks!$K$94:$K$228,FMZINp4_laika_grafiks!#REF!,'GRAFIKI II'!$AB77,FMZINp4_laika_grafiks!$M$94:$M$228,'GRAFIKI II'!AJ$61)/1000000)+AJ76</f>
        <v>#REF!</v>
      </c>
      <c r="AK77" s="49" t="e">
        <f>(SUMIFS(FMZINp4_laika_grafiks!$K$94:$K$228,FMZINp4_laika_grafiks!#REF!,'GRAFIKI II'!$AB77,FMZINp4_laika_grafiks!$M$94:$M$228,'GRAFIKI II'!AK$61)/1000000)+AK76</f>
        <v>#REF!</v>
      </c>
      <c r="AL77" s="49" t="e">
        <f>(SUMIFS(FMZINp4_laika_grafiks!$K$94:$K$228,FMZINp4_laika_grafiks!#REF!,'GRAFIKI II'!$AB77,FMZINp4_laika_grafiks!$M$94:$M$228,'GRAFIKI II'!AL$61)/1000000)+AL76</f>
        <v>#REF!</v>
      </c>
      <c r="AM77" s="49" t="e">
        <f>(SUMIFS(FMZINp4_laika_grafiks!$K$94:$K$228,FMZINp4_laika_grafiks!#REF!,'GRAFIKI II'!$AB77,FMZINp4_laika_grafiks!$M$94:$M$228,'GRAFIKI II'!AM$61)/1000000)+AM76</f>
        <v>#REF!</v>
      </c>
      <c r="AN77" s="49" t="e">
        <f>(SUMIFS(FMZINp4_laika_grafiks!$K$94:$K$228,FMZINp4_laika_grafiks!#REF!,'GRAFIKI II'!$AB77,FMZINp4_laika_grafiks!$M$94:$M$228,'GRAFIKI II'!AN$61)/1000000)+AN76</f>
        <v>#REF!</v>
      </c>
    </row>
    <row r="78" spans="1:67" x14ac:dyDescent="0.25">
      <c r="A78" s="45" t="s">
        <v>47</v>
      </c>
      <c r="B78" s="38" t="e">
        <f>(SUMIFS(FMZINp4_laika_grafiks!$K$94:$K$228,FMZINp4_laika_grafiks!#REF!,$A78,FMZINp4_laika_grafiks!$M$94:$M$228,B$61))/1000000+B77</f>
        <v>#REF!</v>
      </c>
      <c r="C78" s="11" t="e">
        <f t="shared" si="37"/>
        <v>#REF!</v>
      </c>
      <c r="D78" s="38" t="e">
        <f>(SUMIFS(FMZINp4_laika_grafiks!$K$94:$K$228,FMZINp4_laika_grafiks!#REF!,$A78,FMZINp4_laika_grafiks!$M$94:$M$228,D$61))/1000000+D77</f>
        <v>#REF!</v>
      </c>
      <c r="E78" s="11" t="e">
        <f t="shared" si="38"/>
        <v>#REF!</v>
      </c>
      <c r="F78" s="38" t="e">
        <f>(SUMIFS(FMZINp4_laika_grafiks!$K$94:$K$228,FMZINp4_laika_grafiks!#REF!,$A78,FMZINp4_laika_grafiks!$M$94:$M$228,F$61))/1000000+F77</f>
        <v>#REF!</v>
      </c>
      <c r="G78" s="11" t="e">
        <f t="shared" si="39"/>
        <v>#REF!</v>
      </c>
      <c r="H78" s="38" t="e">
        <f>(SUMIFS(FMZINp4_laika_grafiks!$K$94:$K$228,FMZINp4_laika_grafiks!#REF!,$A78,FMZINp4_laika_grafiks!$M$94:$M$228,H$61))/1000000+H77</f>
        <v>#REF!</v>
      </c>
      <c r="I78" s="11" t="e">
        <f t="shared" si="40"/>
        <v>#REF!</v>
      </c>
      <c r="J78" s="38" t="e">
        <f>(SUMIFS(FMZINp4_laika_grafiks!$K$94:$K$228,FMZINp4_laika_grafiks!#REF!,$A78,FMZINp4_laika_grafiks!$M$94:$M$228,J$61))/1000000+J77</f>
        <v>#REF!</v>
      </c>
      <c r="K78" s="11" t="e">
        <f t="shared" si="41"/>
        <v>#REF!</v>
      </c>
      <c r="L78" s="38" t="e">
        <f>(SUMIFS(FMZINp4_laika_grafiks!$K$94:$K$228,FMZINp4_laika_grafiks!#REF!,$A78,FMZINp4_laika_grafiks!$M$94:$M$228,L$61))/1000000+L77</f>
        <v>#REF!</v>
      </c>
      <c r="M78" s="11" t="e">
        <f t="shared" si="42"/>
        <v>#REF!</v>
      </c>
      <c r="N78" s="38" t="e">
        <f>(SUMIFS(FMZINp4_laika_grafiks!$K$94:$K$228,FMZINp4_laika_grafiks!#REF!,$A78,FMZINp4_laika_grafiks!$M$94:$M$228,N$61))/1000000+N77</f>
        <v>#REF!</v>
      </c>
      <c r="O78" s="11" t="e">
        <f t="shared" si="43"/>
        <v>#REF!</v>
      </c>
      <c r="P78" s="38" t="e">
        <f>(SUMIFS(FMZINp4_laika_grafiks!$K$94:$K$228,FMZINp4_laika_grafiks!#REF!,$A78,FMZINp4_laika_grafiks!$M$94:$M$228,P$61))/1000000+P77</f>
        <v>#REF!</v>
      </c>
      <c r="Q78" s="11" t="e">
        <f t="shared" si="44"/>
        <v>#REF!</v>
      </c>
      <c r="R78" s="38" t="e">
        <f>(SUMIFS(FMZINp4_laika_grafiks!$K$94:$K$228,FMZINp4_laika_grafiks!#REF!,$A78,FMZINp4_laika_grafiks!$M$94:$M$228,R$61))/1000000+R77</f>
        <v>#REF!</v>
      </c>
      <c r="S78" s="11" t="e">
        <f t="shared" si="45"/>
        <v>#REF!</v>
      </c>
      <c r="T78" s="38" t="e">
        <f>(SUMIFS(FMZINp4_laika_grafiks!$K$94:$K$228,FMZINp4_laika_grafiks!#REF!,$A78,FMZINp4_laika_grafiks!$M$94:$M$228,T$61))/1000000+T77</f>
        <v>#REF!</v>
      </c>
      <c r="U78" s="11" t="e">
        <f t="shared" si="46"/>
        <v>#REF!</v>
      </c>
      <c r="V78" s="38" t="e">
        <f>(SUMIFS(FMZINp4_laika_grafiks!$K$94:$K$228,FMZINp4_laika_grafiks!#REF!,$A78,FMZINp4_laika_grafiks!$M$94:$M$228,V$61))/1000000+V77</f>
        <v>#REF!</v>
      </c>
      <c r="W78" s="11" t="e">
        <f t="shared" si="47"/>
        <v>#REF!</v>
      </c>
      <c r="X78" s="38" t="e">
        <f>(SUMIFS(FMZINp4_laika_grafiks!$K$94:$K$228,FMZINp4_laika_grafiks!#REF!,$A78,FMZINp4_laika_grafiks!$M$94:$M$228,X$61))/1000000+X77</f>
        <v>#REF!</v>
      </c>
      <c r="Y78" s="11" t="e">
        <f t="shared" si="48"/>
        <v>#REF!</v>
      </c>
      <c r="AB78" s="51" t="s">
        <v>47</v>
      </c>
      <c r="AC78" s="49" t="e">
        <f>(SUMIFS(FMZINp4_laika_grafiks!$K$94:$K$228,FMZINp4_laika_grafiks!#REF!,'GRAFIKI II'!$AB78,FMZINp4_laika_grafiks!$M$94:$M$228,'GRAFIKI II'!AC$61)/1000000)+AC77</f>
        <v>#REF!</v>
      </c>
      <c r="AD78" s="49" t="e">
        <f>(SUMIFS(FMZINp4_laika_grafiks!$K$94:$K$228,FMZINp4_laika_grafiks!#REF!,'GRAFIKI II'!$AB78,FMZINp4_laika_grafiks!$M$94:$M$228,'GRAFIKI II'!AD$61)/1000000)+AD77</f>
        <v>#REF!</v>
      </c>
      <c r="AE78" s="49" t="e">
        <f>(SUMIFS(FMZINp4_laika_grafiks!$K$94:$K$228,FMZINp4_laika_grafiks!#REF!,'GRAFIKI II'!$AB78,FMZINp4_laika_grafiks!$M$94:$M$228,'GRAFIKI II'!AE$61)/1000000)+AE77</f>
        <v>#REF!</v>
      </c>
      <c r="AF78" s="49" t="e">
        <f>(SUMIFS(FMZINp4_laika_grafiks!$K$94:$K$228,FMZINp4_laika_grafiks!#REF!,'GRAFIKI II'!$AB78,FMZINp4_laika_grafiks!$M$94:$M$228,'GRAFIKI II'!AF$61)/1000000)+AF77</f>
        <v>#REF!</v>
      </c>
      <c r="AG78" s="49" t="e">
        <f>(SUMIFS(FMZINp4_laika_grafiks!$K$94:$K$228,FMZINp4_laika_grafiks!#REF!,'GRAFIKI II'!$AB78,FMZINp4_laika_grafiks!$M$94:$M$228,'GRAFIKI II'!AG$61)/1000000)+AG77</f>
        <v>#REF!</v>
      </c>
      <c r="AH78" s="49" t="e">
        <f>(SUMIFS(FMZINp4_laika_grafiks!$K$94:$K$228,FMZINp4_laika_grafiks!#REF!,'GRAFIKI II'!$AB78,FMZINp4_laika_grafiks!$M$94:$M$228,'GRAFIKI II'!AH$61)/1000000)+AH77</f>
        <v>#REF!</v>
      </c>
      <c r="AI78" s="49" t="e">
        <f>(SUMIFS(FMZINp4_laika_grafiks!$K$94:$K$228,FMZINp4_laika_grafiks!#REF!,'GRAFIKI II'!$AB78,FMZINp4_laika_grafiks!$M$94:$M$228,'GRAFIKI II'!AI$61)/1000000)+AI77</f>
        <v>#REF!</v>
      </c>
      <c r="AJ78" s="49" t="e">
        <f>(SUMIFS(FMZINp4_laika_grafiks!$K$94:$K$228,FMZINp4_laika_grafiks!#REF!,'GRAFIKI II'!$AB78,FMZINp4_laika_grafiks!$M$94:$M$228,'GRAFIKI II'!AJ$61)/1000000)+AJ77</f>
        <v>#REF!</v>
      </c>
      <c r="AK78" s="49" t="e">
        <f>(SUMIFS(FMZINp4_laika_grafiks!$K$94:$K$228,FMZINp4_laika_grafiks!#REF!,'GRAFIKI II'!$AB78,FMZINp4_laika_grafiks!$M$94:$M$228,'GRAFIKI II'!AK$61)/1000000)+AK77</f>
        <v>#REF!</v>
      </c>
      <c r="AL78" s="49" t="e">
        <f>(SUMIFS(FMZINp4_laika_grafiks!$K$94:$K$228,FMZINp4_laika_grafiks!#REF!,'GRAFIKI II'!$AB78,FMZINp4_laika_grafiks!$M$94:$M$228,'GRAFIKI II'!AL$61)/1000000)+AL77</f>
        <v>#REF!</v>
      </c>
      <c r="AM78" s="49" t="e">
        <f>(SUMIFS(FMZINp4_laika_grafiks!$K$94:$K$228,FMZINp4_laika_grafiks!#REF!,'GRAFIKI II'!$AB78,FMZINp4_laika_grafiks!$M$94:$M$228,'GRAFIKI II'!AM$61)/1000000)+AM77</f>
        <v>#REF!</v>
      </c>
      <c r="AN78" s="49" t="e">
        <f>(SUMIFS(FMZINp4_laika_grafiks!$K$94:$K$228,FMZINp4_laika_grafiks!#REF!,'GRAFIKI II'!$AB78,FMZINp4_laika_grafiks!$M$94:$M$228,'GRAFIKI II'!AN$61)/1000000)+AN77</f>
        <v>#REF!</v>
      </c>
    </row>
    <row r="79" spans="1:67" x14ac:dyDescent="0.25">
      <c r="A79" s="45" t="s">
        <v>46</v>
      </c>
      <c r="B79" s="38" t="e">
        <f>(SUMIFS(FMZINp4_laika_grafiks!$K$94:$K$228,FMZINp4_laika_grafiks!#REF!,$A79,FMZINp4_laika_grafiks!$M$94:$M$228,B$61))/1000000+B78</f>
        <v>#REF!</v>
      </c>
      <c r="C79" s="11" t="e">
        <f t="shared" si="37"/>
        <v>#REF!</v>
      </c>
      <c r="D79" s="38" t="e">
        <f>(SUMIFS(FMZINp4_laika_grafiks!$K$94:$K$228,FMZINp4_laika_grafiks!#REF!,$A79,FMZINp4_laika_grafiks!$M$94:$M$228,D$61))/1000000+D78</f>
        <v>#REF!</v>
      </c>
      <c r="E79" s="11" t="e">
        <f t="shared" si="38"/>
        <v>#REF!</v>
      </c>
      <c r="F79" s="38" t="e">
        <f>(SUMIFS(FMZINp4_laika_grafiks!$K$94:$K$228,FMZINp4_laika_grafiks!#REF!,$A79,FMZINp4_laika_grafiks!$M$94:$M$228,F$61))/1000000+F78</f>
        <v>#REF!</v>
      </c>
      <c r="G79" s="11" t="e">
        <f t="shared" si="39"/>
        <v>#REF!</v>
      </c>
      <c r="H79" s="38" t="e">
        <f>(SUMIFS(FMZINp4_laika_grafiks!$K$94:$K$228,FMZINp4_laika_grafiks!#REF!,$A79,FMZINp4_laika_grafiks!$M$94:$M$228,H$61))/1000000+H78</f>
        <v>#REF!</v>
      </c>
      <c r="I79" s="11" t="e">
        <f t="shared" si="40"/>
        <v>#REF!</v>
      </c>
      <c r="J79" s="38" t="e">
        <f>(SUMIFS(FMZINp4_laika_grafiks!$K$94:$K$228,FMZINp4_laika_grafiks!#REF!,$A79,FMZINp4_laika_grafiks!$M$94:$M$228,J$61))/1000000+J78</f>
        <v>#REF!</v>
      </c>
      <c r="K79" s="11" t="e">
        <f t="shared" si="41"/>
        <v>#REF!</v>
      </c>
      <c r="L79" s="38" t="e">
        <f>(SUMIFS(FMZINp4_laika_grafiks!$K$94:$K$228,FMZINp4_laika_grafiks!#REF!,$A79,FMZINp4_laika_grafiks!$M$94:$M$228,L$61))/1000000+L78</f>
        <v>#REF!</v>
      </c>
      <c r="M79" s="11" t="e">
        <f t="shared" si="42"/>
        <v>#REF!</v>
      </c>
      <c r="N79" s="38" t="e">
        <f>(SUMIFS(FMZINp4_laika_grafiks!$K$94:$K$228,FMZINp4_laika_grafiks!#REF!,$A79,FMZINp4_laika_grafiks!$M$94:$M$228,N$61))/1000000+N78</f>
        <v>#REF!</v>
      </c>
      <c r="O79" s="11" t="e">
        <f t="shared" si="43"/>
        <v>#REF!</v>
      </c>
      <c r="P79" s="38" t="e">
        <f>(SUMIFS(FMZINp4_laika_grafiks!$K$94:$K$228,FMZINp4_laika_grafiks!#REF!,$A79,FMZINp4_laika_grafiks!$M$94:$M$228,P$61))/1000000+P78</f>
        <v>#REF!</v>
      </c>
      <c r="Q79" s="11" t="e">
        <f t="shared" si="44"/>
        <v>#REF!</v>
      </c>
      <c r="R79" s="38" t="e">
        <f>(SUMIFS(FMZINp4_laika_grafiks!$K$94:$K$228,FMZINp4_laika_grafiks!#REF!,$A79,FMZINp4_laika_grafiks!$M$94:$M$228,R$61))/1000000+R78</f>
        <v>#REF!</v>
      </c>
      <c r="S79" s="11" t="e">
        <f t="shared" si="45"/>
        <v>#REF!</v>
      </c>
      <c r="T79" s="38" t="e">
        <f>(SUMIFS(FMZINp4_laika_grafiks!$K$94:$K$228,FMZINp4_laika_grafiks!#REF!,$A79,FMZINp4_laika_grafiks!$M$94:$M$228,T$61))/1000000+T78</f>
        <v>#REF!</v>
      </c>
      <c r="U79" s="11" t="e">
        <f t="shared" si="46"/>
        <v>#REF!</v>
      </c>
      <c r="V79" s="38" t="e">
        <f>(SUMIFS(FMZINp4_laika_grafiks!$K$94:$K$228,FMZINp4_laika_grafiks!#REF!,$A79,FMZINp4_laika_grafiks!$M$94:$M$228,V$61))/1000000+V78</f>
        <v>#REF!</v>
      </c>
      <c r="W79" s="11" t="e">
        <f t="shared" si="47"/>
        <v>#REF!</v>
      </c>
      <c r="X79" s="38" t="e">
        <f>(SUMIFS(FMZINp4_laika_grafiks!$K$94:$K$228,FMZINp4_laika_grafiks!#REF!,$A79,FMZINp4_laika_grafiks!$M$94:$M$228,X$61))/1000000+X78</f>
        <v>#REF!</v>
      </c>
      <c r="Y79" s="11" t="e">
        <f t="shared" si="48"/>
        <v>#REF!</v>
      </c>
      <c r="AB79" s="51" t="s">
        <v>46</v>
      </c>
      <c r="AC79" s="49" t="e">
        <f>(SUMIFS(FMZINp4_laika_grafiks!$K$94:$K$228,FMZINp4_laika_grafiks!#REF!,'GRAFIKI II'!$AB79,FMZINp4_laika_grafiks!$M$94:$M$228,'GRAFIKI II'!AC$61)/1000000)+AC78</f>
        <v>#REF!</v>
      </c>
      <c r="AD79" s="49" t="e">
        <f>(SUMIFS(FMZINp4_laika_grafiks!$K$94:$K$228,FMZINp4_laika_grafiks!#REF!,'GRAFIKI II'!$AB79,FMZINp4_laika_grafiks!$M$94:$M$228,'GRAFIKI II'!AD$61)/1000000)+AD78</f>
        <v>#REF!</v>
      </c>
      <c r="AE79" s="49" t="e">
        <f>(SUMIFS(FMZINp4_laika_grafiks!$K$94:$K$228,FMZINp4_laika_grafiks!#REF!,'GRAFIKI II'!$AB79,FMZINp4_laika_grafiks!$M$94:$M$228,'GRAFIKI II'!AE$61)/1000000)+AE78</f>
        <v>#REF!</v>
      </c>
      <c r="AF79" s="49" t="e">
        <f>(SUMIFS(FMZINp4_laika_grafiks!$K$94:$K$228,FMZINp4_laika_grafiks!#REF!,'GRAFIKI II'!$AB79,FMZINp4_laika_grafiks!$M$94:$M$228,'GRAFIKI II'!AF$61)/1000000)+AF78</f>
        <v>#REF!</v>
      </c>
      <c r="AG79" s="49" t="e">
        <f>(SUMIFS(FMZINp4_laika_grafiks!$K$94:$K$228,FMZINp4_laika_grafiks!#REF!,'GRAFIKI II'!$AB79,FMZINp4_laika_grafiks!$M$94:$M$228,'GRAFIKI II'!AG$61)/1000000)+AG78</f>
        <v>#REF!</v>
      </c>
      <c r="AH79" s="49" t="e">
        <f>(SUMIFS(FMZINp4_laika_grafiks!$K$94:$K$228,FMZINp4_laika_grafiks!#REF!,'GRAFIKI II'!$AB79,FMZINp4_laika_grafiks!$M$94:$M$228,'GRAFIKI II'!AH$61)/1000000)+AH78</f>
        <v>#REF!</v>
      </c>
      <c r="AI79" s="49" t="e">
        <f>(SUMIFS(FMZINp4_laika_grafiks!$K$94:$K$228,FMZINp4_laika_grafiks!#REF!,'GRAFIKI II'!$AB79,FMZINp4_laika_grafiks!$M$94:$M$228,'GRAFIKI II'!AI$61)/1000000)+AI78</f>
        <v>#REF!</v>
      </c>
      <c r="AJ79" s="49" t="e">
        <f>(SUMIFS(FMZINp4_laika_grafiks!$K$94:$K$228,FMZINp4_laika_grafiks!#REF!,'GRAFIKI II'!$AB79,FMZINp4_laika_grafiks!$M$94:$M$228,'GRAFIKI II'!AJ$61)/1000000)+AJ78</f>
        <v>#REF!</v>
      </c>
      <c r="AK79" s="49" t="e">
        <f>(SUMIFS(FMZINp4_laika_grafiks!$K$94:$K$228,FMZINp4_laika_grafiks!#REF!,'GRAFIKI II'!$AB79,FMZINp4_laika_grafiks!$M$94:$M$228,'GRAFIKI II'!AK$61)/1000000)+AK78</f>
        <v>#REF!</v>
      </c>
      <c r="AL79" s="49" t="e">
        <f>(SUMIFS(FMZINp4_laika_grafiks!$K$94:$K$228,FMZINp4_laika_grafiks!#REF!,'GRAFIKI II'!$AB79,FMZINp4_laika_grafiks!$M$94:$M$228,'GRAFIKI II'!AL$61)/1000000)+AL78</f>
        <v>#REF!</v>
      </c>
      <c r="AM79" s="49" t="e">
        <f>(SUMIFS(FMZINp4_laika_grafiks!$K$94:$K$228,FMZINp4_laika_grafiks!#REF!,'GRAFIKI II'!$AB79,FMZINp4_laika_grafiks!$M$94:$M$228,'GRAFIKI II'!AM$61)/1000000)+AM78</f>
        <v>#REF!</v>
      </c>
      <c r="AN79" s="49" t="e">
        <f>(SUMIFS(FMZINp4_laika_grafiks!$K$94:$K$228,FMZINp4_laika_grafiks!#REF!,'GRAFIKI II'!$AB79,FMZINp4_laika_grafiks!$M$94:$M$228,'GRAFIKI II'!AN$61)/1000000)+AN78</f>
        <v>#REF!</v>
      </c>
    </row>
    <row r="80" spans="1:67" x14ac:dyDescent="0.25">
      <c r="A80" s="45" t="s">
        <v>50</v>
      </c>
      <c r="B80" s="38" t="e">
        <f>(SUMIFS(FMZINp4_laika_grafiks!$K$94:$K$228,FMZINp4_laika_grafiks!#REF!,$A80,FMZINp4_laika_grafiks!$M$94:$M$228,B$61))/1000000+B79</f>
        <v>#REF!</v>
      </c>
      <c r="C80" s="11" t="e">
        <f t="shared" si="37"/>
        <v>#REF!</v>
      </c>
      <c r="D80" s="38" t="e">
        <f>(SUMIFS(FMZINp4_laika_grafiks!$K$94:$K$228,FMZINp4_laika_grafiks!#REF!,$A80,FMZINp4_laika_grafiks!$M$94:$M$228,D$61))/1000000+D79</f>
        <v>#REF!</v>
      </c>
      <c r="E80" s="11" t="e">
        <f t="shared" si="38"/>
        <v>#REF!</v>
      </c>
      <c r="F80" s="38" t="e">
        <f>(SUMIFS(FMZINp4_laika_grafiks!$K$94:$K$228,FMZINp4_laika_grafiks!#REF!,$A80,FMZINp4_laika_grafiks!$M$94:$M$228,F$61))/1000000+F79</f>
        <v>#REF!</v>
      </c>
      <c r="G80" s="11" t="e">
        <f t="shared" si="39"/>
        <v>#REF!</v>
      </c>
      <c r="H80" s="38" t="e">
        <f>(SUMIFS(FMZINp4_laika_grafiks!$K$94:$K$228,FMZINp4_laika_grafiks!#REF!,$A80,FMZINp4_laika_grafiks!$M$94:$M$228,H$61))/1000000+H79</f>
        <v>#REF!</v>
      </c>
      <c r="I80" s="11" t="e">
        <f t="shared" si="40"/>
        <v>#REF!</v>
      </c>
      <c r="J80" s="38" t="e">
        <f>(SUMIFS(FMZINp4_laika_grafiks!$K$94:$K$228,FMZINp4_laika_grafiks!#REF!,$A80,FMZINp4_laika_grafiks!$M$94:$M$228,J$61))/1000000+J79</f>
        <v>#REF!</v>
      </c>
      <c r="K80" s="11" t="e">
        <f t="shared" si="41"/>
        <v>#REF!</v>
      </c>
      <c r="L80" s="38" t="e">
        <f>(SUMIFS(FMZINp4_laika_grafiks!$K$94:$K$228,FMZINp4_laika_grafiks!#REF!,$A80,FMZINp4_laika_grafiks!$M$94:$M$228,L$61))/1000000+L79</f>
        <v>#REF!</v>
      </c>
      <c r="M80" s="11" t="e">
        <f t="shared" si="42"/>
        <v>#REF!</v>
      </c>
      <c r="N80" s="38" t="e">
        <f>(SUMIFS(FMZINp4_laika_grafiks!$K$94:$K$228,FMZINp4_laika_grafiks!#REF!,$A80,FMZINp4_laika_grafiks!$M$94:$M$228,N$61))/1000000+N79</f>
        <v>#REF!</v>
      </c>
      <c r="O80" s="11" t="e">
        <f t="shared" si="43"/>
        <v>#REF!</v>
      </c>
      <c r="P80" s="38" t="e">
        <f>(SUMIFS(FMZINp4_laika_grafiks!$K$94:$K$228,FMZINp4_laika_grafiks!#REF!,$A80,FMZINp4_laika_grafiks!$M$94:$M$228,P$61))/1000000+P79</f>
        <v>#REF!</v>
      </c>
      <c r="Q80" s="11" t="e">
        <f t="shared" si="44"/>
        <v>#REF!</v>
      </c>
      <c r="R80" s="38" t="e">
        <f>(SUMIFS(FMZINp4_laika_grafiks!$K$94:$K$228,FMZINp4_laika_grafiks!#REF!,$A80,FMZINp4_laika_grafiks!$M$94:$M$228,R$61))/1000000+R79</f>
        <v>#REF!</v>
      </c>
      <c r="S80" s="11" t="e">
        <f t="shared" si="45"/>
        <v>#REF!</v>
      </c>
      <c r="T80" s="38" t="e">
        <f>(SUMIFS(FMZINp4_laika_grafiks!$K$94:$K$228,FMZINp4_laika_grafiks!#REF!,$A80,FMZINp4_laika_grafiks!$M$94:$M$228,T$61))/1000000+T79</f>
        <v>#REF!</v>
      </c>
      <c r="U80" s="11" t="e">
        <f t="shared" si="46"/>
        <v>#REF!</v>
      </c>
      <c r="V80" s="38" t="e">
        <f>(SUMIFS(FMZINp4_laika_grafiks!$K$94:$K$228,FMZINp4_laika_grafiks!#REF!,$A80,FMZINp4_laika_grafiks!$M$94:$M$228,V$61))/1000000+V79</f>
        <v>#REF!</v>
      </c>
      <c r="W80" s="11" t="e">
        <f t="shared" si="47"/>
        <v>#REF!</v>
      </c>
      <c r="X80" s="38" t="e">
        <f>(SUMIFS(FMZINp4_laika_grafiks!$K$94:$K$228,FMZINp4_laika_grafiks!#REF!,$A80,FMZINp4_laika_grafiks!$M$94:$M$228,X$61))/1000000+X79</f>
        <v>#REF!</v>
      </c>
      <c r="Y80" s="11" t="e">
        <f t="shared" si="48"/>
        <v>#REF!</v>
      </c>
      <c r="AB80" s="51" t="s">
        <v>50</v>
      </c>
      <c r="AC80" s="49" t="e">
        <f>(SUMIFS(FMZINp4_laika_grafiks!$K$94:$K$228,FMZINp4_laika_grafiks!#REF!,'GRAFIKI II'!$AB80,FMZINp4_laika_grafiks!$M$94:$M$228,'GRAFIKI II'!AC$61)/1000000)+AC79</f>
        <v>#REF!</v>
      </c>
      <c r="AD80" s="49" t="e">
        <f>(SUMIFS(FMZINp4_laika_grafiks!$K$94:$K$228,FMZINp4_laika_grafiks!#REF!,'GRAFIKI II'!$AB80,FMZINp4_laika_grafiks!$M$94:$M$228,'GRAFIKI II'!AD$61)/1000000)+AD79</f>
        <v>#REF!</v>
      </c>
      <c r="AE80" s="49" t="e">
        <f>(SUMIFS(FMZINp4_laika_grafiks!$K$94:$K$228,FMZINp4_laika_grafiks!#REF!,'GRAFIKI II'!$AB80,FMZINp4_laika_grafiks!$M$94:$M$228,'GRAFIKI II'!AE$61)/1000000)+AE79</f>
        <v>#REF!</v>
      </c>
      <c r="AF80" s="49" t="e">
        <f>(SUMIFS(FMZINp4_laika_grafiks!$K$94:$K$228,FMZINp4_laika_grafiks!#REF!,'GRAFIKI II'!$AB80,FMZINp4_laika_grafiks!$M$94:$M$228,'GRAFIKI II'!AF$61)/1000000)+AF79</f>
        <v>#REF!</v>
      </c>
      <c r="AG80" s="49" t="e">
        <f>(SUMIFS(FMZINp4_laika_grafiks!$K$94:$K$228,FMZINp4_laika_grafiks!#REF!,'GRAFIKI II'!$AB80,FMZINp4_laika_grafiks!$M$94:$M$228,'GRAFIKI II'!AG$61)/1000000)+AG79</f>
        <v>#REF!</v>
      </c>
      <c r="AH80" s="49" t="e">
        <f>(SUMIFS(FMZINp4_laika_grafiks!$K$94:$K$228,FMZINp4_laika_grafiks!#REF!,'GRAFIKI II'!$AB80,FMZINp4_laika_grafiks!$M$94:$M$228,'GRAFIKI II'!AH$61)/1000000)+AH79</f>
        <v>#REF!</v>
      </c>
      <c r="AI80" s="49" t="e">
        <f>(SUMIFS(FMZINp4_laika_grafiks!$K$94:$K$228,FMZINp4_laika_grafiks!#REF!,'GRAFIKI II'!$AB80,FMZINp4_laika_grafiks!$M$94:$M$228,'GRAFIKI II'!AI$61)/1000000)+AI79</f>
        <v>#REF!</v>
      </c>
      <c r="AJ80" s="49" t="e">
        <f>(SUMIFS(FMZINp4_laika_grafiks!$K$94:$K$228,FMZINp4_laika_grafiks!#REF!,'GRAFIKI II'!$AB80,FMZINp4_laika_grafiks!$M$94:$M$228,'GRAFIKI II'!AJ$61)/1000000)+AJ79</f>
        <v>#REF!</v>
      </c>
      <c r="AK80" s="49" t="e">
        <f>(SUMIFS(FMZINp4_laika_grafiks!$K$94:$K$228,FMZINp4_laika_grafiks!#REF!,'GRAFIKI II'!$AB80,FMZINp4_laika_grafiks!$M$94:$M$228,'GRAFIKI II'!AK$61)/1000000)+AK79</f>
        <v>#REF!</v>
      </c>
      <c r="AL80" s="49" t="e">
        <f>(SUMIFS(FMZINp4_laika_grafiks!$K$94:$K$228,FMZINp4_laika_grafiks!#REF!,'GRAFIKI II'!$AB80,FMZINp4_laika_grafiks!$M$94:$M$228,'GRAFIKI II'!AL$61)/1000000)+AL79</f>
        <v>#REF!</v>
      </c>
      <c r="AM80" s="49" t="e">
        <f>(SUMIFS(FMZINp4_laika_grafiks!$K$94:$K$228,FMZINp4_laika_grafiks!#REF!,'GRAFIKI II'!$AB80,FMZINp4_laika_grafiks!$M$94:$M$228,'GRAFIKI II'!AM$61)/1000000)+AM79</f>
        <v>#REF!</v>
      </c>
      <c r="AN80" s="49" t="e">
        <f>(SUMIFS(FMZINp4_laika_grafiks!$K$94:$K$228,FMZINp4_laika_grafiks!#REF!,'GRAFIKI II'!$AB80,FMZINp4_laika_grafiks!$M$94:$M$228,'GRAFIKI II'!AN$61)/1000000)+AN79</f>
        <v>#REF!</v>
      </c>
    </row>
    <row r="81" spans="1:40" x14ac:dyDescent="0.25">
      <c r="A81" s="45" t="s">
        <v>51</v>
      </c>
      <c r="B81" s="38" t="e">
        <f>(SUMIFS(FMZINp4_laika_grafiks!$K$94:$K$228,FMZINp4_laika_grafiks!#REF!,$A81,FMZINp4_laika_grafiks!$M$94:$M$228,B$61))/1000000+B80</f>
        <v>#REF!</v>
      </c>
      <c r="C81" s="11" t="e">
        <f t="shared" si="37"/>
        <v>#REF!</v>
      </c>
      <c r="D81" s="38" t="e">
        <f>(SUMIFS(FMZINp4_laika_grafiks!$K$94:$K$228,FMZINp4_laika_grafiks!#REF!,$A81,FMZINp4_laika_grafiks!$M$94:$M$228,D$61))/1000000+D80</f>
        <v>#REF!</v>
      </c>
      <c r="E81" s="11" t="e">
        <f t="shared" si="38"/>
        <v>#REF!</v>
      </c>
      <c r="F81" s="38" t="e">
        <f>(SUMIFS(FMZINp4_laika_grafiks!$K$94:$K$228,FMZINp4_laika_grafiks!#REF!,$A81,FMZINp4_laika_grafiks!$M$94:$M$228,F$61))/1000000+F80</f>
        <v>#REF!</v>
      </c>
      <c r="G81" s="11" t="e">
        <f t="shared" si="39"/>
        <v>#REF!</v>
      </c>
      <c r="H81" s="38" t="e">
        <f>(SUMIFS(FMZINp4_laika_grafiks!$K$94:$K$228,FMZINp4_laika_grafiks!#REF!,$A81,FMZINp4_laika_grafiks!$M$94:$M$228,H$61))/1000000+H80</f>
        <v>#REF!</v>
      </c>
      <c r="I81" s="11" t="e">
        <f t="shared" si="40"/>
        <v>#REF!</v>
      </c>
      <c r="J81" s="38" t="e">
        <f>(SUMIFS(FMZINp4_laika_grafiks!$K$94:$K$228,FMZINp4_laika_grafiks!#REF!,$A81,FMZINp4_laika_grafiks!$M$94:$M$228,J$61))/1000000+J80</f>
        <v>#REF!</v>
      </c>
      <c r="K81" s="11" t="e">
        <f t="shared" si="41"/>
        <v>#REF!</v>
      </c>
      <c r="L81" s="38" t="e">
        <f>(SUMIFS(FMZINp4_laika_grafiks!$K$94:$K$228,FMZINp4_laika_grafiks!#REF!,$A81,FMZINp4_laika_grafiks!$M$94:$M$228,L$61))/1000000+L80</f>
        <v>#REF!</v>
      </c>
      <c r="M81" s="11" t="e">
        <f t="shared" si="42"/>
        <v>#REF!</v>
      </c>
      <c r="N81" s="38" t="e">
        <f>(SUMIFS(FMZINp4_laika_grafiks!$K$94:$K$228,FMZINp4_laika_grafiks!#REF!,$A81,FMZINp4_laika_grafiks!$M$94:$M$228,N$61))/1000000+N80</f>
        <v>#REF!</v>
      </c>
      <c r="O81" s="11" t="e">
        <f t="shared" si="43"/>
        <v>#REF!</v>
      </c>
      <c r="P81" s="38" t="e">
        <f>(SUMIFS(FMZINp4_laika_grafiks!$K$94:$K$228,FMZINp4_laika_grafiks!#REF!,$A81,FMZINp4_laika_grafiks!$M$94:$M$228,P$61))/1000000+P80</f>
        <v>#REF!</v>
      </c>
      <c r="Q81" s="11" t="e">
        <f t="shared" si="44"/>
        <v>#REF!</v>
      </c>
      <c r="R81" s="38" t="e">
        <f>(SUMIFS(FMZINp4_laika_grafiks!$K$94:$K$228,FMZINp4_laika_grafiks!#REF!,$A81,FMZINp4_laika_grafiks!$M$94:$M$228,R$61))/1000000+R80</f>
        <v>#REF!</v>
      </c>
      <c r="S81" s="11" t="e">
        <f t="shared" si="45"/>
        <v>#REF!</v>
      </c>
      <c r="T81" s="38" t="e">
        <f>(SUMIFS(FMZINp4_laika_grafiks!$K$94:$K$228,FMZINp4_laika_grafiks!#REF!,$A81,FMZINp4_laika_grafiks!$M$94:$M$228,T$61))/1000000+T80</f>
        <v>#REF!</v>
      </c>
      <c r="U81" s="11" t="e">
        <f t="shared" si="46"/>
        <v>#REF!</v>
      </c>
      <c r="V81" s="38" t="e">
        <f>(SUMIFS(FMZINp4_laika_grafiks!$K$94:$K$228,FMZINp4_laika_grafiks!#REF!,$A81,FMZINp4_laika_grafiks!$M$94:$M$228,V$61))/1000000+V80</f>
        <v>#REF!</v>
      </c>
      <c r="W81" s="11" t="e">
        <f t="shared" si="47"/>
        <v>#REF!</v>
      </c>
      <c r="X81" s="38" t="e">
        <f>(SUMIFS(FMZINp4_laika_grafiks!$K$94:$K$228,FMZINp4_laika_grafiks!#REF!,$A81,FMZINp4_laika_grafiks!$M$94:$M$228,X$61))/1000000+X80</f>
        <v>#REF!</v>
      </c>
      <c r="Y81" s="11" t="e">
        <f t="shared" si="48"/>
        <v>#REF!</v>
      </c>
      <c r="AB81" s="51" t="s">
        <v>51</v>
      </c>
      <c r="AC81" s="49" t="e">
        <f>(SUMIFS(FMZINp4_laika_grafiks!$K$94:$K$228,FMZINp4_laika_grafiks!#REF!,'GRAFIKI II'!$AB81,FMZINp4_laika_grafiks!$M$94:$M$228,'GRAFIKI II'!AC$61)/1000000)+AC80</f>
        <v>#REF!</v>
      </c>
      <c r="AD81" s="49" t="e">
        <f>(SUMIFS(FMZINp4_laika_grafiks!$K$94:$K$228,FMZINp4_laika_grafiks!#REF!,'GRAFIKI II'!$AB81,FMZINp4_laika_grafiks!$M$94:$M$228,'GRAFIKI II'!AD$61)/1000000)+AD80</f>
        <v>#REF!</v>
      </c>
      <c r="AE81" s="49" t="e">
        <f>(SUMIFS(FMZINp4_laika_grafiks!$K$94:$K$228,FMZINp4_laika_grafiks!#REF!,'GRAFIKI II'!$AB81,FMZINp4_laika_grafiks!$M$94:$M$228,'GRAFIKI II'!AE$61)/1000000)+AE80</f>
        <v>#REF!</v>
      </c>
      <c r="AF81" s="49" t="e">
        <f>(SUMIFS(FMZINp4_laika_grafiks!$K$94:$K$228,FMZINp4_laika_grafiks!#REF!,'GRAFIKI II'!$AB81,FMZINp4_laika_grafiks!$M$94:$M$228,'GRAFIKI II'!AF$61)/1000000)+AF80</f>
        <v>#REF!</v>
      </c>
      <c r="AG81" s="49" t="e">
        <f>(SUMIFS(FMZINp4_laika_grafiks!$K$94:$K$228,FMZINp4_laika_grafiks!#REF!,'GRAFIKI II'!$AB81,FMZINp4_laika_grafiks!$M$94:$M$228,'GRAFIKI II'!AG$61)/1000000)+AG80</f>
        <v>#REF!</v>
      </c>
      <c r="AH81" s="49" t="e">
        <f>(SUMIFS(FMZINp4_laika_grafiks!$K$94:$K$228,FMZINp4_laika_grafiks!#REF!,'GRAFIKI II'!$AB81,FMZINp4_laika_grafiks!$M$94:$M$228,'GRAFIKI II'!AH$61)/1000000)+AH80</f>
        <v>#REF!</v>
      </c>
      <c r="AI81" s="49" t="e">
        <f>(SUMIFS(FMZINp4_laika_grafiks!$K$94:$K$228,FMZINp4_laika_grafiks!#REF!,'GRAFIKI II'!$AB81,FMZINp4_laika_grafiks!$M$94:$M$228,'GRAFIKI II'!AI$61)/1000000)+AI80</f>
        <v>#REF!</v>
      </c>
      <c r="AJ81" s="49" t="e">
        <f>(SUMIFS(FMZINp4_laika_grafiks!$K$94:$K$228,FMZINp4_laika_grafiks!#REF!,'GRAFIKI II'!$AB81,FMZINp4_laika_grafiks!$M$94:$M$228,'GRAFIKI II'!AJ$61)/1000000)+AJ80</f>
        <v>#REF!</v>
      </c>
      <c r="AK81" s="49" t="e">
        <f>(SUMIFS(FMZINp4_laika_grafiks!$K$94:$K$228,FMZINp4_laika_grafiks!#REF!,'GRAFIKI II'!$AB81,FMZINp4_laika_grafiks!$M$94:$M$228,'GRAFIKI II'!AK$61)/1000000)+AK80</f>
        <v>#REF!</v>
      </c>
      <c r="AL81" s="49" t="e">
        <f>(SUMIFS(FMZINp4_laika_grafiks!$K$94:$K$228,FMZINp4_laika_grafiks!#REF!,'GRAFIKI II'!$AB81,FMZINp4_laika_grafiks!$M$94:$M$228,'GRAFIKI II'!AL$61)/1000000)+AL80</f>
        <v>#REF!</v>
      </c>
      <c r="AM81" s="49" t="e">
        <f>(SUMIFS(FMZINp4_laika_grafiks!$K$94:$K$228,FMZINp4_laika_grafiks!#REF!,'GRAFIKI II'!$AB81,FMZINp4_laika_grafiks!$M$94:$M$228,'GRAFIKI II'!AM$61)/1000000)+AM80</f>
        <v>#REF!</v>
      </c>
      <c r="AN81" s="49" t="e">
        <f>(SUMIFS(FMZINp4_laika_grafiks!$K$94:$K$228,FMZINp4_laika_grafiks!#REF!,'GRAFIKI II'!$AB81,FMZINp4_laika_grafiks!$M$94:$M$228,'GRAFIKI II'!AN$61)/1000000)+AN80</f>
        <v>#REF!</v>
      </c>
    </row>
    <row r="82" spans="1:40" x14ac:dyDescent="0.25">
      <c r="A82" s="45" t="s">
        <v>52</v>
      </c>
      <c r="B82" s="38" t="e">
        <f>(SUMIFS(FMZINp4_laika_grafiks!$K$94:$K$228,FMZINp4_laika_grafiks!#REF!,$A82,FMZINp4_laika_grafiks!$M$94:$M$228,B$61))/1000000+B81</f>
        <v>#REF!</v>
      </c>
      <c r="C82" s="11" t="e">
        <f t="shared" si="37"/>
        <v>#REF!</v>
      </c>
      <c r="D82" s="38" t="e">
        <f>(SUMIFS(FMZINp4_laika_grafiks!$K$94:$K$228,FMZINp4_laika_grafiks!#REF!,$A82,FMZINp4_laika_grafiks!$M$94:$M$228,D$61))/1000000+D81</f>
        <v>#REF!</v>
      </c>
      <c r="E82" s="11" t="e">
        <f t="shared" si="38"/>
        <v>#REF!</v>
      </c>
      <c r="F82" s="38" t="e">
        <f>(SUMIFS(FMZINp4_laika_grafiks!$K$94:$K$228,FMZINp4_laika_grafiks!#REF!,$A82,FMZINp4_laika_grafiks!$M$94:$M$228,F$61))/1000000+F81</f>
        <v>#REF!</v>
      </c>
      <c r="G82" s="11" t="e">
        <f t="shared" si="39"/>
        <v>#REF!</v>
      </c>
      <c r="H82" s="38" t="e">
        <f>(SUMIFS(FMZINp4_laika_grafiks!$K$94:$K$228,FMZINp4_laika_grafiks!#REF!,$A82,FMZINp4_laika_grafiks!$M$94:$M$228,H$61))/1000000+H81</f>
        <v>#REF!</v>
      </c>
      <c r="I82" s="11" t="e">
        <f t="shared" si="40"/>
        <v>#REF!</v>
      </c>
      <c r="J82" s="38" t="e">
        <f>(SUMIFS(FMZINp4_laika_grafiks!$K$94:$K$228,FMZINp4_laika_grafiks!#REF!,$A82,FMZINp4_laika_grafiks!$M$94:$M$228,J$61))/1000000+J81</f>
        <v>#REF!</v>
      </c>
      <c r="K82" s="11" t="e">
        <f t="shared" si="41"/>
        <v>#REF!</v>
      </c>
      <c r="L82" s="38" t="e">
        <f>(SUMIFS(FMZINp4_laika_grafiks!$K$94:$K$228,FMZINp4_laika_grafiks!#REF!,$A82,FMZINp4_laika_grafiks!$M$94:$M$228,L$61))/1000000+L81</f>
        <v>#REF!</v>
      </c>
      <c r="M82" s="11" t="e">
        <f t="shared" si="42"/>
        <v>#REF!</v>
      </c>
      <c r="N82" s="38" t="e">
        <f>(SUMIFS(FMZINp4_laika_grafiks!$K$94:$K$228,FMZINp4_laika_grafiks!#REF!,$A82,FMZINp4_laika_grafiks!$M$94:$M$228,N$61))/1000000+N81</f>
        <v>#REF!</v>
      </c>
      <c r="O82" s="11" t="e">
        <f t="shared" si="43"/>
        <v>#REF!</v>
      </c>
      <c r="P82" s="38" t="e">
        <f>(SUMIFS(FMZINp4_laika_grafiks!$K$94:$K$228,FMZINp4_laika_grafiks!#REF!,$A82,FMZINp4_laika_grafiks!$M$94:$M$228,P$61))/1000000+P81</f>
        <v>#REF!</v>
      </c>
      <c r="Q82" s="11" t="e">
        <f t="shared" si="44"/>
        <v>#REF!</v>
      </c>
      <c r="R82" s="38" t="e">
        <f>(SUMIFS(FMZINp4_laika_grafiks!$K$94:$K$228,FMZINp4_laika_grafiks!#REF!,$A82,FMZINp4_laika_grafiks!$M$94:$M$228,R$61))/1000000+R81</f>
        <v>#REF!</v>
      </c>
      <c r="S82" s="11" t="e">
        <f t="shared" si="45"/>
        <v>#REF!</v>
      </c>
      <c r="T82" s="38" t="e">
        <f>(SUMIFS(FMZINp4_laika_grafiks!$K$94:$K$228,FMZINp4_laika_grafiks!#REF!,$A82,FMZINp4_laika_grafiks!$M$94:$M$228,T$61))/1000000+T81</f>
        <v>#REF!</v>
      </c>
      <c r="U82" s="11" t="e">
        <f t="shared" si="46"/>
        <v>#REF!</v>
      </c>
      <c r="V82" s="38" t="e">
        <f>(SUMIFS(FMZINp4_laika_grafiks!$K$94:$K$228,FMZINp4_laika_grafiks!#REF!,$A82,FMZINp4_laika_grafiks!$M$94:$M$228,V$61))/1000000+V81</f>
        <v>#REF!</v>
      </c>
      <c r="W82" s="11" t="e">
        <f t="shared" si="47"/>
        <v>#REF!</v>
      </c>
      <c r="X82" s="38" t="e">
        <f>(SUMIFS(FMZINp4_laika_grafiks!$K$94:$K$228,FMZINp4_laika_grafiks!#REF!,$A82,FMZINp4_laika_grafiks!$M$94:$M$228,X$61))/1000000+X81</f>
        <v>#REF!</v>
      </c>
      <c r="Y82" s="11" t="e">
        <f t="shared" si="48"/>
        <v>#REF!</v>
      </c>
      <c r="AB82" s="51" t="s">
        <v>52</v>
      </c>
      <c r="AC82" s="49" t="e">
        <f>(SUMIFS(FMZINp4_laika_grafiks!$K$94:$K$228,FMZINp4_laika_grafiks!#REF!,'GRAFIKI II'!$AB82,FMZINp4_laika_grafiks!$M$94:$M$228,'GRAFIKI II'!AC$61)/1000000)+AC81</f>
        <v>#REF!</v>
      </c>
      <c r="AD82" s="49" t="e">
        <f>(SUMIFS(FMZINp4_laika_grafiks!$K$94:$K$228,FMZINp4_laika_grafiks!#REF!,'GRAFIKI II'!$AB82,FMZINp4_laika_grafiks!$M$94:$M$228,'GRAFIKI II'!AD$61)/1000000)+AD81</f>
        <v>#REF!</v>
      </c>
      <c r="AE82" s="49" t="e">
        <f>(SUMIFS(FMZINp4_laika_grafiks!$K$94:$K$228,FMZINp4_laika_grafiks!#REF!,'GRAFIKI II'!$AB82,FMZINp4_laika_grafiks!$M$94:$M$228,'GRAFIKI II'!AE$61)/1000000)+AE81</f>
        <v>#REF!</v>
      </c>
      <c r="AF82" s="49" t="e">
        <f>(SUMIFS(FMZINp4_laika_grafiks!$K$94:$K$228,FMZINp4_laika_grafiks!#REF!,'GRAFIKI II'!$AB82,FMZINp4_laika_grafiks!$M$94:$M$228,'GRAFIKI II'!AF$61)/1000000)+AF81</f>
        <v>#REF!</v>
      </c>
      <c r="AG82" s="49" t="e">
        <f>(SUMIFS(FMZINp4_laika_grafiks!$K$94:$K$228,FMZINp4_laika_grafiks!#REF!,'GRAFIKI II'!$AB82,FMZINp4_laika_grafiks!$M$94:$M$228,'GRAFIKI II'!AG$61)/1000000)+AG81</f>
        <v>#REF!</v>
      </c>
      <c r="AH82" s="49" t="e">
        <f>(SUMIFS(FMZINp4_laika_grafiks!$K$94:$K$228,FMZINp4_laika_grafiks!#REF!,'GRAFIKI II'!$AB82,FMZINp4_laika_grafiks!$M$94:$M$228,'GRAFIKI II'!AH$61)/1000000)+AH81</f>
        <v>#REF!</v>
      </c>
      <c r="AI82" s="49" t="e">
        <f>(SUMIFS(FMZINp4_laika_grafiks!$K$94:$K$228,FMZINp4_laika_grafiks!#REF!,'GRAFIKI II'!$AB82,FMZINp4_laika_grafiks!$M$94:$M$228,'GRAFIKI II'!AI$61)/1000000)+AI81</f>
        <v>#REF!</v>
      </c>
      <c r="AJ82" s="49" t="e">
        <f>(SUMIFS(FMZINp4_laika_grafiks!$K$94:$K$228,FMZINp4_laika_grafiks!#REF!,'GRAFIKI II'!$AB82,FMZINp4_laika_grafiks!$M$94:$M$228,'GRAFIKI II'!AJ$61)/1000000)+AJ81</f>
        <v>#REF!</v>
      </c>
      <c r="AK82" s="49" t="e">
        <f>(SUMIFS(FMZINp4_laika_grafiks!$K$94:$K$228,FMZINp4_laika_grafiks!#REF!,'GRAFIKI II'!$AB82,FMZINp4_laika_grafiks!$M$94:$M$228,'GRAFIKI II'!AK$61)/1000000)+AK81</f>
        <v>#REF!</v>
      </c>
      <c r="AL82" s="49" t="e">
        <f>(SUMIFS(FMZINp4_laika_grafiks!$K$94:$K$228,FMZINp4_laika_grafiks!#REF!,'GRAFIKI II'!$AB82,FMZINp4_laika_grafiks!$M$94:$M$228,'GRAFIKI II'!AL$61)/1000000)+AL81</f>
        <v>#REF!</v>
      </c>
      <c r="AM82" s="49" t="e">
        <f>(SUMIFS(FMZINp4_laika_grafiks!$K$94:$K$228,FMZINp4_laika_grafiks!#REF!,'GRAFIKI II'!$AB82,FMZINp4_laika_grafiks!$M$94:$M$228,'GRAFIKI II'!AM$61)/1000000)+AM81</f>
        <v>#REF!</v>
      </c>
      <c r="AN82" s="49" t="e">
        <f>(SUMIFS(FMZINp4_laika_grafiks!$K$94:$K$228,FMZINp4_laika_grafiks!#REF!,'GRAFIKI II'!$AB82,FMZINp4_laika_grafiks!$M$94:$M$228,'GRAFIKI II'!AN$61)/1000000)+AN81</f>
        <v>#REF!</v>
      </c>
    </row>
    <row r="83" spans="1:40" x14ac:dyDescent="0.25">
      <c r="A83" s="45" t="s">
        <v>53</v>
      </c>
      <c r="B83" s="38" t="e">
        <f>(SUMIFS(FMZINp4_laika_grafiks!$K$94:$K$228,FMZINp4_laika_grafiks!#REF!,$A83,FMZINp4_laika_grafiks!$M$94:$M$228,B$61))/1000000+B82</f>
        <v>#REF!</v>
      </c>
      <c r="C83" s="11" t="e">
        <f t="shared" si="37"/>
        <v>#REF!</v>
      </c>
      <c r="D83" s="38" t="e">
        <f>(SUMIFS(FMZINp4_laika_grafiks!$K$94:$K$228,FMZINp4_laika_grafiks!#REF!,$A83,FMZINp4_laika_grafiks!$M$94:$M$228,D$61))/1000000+D82</f>
        <v>#REF!</v>
      </c>
      <c r="E83" s="11" t="e">
        <f t="shared" si="38"/>
        <v>#REF!</v>
      </c>
      <c r="F83" s="38" t="e">
        <f>(SUMIFS(FMZINp4_laika_grafiks!$K$94:$K$228,FMZINp4_laika_grafiks!#REF!,$A83,FMZINp4_laika_grafiks!$M$94:$M$228,F$61))/1000000+F82</f>
        <v>#REF!</v>
      </c>
      <c r="G83" s="11" t="e">
        <f t="shared" si="39"/>
        <v>#REF!</v>
      </c>
      <c r="H83" s="38" t="e">
        <f>(SUMIFS(FMZINp4_laika_grafiks!$K$94:$K$228,FMZINp4_laika_grafiks!#REF!,$A83,FMZINp4_laika_grafiks!$M$94:$M$228,H$61))/1000000+H82</f>
        <v>#REF!</v>
      </c>
      <c r="I83" s="11" t="e">
        <f t="shared" si="40"/>
        <v>#REF!</v>
      </c>
      <c r="J83" s="38" t="e">
        <f>(SUMIFS(FMZINp4_laika_grafiks!$K$94:$K$228,FMZINp4_laika_grafiks!#REF!,$A83,FMZINp4_laika_grafiks!$M$94:$M$228,J$61))/1000000+J82</f>
        <v>#REF!</v>
      </c>
      <c r="K83" s="11" t="e">
        <f t="shared" si="41"/>
        <v>#REF!</v>
      </c>
      <c r="L83" s="38" t="e">
        <f>(SUMIFS(FMZINp4_laika_grafiks!$K$94:$K$228,FMZINp4_laika_grafiks!#REF!,$A83,FMZINp4_laika_grafiks!$M$94:$M$228,L$61))/1000000+L82</f>
        <v>#REF!</v>
      </c>
      <c r="M83" s="11" t="e">
        <f t="shared" si="42"/>
        <v>#REF!</v>
      </c>
      <c r="N83" s="38" t="e">
        <f>(SUMIFS(FMZINp4_laika_grafiks!$K$94:$K$228,FMZINp4_laika_grafiks!#REF!,$A83,FMZINp4_laika_grafiks!$M$94:$M$228,N$61))/1000000+N82</f>
        <v>#REF!</v>
      </c>
      <c r="O83" s="11" t="e">
        <f t="shared" si="43"/>
        <v>#REF!</v>
      </c>
      <c r="P83" s="38" t="e">
        <f>(SUMIFS(FMZINp4_laika_grafiks!$K$94:$K$228,FMZINp4_laika_grafiks!#REF!,$A83,FMZINp4_laika_grafiks!$M$94:$M$228,P$61))/1000000+P82</f>
        <v>#REF!</v>
      </c>
      <c r="Q83" s="11" t="e">
        <f t="shared" si="44"/>
        <v>#REF!</v>
      </c>
      <c r="R83" s="38" t="e">
        <f>(SUMIFS(FMZINp4_laika_grafiks!$K$94:$K$228,FMZINp4_laika_grafiks!#REF!,$A83,FMZINp4_laika_grafiks!$M$94:$M$228,R$61))/1000000+R82</f>
        <v>#REF!</v>
      </c>
      <c r="S83" s="11" t="e">
        <f t="shared" si="45"/>
        <v>#REF!</v>
      </c>
      <c r="T83" s="38" t="e">
        <f>(SUMIFS(FMZINp4_laika_grafiks!$K$94:$K$228,FMZINp4_laika_grafiks!#REF!,$A83,FMZINp4_laika_grafiks!$M$94:$M$228,T$61))/1000000+T82</f>
        <v>#REF!</v>
      </c>
      <c r="U83" s="11" t="e">
        <f t="shared" si="46"/>
        <v>#REF!</v>
      </c>
      <c r="V83" s="38" t="e">
        <f>(SUMIFS(FMZINp4_laika_grafiks!$K$94:$K$228,FMZINp4_laika_grafiks!#REF!,$A83,FMZINp4_laika_grafiks!$M$94:$M$228,V$61))/1000000+V82</f>
        <v>#REF!</v>
      </c>
      <c r="W83" s="11" t="e">
        <f t="shared" si="47"/>
        <v>#REF!</v>
      </c>
      <c r="X83" s="38" t="e">
        <f>(SUMIFS(FMZINp4_laika_grafiks!$K$94:$K$228,FMZINp4_laika_grafiks!#REF!,$A83,FMZINp4_laika_grafiks!$M$94:$M$228,X$61))/1000000+X82</f>
        <v>#REF!</v>
      </c>
      <c r="Y83" s="11" t="e">
        <f t="shared" si="48"/>
        <v>#REF!</v>
      </c>
      <c r="AB83" s="51" t="s">
        <v>53</v>
      </c>
      <c r="AC83" s="49" t="e">
        <f>(SUMIFS(FMZINp4_laika_grafiks!$K$94:$K$228,FMZINp4_laika_grafiks!#REF!,'GRAFIKI II'!$AB83,FMZINp4_laika_grafiks!$M$94:$M$228,'GRAFIKI II'!AC$61)/1000000)+AC82</f>
        <v>#REF!</v>
      </c>
      <c r="AD83" s="49" t="e">
        <f>(SUMIFS(FMZINp4_laika_grafiks!$K$94:$K$228,FMZINp4_laika_grafiks!#REF!,'GRAFIKI II'!$AB83,FMZINp4_laika_grafiks!$M$94:$M$228,'GRAFIKI II'!AD$61)/1000000)+AD82</f>
        <v>#REF!</v>
      </c>
      <c r="AE83" s="49" t="e">
        <f>(SUMIFS(FMZINp4_laika_grafiks!$K$94:$K$228,FMZINp4_laika_grafiks!#REF!,'GRAFIKI II'!$AB83,FMZINp4_laika_grafiks!$M$94:$M$228,'GRAFIKI II'!AE$61)/1000000)+AE82</f>
        <v>#REF!</v>
      </c>
      <c r="AF83" s="49" t="e">
        <f>(SUMIFS(FMZINp4_laika_grafiks!$K$94:$K$228,FMZINp4_laika_grafiks!#REF!,'GRAFIKI II'!$AB83,FMZINp4_laika_grafiks!$M$94:$M$228,'GRAFIKI II'!AF$61)/1000000)+AF82</f>
        <v>#REF!</v>
      </c>
      <c r="AG83" s="49" t="e">
        <f>(SUMIFS(FMZINp4_laika_grafiks!$K$94:$K$228,FMZINp4_laika_grafiks!#REF!,'GRAFIKI II'!$AB83,FMZINp4_laika_grafiks!$M$94:$M$228,'GRAFIKI II'!AG$61)/1000000)+AG82</f>
        <v>#REF!</v>
      </c>
      <c r="AH83" s="49" t="e">
        <f>(SUMIFS(FMZINp4_laika_grafiks!$K$94:$K$228,FMZINp4_laika_grafiks!#REF!,'GRAFIKI II'!$AB83,FMZINp4_laika_grafiks!$M$94:$M$228,'GRAFIKI II'!AH$61)/1000000)+AH82</f>
        <v>#REF!</v>
      </c>
      <c r="AI83" s="49" t="e">
        <f>(SUMIFS(FMZINp4_laika_grafiks!$K$94:$K$228,FMZINp4_laika_grafiks!#REF!,'GRAFIKI II'!$AB83,FMZINp4_laika_grafiks!$M$94:$M$228,'GRAFIKI II'!AI$61)/1000000)+AI82</f>
        <v>#REF!</v>
      </c>
      <c r="AJ83" s="49" t="e">
        <f>(SUMIFS(FMZINp4_laika_grafiks!$K$94:$K$228,FMZINp4_laika_grafiks!#REF!,'GRAFIKI II'!$AB83,FMZINp4_laika_grafiks!$M$94:$M$228,'GRAFIKI II'!AJ$61)/1000000)+AJ82</f>
        <v>#REF!</v>
      </c>
      <c r="AK83" s="49" t="e">
        <f>(SUMIFS(FMZINp4_laika_grafiks!$K$94:$K$228,FMZINp4_laika_grafiks!#REF!,'GRAFIKI II'!$AB83,FMZINp4_laika_grafiks!$M$94:$M$228,'GRAFIKI II'!AK$61)/1000000)+AK82</f>
        <v>#REF!</v>
      </c>
      <c r="AL83" s="49" t="e">
        <f>(SUMIFS(FMZINp4_laika_grafiks!$K$94:$K$228,FMZINp4_laika_grafiks!#REF!,'GRAFIKI II'!$AB83,FMZINp4_laika_grafiks!$M$94:$M$228,'GRAFIKI II'!AL$61)/1000000)+AL82</f>
        <v>#REF!</v>
      </c>
      <c r="AM83" s="49" t="e">
        <f>(SUMIFS(FMZINp4_laika_grafiks!$K$94:$K$228,FMZINp4_laika_grafiks!#REF!,'GRAFIKI II'!$AB83,FMZINp4_laika_grafiks!$M$94:$M$228,'GRAFIKI II'!AM$61)/1000000)+AM82</f>
        <v>#REF!</v>
      </c>
      <c r="AN83" s="49" t="e">
        <f>(SUMIFS(FMZINp4_laika_grafiks!$K$94:$K$228,FMZINp4_laika_grafiks!#REF!,'GRAFIKI II'!$AB83,FMZINp4_laika_grafiks!$M$94:$M$228,'GRAFIKI II'!AN$61)/1000000)+AN82</f>
        <v>#REF!</v>
      </c>
    </row>
    <row r="84" spans="1:40" x14ac:dyDescent="0.25">
      <c r="A84" s="4" t="e">
        <f>SUM(B84:V84)</f>
        <v>#REF!</v>
      </c>
      <c r="B84" s="18" t="e">
        <f t="shared" ref="B84" si="49">B83</f>
        <v>#REF!</v>
      </c>
      <c r="C84" s="11" t="e">
        <f t="shared" si="37"/>
        <v>#REF!</v>
      </c>
      <c r="D84" s="18" t="e">
        <f>D83</f>
        <v>#REF!</v>
      </c>
      <c r="E84" s="11" t="e">
        <f t="shared" si="38"/>
        <v>#REF!</v>
      </c>
      <c r="F84" s="18" t="e">
        <f>F83</f>
        <v>#REF!</v>
      </c>
      <c r="G84" s="11" t="e">
        <f t="shared" si="39"/>
        <v>#REF!</v>
      </c>
      <c r="H84" s="18" t="e">
        <f>H83</f>
        <v>#REF!</v>
      </c>
      <c r="I84" s="11" t="e">
        <f t="shared" si="40"/>
        <v>#REF!</v>
      </c>
      <c r="J84" s="18" t="e">
        <f>J83</f>
        <v>#REF!</v>
      </c>
      <c r="K84" s="11" t="e">
        <f t="shared" si="41"/>
        <v>#REF!</v>
      </c>
      <c r="L84" s="18" t="e">
        <f>L83</f>
        <v>#REF!</v>
      </c>
      <c r="M84" s="11" t="e">
        <f t="shared" si="42"/>
        <v>#REF!</v>
      </c>
      <c r="N84" s="18" t="e">
        <f>N83</f>
        <v>#REF!</v>
      </c>
      <c r="O84" s="11" t="e">
        <f t="shared" si="43"/>
        <v>#REF!</v>
      </c>
      <c r="P84" s="18" t="e">
        <f>P83</f>
        <v>#REF!</v>
      </c>
      <c r="Q84" s="11" t="e">
        <f t="shared" si="44"/>
        <v>#REF!</v>
      </c>
      <c r="R84" s="18" t="e">
        <f>R83</f>
        <v>#REF!</v>
      </c>
      <c r="S84" s="11" t="e">
        <f t="shared" si="45"/>
        <v>#REF!</v>
      </c>
      <c r="T84" s="18" t="e">
        <f>T83</f>
        <v>#REF!</v>
      </c>
      <c r="U84" s="11" t="e">
        <f t="shared" si="46"/>
        <v>#REF!</v>
      </c>
      <c r="V84" s="18" t="e">
        <f>V83</f>
        <v>#REF!</v>
      </c>
      <c r="W84" s="11" t="e">
        <f t="shared" si="47"/>
        <v>#REF!</v>
      </c>
      <c r="X84" s="18" t="e">
        <f>X83</f>
        <v>#REF!</v>
      </c>
      <c r="Y84" s="11" t="e">
        <f t="shared" si="48"/>
        <v>#REF!</v>
      </c>
      <c r="AB84" s="6" t="e">
        <f>SUM(AC84:AN84)</f>
        <v>#REF!</v>
      </c>
      <c r="AC84" s="6" t="e">
        <f>AC83</f>
        <v>#REF!</v>
      </c>
      <c r="AD84" s="6" t="e">
        <f t="shared" ref="AD84:AN84" si="50">AD83</f>
        <v>#REF!</v>
      </c>
      <c r="AE84" s="6" t="e">
        <f t="shared" si="50"/>
        <v>#REF!</v>
      </c>
      <c r="AF84" s="6" t="e">
        <f t="shared" si="50"/>
        <v>#REF!</v>
      </c>
      <c r="AG84" s="6" t="e">
        <f t="shared" si="50"/>
        <v>#REF!</v>
      </c>
      <c r="AH84" s="6" t="e">
        <f t="shared" si="50"/>
        <v>#REF!</v>
      </c>
      <c r="AI84" s="6" t="e">
        <f t="shared" si="50"/>
        <v>#REF!</v>
      </c>
      <c r="AJ84" s="6" t="e">
        <f t="shared" si="50"/>
        <v>#REF!</v>
      </c>
      <c r="AK84" s="6" t="e">
        <f t="shared" si="50"/>
        <v>#REF!</v>
      </c>
      <c r="AL84" s="6" t="e">
        <f t="shared" si="50"/>
        <v>#REF!</v>
      </c>
      <c r="AM84" s="6" t="e">
        <f t="shared" si="50"/>
        <v>#REF!</v>
      </c>
      <c r="AN84" s="6" t="e">
        <f t="shared" si="50"/>
        <v>#REF!</v>
      </c>
    </row>
    <row r="85" spans="1:40" ht="24.75" customHeight="1" x14ac:dyDescent="0.25">
      <c r="A85" s="4"/>
      <c r="B85" s="18"/>
      <c r="D85" s="18"/>
      <c r="F85" s="18"/>
      <c r="H85" s="18"/>
      <c r="J85" s="18"/>
      <c r="L85" s="18"/>
      <c r="N85" s="18"/>
      <c r="P85" s="18"/>
      <c r="R85" s="18"/>
      <c r="T85" s="18"/>
      <c r="V85" s="18"/>
      <c r="X85" s="18"/>
      <c r="Y85" s="6"/>
      <c r="Z85" s="6"/>
      <c r="AA85" s="6"/>
      <c r="AB85" s="6"/>
    </row>
    <row r="86" spans="1:40" ht="12" customHeight="1" x14ac:dyDescent="0.25">
      <c r="A86" s="4"/>
      <c r="B86" s="18"/>
      <c r="D86" s="18"/>
      <c r="F86" s="18"/>
      <c r="H86" s="18"/>
      <c r="J86" s="18"/>
      <c r="L86" s="18"/>
      <c r="N86" s="18"/>
      <c r="P86" s="18"/>
      <c r="R86" s="18"/>
      <c r="T86" s="18"/>
      <c r="V86" s="18"/>
      <c r="X86" s="18"/>
      <c r="Y86" s="6"/>
      <c r="Z86" s="6"/>
      <c r="AA86" s="6"/>
      <c r="AB86" s="6"/>
    </row>
    <row r="87" spans="1:40" ht="22.5" customHeight="1" x14ac:dyDescent="0.25">
      <c r="A87" s="63" t="s">
        <v>83</v>
      </c>
      <c r="B87" s="18"/>
      <c r="D87" s="18"/>
      <c r="F87" s="18"/>
      <c r="H87" s="18"/>
      <c r="J87" s="18"/>
      <c r="L87" s="18"/>
      <c r="N87" s="18"/>
      <c r="P87" s="18"/>
      <c r="R87" s="18"/>
      <c r="T87" s="18"/>
      <c r="V87" s="18"/>
      <c r="X87" s="18"/>
      <c r="Y87" s="6"/>
      <c r="Z87" s="6"/>
      <c r="AA87" s="6"/>
      <c r="AB87" s="6"/>
    </row>
    <row r="88" spans="1:40" ht="12" customHeight="1" x14ac:dyDescent="0.25">
      <c r="A88" s="80"/>
      <c r="B88" s="79"/>
      <c r="C88" s="79"/>
      <c r="D88" s="79"/>
      <c r="E88" s="79"/>
      <c r="F88" s="81"/>
      <c r="G88" s="79"/>
      <c r="H88" s="79"/>
      <c r="I88" s="79"/>
      <c r="J88" s="79"/>
      <c r="K88" s="79"/>
      <c r="L88" s="79"/>
      <c r="M88" s="79"/>
      <c r="R88" s="5"/>
      <c r="T88" s="5"/>
      <c r="Y88" s="7"/>
      <c r="Z88" s="7"/>
      <c r="AA88" s="7"/>
      <c r="AB88" s="22" t="s">
        <v>94</v>
      </c>
      <c r="AC88" s="21"/>
      <c r="AD88" s="21"/>
      <c r="AE88" s="21"/>
    </row>
    <row r="89" spans="1:40" ht="12" customHeight="1" x14ac:dyDescent="0.25">
      <c r="A89" s="2"/>
      <c r="B89" s="103" t="s">
        <v>33</v>
      </c>
      <c r="C89" s="106"/>
      <c r="D89" s="104"/>
      <c r="E89" s="106"/>
      <c r="F89" s="104"/>
      <c r="G89" s="106"/>
      <c r="H89" s="104"/>
      <c r="J89" s="2"/>
      <c r="L89" s="2"/>
      <c r="N89" s="2"/>
      <c r="P89" s="2"/>
      <c r="R89" s="2"/>
      <c r="T89" s="2"/>
      <c r="V89" s="2"/>
      <c r="X89" s="2"/>
      <c r="AB89" s="25" t="s">
        <v>98</v>
      </c>
    </row>
    <row r="90" spans="1:40" ht="12" customHeight="1" x14ac:dyDescent="0.25">
      <c r="A90" s="15"/>
      <c r="B90" s="76" t="s">
        <v>17</v>
      </c>
      <c r="C90" s="10" t="s">
        <v>107</v>
      </c>
      <c r="D90" s="76" t="s">
        <v>12</v>
      </c>
      <c r="E90" s="10" t="s">
        <v>107</v>
      </c>
      <c r="F90" s="76" t="s">
        <v>10</v>
      </c>
      <c r="G90" s="10" t="s">
        <v>107</v>
      </c>
      <c r="H90" s="76" t="s">
        <v>9</v>
      </c>
      <c r="I90" s="10" t="s">
        <v>107</v>
      </c>
      <c r="J90" s="76" t="s">
        <v>7</v>
      </c>
      <c r="K90" s="10" t="s">
        <v>107</v>
      </c>
      <c r="L90" s="76" t="s">
        <v>6</v>
      </c>
      <c r="M90" s="10" t="s">
        <v>107</v>
      </c>
      <c r="N90" s="76" t="s">
        <v>8</v>
      </c>
      <c r="O90" s="10" t="s">
        <v>107</v>
      </c>
      <c r="P90" s="76" t="s">
        <v>18</v>
      </c>
      <c r="Q90" s="10" t="s">
        <v>107</v>
      </c>
      <c r="R90" s="76" t="s">
        <v>16</v>
      </c>
      <c r="S90" s="10" t="s">
        <v>107</v>
      </c>
      <c r="T90" s="76" t="s">
        <v>11</v>
      </c>
      <c r="U90" s="10" t="s">
        <v>107</v>
      </c>
      <c r="V90" s="76" t="s">
        <v>15</v>
      </c>
      <c r="W90" s="10" t="s">
        <v>107</v>
      </c>
      <c r="X90" s="76" t="s">
        <v>27</v>
      </c>
      <c r="Y90" s="10" t="s">
        <v>107</v>
      </c>
      <c r="AB90" s="46"/>
      <c r="AC90" s="47" t="s">
        <v>17</v>
      </c>
      <c r="AD90" s="47" t="s">
        <v>12</v>
      </c>
      <c r="AE90" s="47" t="s">
        <v>10</v>
      </c>
      <c r="AF90" s="47" t="s">
        <v>9</v>
      </c>
      <c r="AG90" s="47" t="s">
        <v>7</v>
      </c>
      <c r="AH90" s="47" t="s">
        <v>6</v>
      </c>
      <c r="AI90" s="47" t="s">
        <v>8</v>
      </c>
      <c r="AJ90" s="47" t="s">
        <v>18</v>
      </c>
      <c r="AK90" s="47" t="s">
        <v>16</v>
      </c>
      <c r="AL90" s="47" t="s">
        <v>11</v>
      </c>
      <c r="AM90" s="47" t="s">
        <v>15</v>
      </c>
      <c r="AN90" s="47" t="s">
        <v>27</v>
      </c>
    </row>
    <row r="91" spans="1:40" ht="12" customHeight="1" x14ac:dyDescent="0.25">
      <c r="A91" s="76" t="s">
        <v>55</v>
      </c>
      <c r="B91" s="69">
        <v>0</v>
      </c>
      <c r="C91" s="11" t="e">
        <f>B91-AC91</f>
        <v>#REF!</v>
      </c>
      <c r="D91" s="69">
        <v>0</v>
      </c>
      <c r="E91" s="11" t="e">
        <f>D91-AD91</f>
        <v>#REF!</v>
      </c>
      <c r="F91" s="69">
        <v>0</v>
      </c>
      <c r="G91" s="11" t="e">
        <f>F91-AE91</f>
        <v>#REF!</v>
      </c>
      <c r="H91" s="69">
        <v>0</v>
      </c>
      <c r="I91" s="11" t="e">
        <f>H91-AF91</f>
        <v>#REF!</v>
      </c>
      <c r="J91" s="69">
        <v>0</v>
      </c>
      <c r="K91" s="11" t="e">
        <f>J91-AG91</f>
        <v>#REF!</v>
      </c>
      <c r="L91" s="69">
        <v>0</v>
      </c>
      <c r="M91" s="11" t="e">
        <f>L91-AH91</f>
        <v>#REF!</v>
      </c>
      <c r="N91" s="69">
        <v>0</v>
      </c>
      <c r="O91" s="11" t="e">
        <f>N91-AI91</f>
        <v>#REF!</v>
      </c>
      <c r="P91" s="69">
        <v>0</v>
      </c>
      <c r="Q91" s="11" t="e">
        <f>P91-AJ91</f>
        <v>#REF!</v>
      </c>
      <c r="R91" s="69">
        <v>0</v>
      </c>
      <c r="S91" s="11" t="e">
        <f>R91-AK91</f>
        <v>#REF!</v>
      </c>
      <c r="T91" s="69">
        <v>0</v>
      </c>
      <c r="U91" s="11" t="e">
        <f>T91-AL91</f>
        <v>#REF!</v>
      </c>
      <c r="V91" s="69">
        <v>0</v>
      </c>
      <c r="W91" s="11" t="e">
        <f>V91-AM91</f>
        <v>#REF!</v>
      </c>
      <c r="X91" s="69">
        <v>0</v>
      </c>
      <c r="Y91" s="11" t="e">
        <f>X91-AN91</f>
        <v>#REF!</v>
      </c>
      <c r="AB91" s="48" t="s">
        <v>55</v>
      </c>
      <c r="AC91" s="49" t="e">
        <f>(SUMIFS(FMZINp4_laika_grafiks!$K$94:$K$228,FMZINp4_laika_grafiks!#REF!,'GRAFIKI II'!$AB91,FMZINp4_laika_grafiks!$M$94:$M$228,'GRAFIKI II'!AC$61)/1000000)</f>
        <v>#REF!</v>
      </c>
      <c r="AD91" s="49" t="e">
        <f>(SUMIFS(FMZINp4_laika_grafiks!$K$94:$K$228,FMZINp4_laika_grafiks!#REF!,'GRAFIKI II'!$AB91,FMZINp4_laika_grafiks!$M$94:$M$228,'GRAFIKI II'!AD$61)/1000000)</f>
        <v>#REF!</v>
      </c>
      <c r="AE91" s="49" t="e">
        <f>(SUMIFS(FMZINp4_laika_grafiks!$K$94:$K$228,FMZINp4_laika_grafiks!#REF!,'GRAFIKI II'!$AB91,FMZINp4_laika_grafiks!$M$94:$M$228,'GRAFIKI II'!AE$61)/1000000)</f>
        <v>#REF!</v>
      </c>
      <c r="AF91" s="49" t="e">
        <f>(SUMIFS(FMZINp4_laika_grafiks!$K$94:$K$228,FMZINp4_laika_grafiks!#REF!,'GRAFIKI II'!$AB91,FMZINp4_laika_grafiks!$M$94:$M$228,'GRAFIKI II'!AF$61)/1000000)</f>
        <v>#REF!</v>
      </c>
      <c r="AG91" s="49" t="e">
        <f>(SUMIFS(FMZINp4_laika_grafiks!$K$94:$K$228,FMZINp4_laika_grafiks!#REF!,'GRAFIKI II'!$AB91,FMZINp4_laika_grafiks!$M$94:$M$228,'GRAFIKI II'!AG$61)/1000000)</f>
        <v>#REF!</v>
      </c>
      <c r="AH91" s="49" t="e">
        <f>(SUMIFS(FMZINp4_laika_grafiks!$K$94:$K$228,FMZINp4_laika_grafiks!#REF!,'GRAFIKI II'!$AB91,FMZINp4_laika_grafiks!$M$94:$M$228,'GRAFIKI II'!AH$61)/1000000)</f>
        <v>#REF!</v>
      </c>
      <c r="AI91" s="49" t="e">
        <f>(SUMIFS(FMZINp4_laika_grafiks!$K$94:$K$228,FMZINp4_laika_grafiks!#REF!,'GRAFIKI II'!$AB91,FMZINp4_laika_grafiks!$M$94:$M$228,'GRAFIKI II'!AI$61)/1000000)</f>
        <v>#REF!</v>
      </c>
      <c r="AJ91" s="49" t="e">
        <f>(SUMIFS(FMZINp4_laika_grafiks!$K$94:$K$228,FMZINp4_laika_grafiks!#REF!,'GRAFIKI II'!$AB91,FMZINp4_laika_grafiks!$M$94:$M$228,'GRAFIKI II'!AJ$61)/1000000)</f>
        <v>#REF!</v>
      </c>
      <c r="AK91" s="49" t="e">
        <f>(SUMIFS(FMZINp4_laika_grafiks!$K$94:$K$228,FMZINp4_laika_grafiks!#REF!,'GRAFIKI II'!$AB91,FMZINp4_laika_grafiks!$M$94:$M$228,'GRAFIKI II'!AK$61)/1000000)</f>
        <v>#REF!</v>
      </c>
      <c r="AL91" s="49" t="e">
        <f>(SUMIFS(FMZINp4_laika_grafiks!$K$94:$K$228,FMZINp4_laika_grafiks!#REF!,'GRAFIKI II'!$AB91,FMZINp4_laika_grafiks!$M$94:$M$228,'GRAFIKI II'!AL$61)/1000000)</f>
        <v>#REF!</v>
      </c>
      <c r="AM91" s="49" t="e">
        <f>(SUMIFS(FMZINp4_laika_grafiks!$K$94:$K$228,FMZINp4_laika_grafiks!#REF!,'GRAFIKI II'!$AB91,FMZINp4_laika_grafiks!$M$94:$M$228,'GRAFIKI II'!AM$61)/1000000)</f>
        <v>#REF!</v>
      </c>
      <c r="AN91" s="49" t="e">
        <f>(SUMIFS(FMZINp4_laika_grafiks!$K$94:$K$228,FMZINp4_laika_grafiks!#REF!,'GRAFIKI II'!$AB91,FMZINp4_laika_grafiks!$M$94:$M$228,'GRAFIKI II'!AN$61)/1000000)</f>
        <v>#REF!</v>
      </c>
    </row>
    <row r="92" spans="1:40" ht="12" customHeight="1" x14ac:dyDescent="0.25">
      <c r="A92" s="76" t="s">
        <v>34</v>
      </c>
      <c r="B92" s="70" t="e">
        <f>(SUMIFS(FMZINp4_laika_grafiks!$K$94:$K$228,FMZINp4_laika_grafiks!#REF!,$A92,FMZINp4_laika_grafiks!$M$94:$M$228,B$61))/1000000</f>
        <v>#REF!</v>
      </c>
      <c r="C92" s="11" t="e">
        <f t="shared" ref="C92:C113" si="51">B92-AC92</f>
        <v>#REF!</v>
      </c>
      <c r="D92" s="70" t="e">
        <f>(SUMIFS(FMZINp4_laika_grafiks!$K$94:$K$228,FMZINp4_laika_grafiks!#REF!,$A92,FMZINp4_laika_grafiks!$M$94:$M$228,D$61))/1000000</f>
        <v>#REF!</v>
      </c>
      <c r="E92" s="11" t="e">
        <f t="shared" ref="E92:E113" si="52">D92-AD92</f>
        <v>#REF!</v>
      </c>
      <c r="F92" s="70" t="e">
        <f>(SUMIFS(FMZINp4_laika_grafiks!$K$94:$K$228,FMZINp4_laika_grafiks!#REF!,$A92,FMZINp4_laika_grafiks!$M$94:$M$228,F$61))/1000000</f>
        <v>#REF!</v>
      </c>
      <c r="G92" s="11" t="e">
        <f t="shared" ref="G92:G113" si="53">F92-AE92</f>
        <v>#REF!</v>
      </c>
      <c r="H92" s="70" t="e">
        <f>(SUMIFS(FMZINp4_laika_grafiks!$K$94:$K$228,FMZINp4_laika_grafiks!#REF!,$A92,FMZINp4_laika_grafiks!$M$94:$M$228,H$61))/1000000</f>
        <v>#REF!</v>
      </c>
      <c r="I92" s="11" t="e">
        <f t="shared" ref="I92:I113" si="54">H92-AF92</f>
        <v>#REF!</v>
      </c>
      <c r="J92" s="70" t="e">
        <f>(SUMIFS(FMZINp4_laika_grafiks!$K$94:$K$228,FMZINp4_laika_grafiks!#REF!,$A92,FMZINp4_laika_grafiks!$M$94:$M$228,J$61))/1000000</f>
        <v>#REF!</v>
      </c>
      <c r="K92" s="11" t="e">
        <f t="shared" ref="K92:K113" si="55">J92-AG92</f>
        <v>#REF!</v>
      </c>
      <c r="L92" s="70" t="e">
        <f>(SUMIFS(FMZINp4_laika_grafiks!$K$94:$K$228,FMZINp4_laika_grafiks!#REF!,$A92,FMZINp4_laika_grafiks!$M$94:$M$228,L$61))/1000000</f>
        <v>#REF!</v>
      </c>
      <c r="M92" s="11" t="e">
        <f t="shared" ref="M92:M113" si="56">L92-AH92</f>
        <v>#REF!</v>
      </c>
      <c r="N92" s="70" t="e">
        <f>(SUMIFS(FMZINp4_laika_grafiks!$K$94:$K$228,FMZINp4_laika_grafiks!#REF!,$A92,FMZINp4_laika_grafiks!$M$94:$M$228,N$61))/1000000</f>
        <v>#REF!</v>
      </c>
      <c r="O92" s="11" t="e">
        <f t="shared" ref="O92:O113" si="57">N92-AI92</f>
        <v>#REF!</v>
      </c>
      <c r="P92" s="70" t="e">
        <f>(SUMIFS(FMZINp4_laika_grafiks!$K$94:$K$228,FMZINp4_laika_grafiks!#REF!,$A92,FMZINp4_laika_grafiks!$M$94:$M$228,P$61))/1000000</f>
        <v>#REF!</v>
      </c>
      <c r="Q92" s="11" t="e">
        <f t="shared" ref="Q92:Q113" si="58">P92-AJ92</f>
        <v>#REF!</v>
      </c>
      <c r="R92" s="70" t="e">
        <f>(SUMIFS(FMZINp4_laika_grafiks!$K$94:$K$228,FMZINp4_laika_grafiks!#REF!,$A92,FMZINp4_laika_grafiks!$M$94:$M$228,R$61))/1000000</f>
        <v>#REF!</v>
      </c>
      <c r="S92" s="11" t="e">
        <f t="shared" ref="S92:S113" si="59">R92-AK92</f>
        <v>#REF!</v>
      </c>
      <c r="T92" s="70" t="e">
        <f>(SUMIFS(FMZINp4_laika_grafiks!$K$94:$K$228,FMZINp4_laika_grafiks!#REF!,$A92,FMZINp4_laika_grafiks!$M$94:$M$228,T$61))/1000000</f>
        <v>#REF!</v>
      </c>
      <c r="U92" s="11" t="e">
        <f t="shared" ref="U92:U113" si="60">T92-AL92</f>
        <v>#REF!</v>
      </c>
      <c r="V92" s="70" t="e">
        <f>(SUMIFS(FMZINp4_laika_grafiks!$K$94:$K$228,FMZINp4_laika_grafiks!#REF!,$A92,FMZINp4_laika_grafiks!$M$94:$M$228,V$61))/1000000</f>
        <v>#REF!</v>
      </c>
      <c r="W92" s="11" t="e">
        <f t="shared" ref="W92:W113" si="61">V92-AM92</f>
        <v>#REF!</v>
      </c>
      <c r="X92" s="70" t="e">
        <f>(SUMIFS(FMZINp4_laika_grafiks!$K$94:$K$228,FMZINp4_laika_grafiks!#REF!,$A92,FMZINp4_laika_grafiks!$M$94:$M$228,X$61))/1000000</f>
        <v>#REF!</v>
      </c>
      <c r="Y92" s="11" t="e">
        <f t="shared" ref="Y92:Y113" si="62">X92-AN92</f>
        <v>#REF!</v>
      </c>
      <c r="AB92" s="48" t="s">
        <v>34</v>
      </c>
      <c r="AC92" s="49" t="e">
        <f>(SUMIFS(FMZINp4_laika_grafiks!$K$94:$K$228,FMZINp4_laika_grafiks!#REF!,'GRAFIKI II'!$AB92,FMZINp4_laika_grafiks!$M$94:$M$228,'GRAFIKI II'!AC$61)/1000000)</f>
        <v>#REF!</v>
      </c>
      <c r="AD92" s="49" t="e">
        <f>(SUMIFS(FMZINp4_laika_grafiks!$K$94:$K$228,FMZINp4_laika_grafiks!#REF!,'GRAFIKI II'!$AB92,FMZINp4_laika_grafiks!$M$94:$M$228,'GRAFIKI II'!AD$61)/1000000)</f>
        <v>#REF!</v>
      </c>
      <c r="AE92" s="49" t="e">
        <f>(SUMIFS(FMZINp4_laika_grafiks!$K$94:$K$228,FMZINp4_laika_grafiks!#REF!,'GRAFIKI II'!$AB92,FMZINp4_laika_grafiks!$M$94:$M$228,'GRAFIKI II'!AE$61)/1000000)</f>
        <v>#REF!</v>
      </c>
      <c r="AF92" s="49" t="e">
        <f>(SUMIFS(FMZINp4_laika_grafiks!$K$94:$K$228,FMZINp4_laika_grafiks!#REF!,'GRAFIKI II'!$AB92,FMZINp4_laika_grafiks!$M$94:$M$228,'GRAFIKI II'!AF$61)/1000000)</f>
        <v>#REF!</v>
      </c>
      <c r="AG92" s="49" t="e">
        <f>(SUMIFS(FMZINp4_laika_grafiks!$K$94:$K$228,FMZINp4_laika_grafiks!#REF!,'GRAFIKI II'!$AB92,FMZINp4_laika_grafiks!$M$94:$M$228,'GRAFIKI II'!AG$61)/1000000)</f>
        <v>#REF!</v>
      </c>
      <c r="AH92" s="49" t="e">
        <f>(SUMIFS(FMZINp4_laika_grafiks!$K$94:$K$228,FMZINp4_laika_grafiks!#REF!,'GRAFIKI II'!$AB92,FMZINp4_laika_grafiks!$M$94:$M$228,'GRAFIKI II'!AH$61)/1000000)</f>
        <v>#REF!</v>
      </c>
      <c r="AI92" s="49" t="e">
        <f>(SUMIFS(FMZINp4_laika_grafiks!$K$94:$K$228,FMZINp4_laika_grafiks!#REF!,'GRAFIKI II'!$AB92,FMZINp4_laika_grafiks!$M$94:$M$228,'GRAFIKI II'!AI$61)/1000000)</f>
        <v>#REF!</v>
      </c>
      <c r="AJ92" s="49" t="e">
        <f>(SUMIFS(FMZINp4_laika_grafiks!$K$94:$K$228,FMZINp4_laika_grafiks!#REF!,'GRAFIKI II'!$AB92,FMZINp4_laika_grafiks!$M$94:$M$228,'GRAFIKI II'!AJ$61)/1000000)</f>
        <v>#REF!</v>
      </c>
      <c r="AK92" s="49" t="e">
        <f>(SUMIFS(FMZINp4_laika_grafiks!$K$94:$K$228,FMZINp4_laika_grafiks!#REF!,'GRAFIKI II'!$AB92,FMZINp4_laika_grafiks!$M$94:$M$228,'GRAFIKI II'!AK$61)/1000000)</f>
        <v>#REF!</v>
      </c>
      <c r="AL92" s="49" t="e">
        <f>(SUMIFS(FMZINp4_laika_grafiks!$K$94:$K$228,FMZINp4_laika_grafiks!#REF!,'GRAFIKI II'!$AB92,FMZINp4_laika_grafiks!$M$94:$M$228,'GRAFIKI II'!AL$61)/1000000)</f>
        <v>#REF!</v>
      </c>
      <c r="AM92" s="49" t="e">
        <f>(SUMIFS(FMZINp4_laika_grafiks!$K$94:$K$228,FMZINp4_laika_grafiks!#REF!,'GRAFIKI II'!$AB92,FMZINp4_laika_grafiks!$M$94:$M$228,'GRAFIKI II'!AM$61)/1000000)</f>
        <v>#REF!</v>
      </c>
      <c r="AN92" s="49" t="e">
        <f>(SUMIFS(FMZINp4_laika_grafiks!$K$94:$K$228,FMZINp4_laika_grafiks!#REF!,'GRAFIKI II'!$AB92,FMZINp4_laika_grafiks!$M$94:$M$228,'GRAFIKI II'!AN$61)/1000000)</f>
        <v>#REF!</v>
      </c>
    </row>
    <row r="93" spans="1:40" ht="12" customHeight="1" x14ac:dyDescent="0.25">
      <c r="A93" s="76" t="s">
        <v>35</v>
      </c>
      <c r="B93" s="70" t="e">
        <f>(SUMIFS(FMZINp4_laika_grafiks!$K$94:$K$228,FMZINp4_laika_grafiks!#REF!,$A93,FMZINp4_laika_grafiks!$M$94:$M$228,B$61))/1000000</f>
        <v>#REF!</v>
      </c>
      <c r="C93" s="11" t="e">
        <f t="shared" si="51"/>
        <v>#REF!</v>
      </c>
      <c r="D93" s="70" t="e">
        <f>(SUMIFS(FMZINp4_laika_grafiks!$K$94:$K$228,FMZINp4_laika_grafiks!#REF!,$A93,FMZINp4_laika_grafiks!$M$94:$M$228,D$61))/1000000</f>
        <v>#REF!</v>
      </c>
      <c r="E93" s="11" t="e">
        <f t="shared" si="52"/>
        <v>#REF!</v>
      </c>
      <c r="F93" s="70" t="e">
        <f>(SUMIFS(FMZINp4_laika_grafiks!$K$94:$K$228,FMZINp4_laika_grafiks!#REF!,$A93,FMZINp4_laika_grafiks!$M$94:$M$228,F$61))/1000000</f>
        <v>#REF!</v>
      </c>
      <c r="G93" s="11" t="e">
        <f t="shared" si="53"/>
        <v>#REF!</v>
      </c>
      <c r="H93" s="70" t="e">
        <f>(SUMIFS(FMZINp4_laika_grafiks!$K$94:$K$228,FMZINp4_laika_grafiks!#REF!,$A93,FMZINp4_laika_grafiks!$M$94:$M$228,H$61))/1000000</f>
        <v>#REF!</v>
      </c>
      <c r="I93" s="11" t="e">
        <f t="shared" si="54"/>
        <v>#REF!</v>
      </c>
      <c r="J93" s="70" t="e">
        <f>(SUMIFS(FMZINp4_laika_grafiks!$K$94:$K$228,FMZINp4_laika_grafiks!#REF!,$A93,FMZINp4_laika_grafiks!$M$94:$M$228,J$61))/1000000</f>
        <v>#REF!</v>
      </c>
      <c r="K93" s="11" t="e">
        <f t="shared" si="55"/>
        <v>#REF!</v>
      </c>
      <c r="L93" s="70" t="e">
        <f>(SUMIFS(FMZINp4_laika_grafiks!$K$94:$K$228,FMZINp4_laika_grafiks!#REF!,$A93,FMZINp4_laika_grafiks!$M$94:$M$228,L$61))/1000000</f>
        <v>#REF!</v>
      </c>
      <c r="M93" s="11" t="e">
        <f t="shared" si="56"/>
        <v>#REF!</v>
      </c>
      <c r="N93" s="70" t="e">
        <f>(SUMIFS(FMZINp4_laika_grafiks!$K$94:$K$228,FMZINp4_laika_grafiks!#REF!,$A93,FMZINp4_laika_grafiks!$M$94:$M$228,N$61))/1000000</f>
        <v>#REF!</v>
      </c>
      <c r="O93" s="11" t="e">
        <f t="shared" si="57"/>
        <v>#REF!</v>
      </c>
      <c r="P93" s="70" t="e">
        <f>(SUMIFS(FMZINp4_laika_grafiks!$K$94:$K$228,FMZINp4_laika_grafiks!#REF!,$A93,FMZINp4_laika_grafiks!$M$94:$M$228,P$61))/1000000</f>
        <v>#REF!</v>
      </c>
      <c r="Q93" s="11" t="e">
        <f t="shared" si="58"/>
        <v>#REF!</v>
      </c>
      <c r="R93" s="70" t="e">
        <f>(SUMIFS(FMZINp4_laika_grafiks!$K$94:$K$228,FMZINp4_laika_grafiks!#REF!,$A93,FMZINp4_laika_grafiks!$M$94:$M$228,R$61))/1000000</f>
        <v>#REF!</v>
      </c>
      <c r="S93" s="11" t="e">
        <f t="shared" si="59"/>
        <v>#REF!</v>
      </c>
      <c r="T93" s="70" t="e">
        <f>(SUMIFS(FMZINp4_laika_grafiks!$K$94:$K$228,FMZINp4_laika_grafiks!#REF!,$A93,FMZINp4_laika_grafiks!$M$94:$M$228,T$61))/1000000</f>
        <v>#REF!</v>
      </c>
      <c r="U93" s="11" t="e">
        <f t="shared" si="60"/>
        <v>#REF!</v>
      </c>
      <c r="V93" s="70" t="e">
        <f>(SUMIFS(FMZINp4_laika_grafiks!$K$94:$K$228,FMZINp4_laika_grafiks!#REF!,$A93,FMZINp4_laika_grafiks!$M$94:$M$228,V$61))/1000000</f>
        <v>#REF!</v>
      </c>
      <c r="W93" s="11" t="e">
        <f t="shared" si="61"/>
        <v>#REF!</v>
      </c>
      <c r="X93" s="70" t="e">
        <f>(SUMIFS(FMZINp4_laika_grafiks!$K$94:$K$228,FMZINp4_laika_grafiks!#REF!,$A93,FMZINp4_laika_grafiks!$M$94:$M$228,X$61))/1000000</f>
        <v>#REF!</v>
      </c>
      <c r="Y93" s="11" t="e">
        <f t="shared" si="62"/>
        <v>#REF!</v>
      </c>
      <c r="AB93" s="48" t="s">
        <v>35</v>
      </c>
      <c r="AC93" s="49" t="e">
        <f>(SUMIFS(FMZINp4_laika_grafiks!$K$94:$K$228,FMZINp4_laika_grafiks!#REF!,'GRAFIKI II'!$AB93,FMZINp4_laika_grafiks!$M$94:$M$228,'GRAFIKI II'!AC$61)/1000000)</f>
        <v>#REF!</v>
      </c>
      <c r="AD93" s="49" t="e">
        <f>(SUMIFS(FMZINp4_laika_grafiks!$K$94:$K$228,FMZINp4_laika_grafiks!#REF!,'GRAFIKI II'!$AB93,FMZINp4_laika_grafiks!$M$94:$M$228,'GRAFIKI II'!AD$61)/1000000)</f>
        <v>#REF!</v>
      </c>
      <c r="AE93" s="49" t="e">
        <f>(SUMIFS(FMZINp4_laika_grafiks!$K$94:$K$228,FMZINp4_laika_grafiks!#REF!,'GRAFIKI II'!$AB93,FMZINp4_laika_grafiks!$M$94:$M$228,'GRAFIKI II'!AE$61)/1000000)</f>
        <v>#REF!</v>
      </c>
      <c r="AF93" s="49" t="e">
        <f>(SUMIFS(FMZINp4_laika_grafiks!$K$94:$K$228,FMZINp4_laika_grafiks!#REF!,'GRAFIKI II'!$AB93,FMZINp4_laika_grafiks!$M$94:$M$228,'GRAFIKI II'!AF$61)/1000000)</f>
        <v>#REF!</v>
      </c>
      <c r="AG93" s="49" t="e">
        <f>(SUMIFS(FMZINp4_laika_grafiks!$K$94:$K$228,FMZINp4_laika_grafiks!#REF!,'GRAFIKI II'!$AB93,FMZINp4_laika_grafiks!$M$94:$M$228,'GRAFIKI II'!AG$61)/1000000)</f>
        <v>#REF!</v>
      </c>
      <c r="AH93" s="49" t="e">
        <f>(SUMIFS(FMZINp4_laika_grafiks!$K$94:$K$228,FMZINp4_laika_grafiks!#REF!,'GRAFIKI II'!$AB93,FMZINp4_laika_grafiks!$M$94:$M$228,'GRAFIKI II'!AH$61)/1000000)</f>
        <v>#REF!</v>
      </c>
      <c r="AI93" s="49" t="e">
        <f>(SUMIFS(FMZINp4_laika_grafiks!$K$94:$K$228,FMZINp4_laika_grafiks!#REF!,'GRAFIKI II'!$AB93,FMZINp4_laika_grafiks!$M$94:$M$228,'GRAFIKI II'!AI$61)/1000000)</f>
        <v>#REF!</v>
      </c>
      <c r="AJ93" s="49" t="e">
        <f>(SUMIFS(FMZINp4_laika_grafiks!$K$94:$K$228,FMZINp4_laika_grafiks!#REF!,'GRAFIKI II'!$AB93,FMZINp4_laika_grafiks!$M$94:$M$228,'GRAFIKI II'!AJ$61)/1000000)</f>
        <v>#REF!</v>
      </c>
      <c r="AK93" s="49" t="e">
        <f>(SUMIFS(FMZINp4_laika_grafiks!$K$94:$K$228,FMZINp4_laika_grafiks!#REF!,'GRAFIKI II'!$AB93,FMZINp4_laika_grafiks!$M$94:$M$228,'GRAFIKI II'!AK$61)/1000000)</f>
        <v>#REF!</v>
      </c>
      <c r="AL93" s="49" t="e">
        <f>(SUMIFS(FMZINp4_laika_grafiks!$K$94:$K$228,FMZINp4_laika_grafiks!#REF!,'GRAFIKI II'!$AB93,FMZINp4_laika_grafiks!$M$94:$M$228,'GRAFIKI II'!AL$61)/1000000)</f>
        <v>#REF!</v>
      </c>
      <c r="AM93" s="49" t="e">
        <f>(SUMIFS(FMZINp4_laika_grafiks!$K$94:$K$228,FMZINp4_laika_grafiks!#REF!,'GRAFIKI II'!$AB93,FMZINp4_laika_grafiks!$M$94:$M$228,'GRAFIKI II'!AM$61)/1000000)</f>
        <v>#REF!</v>
      </c>
      <c r="AN93" s="49" t="e">
        <f>(SUMIFS(FMZINp4_laika_grafiks!$K$94:$K$228,FMZINp4_laika_grafiks!#REF!,'GRAFIKI II'!$AB93,FMZINp4_laika_grafiks!$M$94:$M$228,'GRAFIKI II'!AN$61)/1000000)</f>
        <v>#REF!</v>
      </c>
    </row>
    <row r="94" spans="1:40" ht="12" customHeight="1" x14ac:dyDescent="0.25">
      <c r="A94" s="76" t="s">
        <v>36</v>
      </c>
      <c r="B94" s="70" t="e">
        <f>(SUMIFS(FMZINp4_laika_grafiks!$K$94:$K$228,FMZINp4_laika_grafiks!#REF!,$A94,FMZINp4_laika_grafiks!$M$94:$M$228,B$61))/1000000</f>
        <v>#REF!</v>
      </c>
      <c r="C94" s="11" t="e">
        <f t="shared" si="51"/>
        <v>#REF!</v>
      </c>
      <c r="D94" s="70" t="e">
        <f>(SUMIFS(FMZINp4_laika_grafiks!$K$94:$K$228,FMZINp4_laika_grafiks!#REF!,$A94,FMZINp4_laika_grafiks!$M$94:$M$228,D$61))/1000000</f>
        <v>#REF!</v>
      </c>
      <c r="E94" s="11" t="e">
        <f t="shared" si="52"/>
        <v>#REF!</v>
      </c>
      <c r="F94" s="70" t="e">
        <f>(SUMIFS(FMZINp4_laika_grafiks!$K$94:$K$228,FMZINp4_laika_grafiks!#REF!,$A94,FMZINp4_laika_grafiks!$M$94:$M$228,F$61))/1000000</f>
        <v>#REF!</v>
      </c>
      <c r="G94" s="11" t="e">
        <f t="shared" si="53"/>
        <v>#REF!</v>
      </c>
      <c r="H94" s="70" t="e">
        <f>(SUMIFS(FMZINp4_laika_grafiks!$K$94:$K$228,FMZINp4_laika_grafiks!#REF!,$A94,FMZINp4_laika_grafiks!$M$94:$M$228,H$61))/1000000</f>
        <v>#REF!</v>
      </c>
      <c r="I94" s="11" t="e">
        <f t="shared" si="54"/>
        <v>#REF!</v>
      </c>
      <c r="J94" s="70" t="e">
        <f>(SUMIFS(FMZINp4_laika_grafiks!$K$94:$K$228,FMZINp4_laika_grafiks!#REF!,$A94,FMZINp4_laika_grafiks!$M$94:$M$228,J$61))/1000000</f>
        <v>#REF!</v>
      </c>
      <c r="K94" s="11" t="e">
        <f t="shared" si="55"/>
        <v>#REF!</v>
      </c>
      <c r="L94" s="70" t="e">
        <f>(SUMIFS(FMZINp4_laika_grafiks!$K$94:$K$228,FMZINp4_laika_grafiks!#REF!,$A94,FMZINp4_laika_grafiks!$M$94:$M$228,L$61))/1000000</f>
        <v>#REF!</v>
      </c>
      <c r="M94" s="11" t="e">
        <f t="shared" si="56"/>
        <v>#REF!</v>
      </c>
      <c r="N94" s="70" t="e">
        <f>(SUMIFS(FMZINp4_laika_grafiks!$K$94:$K$228,FMZINp4_laika_grafiks!#REF!,$A94,FMZINp4_laika_grafiks!$M$94:$M$228,N$61))/1000000</f>
        <v>#REF!</v>
      </c>
      <c r="O94" s="11" t="e">
        <f t="shared" si="57"/>
        <v>#REF!</v>
      </c>
      <c r="P94" s="70" t="e">
        <f>(SUMIFS(FMZINp4_laika_grafiks!$K$94:$K$228,FMZINp4_laika_grafiks!#REF!,$A94,FMZINp4_laika_grafiks!$M$94:$M$228,P$61))/1000000</f>
        <v>#REF!</v>
      </c>
      <c r="Q94" s="11" t="e">
        <f t="shared" si="58"/>
        <v>#REF!</v>
      </c>
      <c r="R94" s="70" t="e">
        <f>(SUMIFS(FMZINp4_laika_grafiks!$K$94:$K$228,FMZINp4_laika_grafiks!#REF!,$A94,FMZINp4_laika_grafiks!$M$94:$M$228,R$61))/1000000</f>
        <v>#REF!</v>
      </c>
      <c r="S94" s="11" t="e">
        <f t="shared" si="59"/>
        <v>#REF!</v>
      </c>
      <c r="T94" s="70" t="e">
        <f>(SUMIFS(FMZINp4_laika_grafiks!$K$94:$K$228,FMZINp4_laika_grafiks!#REF!,$A94,FMZINp4_laika_grafiks!$M$94:$M$228,T$61))/1000000</f>
        <v>#REF!</v>
      </c>
      <c r="U94" s="11" t="e">
        <f t="shared" si="60"/>
        <v>#REF!</v>
      </c>
      <c r="V94" s="70" t="e">
        <f>(SUMIFS(FMZINp4_laika_grafiks!$K$94:$K$228,FMZINp4_laika_grafiks!#REF!,$A94,FMZINp4_laika_grafiks!$M$94:$M$228,V$61))/1000000</f>
        <v>#REF!</v>
      </c>
      <c r="W94" s="11" t="e">
        <f t="shared" si="61"/>
        <v>#REF!</v>
      </c>
      <c r="X94" s="70" t="e">
        <f>(SUMIFS(FMZINp4_laika_grafiks!$K$94:$K$228,FMZINp4_laika_grafiks!#REF!,$A94,FMZINp4_laika_grafiks!$M$94:$M$228,X$61))/1000000</f>
        <v>#REF!</v>
      </c>
      <c r="Y94" s="11" t="e">
        <f t="shared" si="62"/>
        <v>#REF!</v>
      </c>
      <c r="AB94" s="48" t="s">
        <v>36</v>
      </c>
      <c r="AC94" s="49" t="e">
        <f>(SUMIFS(FMZINp4_laika_grafiks!$K$94:$K$228,FMZINp4_laika_grafiks!#REF!,'GRAFIKI II'!$AB94,FMZINp4_laika_grafiks!$M$94:$M$228,'GRAFIKI II'!AC$61)/1000000)</f>
        <v>#REF!</v>
      </c>
      <c r="AD94" s="49" t="e">
        <f>(SUMIFS(FMZINp4_laika_grafiks!$K$94:$K$228,FMZINp4_laika_grafiks!#REF!,'GRAFIKI II'!$AB94,FMZINp4_laika_grafiks!$M$94:$M$228,'GRAFIKI II'!AD$61)/1000000)</f>
        <v>#REF!</v>
      </c>
      <c r="AE94" s="49" t="e">
        <f>(SUMIFS(FMZINp4_laika_grafiks!$K$94:$K$228,FMZINp4_laika_grafiks!#REF!,'GRAFIKI II'!$AB94,FMZINp4_laika_grafiks!$M$94:$M$228,'GRAFIKI II'!AE$61)/1000000)</f>
        <v>#REF!</v>
      </c>
      <c r="AF94" s="49" t="e">
        <f>(SUMIFS(FMZINp4_laika_grafiks!$K$94:$K$228,FMZINp4_laika_grafiks!#REF!,'GRAFIKI II'!$AB94,FMZINp4_laika_grafiks!$M$94:$M$228,'GRAFIKI II'!AF$61)/1000000)</f>
        <v>#REF!</v>
      </c>
      <c r="AG94" s="49" t="e">
        <f>(SUMIFS(FMZINp4_laika_grafiks!$K$94:$K$228,FMZINp4_laika_grafiks!#REF!,'GRAFIKI II'!$AB94,FMZINp4_laika_grafiks!$M$94:$M$228,'GRAFIKI II'!AG$61)/1000000)</f>
        <v>#REF!</v>
      </c>
      <c r="AH94" s="49" t="e">
        <f>(SUMIFS(FMZINp4_laika_grafiks!$K$94:$K$228,FMZINp4_laika_grafiks!#REF!,'GRAFIKI II'!$AB94,FMZINp4_laika_grafiks!$M$94:$M$228,'GRAFIKI II'!AH$61)/1000000)</f>
        <v>#REF!</v>
      </c>
      <c r="AI94" s="49" t="e">
        <f>(SUMIFS(FMZINp4_laika_grafiks!$K$94:$K$228,FMZINp4_laika_grafiks!#REF!,'GRAFIKI II'!$AB94,FMZINp4_laika_grafiks!$M$94:$M$228,'GRAFIKI II'!AI$61)/1000000)</f>
        <v>#REF!</v>
      </c>
      <c r="AJ94" s="49" t="e">
        <f>(SUMIFS(FMZINp4_laika_grafiks!$K$94:$K$228,FMZINp4_laika_grafiks!#REF!,'GRAFIKI II'!$AB94,FMZINp4_laika_grafiks!$M$94:$M$228,'GRAFIKI II'!AJ$61)/1000000)</f>
        <v>#REF!</v>
      </c>
      <c r="AK94" s="49" t="e">
        <f>(SUMIFS(FMZINp4_laika_grafiks!$K$94:$K$228,FMZINp4_laika_grafiks!#REF!,'GRAFIKI II'!$AB94,FMZINp4_laika_grafiks!$M$94:$M$228,'GRAFIKI II'!AK$61)/1000000)</f>
        <v>#REF!</v>
      </c>
      <c r="AL94" s="49" t="e">
        <f>(SUMIFS(FMZINp4_laika_grafiks!$K$94:$K$228,FMZINp4_laika_grafiks!#REF!,'GRAFIKI II'!$AB94,FMZINp4_laika_grafiks!$M$94:$M$228,'GRAFIKI II'!AL$61)/1000000)</f>
        <v>#REF!</v>
      </c>
      <c r="AM94" s="49" t="e">
        <f>(SUMIFS(FMZINp4_laika_grafiks!$K$94:$K$228,FMZINp4_laika_grafiks!#REF!,'GRAFIKI II'!$AB94,FMZINp4_laika_grafiks!$M$94:$M$228,'GRAFIKI II'!AM$61)/1000000)</f>
        <v>#REF!</v>
      </c>
      <c r="AN94" s="49" t="e">
        <f>(SUMIFS(FMZINp4_laika_grafiks!$K$94:$K$228,FMZINp4_laika_grafiks!#REF!,'GRAFIKI II'!$AB94,FMZINp4_laika_grafiks!$M$94:$M$228,'GRAFIKI II'!AN$61)/1000000)</f>
        <v>#REF!</v>
      </c>
    </row>
    <row r="95" spans="1:40" ht="12" customHeight="1" x14ac:dyDescent="0.25">
      <c r="A95" s="76" t="s">
        <v>37</v>
      </c>
      <c r="B95" s="70" t="e">
        <f>(SUMIFS(FMZINp4_laika_grafiks!$K$94:$K$228,FMZINp4_laika_grafiks!#REF!,$A95,FMZINp4_laika_grafiks!$M$94:$M$228,B$61))/1000000</f>
        <v>#REF!</v>
      </c>
      <c r="C95" s="11" t="e">
        <f t="shared" si="51"/>
        <v>#REF!</v>
      </c>
      <c r="D95" s="70" t="e">
        <f>(SUMIFS(FMZINp4_laika_grafiks!$K$94:$K$228,FMZINp4_laika_grafiks!#REF!,$A95,FMZINp4_laika_grafiks!$M$94:$M$228,D$61))/1000000</f>
        <v>#REF!</v>
      </c>
      <c r="E95" s="11" t="e">
        <f t="shared" si="52"/>
        <v>#REF!</v>
      </c>
      <c r="F95" s="70" t="e">
        <f>(SUMIFS(FMZINp4_laika_grafiks!$K$94:$K$228,FMZINp4_laika_grafiks!#REF!,$A95,FMZINp4_laika_grafiks!$M$94:$M$228,F$61))/1000000</f>
        <v>#REF!</v>
      </c>
      <c r="G95" s="11" t="e">
        <f t="shared" si="53"/>
        <v>#REF!</v>
      </c>
      <c r="H95" s="70" t="e">
        <f>(SUMIFS(FMZINp4_laika_grafiks!$K$94:$K$228,FMZINp4_laika_grafiks!#REF!,$A95,FMZINp4_laika_grafiks!$M$94:$M$228,H$61))/1000000</f>
        <v>#REF!</v>
      </c>
      <c r="I95" s="11" t="e">
        <f t="shared" si="54"/>
        <v>#REF!</v>
      </c>
      <c r="J95" s="70" t="e">
        <f>(SUMIFS(FMZINp4_laika_grafiks!$K$94:$K$228,FMZINp4_laika_grafiks!#REF!,$A95,FMZINp4_laika_grafiks!$M$94:$M$228,J$61))/1000000</f>
        <v>#REF!</v>
      </c>
      <c r="K95" s="11" t="e">
        <f t="shared" si="55"/>
        <v>#REF!</v>
      </c>
      <c r="L95" s="70" t="e">
        <f>(SUMIFS(FMZINp4_laika_grafiks!$K$94:$K$228,FMZINp4_laika_grafiks!#REF!,$A95,FMZINp4_laika_grafiks!$M$94:$M$228,L$61))/1000000</f>
        <v>#REF!</v>
      </c>
      <c r="M95" s="11" t="e">
        <f t="shared" si="56"/>
        <v>#REF!</v>
      </c>
      <c r="N95" s="70" t="e">
        <f>(SUMIFS(FMZINp4_laika_grafiks!$K$94:$K$228,FMZINp4_laika_grafiks!#REF!,$A95,FMZINp4_laika_grafiks!$M$94:$M$228,N$61))/1000000</f>
        <v>#REF!</v>
      </c>
      <c r="O95" s="11" t="e">
        <f t="shared" si="57"/>
        <v>#REF!</v>
      </c>
      <c r="P95" s="70" t="e">
        <f>(SUMIFS(FMZINp4_laika_grafiks!$K$94:$K$228,FMZINp4_laika_grafiks!#REF!,$A95,FMZINp4_laika_grafiks!$M$94:$M$228,P$61))/1000000</f>
        <v>#REF!</v>
      </c>
      <c r="Q95" s="11" t="e">
        <f t="shared" si="58"/>
        <v>#REF!</v>
      </c>
      <c r="R95" s="70" t="e">
        <f>(SUMIFS(FMZINp4_laika_grafiks!$K$94:$K$228,FMZINp4_laika_grafiks!#REF!,$A95,FMZINp4_laika_grafiks!$M$94:$M$228,R$61))/1000000</f>
        <v>#REF!</v>
      </c>
      <c r="S95" s="11" t="e">
        <f t="shared" si="59"/>
        <v>#REF!</v>
      </c>
      <c r="T95" s="70" t="e">
        <f>(SUMIFS(FMZINp4_laika_grafiks!$K$94:$K$228,FMZINp4_laika_grafiks!#REF!,$A95,FMZINp4_laika_grafiks!$M$94:$M$228,T$61))/1000000</f>
        <v>#REF!</v>
      </c>
      <c r="U95" s="11" t="e">
        <f t="shared" si="60"/>
        <v>#REF!</v>
      </c>
      <c r="V95" s="70" t="e">
        <f>(SUMIFS(FMZINp4_laika_grafiks!$K$94:$K$228,FMZINp4_laika_grafiks!#REF!,$A95,FMZINp4_laika_grafiks!$M$94:$M$228,V$61))/1000000</f>
        <v>#REF!</v>
      </c>
      <c r="W95" s="11" t="e">
        <f t="shared" si="61"/>
        <v>#REF!</v>
      </c>
      <c r="X95" s="70" t="e">
        <f>(SUMIFS(FMZINp4_laika_grafiks!$K$94:$K$228,FMZINp4_laika_grafiks!#REF!,$A95,FMZINp4_laika_grafiks!$M$94:$M$228,X$61))/1000000</f>
        <v>#REF!</v>
      </c>
      <c r="Y95" s="11" t="e">
        <f t="shared" si="62"/>
        <v>#REF!</v>
      </c>
      <c r="AB95" s="48" t="s">
        <v>37</v>
      </c>
      <c r="AC95" s="49" t="e">
        <f>(SUMIFS(FMZINp4_laika_grafiks!$K$94:$K$228,FMZINp4_laika_grafiks!#REF!,'GRAFIKI II'!$AB95,FMZINp4_laika_grafiks!$M$94:$M$228,'GRAFIKI II'!AC$61)/1000000)</f>
        <v>#REF!</v>
      </c>
      <c r="AD95" s="49" t="e">
        <f>(SUMIFS(FMZINp4_laika_grafiks!$K$94:$K$228,FMZINp4_laika_grafiks!#REF!,'GRAFIKI II'!$AB95,FMZINp4_laika_grafiks!$M$94:$M$228,'GRAFIKI II'!AD$61)/1000000)</f>
        <v>#REF!</v>
      </c>
      <c r="AE95" s="49" t="e">
        <f>(SUMIFS(FMZINp4_laika_grafiks!$K$94:$K$228,FMZINp4_laika_grafiks!#REF!,'GRAFIKI II'!$AB95,FMZINp4_laika_grafiks!$M$94:$M$228,'GRAFIKI II'!AE$61)/1000000)</f>
        <v>#REF!</v>
      </c>
      <c r="AF95" s="49" t="e">
        <f>(SUMIFS(FMZINp4_laika_grafiks!$K$94:$K$228,FMZINp4_laika_grafiks!#REF!,'GRAFIKI II'!$AB95,FMZINp4_laika_grafiks!$M$94:$M$228,'GRAFIKI II'!AF$61)/1000000)</f>
        <v>#REF!</v>
      </c>
      <c r="AG95" s="49" t="e">
        <f>(SUMIFS(FMZINp4_laika_grafiks!$K$94:$K$228,FMZINp4_laika_grafiks!#REF!,'GRAFIKI II'!$AB95,FMZINp4_laika_grafiks!$M$94:$M$228,'GRAFIKI II'!AG$61)/1000000)</f>
        <v>#REF!</v>
      </c>
      <c r="AH95" s="49" t="e">
        <f>(SUMIFS(FMZINp4_laika_grafiks!$K$94:$K$228,FMZINp4_laika_grafiks!#REF!,'GRAFIKI II'!$AB95,FMZINp4_laika_grafiks!$M$94:$M$228,'GRAFIKI II'!AH$61)/1000000)</f>
        <v>#REF!</v>
      </c>
      <c r="AI95" s="49" t="e">
        <f>(SUMIFS(FMZINp4_laika_grafiks!$K$94:$K$228,FMZINp4_laika_grafiks!#REF!,'GRAFIKI II'!$AB95,FMZINp4_laika_grafiks!$M$94:$M$228,'GRAFIKI II'!AI$61)/1000000)</f>
        <v>#REF!</v>
      </c>
      <c r="AJ95" s="49" t="e">
        <f>(SUMIFS(FMZINp4_laika_grafiks!$K$94:$K$228,FMZINp4_laika_grafiks!#REF!,'GRAFIKI II'!$AB95,FMZINp4_laika_grafiks!$M$94:$M$228,'GRAFIKI II'!AJ$61)/1000000)</f>
        <v>#REF!</v>
      </c>
      <c r="AK95" s="49" t="e">
        <f>(SUMIFS(FMZINp4_laika_grafiks!$K$94:$K$228,FMZINp4_laika_grafiks!#REF!,'GRAFIKI II'!$AB95,FMZINp4_laika_grafiks!$M$94:$M$228,'GRAFIKI II'!AK$61)/1000000)</f>
        <v>#REF!</v>
      </c>
      <c r="AL95" s="49" t="e">
        <f>(SUMIFS(FMZINp4_laika_grafiks!$K$94:$K$228,FMZINp4_laika_grafiks!#REF!,'GRAFIKI II'!$AB95,FMZINp4_laika_grafiks!$M$94:$M$228,'GRAFIKI II'!AL$61)/1000000)</f>
        <v>#REF!</v>
      </c>
      <c r="AM95" s="49" t="e">
        <f>(SUMIFS(FMZINp4_laika_grafiks!$K$94:$K$228,FMZINp4_laika_grafiks!#REF!,'GRAFIKI II'!$AB95,FMZINp4_laika_grafiks!$M$94:$M$228,'GRAFIKI II'!AM$61)/1000000)</f>
        <v>#REF!</v>
      </c>
      <c r="AN95" s="49" t="e">
        <f>(SUMIFS(FMZINp4_laika_grafiks!$K$94:$K$228,FMZINp4_laika_grafiks!#REF!,'GRAFIKI II'!$AB95,FMZINp4_laika_grafiks!$M$94:$M$228,'GRAFIKI II'!AN$61)/1000000)</f>
        <v>#REF!</v>
      </c>
    </row>
    <row r="96" spans="1:40" ht="12" customHeight="1" x14ac:dyDescent="0.25">
      <c r="A96" s="76" t="s">
        <v>41</v>
      </c>
      <c r="B96" s="70" t="e">
        <f>(SUMIFS(FMZINp4_laika_grafiks!$K$94:$K$228,FMZINp4_laika_grafiks!#REF!,$A96,FMZINp4_laika_grafiks!$M$94:$M$228,B$61))/1000000</f>
        <v>#REF!</v>
      </c>
      <c r="C96" s="11" t="e">
        <f t="shared" si="51"/>
        <v>#REF!</v>
      </c>
      <c r="D96" s="70" t="e">
        <f>(SUMIFS(FMZINp4_laika_grafiks!$K$94:$K$228,FMZINp4_laika_grafiks!#REF!,$A96,FMZINp4_laika_grafiks!$M$94:$M$228,D$61))/1000000</f>
        <v>#REF!</v>
      </c>
      <c r="E96" s="11" t="e">
        <f t="shared" si="52"/>
        <v>#REF!</v>
      </c>
      <c r="F96" s="70" t="e">
        <f>(SUMIFS(FMZINp4_laika_grafiks!$K$94:$K$228,FMZINp4_laika_grafiks!#REF!,$A96,FMZINp4_laika_grafiks!$M$94:$M$228,F$61))/1000000</f>
        <v>#REF!</v>
      </c>
      <c r="G96" s="11" t="e">
        <f t="shared" si="53"/>
        <v>#REF!</v>
      </c>
      <c r="H96" s="70" t="e">
        <f>(SUMIFS(FMZINp4_laika_grafiks!$K$94:$K$228,FMZINp4_laika_grafiks!#REF!,$A96,FMZINp4_laika_grafiks!$M$94:$M$228,H$61))/1000000</f>
        <v>#REF!</v>
      </c>
      <c r="I96" s="11" t="e">
        <f t="shared" si="54"/>
        <v>#REF!</v>
      </c>
      <c r="J96" s="70" t="e">
        <f>(SUMIFS(FMZINp4_laika_grafiks!$K$94:$K$228,FMZINp4_laika_grafiks!#REF!,$A96,FMZINp4_laika_grafiks!$M$94:$M$228,J$61))/1000000</f>
        <v>#REF!</v>
      </c>
      <c r="K96" s="11" t="e">
        <f t="shared" si="55"/>
        <v>#REF!</v>
      </c>
      <c r="L96" s="70" t="e">
        <f>(SUMIFS(FMZINp4_laika_grafiks!$K$94:$K$228,FMZINp4_laika_grafiks!#REF!,$A96,FMZINp4_laika_grafiks!$M$94:$M$228,L$61))/1000000</f>
        <v>#REF!</v>
      </c>
      <c r="M96" s="11" t="e">
        <f t="shared" si="56"/>
        <v>#REF!</v>
      </c>
      <c r="N96" s="70" t="e">
        <f>(SUMIFS(FMZINp4_laika_grafiks!$K$94:$K$228,FMZINp4_laika_grafiks!#REF!,$A96,FMZINp4_laika_grafiks!$M$94:$M$228,N$61))/1000000</f>
        <v>#REF!</v>
      </c>
      <c r="O96" s="11" t="e">
        <f t="shared" si="57"/>
        <v>#REF!</v>
      </c>
      <c r="P96" s="70" t="e">
        <f>(SUMIFS(FMZINp4_laika_grafiks!$K$94:$K$228,FMZINp4_laika_grafiks!#REF!,$A96,FMZINp4_laika_grafiks!$M$94:$M$228,P$61))/1000000</f>
        <v>#REF!</v>
      </c>
      <c r="Q96" s="11" t="e">
        <f t="shared" si="58"/>
        <v>#REF!</v>
      </c>
      <c r="R96" s="70" t="e">
        <f>(SUMIFS(FMZINp4_laika_grafiks!$K$94:$K$228,FMZINp4_laika_grafiks!#REF!,$A96,FMZINp4_laika_grafiks!$M$94:$M$228,R$61))/1000000</f>
        <v>#REF!</v>
      </c>
      <c r="S96" s="11" t="e">
        <f t="shared" si="59"/>
        <v>#REF!</v>
      </c>
      <c r="T96" s="70" t="e">
        <f>(SUMIFS(FMZINp4_laika_grafiks!$K$94:$K$228,FMZINp4_laika_grafiks!#REF!,$A96,FMZINp4_laika_grafiks!$M$94:$M$228,T$61))/1000000</f>
        <v>#REF!</v>
      </c>
      <c r="U96" s="11" t="e">
        <f t="shared" si="60"/>
        <v>#REF!</v>
      </c>
      <c r="V96" s="70" t="e">
        <f>(SUMIFS(FMZINp4_laika_grafiks!$K$94:$K$228,FMZINp4_laika_grafiks!#REF!,$A96,FMZINp4_laika_grafiks!$M$94:$M$228,V$61))/1000000</f>
        <v>#REF!</v>
      </c>
      <c r="W96" s="11" t="e">
        <f t="shared" si="61"/>
        <v>#REF!</v>
      </c>
      <c r="X96" s="70" t="e">
        <f>(SUMIFS(FMZINp4_laika_grafiks!$K$94:$K$228,FMZINp4_laika_grafiks!#REF!,$A96,FMZINp4_laika_grafiks!$M$94:$M$228,X$61))/1000000</f>
        <v>#REF!</v>
      </c>
      <c r="Y96" s="11" t="e">
        <f t="shared" si="62"/>
        <v>#REF!</v>
      </c>
      <c r="AB96" s="48" t="s">
        <v>41</v>
      </c>
      <c r="AC96" s="49" t="e">
        <f>(SUMIFS(FMZINp4_laika_grafiks!$K$94:$K$228,FMZINp4_laika_grafiks!#REF!,'GRAFIKI II'!$AB96,FMZINp4_laika_grafiks!$M$94:$M$228,'GRAFIKI II'!AC$61)/1000000)</f>
        <v>#REF!</v>
      </c>
      <c r="AD96" s="49" t="e">
        <f>(SUMIFS(FMZINp4_laika_grafiks!$K$94:$K$228,FMZINp4_laika_grafiks!#REF!,'GRAFIKI II'!$AB96,FMZINp4_laika_grafiks!$M$94:$M$228,'GRAFIKI II'!AD$61)/1000000)</f>
        <v>#REF!</v>
      </c>
      <c r="AE96" s="49" t="e">
        <f>(SUMIFS(FMZINp4_laika_grafiks!$K$94:$K$228,FMZINp4_laika_grafiks!#REF!,'GRAFIKI II'!$AB96,FMZINp4_laika_grafiks!$M$94:$M$228,'GRAFIKI II'!AE$61)/1000000)</f>
        <v>#REF!</v>
      </c>
      <c r="AF96" s="49" t="e">
        <f>(SUMIFS(FMZINp4_laika_grafiks!$K$94:$K$228,FMZINp4_laika_grafiks!#REF!,'GRAFIKI II'!$AB96,FMZINp4_laika_grafiks!$M$94:$M$228,'GRAFIKI II'!AF$61)/1000000)</f>
        <v>#REF!</v>
      </c>
      <c r="AG96" s="49" t="e">
        <f>(SUMIFS(FMZINp4_laika_grafiks!$K$94:$K$228,FMZINp4_laika_grafiks!#REF!,'GRAFIKI II'!$AB96,FMZINp4_laika_grafiks!$M$94:$M$228,'GRAFIKI II'!AG$61)/1000000)</f>
        <v>#REF!</v>
      </c>
      <c r="AH96" s="49" t="e">
        <f>(SUMIFS(FMZINp4_laika_grafiks!$K$94:$K$228,FMZINp4_laika_grafiks!#REF!,'GRAFIKI II'!$AB96,FMZINp4_laika_grafiks!$M$94:$M$228,'GRAFIKI II'!AH$61)/1000000)</f>
        <v>#REF!</v>
      </c>
      <c r="AI96" s="49" t="e">
        <f>(SUMIFS(FMZINp4_laika_grafiks!$K$94:$K$228,FMZINp4_laika_grafiks!#REF!,'GRAFIKI II'!$AB96,FMZINp4_laika_grafiks!$M$94:$M$228,'GRAFIKI II'!AI$61)/1000000)</f>
        <v>#REF!</v>
      </c>
      <c r="AJ96" s="49" t="e">
        <f>(SUMIFS(FMZINp4_laika_grafiks!$K$94:$K$228,FMZINp4_laika_grafiks!#REF!,'GRAFIKI II'!$AB96,FMZINp4_laika_grafiks!$M$94:$M$228,'GRAFIKI II'!AJ$61)/1000000)</f>
        <v>#REF!</v>
      </c>
      <c r="AK96" s="49" t="e">
        <f>(SUMIFS(FMZINp4_laika_grafiks!$K$94:$K$228,FMZINp4_laika_grafiks!#REF!,'GRAFIKI II'!$AB96,FMZINp4_laika_grafiks!$M$94:$M$228,'GRAFIKI II'!AK$61)/1000000)</f>
        <v>#REF!</v>
      </c>
      <c r="AL96" s="49" t="e">
        <f>(SUMIFS(FMZINp4_laika_grafiks!$K$94:$K$228,FMZINp4_laika_grafiks!#REF!,'GRAFIKI II'!$AB96,FMZINp4_laika_grafiks!$M$94:$M$228,'GRAFIKI II'!AL$61)/1000000)</f>
        <v>#REF!</v>
      </c>
      <c r="AM96" s="49" t="e">
        <f>(SUMIFS(FMZINp4_laika_grafiks!$K$94:$K$228,FMZINp4_laika_grafiks!#REF!,'GRAFIKI II'!$AB96,FMZINp4_laika_grafiks!$M$94:$M$228,'GRAFIKI II'!AM$61)/1000000)</f>
        <v>#REF!</v>
      </c>
      <c r="AN96" s="49" t="e">
        <f>(SUMIFS(FMZINp4_laika_grafiks!$K$94:$K$228,FMZINp4_laika_grafiks!#REF!,'GRAFIKI II'!$AB96,FMZINp4_laika_grafiks!$M$94:$M$228,'GRAFIKI II'!AN$61)/1000000)</f>
        <v>#REF!</v>
      </c>
    </row>
    <row r="97" spans="1:40" ht="12" customHeight="1" x14ac:dyDescent="0.25">
      <c r="A97" s="76" t="s">
        <v>40</v>
      </c>
      <c r="B97" s="70" t="e">
        <f>(SUMIFS(FMZINp4_laika_grafiks!$K$94:$K$228,FMZINp4_laika_grafiks!#REF!,$A97,FMZINp4_laika_grafiks!$M$94:$M$228,B$61))/1000000</f>
        <v>#REF!</v>
      </c>
      <c r="C97" s="11" t="e">
        <f t="shared" si="51"/>
        <v>#REF!</v>
      </c>
      <c r="D97" s="70" t="e">
        <f>(SUMIFS(FMZINp4_laika_grafiks!$K$94:$K$228,FMZINp4_laika_grafiks!#REF!,$A97,FMZINp4_laika_grafiks!$M$94:$M$228,D$61))/1000000</f>
        <v>#REF!</v>
      </c>
      <c r="E97" s="11" t="e">
        <f t="shared" si="52"/>
        <v>#REF!</v>
      </c>
      <c r="F97" s="70" t="e">
        <f>(SUMIFS(FMZINp4_laika_grafiks!$K$94:$K$228,FMZINp4_laika_grafiks!#REF!,$A97,FMZINp4_laika_grafiks!$M$94:$M$228,F$61))/1000000</f>
        <v>#REF!</v>
      </c>
      <c r="G97" s="11" t="e">
        <f t="shared" si="53"/>
        <v>#REF!</v>
      </c>
      <c r="H97" s="70" t="e">
        <f>(SUMIFS(FMZINp4_laika_grafiks!$K$94:$K$228,FMZINp4_laika_grafiks!#REF!,$A97,FMZINp4_laika_grafiks!$M$94:$M$228,H$61))/1000000</f>
        <v>#REF!</v>
      </c>
      <c r="I97" s="11" t="e">
        <f t="shared" si="54"/>
        <v>#REF!</v>
      </c>
      <c r="J97" s="70" t="e">
        <f>(SUMIFS(FMZINp4_laika_grafiks!$K$94:$K$228,FMZINp4_laika_grafiks!#REF!,$A97,FMZINp4_laika_grafiks!$M$94:$M$228,J$61))/1000000</f>
        <v>#REF!</v>
      </c>
      <c r="K97" s="11" t="e">
        <f t="shared" si="55"/>
        <v>#REF!</v>
      </c>
      <c r="L97" s="70" t="e">
        <f>(SUMIFS(FMZINp4_laika_grafiks!$K$94:$K$228,FMZINp4_laika_grafiks!#REF!,$A97,FMZINp4_laika_grafiks!$M$94:$M$228,L$61))/1000000</f>
        <v>#REF!</v>
      </c>
      <c r="M97" s="11" t="e">
        <f t="shared" si="56"/>
        <v>#REF!</v>
      </c>
      <c r="N97" s="70" t="e">
        <f>(SUMIFS(FMZINp4_laika_grafiks!$K$94:$K$228,FMZINp4_laika_grafiks!#REF!,$A97,FMZINp4_laika_grafiks!$M$94:$M$228,N$61))/1000000</f>
        <v>#REF!</v>
      </c>
      <c r="O97" s="11" t="e">
        <f t="shared" si="57"/>
        <v>#REF!</v>
      </c>
      <c r="P97" s="70" t="e">
        <f>(SUMIFS(FMZINp4_laika_grafiks!$K$94:$K$228,FMZINp4_laika_grafiks!#REF!,$A97,FMZINp4_laika_grafiks!$M$94:$M$228,P$61))/1000000</f>
        <v>#REF!</v>
      </c>
      <c r="Q97" s="11" t="e">
        <f t="shared" si="58"/>
        <v>#REF!</v>
      </c>
      <c r="R97" s="70" t="e">
        <f>(SUMIFS(FMZINp4_laika_grafiks!$K$94:$K$228,FMZINp4_laika_grafiks!#REF!,$A97,FMZINp4_laika_grafiks!$M$94:$M$228,R$61))/1000000</f>
        <v>#REF!</v>
      </c>
      <c r="S97" s="11" t="e">
        <f t="shared" si="59"/>
        <v>#REF!</v>
      </c>
      <c r="T97" s="70" t="e">
        <f>(SUMIFS(FMZINp4_laika_grafiks!$K$94:$K$228,FMZINp4_laika_grafiks!#REF!,$A97,FMZINp4_laika_grafiks!$M$94:$M$228,T$61))/1000000</f>
        <v>#REF!</v>
      </c>
      <c r="U97" s="11" t="e">
        <f t="shared" si="60"/>
        <v>#REF!</v>
      </c>
      <c r="V97" s="70" t="e">
        <f>(SUMIFS(FMZINp4_laika_grafiks!$K$94:$K$228,FMZINp4_laika_grafiks!#REF!,$A97,FMZINp4_laika_grafiks!$M$94:$M$228,V$61))/1000000</f>
        <v>#REF!</v>
      </c>
      <c r="W97" s="11" t="e">
        <f t="shared" si="61"/>
        <v>#REF!</v>
      </c>
      <c r="X97" s="70" t="e">
        <f>(SUMIFS(FMZINp4_laika_grafiks!$K$94:$K$228,FMZINp4_laika_grafiks!#REF!,$A97,FMZINp4_laika_grafiks!$M$94:$M$228,X$61))/1000000</f>
        <v>#REF!</v>
      </c>
      <c r="Y97" s="11" t="e">
        <f t="shared" si="62"/>
        <v>#REF!</v>
      </c>
      <c r="AB97" s="48" t="s">
        <v>40</v>
      </c>
      <c r="AC97" s="49" t="e">
        <f>(SUMIFS(FMZINp4_laika_grafiks!$K$94:$K$228,FMZINp4_laika_grafiks!#REF!,'GRAFIKI II'!$AB97,FMZINp4_laika_grafiks!$M$94:$M$228,'GRAFIKI II'!AC$61)/1000000)</f>
        <v>#REF!</v>
      </c>
      <c r="AD97" s="49" t="e">
        <f>(SUMIFS(FMZINp4_laika_grafiks!$K$94:$K$228,FMZINp4_laika_grafiks!#REF!,'GRAFIKI II'!$AB97,FMZINp4_laika_grafiks!$M$94:$M$228,'GRAFIKI II'!AD$61)/1000000)</f>
        <v>#REF!</v>
      </c>
      <c r="AE97" s="49" t="e">
        <f>(SUMIFS(FMZINp4_laika_grafiks!$K$94:$K$228,FMZINp4_laika_grafiks!#REF!,'GRAFIKI II'!$AB97,FMZINp4_laika_grafiks!$M$94:$M$228,'GRAFIKI II'!AE$61)/1000000)</f>
        <v>#REF!</v>
      </c>
      <c r="AF97" s="49" t="e">
        <f>(SUMIFS(FMZINp4_laika_grafiks!$K$94:$K$228,FMZINp4_laika_grafiks!#REF!,'GRAFIKI II'!$AB97,FMZINp4_laika_grafiks!$M$94:$M$228,'GRAFIKI II'!AF$61)/1000000)</f>
        <v>#REF!</v>
      </c>
      <c r="AG97" s="49" t="e">
        <f>(SUMIFS(FMZINp4_laika_grafiks!$K$94:$K$228,FMZINp4_laika_grafiks!#REF!,'GRAFIKI II'!$AB97,FMZINp4_laika_grafiks!$M$94:$M$228,'GRAFIKI II'!AG$61)/1000000)</f>
        <v>#REF!</v>
      </c>
      <c r="AH97" s="49" t="e">
        <f>(SUMIFS(FMZINp4_laika_grafiks!$K$94:$K$228,FMZINp4_laika_grafiks!#REF!,'GRAFIKI II'!$AB97,FMZINp4_laika_grafiks!$M$94:$M$228,'GRAFIKI II'!AH$61)/1000000)</f>
        <v>#REF!</v>
      </c>
      <c r="AI97" s="49" t="e">
        <f>(SUMIFS(FMZINp4_laika_grafiks!$K$94:$K$228,FMZINp4_laika_grafiks!#REF!,'GRAFIKI II'!$AB97,FMZINp4_laika_grafiks!$M$94:$M$228,'GRAFIKI II'!AI$61)/1000000)</f>
        <v>#REF!</v>
      </c>
      <c r="AJ97" s="49" t="e">
        <f>(SUMIFS(FMZINp4_laika_grafiks!$K$94:$K$228,FMZINp4_laika_grafiks!#REF!,'GRAFIKI II'!$AB97,FMZINp4_laika_grafiks!$M$94:$M$228,'GRAFIKI II'!AJ$61)/1000000)</f>
        <v>#REF!</v>
      </c>
      <c r="AK97" s="49" t="e">
        <f>(SUMIFS(FMZINp4_laika_grafiks!$K$94:$K$228,FMZINp4_laika_grafiks!#REF!,'GRAFIKI II'!$AB97,FMZINp4_laika_grafiks!$M$94:$M$228,'GRAFIKI II'!AK$61)/1000000)</f>
        <v>#REF!</v>
      </c>
      <c r="AL97" s="49" t="e">
        <f>(SUMIFS(FMZINp4_laika_grafiks!$K$94:$K$228,FMZINp4_laika_grafiks!#REF!,'GRAFIKI II'!$AB97,FMZINp4_laika_grafiks!$M$94:$M$228,'GRAFIKI II'!AL$61)/1000000)</f>
        <v>#REF!</v>
      </c>
      <c r="AM97" s="49" t="e">
        <f>(SUMIFS(FMZINp4_laika_grafiks!$K$94:$K$228,FMZINp4_laika_grafiks!#REF!,'GRAFIKI II'!$AB97,FMZINp4_laika_grafiks!$M$94:$M$228,'GRAFIKI II'!AM$61)/1000000)</f>
        <v>#REF!</v>
      </c>
      <c r="AN97" s="49" t="e">
        <f>(SUMIFS(FMZINp4_laika_grafiks!$K$94:$K$228,FMZINp4_laika_grafiks!#REF!,'GRAFIKI II'!$AB97,FMZINp4_laika_grafiks!$M$94:$M$228,'GRAFIKI II'!AN$61)/1000000)</f>
        <v>#REF!</v>
      </c>
    </row>
    <row r="98" spans="1:40" ht="12" customHeight="1" x14ac:dyDescent="0.25">
      <c r="A98" s="76" t="s">
        <v>39</v>
      </c>
      <c r="B98" s="70" t="e">
        <f>(SUMIFS(FMZINp4_laika_grafiks!$K$94:$K$228,FMZINp4_laika_grafiks!#REF!,$A98,FMZINp4_laika_grafiks!$M$94:$M$228,B$61))/1000000</f>
        <v>#REF!</v>
      </c>
      <c r="C98" s="11" t="e">
        <f t="shared" si="51"/>
        <v>#REF!</v>
      </c>
      <c r="D98" s="70" t="e">
        <f>(SUMIFS(FMZINp4_laika_grafiks!$K$94:$K$228,FMZINp4_laika_grafiks!#REF!,$A98,FMZINp4_laika_grafiks!$M$94:$M$228,D$61))/1000000</f>
        <v>#REF!</v>
      </c>
      <c r="E98" s="11" t="e">
        <f t="shared" si="52"/>
        <v>#REF!</v>
      </c>
      <c r="F98" s="70" t="e">
        <f>(SUMIFS(FMZINp4_laika_grafiks!$K$94:$K$228,FMZINp4_laika_grafiks!#REF!,$A98,FMZINp4_laika_grafiks!$M$94:$M$228,F$61))/1000000</f>
        <v>#REF!</v>
      </c>
      <c r="G98" s="11" t="e">
        <f t="shared" si="53"/>
        <v>#REF!</v>
      </c>
      <c r="H98" s="70" t="e">
        <f>(SUMIFS(FMZINp4_laika_grafiks!$K$94:$K$228,FMZINp4_laika_grafiks!#REF!,$A98,FMZINp4_laika_grafiks!$M$94:$M$228,H$61))/1000000</f>
        <v>#REF!</v>
      </c>
      <c r="I98" s="11" t="e">
        <f t="shared" si="54"/>
        <v>#REF!</v>
      </c>
      <c r="J98" s="70" t="e">
        <f>(SUMIFS(FMZINp4_laika_grafiks!$K$94:$K$228,FMZINp4_laika_grafiks!#REF!,$A98,FMZINp4_laika_grafiks!$M$94:$M$228,J$61))/1000000</f>
        <v>#REF!</v>
      </c>
      <c r="K98" s="11" t="e">
        <f t="shared" si="55"/>
        <v>#REF!</v>
      </c>
      <c r="L98" s="70" t="e">
        <f>(SUMIFS(FMZINp4_laika_grafiks!$K$94:$K$228,FMZINp4_laika_grafiks!#REF!,$A98,FMZINp4_laika_grafiks!$M$94:$M$228,L$61))/1000000</f>
        <v>#REF!</v>
      </c>
      <c r="M98" s="11" t="e">
        <f t="shared" si="56"/>
        <v>#REF!</v>
      </c>
      <c r="N98" s="70" t="e">
        <f>(SUMIFS(FMZINp4_laika_grafiks!$K$94:$K$228,FMZINp4_laika_grafiks!#REF!,$A98,FMZINp4_laika_grafiks!$M$94:$M$228,N$61))/1000000</f>
        <v>#REF!</v>
      </c>
      <c r="O98" s="11" t="e">
        <f t="shared" si="57"/>
        <v>#REF!</v>
      </c>
      <c r="P98" s="70" t="e">
        <f>(SUMIFS(FMZINp4_laika_grafiks!$K$94:$K$228,FMZINp4_laika_grafiks!#REF!,$A98,FMZINp4_laika_grafiks!$M$94:$M$228,P$61))/1000000</f>
        <v>#REF!</v>
      </c>
      <c r="Q98" s="11" t="e">
        <f t="shared" si="58"/>
        <v>#REF!</v>
      </c>
      <c r="R98" s="70" t="e">
        <f>(SUMIFS(FMZINp4_laika_grafiks!$K$94:$K$228,FMZINp4_laika_grafiks!#REF!,$A98,FMZINp4_laika_grafiks!$M$94:$M$228,R$61))/1000000</f>
        <v>#REF!</v>
      </c>
      <c r="S98" s="11" t="e">
        <f t="shared" si="59"/>
        <v>#REF!</v>
      </c>
      <c r="T98" s="70" t="e">
        <f>(SUMIFS(FMZINp4_laika_grafiks!$K$94:$K$228,FMZINp4_laika_grafiks!#REF!,$A98,FMZINp4_laika_grafiks!$M$94:$M$228,T$61))/1000000</f>
        <v>#REF!</v>
      </c>
      <c r="U98" s="11" t="e">
        <f t="shared" si="60"/>
        <v>#REF!</v>
      </c>
      <c r="V98" s="70" t="e">
        <f>(SUMIFS(FMZINp4_laika_grafiks!$K$94:$K$228,FMZINp4_laika_grafiks!#REF!,$A98,FMZINp4_laika_grafiks!$M$94:$M$228,V$61))/1000000</f>
        <v>#REF!</v>
      </c>
      <c r="W98" s="11" t="e">
        <f t="shared" si="61"/>
        <v>#REF!</v>
      </c>
      <c r="X98" s="70" t="e">
        <f>(SUMIFS(FMZINp4_laika_grafiks!$K$94:$K$228,FMZINp4_laika_grafiks!#REF!,$A98,FMZINp4_laika_grafiks!$M$94:$M$228,X$61))/1000000</f>
        <v>#REF!</v>
      </c>
      <c r="Y98" s="11" t="e">
        <f t="shared" si="62"/>
        <v>#REF!</v>
      </c>
      <c r="AB98" s="48" t="s">
        <v>39</v>
      </c>
      <c r="AC98" s="49" t="e">
        <f>(SUMIFS(FMZINp4_laika_grafiks!$K$94:$K$228,FMZINp4_laika_grafiks!#REF!,'GRAFIKI II'!$AB98,FMZINp4_laika_grafiks!$M$94:$M$228,'GRAFIKI II'!AC$61)/1000000)</f>
        <v>#REF!</v>
      </c>
      <c r="AD98" s="49" t="e">
        <f>(SUMIFS(FMZINp4_laika_grafiks!$K$94:$K$228,FMZINp4_laika_grafiks!#REF!,'GRAFIKI II'!$AB98,FMZINp4_laika_grafiks!$M$94:$M$228,'GRAFIKI II'!AD$61)/1000000)</f>
        <v>#REF!</v>
      </c>
      <c r="AE98" s="49" t="e">
        <f>(SUMIFS(FMZINp4_laika_grafiks!$K$94:$K$228,FMZINp4_laika_grafiks!#REF!,'GRAFIKI II'!$AB98,FMZINp4_laika_grafiks!$M$94:$M$228,'GRAFIKI II'!AE$61)/1000000)</f>
        <v>#REF!</v>
      </c>
      <c r="AF98" s="49" t="e">
        <f>(SUMIFS(FMZINp4_laika_grafiks!$K$94:$K$228,FMZINp4_laika_grafiks!#REF!,'GRAFIKI II'!$AB98,FMZINp4_laika_grafiks!$M$94:$M$228,'GRAFIKI II'!AF$61)/1000000)</f>
        <v>#REF!</v>
      </c>
      <c r="AG98" s="49" t="e">
        <f>(SUMIFS(FMZINp4_laika_grafiks!$K$94:$K$228,FMZINp4_laika_grafiks!#REF!,'GRAFIKI II'!$AB98,FMZINp4_laika_grafiks!$M$94:$M$228,'GRAFIKI II'!AG$61)/1000000)</f>
        <v>#REF!</v>
      </c>
      <c r="AH98" s="49" t="e">
        <f>(SUMIFS(FMZINp4_laika_grafiks!$K$94:$K$228,FMZINp4_laika_grafiks!#REF!,'GRAFIKI II'!$AB98,FMZINp4_laika_grafiks!$M$94:$M$228,'GRAFIKI II'!AH$61)/1000000)</f>
        <v>#REF!</v>
      </c>
      <c r="AI98" s="49" t="e">
        <f>(SUMIFS(FMZINp4_laika_grafiks!$K$94:$K$228,FMZINp4_laika_grafiks!#REF!,'GRAFIKI II'!$AB98,FMZINp4_laika_grafiks!$M$94:$M$228,'GRAFIKI II'!AI$61)/1000000)</f>
        <v>#REF!</v>
      </c>
      <c r="AJ98" s="49" t="e">
        <f>(SUMIFS(FMZINp4_laika_grafiks!$K$94:$K$228,FMZINp4_laika_grafiks!#REF!,'GRAFIKI II'!$AB98,FMZINp4_laika_grafiks!$M$94:$M$228,'GRAFIKI II'!AJ$61)/1000000)</f>
        <v>#REF!</v>
      </c>
      <c r="AK98" s="49" t="e">
        <f>(SUMIFS(FMZINp4_laika_grafiks!$K$94:$K$228,FMZINp4_laika_grafiks!#REF!,'GRAFIKI II'!$AB98,FMZINp4_laika_grafiks!$M$94:$M$228,'GRAFIKI II'!AK$61)/1000000)</f>
        <v>#REF!</v>
      </c>
      <c r="AL98" s="49" t="e">
        <f>(SUMIFS(FMZINp4_laika_grafiks!$K$94:$K$228,FMZINp4_laika_grafiks!#REF!,'GRAFIKI II'!$AB98,FMZINp4_laika_grafiks!$M$94:$M$228,'GRAFIKI II'!AL$61)/1000000)</f>
        <v>#REF!</v>
      </c>
      <c r="AM98" s="49" t="e">
        <f>(SUMIFS(FMZINp4_laika_grafiks!$K$94:$K$228,FMZINp4_laika_grafiks!#REF!,'GRAFIKI II'!$AB98,FMZINp4_laika_grafiks!$M$94:$M$228,'GRAFIKI II'!AM$61)/1000000)</f>
        <v>#REF!</v>
      </c>
      <c r="AN98" s="49" t="e">
        <f>(SUMIFS(FMZINp4_laika_grafiks!$K$94:$K$228,FMZINp4_laika_grafiks!#REF!,'GRAFIKI II'!$AB98,FMZINp4_laika_grafiks!$M$94:$M$228,'GRAFIKI II'!AN$61)/1000000)</f>
        <v>#REF!</v>
      </c>
    </row>
    <row r="99" spans="1:40" ht="12" customHeight="1" x14ac:dyDescent="0.25">
      <c r="A99" s="76" t="s">
        <v>38</v>
      </c>
      <c r="B99" s="70" t="e">
        <f>(SUMIFS(FMZINp4_laika_grafiks!$K$94:$K$228,FMZINp4_laika_grafiks!#REF!,$A99,FMZINp4_laika_grafiks!$M$94:$M$228,B$61))/1000000</f>
        <v>#REF!</v>
      </c>
      <c r="C99" s="11" t="e">
        <f t="shared" si="51"/>
        <v>#REF!</v>
      </c>
      <c r="D99" s="70" t="e">
        <f>(SUMIFS(FMZINp4_laika_grafiks!$K$94:$K$228,FMZINp4_laika_grafiks!#REF!,$A99,FMZINp4_laika_grafiks!$M$94:$M$228,D$61))/1000000</f>
        <v>#REF!</v>
      </c>
      <c r="E99" s="11" t="e">
        <f t="shared" si="52"/>
        <v>#REF!</v>
      </c>
      <c r="F99" s="70" t="e">
        <f>(SUMIFS(FMZINp4_laika_grafiks!$K$94:$K$228,FMZINp4_laika_grafiks!#REF!,$A99,FMZINp4_laika_grafiks!$M$94:$M$228,F$61))/1000000</f>
        <v>#REF!</v>
      </c>
      <c r="G99" s="11" t="e">
        <f t="shared" si="53"/>
        <v>#REF!</v>
      </c>
      <c r="H99" s="70" t="e">
        <f>(SUMIFS(FMZINp4_laika_grafiks!$K$94:$K$228,FMZINp4_laika_grafiks!#REF!,$A99,FMZINp4_laika_grafiks!$M$94:$M$228,H$61))/1000000</f>
        <v>#REF!</v>
      </c>
      <c r="I99" s="11" t="e">
        <f t="shared" si="54"/>
        <v>#REF!</v>
      </c>
      <c r="J99" s="70" t="e">
        <f>(SUMIFS(FMZINp4_laika_grafiks!$K$94:$K$228,FMZINp4_laika_grafiks!#REF!,$A99,FMZINp4_laika_grafiks!$M$94:$M$228,J$61))/1000000</f>
        <v>#REF!</v>
      </c>
      <c r="K99" s="11" t="e">
        <f t="shared" si="55"/>
        <v>#REF!</v>
      </c>
      <c r="L99" s="70" t="e">
        <f>(SUMIFS(FMZINp4_laika_grafiks!$K$94:$K$228,FMZINp4_laika_grafiks!#REF!,$A99,FMZINp4_laika_grafiks!$M$94:$M$228,L$61))/1000000</f>
        <v>#REF!</v>
      </c>
      <c r="M99" s="11" t="e">
        <f t="shared" si="56"/>
        <v>#REF!</v>
      </c>
      <c r="N99" s="70" t="e">
        <f>(SUMIFS(FMZINp4_laika_grafiks!$K$94:$K$228,FMZINp4_laika_grafiks!#REF!,$A99,FMZINp4_laika_grafiks!$M$94:$M$228,N$61))/1000000</f>
        <v>#REF!</v>
      </c>
      <c r="O99" s="11" t="e">
        <f t="shared" si="57"/>
        <v>#REF!</v>
      </c>
      <c r="P99" s="70" t="e">
        <f>(SUMIFS(FMZINp4_laika_grafiks!$K$94:$K$228,FMZINp4_laika_grafiks!#REF!,$A99,FMZINp4_laika_grafiks!$M$94:$M$228,P$61))/1000000</f>
        <v>#REF!</v>
      </c>
      <c r="Q99" s="11" t="e">
        <f t="shared" si="58"/>
        <v>#REF!</v>
      </c>
      <c r="R99" s="70" t="e">
        <f>(SUMIFS(FMZINp4_laika_grafiks!$K$94:$K$228,FMZINp4_laika_grafiks!#REF!,$A99,FMZINp4_laika_grafiks!$M$94:$M$228,R$61))/1000000</f>
        <v>#REF!</v>
      </c>
      <c r="S99" s="11" t="e">
        <f t="shared" si="59"/>
        <v>#REF!</v>
      </c>
      <c r="T99" s="70" t="e">
        <f>(SUMIFS(FMZINp4_laika_grafiks!$K$94:$K$228,FMZINp4_laika_grafiks!#REF!,$A99,FMZINp4_laika_grafiks!$M$94:$M$228,T$61))/1000000</f>
        <v>#REF!</v>
      </c>
      <c r="U99" s="11" t="e">
        <f t="shared" si="60"/>
        <v>#REF!</v>
      </c>
      <c r="V99" s="70" t="e">
        <f>(SUMIFS(FMZINp4_laika_grafiks!$K$94:$K$228,FMZINp4_laika_grafiks!#REF!,$A99,FMZINp4_laika_grafiks!$M$94:$M$228,V$61))/1000000</f>
        <v>#REF!</v>
      </c>
      <c r="W99" s="11" t="e">
        <f t="shared" si="61"/>
        <v>#REF!</v>
      </c>
      <c r="X99" s="70" t="e">
        <f>(SUMIFS(FMZINp4_laika_grafiks!$K$94:$K$228,FMZINp4_laika_grafiks!#REF!,$A99,FMZINp4_laika_grafiks!$M$94:$M$228,X$61))/1000000</f>
        <v>#REF!</v>
      </c>
      <c r="Y99" s="11" t="e">
        <f t="shared" si="62"/>
        <v>#REF!</v>
      </c>
      <c r="AB99" s="48" t="s">
        <v>38</v>
      </c>
      <c r="AC99" s="49" t="e">
        <f>(SUMIFS(FMZINp4_laika_grafiks!$K$94:$K$228,FMZINp4_laika_grafiks!#REF!,'GRAFIKI II'!$AB99,FMZINp4_laika_grafiks!$M$94:$M$228,'GRAFIKI II'!AC$61)/1000000)</f>
        <v>#REF!</v>
      </c>
      <c r="AD99" s="49" t="e">
        <f>(SUMIFS(FMZINp4_laika_grafiks!$K$94:$K$228,FMZINp4_laika_grafiks!#REF!,'GRAFIKI II'!$AB99,FMZINp4_laika_grafiks!$M$94:$M$228,'GRAFIKI II'!AD$61)/1000000)</f>
        <v>#REF!</v>
      </c>
      <c r="AE99" s="49" t="e">
        <f>(SUMIFS(FMZINp4_laika_grafiks!$K$94:$K$228,FMZINp4_laika_grafiks!#REF!,'GRAFIKI II'!$AB99,FMZINp4_laika_grafiks!$M$94:$M$228,'GRAFIKI II'!AE$61)/1000000)</f>
        <v>#REF!</v>
      </c>
      <c r="AF99" s="49" t="e">
        <f>(SUMIFS(FMZINp4_laika_grafiks!$K$94:$K$228,FMZINp4_laika_grafiks!#REF!,'GRAFIKI II'!$AB99,FMZINp4_laika_grafiks!$M$94:$M$228,'GRAFIKI II'!AF$61)/1000000)</f>
        <v>#REF!</v>
      </c>
      <c r="AG99" s="49" t="e">
        <f>(SUMIFS(FMZINp4_laika_grafiks!$K$94:$K$228,FMZINp4_laika_grafiks!#REF!,'GRAFIKI II'!$AB99,FMZINp4_laika_grafiks!$M$94:$M$228,'GRAFIKI II'!AG$61)/1000000)</f>
        <v>#REF!</v>
      </c>
      <c r="AH99" s="49" t="e">
        <f>(SUMIFS(FMZINp4_laika_grafiks!$K$94:$K$228,FMZINp4_laika_grafiks!#REF!,'GRAFIKI II'!$AB99,FMZINp4_laika_grafiks!$M$94:$M$228,'GRAFIKI II'!AH$61)/1000000)</f>
        <v>#REF!</v>
      </c>
      <c r="AI99" s="49" t="e">
        <f>(SUMIFS(FMZINp4_laika_grafiks!$K$94:$K$228,FMZINp4_laika_grafiks!#REF!,'GRAFIKI II'!$AB99,FMZINp4_laika_grafiks!$M$94:$M$228,'GRAFIKI II'!AI$61)/1000000)</f>
        <v>#REF!</v>
      </c>
      <c r="AJ99" s="49" t="e">
        <f>(SUMIFS(FMZINp4_laika_grafiks!$K$94:$K$228,FMZINp4_laika_grafiks!#REF!,'GRAFIKI II'!$AB99,FMZINp4_laika_grafiks!$M$94:$M$228,'GRAFIKI II'!AJ$61)/1000000)</f>
        <v>#REF!</v>
      </c>
      <c r="AK99" s="49" t="e">
        <f>(SUMIFS(FMZINp4_laika_grafiks!$K$94:$K$228,FMZINp4_laika_grafiks!#REF!,'GRAFIKI II'!$AB99,FMZINp4_laika_grafiks!$M$94:$M$228,'GRAFIKI II'!AK$61)/1000000)</f>
        <v>#REF!</v>
      </c>
      <c r="AL99" s="49" t="e">
        <f>(SUMIFS(FMZINp4_laika_grafiks!$K$94:$K$228,FMZINp4_laika_grafiks!#REF!,'GRAFIKI II'!$AB99,FMZINp4_laika_grafiks!$M$94:$M$228,'GRAFIKI II'!AL$61)/1000000)</f>
        <v>#REF!</v>
      </c>
      <c r="AM99" s="49" t="e">
        <f>(SUMIFS(FMZINp4_laika_grafiks!$K$94:$K$228,FMZINp4_laika_grafiks!#REF!,'GRAFIKI II'!$AB99,FMZINp4_laika_grafiks!$M$94:$M$228,'GRAFIKI II'!AM$61)/1000000)</f>
        <v>#REF!</v>
      </c>
      <c r="AN99" s="49" t="e">
        <f>(SUMIFS(FMZINp4_laika_grafiks!$K$94:$K$228,FMZINp4_laika_grafiks!#REF!,'GRAFIKI II'!$AB99,FMZINp4_laika_grafiks!$M$94:$M$228,'GRAFIKI II'!AN$61)/1000000)</f>
        <v>#REF!</v>
      </c>
    </row>
    <row r="100" spans="1:40" ht="12" customHeight="1" x14ac:dyDescent="0.25">
      <c r="A100" s="76" t="s">
        <v>42</v>
      </c>
      <c r="B100" s="70" t="e">
        <f>(SUMIFS(FMZINp4_laika_grafiks!$K$94:$K$228,FMZINp4_laika_grafiks!#REF!,$A100,FMZINp4_laika_grafiks!$M$94:$M$228,B$61))/1000000</f>
        <v>#REF!</v>
      </c>
      <c r="C100" s="11" t="e">
        <f t="shared" si="51"/>
        <v>#REF!</v>
      </c>
      <c r="D100" s="70" t="e">
        <f>(SUMIFS(FMZINp4_laika_grafiks!$K$94:$K$228,FMZINp4_laika_grafiks!#REF!,$A100,FMZINp4_laika_grafiks!$M$94:$M$228,D$61))/1000000</f>
        <v>#REF!</v>
      </c>
      <c r="E100" s="11" t="e">
        <f t="shared" si="52"/>
        <v>#REF!</v>
      </c>
      <c r="F100" s="70" t="e">
        <f>(SUMIFS(FMZINp4_laika_grafiks!$K$94:$K$228,FMZINp4_laika_grafiks!#REF!,$A100,FMZINp4_laika_grafiks!$M$94:$M$228,F$61))/1000000</f>
        <v>#REF!</v>
      </c>
      <c r="G100" s="11" t="e">
        <f t="shared" si="53"/>
        <v>#REF!</v>
      </c>
      <c r="H100" s="70" t="e">
        <f>(SUMIFS(FMZINp4_laika_grafiks!$K$94:$K$228,FMZINp4_laika_grafiks!#REF!,$A100,FMZINp4_laika_grafiks!$M$94:$M$228,H$61))/1000000</f>
        <v>#REF!</v>
      </c>
      <c r="I100" s="11" t="e">
        <f t="shared" si="54"/>
        <v>#REF!</v>
      </c>
      <c r="J100" s="70" t="e">
        <f>(SUMIFS(FMZINp4_laika_grafiks!$K$94:$K$228,FMZINp4_laika_grafiks!#REF!,$A100,FMZINp4_laika_grafiks!$M$94:$M$228,J$61))/1000000</f>
        <v>#REF!</v>
      </c>
      <c r="K100" s="11" t="e">
        <f t="shared" si="55"/>
        <v>#REF!</v>
      </c>
      <c r="L100" s="70" t="e">
        <f>(SUMIFS(FMZINp4_laika_grafiks!$K$94:$K$228,FMZINp4_laika_grafiks!#REF!,$A100,FMZINp4_laika_grafiks!$M$94:$M$228,L$61))/1000000</f>
        <v>#REF!</v>
      </c>
      <c r="M100" s="11" t="e">
        <f t="shared" si="56"/>
        <v>#REF!</v>
      </c>
      <c r="N100" s="70" t="e">
        <f>(SUMIFS(FMZINp4_laika_grafiks!$K$94:$K$228,FMZINp4_laika_grafiks!#REF!,$A100,FMZINp4_laika_grafiks!$M$94:$M$228,N$61))/1000000</f>
        <v>#REF!</v>
      </c>
      <c r="O100" s="11" t="e">
        <f t="shared" si="57"/>
        <v>#REF!</v>
      </c>
      <c r="P100" s="70" t="e">
        <f>(SUMIFS(FMZINp4_laika_grafiks!$K$94:$K$228,FMZINp4_laika_grafiks!#REF!,$A100,FMZINp4_laika_grafiks!$M$94:$M$228,P$61))/1000000</f>
        <v>#REF!</v>
      </c>
      <c r="Q100" s="11" t="e">
        <f t="shared" si="58"/>
        <v>#REF!</v>
      </c>
      <c r="R100" s="70" t="e">
        <f>(SUMIFS(FMZINp4_laika_grafiks!$K$94:$K$228,FMZINp4_laika_grafiks!#REF!,$A100,FMZINp4_laika_grafiks!$M$94:$M$228,R$61))/1000000</f>
        <v>#REF!</v>
      </c>
      <c r="S100" s="11" t="e">
        <f t="shared" si="59"/>
        <v>#REF!</v>
      </c>
      <c r="T100" s="70" t="e">
        <f>(SUMIFS(FMZINp4_laika_grafiks!$K$94:$K$228,FMZINp4_laika_grafiks!#REF!,$A100,FMZINp4_laika_grafiks!$M$94:$M$228,T$61))/1000000</f>
        <v>#REF!</v>
      </c>
      <c r="U100" s="11" t="e">
        <f t="shared" si="60"/>
        <v>#REF!</v>
      </c>
      <c r="V100" s="70" t="e">
        <f>(SUMIFS(FMZINp4_laika_grafiks!$K$94:$K$228,FMZINp4_laika_grafiks!#REF!,$A100,FMZINp4_laika_grafiks!$M$94:$M$228,V$61))/1000000</f>
        <v>#REF!</v>
      </c>
      <c r="W100" s="11" t="e">
        <f t="shared" si="61"/>
        <v>#REF!</v>
      </c>
      <c r="X100" s="70" t="e">
        <f>(SUMIFS(FMZINp4_laika_grafiks!$K$94:$K$228,FMZINp4_laika_grafiks!#REF!,$A100,FMZINp4_laika_grafiks!$M$94:$M$228,X$61))/1000000</f>
        <v>#REF!</v>
      </c>
      <c r="Y100" s="11" t="e">
        <f t="shared" si="62"/>
        <v>#REF!</v>
      </c>
      <c r="AB100" s="48" t="s">
        <v>42</v>
      </c>
      <c r="AC100" s="49" t="e">
        <f>(SUMIFS(FMZINp4_laika_grafiks!$K$94:$K$228,FMZINp4_laika_grafiks!#REF!,'GRAFIKI II'!$AB100,FMZINp4_laika_grafiks!$M$94:$M$228,'GRAFIKI II'!AC$61)/1000000)</f>
        <v>#REF!</v>
      </c>
      <c r="AD100" s="49" t="e">
        <f>(SUMIFS(FMZINp4_laika_grafiks!$K$94:$K$228,FMZINp4_laika_grafiks!#REF!,'GRAFIKI II'!$AB100,FMZINp4_laika_grafiks!$M$94:$M$228,'GRAFIKI II'!AD$61)/1000000)</f>
        <v>#REF!</v>
      </c>
      <c r="AE100" s="49" t="e">
        <f>(SUMIFS(FMZINp4_laika_grafiks!$K$94:$K$228,FMZINp4_laika_grafiks!#REF!,'GRAFIKI II'!$AB100,FMZINp4_laika_grafiks!$M$94:$M$228,'GRAFIKI II'!AE$61)/1000000)</f>
        <v>#REF!</v>
      </c>
      <c r="AF100" s="49" t="e">
        <f>(SUMIFS(FMZINp4_laika_grafiks!$K$94:$K$228,FMZINp4_laika_grafiks!#REF!,'GRAFIKI II'!$AB100,FMZINp4_laika_grafiks!$M$94:$M$228,'GRAFIKI II'!AF$61)/1000000)</f>
        <v>#REF!</v>
      </c>
      <c r="AG100" s="49" t="e">
        <f>(SUMIFS(FMZINp4_laika_grafiks!$K$94:$K$228,FMZINp4_laika_grafiks!#REF!,'GRAFIKI II'!$AB100,FMZINp4_laika_grafiks!$M$94:$M$228,'GRAFIKI II'!AG$61)/1000000)</f>
        <v>#REF!</v>
      </c>
      <c r="AH100" s="49" t="e">
        <f>(SUMIFS(FMZINp4_laika_grafiks!$K$94:$K$228,FMZINp4_laika_grafiks!#REF!,'GRAFIKI II'!$AB100,FMZINp4_laika_grafiks!$M$94:$M$228,'GRAFIKI II'!AH$61)/1000000)</f>
        <v>#REF!</v>
      </c>
      <c r="AI100" s="49" t="e">
        <f>(SUMIFS(FMZINp4_laika_grafiks!$K$94:$K$228,FMZINp4_laika_grafiks!#REF!,'GRAFIKI II'!$AB100,FMZINp4_laika_grafiks!$M$94:$M$228,'GRAFIKI II'!AI$61)/1000000)</f>
        <v>#REF!</v>
      </c>
      <c r="AJ100" s="49" t="e">
        <f>(SUMIFS(FMZINp4_laika_grafiks!$K$94:$K$228,FMZINp4_laika_grafiks!#REF!,'GRAFIKI II'!$AB100,FMZINp4_laika_grafiks!$M$94:$M$228,'GRAFIKI II'!AJ$61)/1000000)</f>
        <v>#REF!</v>
      </c>
      <c r="AK100" s="49" t="e">
        <f>(SUMIFS(FMZINp4_laika_grafiks!$K$94:$K$228,FMZINp4_laika_grafiks!#REF!,'GRAFIKI II'!$AB100,FMZINp4_laika_grafiks!$M$94:$M$228,'GRAFIKI II'!AK$61)/1000000)</f>
        <v>#REF!</v>
      </c>
      <c r="AL100" s="49" t="e">
        <f>(SUMIFS(FMZINp4_laika_grafiks!$K$94:$K$228,FMZINp4_laika_grafiks!#REF!,'GRAFIKI II'!$AB100,FMZINp4_laika_grafiks!$M$94:$M$228,'GRAFIKI II'!AL$61)/1000000)</f>
        <v>#REF!</v>
      </c>
      <c r="AM100" s="49" t="e">
        <f>(SUMIFS(FMZINp4_laika_grafiks!$K$94:$K$228,FMZINp4_laika_grafiks!#REF!,'GRAFIKI II'!$AB100,FMZINp4_laika_grafiks!$M$94:$M$228,'GRAFIKI II'!AM$61)/1000000)</f>
        <v>#REF!</v>
      </c>
      <c r="AN100" s="49" t="e">
        <f>(SUMIFS(FMZINp4_laika_grafiks!$K$94:$K$228,FMZINp4_laika_grafiks!#REF!,'GRAFIKI II'!$AB100,FMZINp4_laika_grafiks!$M$94:$M$228,'GRAFIKI II'!AN$61)/1000000)</f>
        <v>#REF!</v>
      </c>
    </row>
    <row r="101" spans="1:40" ht="12" customHeight="1" x14ac:dyDescent="0.25">
      <c r="A101" s="76" t="s">
        <v>43</v>
      </c>
      <c r="B101" s="70" t="e">
        <f>(SUMIFS(FMZINp4_laika_grafiks!$K$94:$K$228,FMZINp4_laika_grafiks!#REF!,$A101,FMZINp4_laika_grafiks!$M$94:$M$228,B$61))/1000000</f>
        <v>#REF!</v>
      </c>
      <c r="C101" s="11" t="e">
        <f t="shared" si="51"/>
        <v>#REF!</v>
      </c>
      <c r="D101" s="70" t="e">
        <f>(SUMIFS(FMZINp4_laika_grafiks!$K$94:$K$228,FMZINp4_laika_grafiks!#REF!,$A101,FMZINp4_laika_grafiks!$M$94:$M$228,D$61))/1000000</f>
        <v>#REF!</v>
      </c>
      <c r="E101" s="11" t="e">
        <f t="shared" si="52"/>
        <v>#REF!</v>
      </c>
      <c r="F101" s="70" t="e">
        <f>(SUMIFS(FMZINp4_laika_grafiks!$K$94:$K$228,FMZINp4_laika_grafiks!#REF!,$A101,FMZINp4_laika_grafiks!$M$94:$M$228,F$61))/1000000</f>
        <v>#REF!</v>
      </c>
      <c r="G101" s="11" t="e">
        <f t="shared" si="53"/>
        <v>#REF!</v>
      </c>
      <c r="H101" s="70" t="e">
        <f>(SUMIFS(FMZINp4_laika_grafiks!$K$94:$K$228,FMZINp4_laika_grafiks!#REF!,$A101,FMZINp4_laika_grafiks!$M$94:$M$228,H$61))/1000000</f>
        <v>#REF!</v>
      </c>
      <c r="I101" s="11" t="e">
        <f t="shared" si="54"/>
        <v>#REF!</v>
      </c>
      <c r="J101" s="70" t="e">
        <f>(SUMIFS(FMZINp4_laika_grafiks!$K$94:$K$228,FMZINp4_laika_grafiks!#REF!,$A101,FMZINp4_laika_grafiks!$M$94:$M$228,J$61))/1000000</f>
        <v>#REF!</v>
      </c>
      <c r="K101" s="11" t="e">
        <f t="shared" si="55"/>
        <v>#REF!</v>
      </c>
      <c r="L101" s="70" t="e">
        <f>(SUMIFS(FMZINp4_laika_grafiks!$K$94:$K$228,FMZINp4_laika_grafiks!#REF!,$A101,FMZINp4_laika_grafiks!$M$94:$M$228,L$61))/1000000</f>
        <v>#REF!</v>
      </c>
      <c r="M101" s="11" t="e">
        <f t="shared" si="56"/>
        <v>#REF!</v>
      </c>
      <c r="N101" s="70" t="e">
        <f>(SUMIFS(FMZINp4_laika_grafiks!$K$94:$K$228,FMZINp4_laika_grafiks!#REF!,$A101,FMZINp4_laika_grafiks!$M$94:$M$228,N$61))/1000000</f>
        <v>#REF!</v>
      </c>
      <c r="O101" s="11" t="e">
        <f t="shared" si="57"/>
        <v>#REF!</v>
      </c>
      <c r="P101" s="70" t="e">
        <f>(SUMIFS(FMZINp4_laika_grafiks!$K$94:$K$228,FMZINp4_laika_grafiks!#REF!,$A101,FMZINp4_laika_grafiks!$M$94:$M$228,P$61))/1000000</f>
        <v>#REF!</v>
      </c>
      <c r="Q101" s="11" t="e">
        <f t="shared" si="58"/>
        <v>#REF!</v>
      </c>
      <c r="R101" s="70" t="e">
        <f>(SUMIFS(FMZINp4_laika_grafiks!$K$94:$K$228,FMZINp4_laika_grafiks!#REF!,$A101,FMZINp4_laika_grafiks!$M$94:$M$228,R$61))/1000000</f>
        <v>#REF!</v>
      </c>
      <c r="S101" s="11" t="e">
        <f t="shared" si="59"/>
        <v>#REF!</v>
      </c>
      <c r="T101" s="70" t="e">
        <f>(SUMIFS(FMZINp4_laika_grafiks!$K$94:$K$228,FMZINp4_laika_grafiks!#REF!,$A101,FMZINp4_laika_grafiks!$M$94:$M$228,T$61))/1000000</f>
        <v>#REF!</v>
      </c>
      <c r="U101" s="11" t="e">
        <f t="shared" si="60"/>
        <v>#REF!</v>
      </c>
      <c r="V101" s="70" t="e">
        <f>(SUMIFS(FMZINp4_laika_grafiks!$K$94:$K$228,FMZINp4_laika_grafiks!#REF!,$A101,FMZINp4_laika_grafiks!$M$94:$M$228,V$61))/1000000</f>
        <v>#REF!</v>
      </c>
      <c r="W101" s="11" t="e">
        <f t="shared" si="61"/>
        <v>#REF!</v>
      </c>
      <c r="X101" s="70" t="e">
        <f>(SUMIFS(FMZINp4_laika_grafiks!$K$94:$K$228,FMZINp4_laika_grafiks!#REF!,$A101,FMZINp4_laika_grafiks!$M$94:$M$228,X$61))/1000000</f>
        <v>#REF!</v>
      </c>
      <c r="Y101" s="11" t="e">
        <f t="shared" si="62"/>
        <v>#REF!</v>
      </c>
      <c r="AB101" s="48" t="s">
        <v>43</v>
      </c>
      <c r="AC101" s="49" t="e">
        <f>(SUMIFS(FMZINp4_laika_grafiks!$K$94:$K$228,FMZINp4_laika_grafiks!#REF!,'GRAFIKI II'!$AB101,FMZINp4_laika_grafiks!$M$94:$M$228,'GRAFIKI II'!AC$61)/1000000)</f>
        <v>#REF!</v>
      </c>
      <c r="AD101" s="49" t="e">
        <f>(SUMIFS(FMZINp4_laika_grafiks!$K$94:$K$228,FMZINp4_laika_grafiks!#REF!,'GRAFIKI II'!$AB101,FMZINp4_laika_grafiks!$M$94:$M$228,'GRAFIKI II'!AD$61)/1000000)</f>
        <v>#REF!</v>
      </c>
      <c r="AE101" s="49" t="e">
        <f>(SUMIFS(FMZINp4_laika_grafiks!$K$94:$K$228,FMZINp4_laika_grafiks!#REF!,'GRAFIKI II'!$AB101,FMZINp4_laika_grafiks!$M$94:$M$228,'GRAFIKI II'!AE$61)/1000000)</f>
        <v>#REF!</v>
      </c>
      <c r="AF101" s="49" t="e">
        <f>(SUMIFS(FMZINp4_laika_grafiks!$K$94:$K$228,FMZINp4_laika_grafiks!#REF!,'GRAFIKI II'!$AB101,FMZINp4_laika_grafiks!$M$94:$M$228,'GRAFIKI II'!AF$61)/1000000)</f>
        <v>#REF!</v>
      </c>
      <c r="AG101" s="49" t="e">
        <f>(SUMIFS(FMZINp4_laika_grafiks!$K$94:$K$228,FMZINp4_laika_grafiks!#REF!,'GRAFIKI II'!$AB101,FMZINp4_laika_grafiks!$M$94:$M$228,'GRAFIKI II'!AG$61)/1000000)</f>
        <v>#REF!</v>
      </c>
      <c r="AH101" s="49" t="e">
        <f>(SUMIFS(FMZINp4_laika_grafiks!$K$94:$K$228,FMZINp4_laika_grafiks!#REF!,'GRAFIKI II'!$AB101,FMZINp4_laika_grafiks!$M$94:$M$228,'GRAFIKI II'!AH$61)/1000000)</f>
        <v>#REF!</v>
      </c>
      <c r="AI101" s="49" t="e">
        <f>(SUMIFS(FMZINp4_laika_grafiks!$K$94:$K$228,FMZINp4_laika_grafiks!#REF!,'GRAFIKI II'!$AB101,FMZINp4_laika_grafiks!$M$94:$M$228,'GRAFIKI II'!AI$61)/1000000)</f>
        <v>#REF!</v>
      </c>
      <c r="AJ101" s="49" t="e">
        <f>(SUMIFS(FMZINp4_laika_grafiks!$K$94:$K$228,FMZINp4_laika_grafiks!#REF!,'GRAFIKI II'!$AB101,FMZINp4_laika_grafiks!$M$94:$M$228,'GRAFIKI II'!AJ$61)/1000000)</f>
        <v>#REF!</v>
      </c>
      <c r="AK101" s="49" t="e">
        <f>(SUMIFS(FMZINp4_laika_grafiks!$K$94:$K$228,FMZINp4_laika_grafiks!#REF!,'GRAFIKI II'!$AB101,FMZINp4_laika_grafiks!$M$94:$M$228,'GRAFIKI II'!AK$61)/1000000)</f>
        <v>#REF!</v>
      </c>
      <c r="AL101" s="49" t="e">
        <f>(SUMIFS(FMZINp4_laika_grafiks!$K$94:$K$228,FMZINp4_laika_grafiks!#REF!,'GRAFIKI II'!$AB101,FMZINp4_laika_grafiks!$M$94:$M$228,'GRAFIKI II'!AL$61)/1000000)</f>
        <v>#REF!</v>
      </c>
      <c r="AM101" s="49" t="e">
        <f>(SUMIFS(FMZINp4_laika_grafiks!$K$94:$K$228,FMZINp4_laika_grafiks!#REF!,'GRAFIKI II'!$AB101,FMZINp4_laika_grafiks!$M$94:$M$228,'GRAFIKI II'!AM$61)/1000000)</f>
        <v>#REF!</v>
      </c>
      <c r="AN101" s="49" t="e">
        <f>(SUMIFS(FMZINp4_laika_grafiks!$K$94:$K$228,FMZINp4_laika_grafiks!#REF!,'GRAFIKI II'!$AB101,FMZINp4_laika_grafiks!$M$94:$M$228,'GRAFIKI II'!AN$61)/1000000)</f>
        <v>#REF!</v>
      </c>
    </row>
    <row r="102" spans="1:40" ht="12" customHeight="1" x14ac:dyDescent="0.25">
      <c r="A102" s="76" t="s">
        <v>44</v>
      </c>
      <c r="B102" s="70" t="e">
        <f>(SUMIFS(FMZINp4_laika_grafiks!$K$94:$K$228,FMZINp4_laika_grafiks!#REF!,$A102,FMZINp4_laika_grafiks!$M$94:$M$228,B$61))/1000000</f>
        <v>#REF!</v>
      </c>
      <c r="C102" s="11" t="e">
        <f t="shared" si="51"/>
        <v>#REF!</v>
      </c>
      <c r="D102" s="70" t="e">
        <f>(SUMIFS(FMZINp4_laika_grafiks!$K$94:$K$228,FMZINp4_laika_grafiks!#REF!,$A102,FMZINp4_laika_grafiks!$M$94:$M$228,D$61))/1000000</f>
        <v>#REF!</v>
      </c>
      <c r="E102" s="11" t="e">
        <f t="shared" si="52"/>
        <v>#REF!</v>
      </c>
      <c r="F102" s="70" t="e">
        <f>(SUMIFS(FMZINp4_laika_grafiks!$K$94:$K$228,FMZINp4_laika_grafiks!#REF!,$A102,FMZINp4_laika_grafiks!$M$94:$M$228,F$61))/1000000</f>
        <v>#REF!</v>
      </c>
      <c r="G102" s="11" t="e">
        <f t="shared" si="53"/>
        <v>#REF!</v>
      </c>
      <c r="H102" s="70" t="e">
        <f>(SUMIFS(FMZINp4_laika_grafiks!$K$94:$K$228,FMZINp4_laika_grafiks!#REF!,$A102,FMZINp4_laika_grafiks!$M$94:$M$228,H$61))/1000000</f>
        <v>#REF!</v>
      </c>
      <c r="I102" s="11" t="e">
        <f t="shared" si="54"/>
        <v>#REF!</v>
      </c>
      <c r="J102" s="70" t="e">
        <f>(SUMIFS(FMZINp4_laika_grafiks!$K$94:$K$228,FMZINp4_laika_grafiks!#REF!,$A102,FMZINp4_laika_grafiks!$M$94:$M$228,J$61))/1000000</f>
        <v>#REF!</v>
      </c>
      <c r="K102" s="11" t="e">
        <f t="shared" si="55"/>
        <v>#REF!</v>
      </c>
      <c r="L102" s="70" t="e">
        <f>(SUMIFS(FMZINp4_laika_grafiks!$K$94:$K$228,FMZINp4_laika_grafiks!#REF!,$A102,FMZINp4_laika_grafiks!$M$94:$M$228,L$61))/1000000</f>
        <v>#REF!</v>
      </c>
      <c r="M102" s="11" t="e">
        <f t="shared" si="56"/>
        <v>#REF!</v>
      </c>
      <c r="N102" s="70" t="e">
        <f>(SUMIFS(FMZINp4_laika_grafiks!$K$94:$K$228,FMZINp4_laika_grafiks!#REF!,$A102,FMZINp4_laika_grafiks!$M$94:$M$228,N$61))/1000000</f>
        <v>#REF!</v>
      </c>
      <c r="O102" s="11" t="e">
        <f t="shared" si="57"/>
        <v>#REF!</v>
      </c>
      <c r="P102" s="70" t="e">
        <f>(SUMIFS(FMZINp4_laika_grafiks!$K$94:$K$228,FMZINp4_laika_grafiks!#REF!,$A102,FMZINp4_laika_grafiks!$M$94:$M$228,P$61))/1000000</f>
        <v>#REF!</v>
      </c>
      <c r="Q102" s="11" t="e">
        <f t="shared" si="58"/>
        <v>#REF!</v>
      </c>
      <c r="R102" s="70" t="e">
        <f>(SUMIFS(FMZINp4_laika_grafiks!$K$94:$K$228,FMZINp4_laika_grafiks!#REF!,$A102,FMZINp4_laika_grafiks!$M$94:$M$228,R$61))/1000000</f>
        <v>#REF!</v>
      </c>
      <c r="S102" s="11" t="e">
        <f t="shared" si="59"/>
        <v>#REF!</v>
      </c>
      <c r="T102" s="70" t="e">
        <f>(SUMIFS(FMZINp4_laika_grafiks!$K$94:$K$228,FMZINp4_laika_grafiks!#REF!,$A102,FMZINp4_laika_grafiks!$M$94:$M$228,T$61))/1000000</f>
        <v>#REF!</v>
      </c>
      <c r="U102" s="11" t="e">
        <f t="shared" si="60"/>
        <v>#REF!</v>
      </c>
      <c r="V102" s="70" t="e">
        <f>(SUMIFS(FMZINp4_laika_grafiks!$K$94:$K$228,FMZINp4_laika_grafiks!#REF!,$A102,FMZINp4_laika_grafiks!$M$94:$M$228,V$61))/1000000</f>
        <v>#REF!</v>
      </c>
      <c r="W102" s="11" t="e">
        <f t="shared" si="61"/>
        <v>#REF!</v>
      </c>
      <c r="X102" s="70" t="e">
        <f>(SUMIFS(FMZINp4_laika_grafiks!$K$94:$K$228,FMZINp4_laika_grafiks!#REF!,$A102,FMZINp4_laika_grafiks!$M$94:$M$228,X$61))/1000000</f>
        <v>#REF!</v>
      </c>
      <c r="Y102" s="11" t="e">
        <f t="shared" si="62"/>
        <v>#REF!</v>
      </c>
      <c r="AB102" s="48" t="s">
        <v>44</v>
      </c>
      <c r="AC102" s="49" t="e">
        <f>(SUMIFS(FMZINp4_laika_grafiks!$K$94:$K$228,FMZINp4_laika_grafiks!#REF!,'GRAFIKI II'!$AB102,FMZINp4_laika_grafiks!$M$94:$M$228,'GRAFIKI II'!AC$61)/1000000)</f>
        <v>#REF!</v>
      </c>
      <c r="AD102" s="49" t="e">
        <f>(SUMIFS(FMZINp4_laika_grafiks!$K$94:$K$228,FMZINp4_laika_grafiks!#REF!,'GRAFIKI II'!$AB102,FMZINp4_laika_grafiks!$M$94:$M$228,'GRAFIKI II'!AD$61)/1000000)</f>
        <v>#REF!</v>
      </c>
      <c r="AE102" s="49" t="e">
        <f>(SUMIFS(FMZINp4_laika_grafiks!$K$94:$K$228,FMZINp4_laika_grafiks!#REF!,'GRAFIKI II'!$AB102,FMZINp4_laika_grafiks!$M$94:$M$228,'GRAFIKI II'!AE$61)/1000000)</f>
        <v>#REF!</v>
      </c>
      <c r="AF102" s="49" t="e">
        <f>(SUMIFS(FMZINp4_laika_grafiks!$K$94:$K$228,FMZINp4_laika_grafiks!#REF!,'GRAFIKI II'!$AB102,FMZINp4_laika_grafiks!$M$94:$M$228,'GRAFIKI II'!AF$61)/1000000)</f>
        <v>#REF!</v>
      </c>
      <c r="AG102" s="49" t="e">
        <f>(SUMIFS(FMZINp4_laika_grafiks!$K$94:$K$228,FMZINp4_laika_grafiks!#REF!,'GRAFIKI II'!$AB102,FMZINp4_laika_grafiks!$M$94:$M$228,'GRAFIKI II'!AG$61)/1000000)</f>
        <v>#REF!</v>
      </c>
      <c r="AH102" s="49" t="e">
        <f>(SUMIFS(FMZINp4_laika_grafiks!$K$94:$K$228,FMZINp4_laika_grafiks!#REF!,'GRAFIKI II'!$AB102,FMZINp4_laika_grafiks!$M$94:$M$228,'GRAFIKI II'!AH$61)/1000000)</f>
        <v>#REF!</v>
      </c>
      <c r="AI102" s="49" t="e">
        <f>(SUMIFS(FMZINp4_laika_grafiks!$K$94:$K$228,FMZINp4_laika_grafiks!#REF!,'GRAFIKI II'!$AB102,FMZINp4_laika_grafiks!$M$94:$M$228,'GRAFIKI II'!AI$61)/1000000)</f>
        <v>#REF!</v>
      </c>
      <c r="AJ102" s="49" t="e">
        <f>(SUMIFS(FMZINp4_laika_grafiks!$K$94:$K$228,FMZINp4_laika_grafiks!#REF!,'GRAFIKI II'!$AB102,FMZINp4_laika_grafiks!$M$94:$M$228,'GRAFIKI II'!AJ$61)/1000000)</f>
        <v>#REF!</v>
      </c>
      <c r="AK102" s="49" t="e">
        <f>(SUMIFS(FMZINp4_laika_grafiks!$K$94:$K$228,FMZINp4_laika_grafiks!#REF!,'GRAFIKI II'!$AB102,FMZINp4_laika_grafiks!$M$94:$M$228,'GRAFIKI II'!AK$61)/1000000)</f>
        <v>#REF!</v>
      </c>
      <c r="AL102" s="49" t="e">
        <f>(SUMIFS(FMZINp4_laika_grafiks!$K$94:$K$228,FMZINp4_laika_grafiks!#REF!,'GRAFIKI II'!$AB102,FMZINp4_laika_grafiks!$M$94:$M$228,'GRAFIKI II'!AL$61)/1000000)</f>
        <v>#REF!</v>
      </c>
      <c r="AM102" s="49" t="e">
        <f>(SUMIFS(FMZINp4_laika_grafiks!$K$94:$K$228,FMZINp4_laika_grafiks!#REF!,'GRAFIKI II'!$AB102,FMZINp4_laika_grafiks!$M$94:$M$228,'GRAFIKI II'!AM$61)/1000000)</f>
        <v>#REF!</v>
      </c>
      <c r="AN102" s="49" t="e">
        <f>(SUMIFS(FMZINp4_laika_grafiks!$K$94:$K$228,FMZINp4_laika_grafiks!#REF!,'GRAFIKI II'!$AB102,FMZINp4_laika_grafiks!$M$94:$M$228,'GRAFIKI II'!AN$61)/1000000)</f>
        <v>#REF!</v>
      </c>
    </row>
    <row r="103" spans="1:40" ht="12" customHeight="1" x14ac:dyDescent="0.25">
      <c r="A103" s="76" t="s">
        <v>45</v>
      </c>
      <c r="B103" s="70" t="e">
        <f>(SUMIFS(FMZINp4_laika_grafiks!$K$94:$K$228,FMZINp4_laika_grafiks!#REF!,$A103,FMZINp4_laika_grafiks!$M$94:$M$228,B$61))/1000000</f>
        <v>#REF!</v>
      </c>
      <c r="C103" s="11" t="e">
        <f t="shared" si="51"/>
        <v>#REF!</v>
      </c>
      <c r="D103" s="70" t="e">
        <f>(SUMIFS(FMZINp4_laika_grafiks!$K$94:$K$228,FMZINp4_laika_grafiks!#REF!,$A103,FMZINp4_laika_grafiks!$M$94:$M$228,D$61))/1000000</f>
        <v>#REF!</v>
      </c>
      <c r="E103" s="11" t="e">
        <f t="shared" si="52"/>
        <v>#REF!</v>
      </c>
      <c r="F103" s="70" t="e">
        <f>(SUMIFS(FMZINp4_laika_grafiks!$K$94:$K$228,FMZINp4_laika_grafiks!#REF!,$A103,FMZINp4_laika_grafiks!$M$94:$M$228,F$61))/1000000</f>
        <v>#REF!</v>
      </c>
      <c r="G103" s="11" t="e">
        <f t="shared" si="53"/>
        <v>#REF!</v>
      </c>
      <c r="H103" s="70" t="e">
        <f>(SUMIFS(FMZINp4_laika_grafiks!$K$94:$K$228,FMZINp4_laika_grafiks!#REF!,$A103,FMZINp4_laika_grafiks!$M$94:$M$228,H$61))/1000000</f>
        <v>#REF!</v>
      </c>
      <c r="I103" s="11" t="e">
        <f t="shared" si="54"/>
        <v>#REF!</v>
      </c>
      <c r="J103" s="70" t="e">
        <f>(SUMIFS(FMZINp4_laika_grafiks!$K$94:$K$228,FMZINp4_laika_grafiks!#REF!,$A103,FMZINp4_laika_grafiks!$M$94:$M$228,J$61))/1000000</f>
        <v>#REF!</v>
      </c>
      <c r="K103" s="11" t="e">
        <f t="shared" si="55"/>
        <v>#REF!</v>
      </c>
      <c r="L103" s="70" t="e">
        <f>(SUMIFS(FMZINp4_laika_grafiks!$K$94:$K$228,FMZINp4_laika_grafiks!#REF!,$A103,FMZINp4_laika_grafiks!$M$94:$M$228,L$61))/1000000</f>
        <v>#REF!</v>
      </c>
      <c r="M103" s="11" t="e">
        <f t="shared" si="56"/>
        <v>#REF!</v>
      </c>
      <c r="N103" s="70" t="e">
        <f>(SUMIFS(FMZINp4_laika_grafiks!$K$94:$K$228,FMZINp4_laika_grafiks!#REF!,$A103,FMZINp4_laika_grafiks!$M$94:$M$228,N$61))/1000000</f>
        <v>#REF!</v>
      </c>
      <c r="O103" s="11" t="e">
        <f t="shared" si="57"/>
        <v>#REF!</v>
      </c>
      <c r="P103" s="70" t="e">
        <f>(SUMIFS(FMZINp4_laika_grafiks!$K$94:$K$228,FMZINp4_laika_grafiks!#REF!,$A103,FMZINp4_laika_grafiks!$M$94:$M$228,P$61))/1000000</f>
        <v>#REF!</v>
      </c>
      <c r="Q103" s="11" t="e">
        <f t="shared" si="58"/>
        <v>#REF!</v>
      </c>
      <c r="R103" s="70" t="e">
        <f>(SUMIFS(FMZINp4_laika_grafiks!$K$94:$K$228,FMZINp4_laika_grafiks!#REF!,$A103,FMZINp4_laika_grafiks!$M$94:$M$228,R$61))/1000000</f>
        <v>#REF!</v>
      </c>
      <c r="S103" s="11" t="e">
        <f t="shared" si="59"/>
        <v>#REF!</v>
      </c>
      <c r="T103" s="70" t="e">
        <f>(SUMIFS(FMZINp4_laika_grafiks!$K$94:$K$228,FMZINp4_laika_grafiks!#REF!,$A103,FMZINp4_laika_grafiks!$M$94:$M$228,T$61))/1000000</f>
        <v>#REF!</v>
      </c>
      <c r="U103" s="11" t="e">
        <f t="shared" si="60"/>
        <v>#REF!</v>
      </c>
      <c r="V103" s="70" t="e">
        <f>(SUMIFS(FMZINp4_laika_grafiks!$K$94:$K$228,FMZINp4_laika_grafiks!#REF!,$A103,FMZINp4_laika_grafiks!$M$94:$M$228,V$61))/1000000</f>
        <v>#REF!</v>
      </c>
      <c r="W103" s="11" t="e">
        <f t="shared" si="61"/>
        <v>#REF!</v>
      </c>
      <c r="X103" s="70" t="e">
        <f>(SUMIFS(FMZINp4_laika_grafiks!$K$94:$K$228,FMZINp4_laika_grafiks!#REF!,$A103,FMZINp4_laika_grafiks!$M$94:$M$228,X$61))/1000000</f>
        <v>#REF!</v>
      </c>
      <c r="Y103" s="11" t="e">
        <f t="shared" si="62"/>
        <v>#REF!</v>
      </c>
      <c r="AB103" s="48" t="s">
        <v>45</v>
      </c>
      <c r="AC103" s="49" t="e">
        <f>(SUMIFS(FMZINp4_laika_grafiks!$K$94:$K$228,FMZINp4_laika_grafiks!#REF!,'GRAFIKI II'!$AB103,FMZINp4_laika_grafiks!$M$94:$M$228,'GRAFIKI II'!AC$61)/1000000)</f>
        <v>#REF!</v>
      </c>
      <c r="AD103" s="49" t="e">
        <f>(SUMIFS(FMZINp4_laika_grafiks!$K$94:$K$228,FMZINp4_laika_grafiks!#REF!,'GRAFIKI II'!$AB103,FMZINp4_laika_grafiks!$M$94:$M$228,'GRAFIKI II'!AD$61)/1000000)</f>
        <v>#REF!</v>
      </c>
      <c r="AE103" s="49" t="e">
        <f>(SUMIFS(FMZINp4_laika_grafiks!$K$94:$K$228,FMZINp4_laika_grafiks!#REF!,'GRAFIKI II'!$AB103,FMZINp4_laika_grafiks!$M$94:$M$228,'GRAFIKI II'!AE$61)/1000000)</f>
        <v>#REF!</v>
      </c>
      <c r="AF103" s="49" t="e">
        <f>(SUMIFS(FMZINp4_laika_grafiks!$K$94:$K$228,FMZINp4_laika_grafiks!#REF!,'GRAFIKI II'!$AB103,FMZINp4_laika_grafiks!$M$94:$M$228,'GRAFIKI II'!AF$61)/1000000)</f>
        <v>#REF!</v>
      </c>
      <c r="AG103" s="49" t="e">
        <f>(SUMIFS(FMZINp4_laika_grafiks!$K$94:$K$228,FMZINp4_laika_grafiks!#REF!,'GRAFIKI II'!$AB103,FMZINp4_laika_grafiks!$M$94:$M$228,'GRAFIKI II'!AG$61)/1000000)</f>
        <v>#REF!</v>
      </c>
      <c r="AH103" s="49" t="e">
        <f>(SUMIFS(FMZINp4_laika_grafiks!$K$94:$K$228,FMZINp4_laika_grafiks!#REF!,'GRAFIKI II'!$AB103,FMZINp4_laika_grafiks!$M$94:$M$228,'GRAFIKI II'!AH$61)/1000000)</f>
        <v>#REF!</v>
      </c>
      <c r="AI103" s="49" t="e">
        <f>(SUMIFS(FMZINp4_laika_grafiks!$K$94:$K$228,FMZINp4_laika_grafiks!#REF!,'GRAFIKI II'!$AB103,FMZINp4_laika_grafiks!$M$94:$M$228,'GRAFIKI II'!AI$61)/1000000)</f>
        <v>#REF!</v>
      </c>
      <c r="AJ103" s="49" t="e">
        <f>(SUMIFS(FMZINp4_laika_grafiks!$K$94:$K$228,FMZINp4_laika_grafiks!#REF!,'GRAFIKI II'!$AB103,FMZINp4_laika_grafiks!$M$94:$M$228,'GRAFIKI II'!AJ$61)/1000000)</f>
        <v>#REF!</v>
      </c>
      <c r="AK103" s="49" t="e">
        <f>(SUMIFS(FMZINp4_laika_grafiks!$K$94:$K$228,FMZINp4_laika_grafiks!#REF!,'GRAFIKI II'!$AB103,FMZINp4_laika_grafiks!$M$94:$M$228,'GRAFIKI II'!AK$61)/1000000)</f>
        <v>#REF!</v>
      </c>
      <c r="AL103" s="49" t="e">
        <f>(SUMIFS(FMZINp4_laika_grafiks!$K$94:$K$228,FMZINp4_laika_grafiks!#REF!,'GRAFIKI II'!$AB103,FMZINp4_laika_grafiks!$M$94:$M$228,'GRAFIKI II'!AL$61)/1000000)</f>
        <v>#REF!</v>
      </c>
      <c r="AM103" s="49" t="e">
        <f>(SUMIFS(FMZINp4_laika_grafiks!$K$94:$K$228,FMZINp4_laika_grafiks!#REF!,'GRAFIKI II'!$AB103,FMZINp4_laika_grafiks!$M$94:$M$228,'GRAFIKI II'!AM$61)/1000000)</f>
        <v>#REF!</v>
      </c>
      <c r="AN103" s="49" t="e">
        <f>(SUMIFS(FMZINp4_laika_grafiks!$K$94:$K$228,FMZINp4_laika_grafiks!#REF!,'GRAFIKI II'!$AB103,FMZINp4_laika_grafiks!$M$94:$M$228,'GRAFIKI II'!AN$61)/1000000)</f>
        <v>#REF!</v>
      </c>
    </row>
    <row r="104" spans="1:40" ht="12" customHeight="1" x14ac:dyDescent="0.25">
      <c r="A104" s="76" t="s">
        <v>49</v>
      </c>
      <c r="B104" s="70" t="e">
        <f>(SUMIFS(FMZINp4_laika_grafiks!$K$94:$K$228,FMZINp4_laika_grafiks!#REF!,$A104,FMZINp4_laika_grafiks!$M$94:$M$228,B$61))/1000000</f>
        <v>#REF!</v>
      </c>
      <c r="C104" s="11" t="e">
        <f t="shared" si="51"/>
        <v>#REF!</v>
      </c>
      <c r="D104" s="70" t="e">
        <f>(SUMIFS(FMZINp4_laika_grafiks!$K$94:$K$228,FMZINp4_laika_grafiks!#REF!,$A104,FMZINp4_laika_grafiks!$M$94:$M$228,D$61))/1000000</f>
        <v>#REF!</v>
      </c>
      <c r="E104" s="11" t="e">
        <f t="shared" si="52"/>
        <v>#REF!</v>
      </c>
      <c r="F104" s="70" t="e">
        <f>(SUMIFS(FMZINp4_laika_grafiks!$K$94:$K$228,FMZINp4_laika_grafiks!#REF!,$A104,FMZINp4_laika_grafiks!$M$94:$M$228,F$61))/1000000</f>
        <v>#REF!</v>
      </c>
      <c r="G104" s="11" t="e">
        <f t="shared" si="53"/>
        <v>#REF!</v>
      </c>
      <c r="H104" s="70" t="e">
        <f>(SUMIFS(FMZINp4_laika_grafiks!$K$94:$K$228,FMZINp4_laika_grafiks!#REF!,$A104,FMZINp4_laika_grafiks!$M$94:$M$228,H$61))/1000000</f>
        <v>#REF!</v>
      </c>
      <c r="I104" s="11" t="e">
        <f t="shared" si="54"/>
        <v>#REF!</v>
      </c>
      <c r="J104" s="70" t="e">
        <f>(SUMIFS(FMZINp4_laika_grafiks!$K$94:$K$228,FMZINp4_laika_grafiks!#REF!,$A104,FMZINp4_laika_grafiks!$M$94:$M$228,J$61))/1000000</f>
        <v>#REF!</v>
      </c>
      <c r="K104" s="11" t="e">
        <f t="shared" si="55"/>
        <v>#REF!</v>
      </c>
      <c r="L104" s="70" t="e">
        <f>(SUMIFS(FMZINp4_laika_grafiks!$K$94:$K$228,FMZINp4_laika_grafiks!#REF!,$A104,FMZINp4_laika_grafiks!$M$94:$M$228,L$61))/1000000</f>
        <v>#REF!</v>
      </c>
      <c r="M104" s="11" t="e">
        <f t="shared" si="56"/>
        <v>#REF!</v>
      </c>
      <c r="N104" s="70" t="e">
        <f>(SUMIFS(FMZINp4_laika_grafiks!$K$94:$K$228,FMZINp4_laika_grafiks!#REF!,$A104,FMZINp4_laika_grafiks!$M$94:$M$228,N$61))/1000000</f>
        <v>#REF!</v>
      </c>
      <c r="O104" s="11" t="e">
        <f t="shared" si="57"/>
        <v>#REF!</v>
      </c>
      <c r="P104" s="70" t="e">
        <f>(SUMIFS(FMZINp4_laika_grafiks!$K$94:$K$228,FMZINp4_laika_grafiks!#REF!,$A104,FMZINp4_laika_grafiks!$M$94:$M$228,P$61))/1000000</f>
        <v>#REF!</v>
      </c>
      <c r="Q104" s="11" t="e">
        <f t="shared" si="58"/>
        <v>#REF!</v>
      </c>
      <c r="R104" s="70" t="e">
        <f>(SUMIFS(FMZINp4_laika_grafiks!$K$94:$K$228,FMZINp4_laika_grafiks!#REF!,$A104,FMZINp4_laika_grafiks!$M$94:$M$228,R$61))/1000000</f>
        <v>#REF!</v>
      </c>
      <c r="S104" s="11" t="e">
        <f t="shared" si="59"/>
        <v>#REF!</v>
      </c>
      <c r="T104" s="70" t="e">
        <f>(SUMIFS(FMZINp4_laika_grafiks!$K$94:$K$228,FMZINp4_laika_grafiks!#REF!,$A104,FMZINp4_laika_grafiks!$M$94:$M$228,T$61))/1000000</f>
        <v>#REF!</v>
      </c>
      <c r="U104" s="11" t="e">
        <f t="shared" si="60"/>
        <v>#REF!</v>
      </c>
      <c r="V104" s="70" t="e">
        <f>(SUMIFS(FMZINp4_laika_grafiks!$K$94:$K$228,FMZINp4_laika_grafiks!#REF!,$A104,FMZINp4_laika_grafiks!$M$94:$M$228,V$61))/1000000</f>
        <v>#REF!</v>
      </c>
      <c r="W104" s="11" t="e">
        <f t="shared" si="61"/>
        <v>#REF!</v>
      </c>
      <c r="X104" s="70" t="e">
        <f>(SUMIFS(FMZINp4_laika_grafiks!$K$94:$K$228,FMZINp4_laika_grafiks!#REF!,$A104,FMZINp4_laika_grafiks!$M$94:$M$228,X$61))/1000000</f>
        <v>#REF!</v>
      </c>
      <c r="Y104" s="11" t="e">
        <f t="shared" si="62"/>
        <v>#REF!</v>
      </c>
      <c r="AB104" s="48" t="s">
        <v>49</v>
      </c>
      <c r="AC104" s="49" t="e">
        <f>(SUMIFS(FMZINp4_laika_grafiks!$K$94:$K$228,FMZINp4_laika_grafiks!#REF!,'GRAFIKI II'!$AB104,FMZINp4_laika_grafiks!$M$94:$M$228,'GRAFIKI II'!AC$61)/1000000)</f>
        <v>#REF!</v>
      </c>
      <c r="AD104" s="49" t="e">
        <f>(SUMIFS(FMZINp4_laika_grafiks!$K$94:$K$228,FMZINp4_laika_grafiks!#REF!,'GRAFIKI II'!$AB104,FMZINp4_laika_grafiks!$M$94:$M$228,'GRAFIKI II'!AD$61)/1000000)</f>
        <v>#REF!</v>
      </c>
      <c r="AE104" s="49" t="e">
        <f>(SUMIFS(FMZINp4_laika_grafiks!$K$94:$K$228,FMZINp4_laika_grafiks!#REF!,'GRAFIKI II'!$AB104,FMZINp4_laika_grafiks!$M$94:$M$228,'GRAFIKI II'!AE$61)/1000000)</f>
        <v>#REF!</v>
      </c>
      <c r="AF104" s="49" t="e">
        <f>(SUMIFS(FMZINp4_laika_grafiks!$K$94:$K$228,FMZINp4_laika_grafiks!#REF!,'GRAFIKI II'!$AB104,FMZINp4_laika_grafiks!$M$94:$M$228,'GRAFIKI II'!AF$61)/1000000)</f>
        <v>#REF!</v>
      </c>
      <c r="AG104" s="49" t="e">
        <f>(SUMIFS(FMZINp4_laika_grafiks!$K$94:$K$228,FMZINp4_laika_grafiks!#REF!,'GRAFIKI II'!$AB104,FMZINp4_laika_grafiks!$M$94:$M$228,'GRAFIKI II'!AG$61)/1000000)</f>
        <v>#REF!</v>
      </c>
      <c r="AH104" s="49" t="e">
        <f>(SUMIFS(FMZINp4_laika_grafiks!$K$94:$K$228,FMZINp4_laika_grafiks!#REF!,'GRAFIKI II'!$AB104,FMZINp4_laika_grafiks!$M$94:$M$228,'GRAFIKI II'!AH$61)/1000000)</f>
        <v>#REF!</v>
      </c>
      <c r="AI104" s="49" t="e">
        <f>(SUMIFS(FMZINp4_laika_grafiks!$K$94:$K$228,FMZINp4_laika_grafiks!#REF!,'GRAFIKI II'!$AB104,FMZINp4_laika_grafiks!$M$94:$M$228,'GRAFIKI II'!AI$61)/1000000)</f>
        <v>#REF!</v>
      </c>
      <c r="AJ104" s="49" t="e">
        <f>(SUMIFS(FMZINp4_laika_grafiks!$K$94:$K$228,FMZINp4_laika_grafiks!#REF!,'GRAFIKI II'!$AB104,FMZINp4_laika_grafiks!$M$94:$M$228,'GRAFIKI II'!AJ$61)/1000000)</f>
        <v>#REF!</v>
      </c>
      <c r="AK104" s="49" t="e">
        <f>(SUMIFS(FMZINp4_laika_grafiks!$K$94:$K$228,FMZINp4_laika_grafiks!#REF!,'GRAFIKI II'!$AB104,FMZINp4_laika_grafiks!$M$94:$M$228,'GRAFIKI II'!AK$61)/1000000)</f>
        <v>#REF!</v>
      </c>
      <c r="AL104" s="49" t="e">
        <f>(SUMIFS(FMZINp4_laika_grafiks!$K$94:$K$228,FMZINp4_laika_grafiks!#REF!,'GRAFIKI II'!$AB104,FMZINp4_laika_grafiks!$M$94:$M$228,'GRAFIKI II'!AL$61)/1000000)</f>
        <v>#REF!</v>
      </c>
      <c r="AM104" s="49" t="e">
        <f>(SUMIFS(FMZINp4_laika_grafiks!$K$94:$K$228,FMZINp4_laika_grafiks!#REF!,'GRAFIKI II'!$AB104,FMZINp4_laika_grafiks!$M$94:$M$228,'GRAFIKI II'!AM$61)/1000000)</f>
        <v>#REF!</v>
      </c>
      <c r="AN104" s="49" t="e">
        <f>(SUMIFS(FMZINp4_laika_grafiks!$K$94:$K$228,FMZINp4_laika_grafiks!#REF!,'GRAFIKI II'!$AB104,FMZINp4_laika_grafiks!$M$94:$M$228,'GRAFIKI II'!AN$61)/1000000)</f>
        <v>#REF!</v>
      </c>
    </row>
    <row r="105" spans="1:40" ht="12" customHeight="1" x14ac:dyDescent="0.25">
      <c r="A105" s="77" t="s">
        <v>21</v>
      </c>
      <c r="B105" s="70" t="e">
        <f>(SUMIFS(FMZINp4_laika_grafiks!$K$94:$K$228,FMZINp4_laika_grafiks!#REF!,$A105,FMZINp4_laika_grafiks!$M$94:$M$228,B$61))/1000000</f>
        <v>#REF!</v>
      </c>
      <c r="C105" s="11" t="e">
        <f t="shared" si="51"/>
        <v>#REF!</v>
      </c>
      <c r="D105" s="70" t="e">
        <f>(SUMIFS(FMZINp4_laika_grafiks!$K$94:$K$228,FMZINp4_laika_grafiks!#REF!,$A105,FMZINp4_laika_grafiks!$M$94:$M$228,D$61))/1000000</f>
        <v>#REF!</v>
      </c>
      <c r="E105" s="11" t="e">
        <f t="shared" si="52"/>
        <v>#REF!</v>
      </c>
      <c r="F105" s="70" t="e">
        <f>(SUMIFS(FMZINp4_laika_grafiks!$K$94:$K$228,FMZINp4_laika_grafiks!#REF!,$A105,FMZINp4_laika_grafiks!$M$94:$M$228,F$61))/1000000</f>
        <v>#REF!</v>
      </c>
      <c r="G105" s="11" t="e">
        <f t="shared" si="53"/>
        <v>#REF!</v>
      </c>
      <c r="H105" s="70" t="e">
        <f>(SUMIFS(FMZINp4_laika_grafiks!$K$94:$K$228,FMZINp4_laika_grafiks!#REF!,$A105,FMZINp4_laika_grafiks!$M$94:$M$228,H$61))/1000000</f>
        <v>#REF!</v>
      </c>
      <c r="I105" s="11" t="e">
        <f t="shared" si="54"/>
        <v>#REF!</v>
      </c>
      <c r="J105" s="70" t="e">
        <f>(SUMIFS(FMZINp4_laika_grafiks!$K$94:$K$228,FMZINp4_laika_grafiks!#REF!,$A105,FMZINp4_laika_grafiks!$M$94:$M$228,J$61))/1000000</f>
        <v>#REF!</v>
      </c>
      <c r="K105" s="11" t="e">
        <f t="shared" si="55"/>
        <v>#REF!</v>
      </c>
      <c r="L105" s="70" t="e">
        <f>(SUMIFS(FMZINp4_laika_grafiks!$K$94:$K$228,FMZINp4_laika_grafiks!#REF!,$A105,FMZINp4_laika_grafiks!$M$94:$M$228,L$61))/1000000</f>
        <v>#REF!</v>
      </c>
      <c r="M105" s="11" t="e">
        <f t="shared" si="56"/>
        <v>#REF!</v>
      </c>
      <c r="N105" s="70" t="e">
        <f>(SUMIFS(FMZINp4_laika_grafiks!$K$94:$K$228,FMZINp4_laika_grafiks!#REF!,$A105,FMZINp4_laika_grafiks!$M$94:$M$228,N$61))/1000000</f>
        <v>#REF!</v>
      </c>
      <c r="O105" s="11" t="e">
        <f t="shared" si="57"/>
        <v>#REF!</v>
      </c>
      <c r="P105" s="70" t="e">
        <f>(SUMIFS(FMZINp4_laika_grafiks!$K$94:$K$228,FMZINp4_laika_grafiks!#REF!,$A105,FMZINp4_laika_grafiks!$M$94:$M$228,P$61))/1000000</f>
        <v>#REF!</v>
      </c>
      <c r="Q105" s="11" t="e">
        <f t="shared" si="58"/>
        <v>#REF!</v>
      </c>
      <c r="R105" s="70" t="e">
        <f>(SUMIFS(FMZINp4_laika_grafiks!$K$94:$K$228,FMZINp4_laika_grafiks!#REF!,$A105,FMZINp4_laika_grafiks!$M$94:$M$228,R$61))/1000000</f>
        <v>#REF!</v>
      </c>
      <c r="S105" s="11" t="e">
        <f t="shared" si="59"/>
        <v>#REF!</v>
      </c>
      <c r="T105" s="70" t="e">
        <f>(SUMIFS(FMZINp4_laika_grafiks!$K$94:$K$228,FMZINp4_laika_grafiks!#REF!,$A105,FMZINp4_laika_grafiks!$M$94:$M$228,T$61))/1000000</f>
        <v>#REF!</v>
      </c>
      <c r="U105" s="11" t="e">
        <f t="shared" si="60"/>
        <v>#REF!</v>
      </c>
      <c r="V105" s="70" t="e">
        <f>(SUMIFS(FMZINp4_laika_grafiks!$K$94:$K$228,FMZINp4_laika_grafiks!#REF!,$A105,FMZINp4_laika_grafiks!$M$94:$M$228,V$61))/1000000</f>
        <v>#REF!</v>
      </c>
      <c r="W105" s="11" t="e">
        <f t="shared" si="61"/>
        <v>#REF!</v>
      </c>
      <c r="X105" s="70" t="e">
        <f>(SUMIFS(FMZINp4_laika_grafiks!$K$94:$K$228,FMZINp4_laika_grafiks!#REF!,$A105,FMZINp4_laika_grafiks!$M$94:$M$228,X$61))/1000000</f>
        <v>#REF!</v>
      </c>
      <c r="Y105" s="11" t="e">
        <f t="shared" si="62"/>
        <v>#REF!</v>
      </c>
      <c r="AB105" s="50" t="s">
        <v>21</v>
      </c>
      <c r="AC105" s="49" t="e">
        <f>(SUMIFS(FMZINp4_laika_grafiks!$K$94:$K$228,FMZINp4_laika_grafiks!#REF!,'GRAFIKI II'!$AB105,FMZINp4_laika_grafiks!$M$94:$M$228,'GRAFIKI II'!AC$61)/1000000)</f>
        <v>#REF!</v>
      </c>
      <c r="AD105" s="49" t="e">
        <f>(SUMIFS(FMZINp4_laika_grafiks!$K$94:$K$228,FMZINp4_laika_grafiks!#REF!,'GRAFIKI II'!$AB105,FMZINp4_laika_grafiks!$M$94:$M$228,'GRAFIKI II'!AD$61)/1000000)</f>
        <v>#REF!</v>
      </c>
      <c r="AE105" s="49" t="e">
        <f>(SUMIFS(FMZINp4_laika_grafiks!$K$94:$K$228,FMZINp4_laika_grafiks!#REF!,'GRAFIKI II'!$AB105,FMZINp4_laika_grafiks!$M$94:$M$228,'GRAFIKI II'!AE$61)/1000000)</f>
        <v>#REF!</v>
      </c>
      <c r="AF105" s="49" t="e">
        <f>(SUMIFS(FMZINp4_laika_grafiks!$K$94:$K$228,FMZINp4_laika_grafiks!#REF!,'GRAFIKI II'!$AB105,FMZINp4_laika_grafiks!$M$94:$M$228,'GRAFIKI II'!AF$61)/1000000)</f>
        <v>#REF!</v>
      </c>
      <c r="AG105" s="49" t="e">
        <f>(SUMIFS(FMZINp4_laika_grafiks!$K$94:$K$228,FMZINp4_laika_grafiks!#REF!,'GRAFIKI II'!$AB105,FMZINp4_laika_grafiks!$M$94:$M$228,'GRAFIKI II'!AG$61)/1000000)</f>
        <v>#REF!</v>
      </c>
      <c r="AH105" s="49" t="e">
        <f>(SUMIFS(FMZINp4_laika_grafiks!$K$94:$K$228,FMZINp4_laika_grafiks!#REF!,'GRAFIKI II'!$AB105,FMZINp4_laika_grafiks!$M$94:$M$228,'GRAFIKI II'!AH$61)/1000000)</f>
        <v>#REF!</v>
      </c>
      <c r="AI105" s="49" t="e">
        <f>(SUMIFS(FMZINp4_laika_grafiks!$K$94:$K$228,FMZINp4_laika_grafiks!#REF!,'GRAFIKI II'!$AB105,FMZINp4_laika_grafiks!$M$94:$M$228,'GRAFIKI II'!AI$61)/1000000)</f>
        <v>#REF!</v>
      </c>
      <c r="AJ105" s="49" t="e">
        <f>(SUMIFS(FMZINp4_laika_grafiks!$K$94:$K$228,FMZINp4_laika_grafiks!#REF!,'GRAFIKI II'!$AB105,FMZINp4_laika_grafiks!$M$94:$M$228,'GRAFIKI II'!AJ$61)/1000000)</f>
        <v>#REF!</v>
      </c>
      <c r="AK105" s="49" t="e">
        <f>(SUMIFS(FMZINp4_laika_grafiks!$K$94:$K$228,FMZINp4_laika_grafiks!#REF!,'GRAFIKI II'!$AB105,FMZINp4_laika_grafiks!$M$94:$M$228,'GRAFIKI II'!AK$61)/1000000)</f>
        <v>#REF!</v>
      </c>
      <c r="AL105" s="49" t="e">
        <f>(SUMIFS(FMZINp4_laika_grafiks!$K$94:$K$228,FMZINp4_laika_grafiks!#REF!,'GRAFIKI II'!$AB105,FMZINp4_laika_grafiks!$M$94:$M$228,'GRAFIKI II'!AL$61)/1000000)</f>
        <v>#REF!</v>
      </c>
      <c r="AM105" s="49" t="e">
        <f>(SUMIFS(FMZINp4_laika_grafiks!$K$94:$K$228,FMZINp4_laika_grafiks!#REF!,'GRAFIKI II'!$AB105,FMZINp4_laika_grafiks!$M$94:$M$228,'GRAFIKI II'!AM$61)/1000000)</f>
        <v>#REF!</v>
      </c>
      <c r="AN105" s="49" t="e">
        <f>(SUMIFS(FMZINp4_laika_grafiks!$K$94:$K$228,FMZINp4_laika_grafiks!#REF!,'GRAFIKI II'!$AB105,FMZINp4_laika_grafiks!$M$94:$M$228,'GRAFIKI II'!AN$61)/1000000)</f>
        <v>#REF!</v>
      </c>
    </row>
    <row r="106" spans="1:40" ht="12" customHeight="1" x14ac:dyDescent="0.25">
      <c r="A106" s="76" t="s">
        <v>48</v>
      </c>
      <c r="B106" s="70" t="e">
        <f>(SUMIFS(FMZINp4_laika_grafiks!$K$94:$K$228,FMZINp4_laika_grafiks!#REF!,$A106,FMZINp4_laika_grafiks!$M$94:$M$228,B$61))/1000000</f>
        <v>#REF!</v>
      </c>
      <c r="C106" s="11" t="e">
        <f t="shared" si="51"/>
        <v>#REF!</v>
      </c>
      <c r="D106" s="70" t="e">
        <f>(SUMIFS(FMZINp4_laika_grafiks!$K$94:$K$228,FMZINp4_laika_grafiks!#REF!,$A106,FMZINp4_laika_grafiks!$M$94:$M$228,D$61))/1000000</f>
        <v>#REF!</v>
      </c>
      <c r="E106" s="11" t="e">
        <f t="shared" si="52"/>
        <v>#REF!</v>
      </c>
      <c r="F106" s="70" t="e">
        <f>(SUMIFS(FMZINp4_laika_grafiks!$K$94:$K$228,FMZINp4_laika_grafiks!#REF!,$A106,FMZINp4_laika_grafiks!$M$94:$M$228,F$61))/1000000</f>
        <v>#REF!</v>
      </c>
      <c r="G106" s="11" t="e">
        <f t="shared" si="53"/>
        <v>#REF!</v>
      </c>
      <c r="H106" s="70" t="e">
        <f>(SUMIFS(FMZINp4_laika_grafiks!$K$94:$K$228,FMZINp4_laika_grafiks!#REF!,$A106,FMZINp4_laika_grafiks!$M$94:$M$228,H$61))/1000000</f>
        <v>#REF!</v>
      </c>
      <c r="I106" s="11" t="e">
        <f t="shared" si="54"/>
        <v>#REF!</v>
      </c>
      <c r="J106" s="70" t="e">
        <f>(SUMIFS(FMZINp4_laika_grafiks!$K$94:$K$228,FMZINp4_laika_grafiks!#REF!,$A106,FMZINp4_laika_grafiks!$M$94:$M$228,J$61))/1000000</f>
        <v>#REF!</v>
      </c>
      <c r="K106" s="11" t="e">
        <f t="shared" si="55"/>
        <v>#REF!</v>
      </c>
      <c r="L106" s="70" t="e">
        <f>(SUMIFS(FMZINp4_laika_grafiks!$K$94:$K$228,FMZINp4_laika_grafiks!#REF!,$A106,FMZINp4_laika_grafiks!$M$94:$M$228,L$61))/1000000</f>
        <v>#REF!</v>
      </c>
      <c r="M106" s="11" t="e">
        <f t="shared" si="56"/>
        <v>#REF!</v>
      </c>
      <c r="N106" s="70" t="e">
        <f>(SUMIFS(FMZINp4_laika_grafiks!$K$94:$K$228,FMZINp4_laika_grafiks!#REF!,$A106,FMZINp4_laika_grafiks!$M$94:$M$228,N$61))/1000000</f>
        <v>#REF!</v>
      </c>
      <c r="O106" s="11" t="e">
        <f t="shared" si="57"/>
        <v>#REF!</v>
      </c>
      <c r="P106" s="70" t="e">
        <f>(SUMIFS(FMZINp4_laika_grafiks!$K$94:$K$228,FMZINp4_laika_grafiks!#REF!,$A106,FMZINp4_laika_grafiks!$M$94:$M$228,P$61))/1000000</f>
        <v>#REF!</v>
      </c>
      <c r="Q106" s="11" t="e">
        <f t="shared" si="58"/>
        <v>#REF!</v>
      </c>
      <c r="R106" s="70" t="e">
        <f>(SUMIFS(FMZINp4_laika_grafiks!$K$94:$K$228,FMZINp4_laika_grafiks!#REF!,$A106,FMZINp4_laika_grafiks!$M$94:$M$228,R$61))/1000000</f>
        <v>#REF!</v>
      </c>
      <c r="S106" s="11" t="e">
        <f t="shared" si="59"/>
        <v>#REF!</v>
      </c>
      <c r="T106" s="70" t="e">
        <f>(SUMIFS(FMZINp4_laika_grafiks!$K$94:$K$228,FMZINp4_laika_grafiks!#REF!,$A106,FMZINp4_laika_grafiks!$M$94:$M$228,T$61))/1000000</f>
        <v>#REF!</v>
      </c>
      <c r="U106" s="11" t="e">
        <f t="shared" si="60"/>
        <v>#REF!</v>
      </c>
      <c r="V106" s="70" t="e">
        <f>(SUMIFS(FMZINp4_laika_grafiks!$K$94:$K$228,FMZINp4_laika_grafiks!#REF!,$A106,FMZINp4_laika_grafiks!$M$94:$M$228,V$61))/1000000</f>
        <v>#REF!</v>
      </c>
      <c r="W106" s="11" t="e">
        <f t="shared" si="61"/>
        <v>#REF!</v>
      </c>
      <c r="X106" s="70" t="e">
        <f>(SUMIFS(FMZINp4_laika_grafiks!$K$94:$K$228,FMZINp4_laika_grafiks!#REF!,$A106,FMZINp4_laika_grafiks!$M$94:$M$228,X$61))/1000000</f>
        <v>#REF!</v>
      </c>
      <c r="Y106" s="11" t="e">
        <f t="shared" si="62"/>
        <v>#REF!</v>
      </c>
      <c r="AB106" s="48" t="s">
        <v>48</v>
      </c>
      <c r="AC106" s="49" t="e">
        <f>(SUMIFS(FMZINp4_laika_grafiks!$K$94:$K$228,FMZINp4_laika_grafiks!#REF!,'GRAFIKI II'!$AB106,FMZINp4_laika_grafiks!$M$94:$M$228,'GRAFIKI II'!AC$61)/1000000)</f>
        <v>#REF!</v>
      </c>
      <c r="AD106" s="49" t="e">
        <f>(SUMIFS(FMZINp4_laika_grafiks!$K$94:$K$228,FMZINp4_laika_grafiks!#REF!,'GRAFIKI II'!$AB106,FMZINp4_laika_grafiks!$M$94:$M$228,'GRAFIKI II'!AD$61)/1000000)</f>
        <v>#REF!</v>
      </c>
      <c r="AE106" s="49" t="e">
        <f>(SUMIFS(FMZINp4_laika_grafiks!$K$94:$K$228,FMZINp4_laika_grafiks!#REF!,'GRAFIKI II'!$AB106,FMZINp4_laika_grafiks!$M$94:$M$228,'GRAFIKI II'!AE$61)/1000000)</f>
        <v>#REF!</v>
      </c>
      <c r="AF106" s="49" t="e">
        <f>(SUMIFS(FMZINp4_laika_grafiks!$K$94:$K$228,FMZINp4_laika_grafiks!#REF!,'GRAFIKI II'!$AB106,FMZINp4_laika_grafiks!$M$94:$M$228,'GRAFIKI II'!AF$61)/1000000)</f>
        <v>#REF!</v>
      </c>
      <c r="AG106" s="49" t="e">
        <f>(SUMIFS(FMZINp4_laika_grafiks!$K$94:$K$228,FMZINp4_laika_grafiks!#REF!,'GRAFIKI II'!$AB106,FMZINp4_laika_grafiks!$M$94:$M$228,'GRAFIKI II'!AG$61)/1000000)</f>
        <v>#REF!</v>
      </c>
      <c r="AH106" s="49" t="e">
        <f>(SUMIFS(FMZINp4_laika_grafiks!$K$94:$K$228,FMZINp4_laika_grafiks!#REF!,'GRAFIKI II'!$AB106,FMZINp4_laika_grafiks!$M$94:$M$228,'GRAFIKI II'!AH$61)/1000000)</f>
        <v>#REF!</v>
      </c>
      <c r="AI106" s="49" t="e">
        <f>(SUMIFS(FMZINp4_laika_grafiks!$K$94:$K$228,FMZINp4_laika_grafiks!#REF!,'GRAFIKI II'!$AB106,FMZINp4_laika_grafiks!$M$94:$M$228,'GRAFIKI II'!AI$61)/1000000)</f>
        <v>#REF!</v>
      </c>
      <c r="AJ106" s="49" t="e">
        <f>(SUMIFS(FMZINp4_laika_grafiks!$K$94:$K$228,FMZINp4_laika_grafiks!#REF!,'GRAFIKI II'!$AB106,FMZINp4_laika_grafiks!$M$94:$M$228,'GRAFIKI II'!AJ$61)/1000000)</f>
        <v>#REF!</v>
      </c>
      <c r="AK106" s="49" t="e">
        <f>(SUMIFS(FMZINp4_laika_grafiks!$K$94:$K$228,FMZINp4_laika_grafiks!#REF!,'GRAFIKI II'!$AB106,FMZINp4_laika_grafiks!$M$94:$M$228,'GRAFIKI II'!AK$61)/1000000)</f>
        <v>#REF!</v>
      </c>
      <c r="AL106" s="49" t="e">
        <f>(SUMIFS(FMZINp4_laika_grafiks!$K$94:$K$228,FMZINp4_laika_grafiks!#REF!,'GRAFIKI II'!$AB106,FMZINp4_laika_grafiks!$M$94:$M$228,'GRAFIKI II'!AL$61)/1000000)</f>
        <v>#REF!</v>
      </c>
      <c r="AM106" s="49" t="e">
        <f>(SUMIFS(FMZINp4_laika_grafiks!$K$94:$K$228,FMZINp4_laika_grafiks!#REF!,'GRAFIKI II'!$AB106,FMZINp4_laika_grafiks!$M$94:$M$228,'GRAFIKI II'!AM$61)/1000000)</f>
        <v>#REF!</v>
      </c>
      <c r="AN106" s="49" t="e">
        <f>(SUMIFS(FMZINp4_laika_grafiks!$K$94:$K$228,FMZINp4_laika_grafiks!#REF!,'GRAFIKI II'!$AB106,FMZINp4_laika_grafiks!$M$94:$M$228,'GRAFIKI II'!AN$61)/1000000)</f>
        <v>#REF!</v>
      </c>
    </row>
    <row r="107" spans="1:40" ht="12" customHeight="1" x14ac:dyDescent="0.25">
      <c r="A107" s="78" t="s">
        <v>47</v>
      </c>
      <c r="B107" s="70" t="e">
        <f>(SUMIFS(FMZINp4_laika_grafiks!$K$94:$K$228,FMZINp4_laika_grafiks!#REF!,$A107,FMZINp4_laika_grafiks!$M$94:$M$228,B$61))/1000000</f>
        <v>#REF!</v>
      </c>
      <c r="C107" s="11" t="e">
        <f t="shared" si="51"/>
        <v>#REF!</v>
      </c>
      <c r="D107" s="70" t="e">
        <f>(SUMIFS(FMZINp4_laika_grafiks!$K$94:$K$228,FMZINp4_laika_grafiks!#REF!,$A107,FMZINp4_laika_grafiks!$M$94:$M$228,D$61))/1000000</f>
        <v>#REF!</v>
      </c>
      <c r="E107" s="11" t="e">
        <f t="shared" si="52"/>
        <v>#REF!</v>
      </c>
      <c r="F107" s="70" t="e">
        <f>(SUMIFS(FMZINp4_laika_grafiks!$K$94:$K$228,FMZINp4_laika_grafiks!#REF!,$A107,FMZINp4_laika_grafiks!$M$94:$M$228,F$61))/1000000</f>
        <v>#REF!</v>
      </c>
      <c r="G107" s="11" t="e">
        <f t="shared" si="53"/>
        <v>#REF!</v>
      </c>
      <c r="H107" s="70" t="e">
        <f>(SUMIFS(FMZINp4_laika_grafiks!$K$94:$K$228,FMZINp4_laika_grafiks!#REF!,$A107,FMZINp4_laika_grafiks!$M$94:$M$228,H$61))/1000000</f>
        <v>#REF!</v>
      </c>
      <c r="I107" s="11" t="e">
        <f t="shared" si="54"/>
        <v>#REF!</v>
      </c>
      <c r="J107" s="70" t="e">
        <f>(SUMIFS(FMZINp4_laika_grafiks!$K$94:$K$228,FMZINp4_laika_grafiks!#REF!,$A107,FMZINp4_laika_grafiks!$M$94:$M$228,J$61))/1000000</f>
        <v>#REF!</v>
      </c>
      <c r="K107" s="11" t="e">
        <f t="shared" si="55"/>
        <v>#REF!</v>
      </c>
      <c r="L107" s="70" t="e">
        <f>(SUMIFS(FMZINp4_laika_grafiks!$K$94:$K$228,FMZINp4_laika_grafiks!#REF!,$A107,FMZINp4_laika_grafiks!$M$94:$M$228,L$61))/1000000</f>
        <v>#REF!</v>
      </c>
      <c r="M107" s="11" t="e">
        <f t="shared" si="56"/>
        <v>#REF!</v>
      </c>
      <c r="N107" s="70" t="e">
        <f>(SUMIFS(FMZINp4_laika_grafiks!$K$94:$K$228,FMZINp4_laika_grafiks!#REF!,$A107,FMZINp4_laika_grafiks!$M$94:$M$228,N$61))/1000000</f>
        <v>#REF!</v>
      </c>
      <c r="O107" s="11" t="e">
        <f t="shared" si="57"/>
        <v>#REF!</v>
      </c>
      <c r="P107" s="70" t="e">
        <f>(SUMIFS(FMZINp4_laika_grafiks!$K$94:$K$228,FMZINp4_laika_grafiks!#REF!,$A107,FMZINp4_laika_grafiks!$M$94:$M$228,P$61))/1000000</f>
        <v>#REF!</v>
      </c>
      <c r="Q107" s="11" t="e">
        <f t="shared" si="58"/>
        <v>#REF!</v>
      </c>
      <c r="R107" s="70" t="e">
        <f>(SUMIFS(FMZINp4_laika_grafiks!$K$94:$K$228,FMZINp4_laika_grafiks!#REF!,$A107,FMZINp4_laika_grafiks!$M$94:$M$228,R$61))/1000000</f>
        <v>#REF!</v>
      </c>
      <c r="S107" s="11" t="e">
        <f t="shared" si="59"/>
        <v>#REF!</v>
      </c>
      <c r="T107" s="70" t="e">
        <f>(SUMIFS(FMZINp4_laika_grafiks!$K$94:$K$228,FMZINp4_laika_grafiks!#REF!,$A107,FMZINp4_laika_grafiks!$M$94:$M$228,T$61))/1000000</f>
        <v>#REF!</v>
      </c>
      <c r="U107" s="11" t="e">
        <f t="shared" si="60"/>
        <v>#REF!</v>
      </c>
      <c r="V107" s="70" t="e">
        <f>(SUMIFS(FMZINp4_laika_grafiks!$K$94:$K$228,FMZINp4_laika_grafiks!#REF!,$A107,FMZINp4_laika_grafiks!$M$94:$M$228,V$61))/1000000</f>
        <v>#REF!</v>
      </c>
      <c r="W107" s="11" t="e">
        <f t="shared" si="61"/>
        <v>#REF!</v>
      </c>
      <c r="X107" s="70" t="e">
        <f>(SUMIFS(FMZINp4_laika_grafiks!$K$94:$K$228,FMZINp4_laika_grafiks!#REF!,$A107,FMZINp4_laika_grafiks!$M$94:$M$228,X$61))/1000000</f>
        <v>#REF!</v>
      </c>
      <c r="Y107" s="11" t="e">
        <f t="shared" si="62"/>
        <v>#REF!</v>
      </c>
      <c r="AB107" s="51" t="s">
        <v>47</v>
      </c>
      <c r="AC107" s="49" t="e">
        <f>(SUMIFS(FMZINp4_laika_grafiks!$K$94:$K$228,FMZINp4_laika_grafiks!#REF!,'GRAFIKI II'!$AB107,FMZINp4_laika_grafiks!$M$94:$M$228,'GRAFIKI II'!AC$61)/1000000)</f>
        <v>#REF!</v>
      </c>
      <c r="AD107" s="49" t="e">
        <f>(SUMIFS(FMZINp4_laika_grafiks!$K$94:$K$228,FMZINp4_laika_grafiks!#REF!,'GRAFIKI II'!$AB107,FMZINp4_laika_grafiks!$M$94:$M$228,'GRAFIKI II'!AD$61)/1000000)</f>
        <v>#REF!</v>
      </c>
      <c r="AE107" s="49" t="e">
        <f>(SUMIFS(FMZINp4_laika_grafiks!$K$94:$K$228,FMZINp4_laika_grafiks!#REF!,'GRAFIKI II'!$AB107,FMZINp4_laika_grafiks!$M$94:$M$228,'GRAFIKI II'!AE$61)/1000000)</f>
        <v>#REF!</v>
      </c>
      <c r="AF107" s="49" t="e">
        <f>(SUMIFS(FMZINp4_laika_grafiks!$K$94:$K$228,FMZINp4_laika_grafiks!#REF!,'GRAFIKI II'!$AB107,FMZINp4_laika_grafiks!$M$94:$M$228,'GRAFIKI II'!AF$61)/1000000)</f>
        <v>#REF!</v>
      </c>
      <c r="AG107" s="49" t="e">
        <f>(SUMIFS(FMZINp4_laika_grafiks!$K$94:$K$228,FMZINp4_laika_grafiks!#REF!,'GRAFIKI II'!$AB107,FMZINp4_laika_grafiks!$M$94:$M$228,'GRAFIKI II'!AG$61)/1000000)</f>
        <v>#REF!</v>
      </c>
      <c r="AH107" s="49" t="e">
        <f>(SUMIFS(FMZINp4_laika_grafiks!$K$94:$K$228,FMZINp4_laika_grafiks!#REF!,'GRAFIKI II'!$AB107,FMZINp4_laika_grafiks!$M$94:$M$228,'GRAFIKI II'!AH$61)/1000000)</f>
        <v>#REF!</v>
      </c>
      <c r="AI107" s="49" t="e">
        <f>(SUMIFS(FMZINp4_laika_grafiks!$K$94:$K$228,FMZINp4_laika_grafiks!#REF!,'GRAFIKI II'!$AB107,FMZINp4_laika_grafiks!$M$94:$M$228,'GRAFIKI II'!AI$61)/1000000)</f>
        <v>#REF!</v>
      </c>
      <c r="AJ107" s="49" t="e">
        <f>(SUMIFS(FMZINp4_laika_grafiks!$K$94:$K$228,FMZINp4_laika_grafiks!#REF!,'GRAFIKI II'!$AB107,FMZINp4_laika_grafiks!$M$94:$M$228,'GRAFIKI II'!AJ$61)/1000000)</f>
        <v>#REF!</v>
      </c>
      <c r="AK107" s="49" t="e">
        <f>(SUMIFS(FMZINp4_laika_grafiks!$K$94:$K$228,FMZINp4_laika_grafiks!#REF!,'GRAFIKI II'!$AB107,FMZINp4_laika_grafiks!$M$94:$M$228,'GRAFIKI II'!AK$61)/1000000)</f>
        <v>#REF!</v>
      </c>
      <c r="AL107" s="49" t="e">
        <f>(SUMIFS(FMZINp4_laika_grafiks!$K$94:$K$228,FMZINp4_laika_grafiks!#REF!,'GRAFIKI II'!$AB107,FMZINp4_laika_grafiks!$M$94:$M$228,'GRAFIKI II'!AL$61)/1000000)</f>
        <v>#REF!</v>
      </c>
      <c r="AM107" s="49" t="e">
        <f>(SUMIFS(FMZINp4_laika_grafiks!$K$94:$K$228,FMZINp4_laika_grafiks!#REF!,'GRAFIKI II'!$AB107,FMZINp4_laika_grafiks!$M$94:$M$228,'GRAFIKI II'!AM$61)/1000000)</f>
        <v>#REF!</v>
      </c>
      <c r="AN107" s="49" t="e">
        <f>(SUMIFS(FMZINp4_laika_grafiks!$K$94:$K$228,FMZINp4_laika_grafiks!#REF!,'GRAFIKI II'!$AB107,FMZINp4_laika_grafiks!$M$94:$M$228,'GRAFIKI II'!AN$61)/1000000)</f>
        <v>#REF!</v>
      </c>
    </row>
    <row r="108" spans="1:40" ht="12" customHeight="1" x14ac:dyDescent="0.25">
      <c r="A108" s="78" t="s">
        <v>46</v>
      </c>
      <c r="B108" s="70" t="e">
        <f>(SUMIFS(FMZINp4_laika_grafiks!$K$94:$K$228,FMZINp4_laika_grafiks!#REF!,$A108,FMZINp4_laika_grafiks!$M$94:$M$228,B$61))/1000000</f>
        <v>#REF!</v>
      </c>
      <c r="C108" s="11" t="e">
        <f t="shared" si="51"/>
        <v>#REF!</v>
      </c>
      <c r="D108" s="70" t="e">
        <f>(SUMIFS(FMZINp4_laika_grafiks!$K$94:$K$228,FMZINp4_laika_grafiks!#REF!,$A108,FMZINp4_laika_grafiks!$M$94:$M$228,D$61))/1000000</f>
        <v>#REF!</v>
      </c>
      <c r="E108" s="11" t="e">
        <f t="shared" si="52"/>
        <v>#REF!</v>
      </c>
      <c r="F108" s="70" t="e">
        <f>(SUMIFS(FMZINp4_laika_grafiks!$K$94:$K$228,FMZINp4_laika_grafiks!#REF!,$A108,FMZINp4_laika_grafiks!$M$94:$M$228,F$61))/1000000</f>
        <v>#REF!</v>
      </c>
      <c r="G108" s="11" t="e">
        <f t="shared" si="53"/>
        <v>#REF!</v>
      </c>
      <c r="H108" s="70" t="e">
        <f>(SUMIFS(FMZINp4_laika_grafiks!$K$94:$K$228,FMZINp4_laika_grafiks!#REF!,$A108,FMZINp4_laika_grafiks!$M$94:$M$228,H$61))/1000000</f>
        <v>#REF!</v>
      </c>
      <c r="I108" s="11" t="e">
        <f t="shared" si="54"/>
        <v>#REF!</v>
      </c>
      <c r="J108" s="70" t="e">
        <f>(SUMIFS(FMZINp4_laika_grafiks!$K$94:$K$228,FMZINp4_laika_grafiks!#REF!,$A108,FMZINp4_laika_grafiks!$M$94:$M$228,J$61))/1000000</f>
        <v>#REF!</v>
      </c>
      <c r="K108" s="11" t="e">
        <f t="shared" si="55"/>
        <v>#REF!</v>
      </c>
      <c r="L108" s="70" t="e">
        <f>(SUMIFS(FMZINp4_laika_grafiks!$K$94:$K$228,FMZINp4_laika_grafiks!#REF!,$A108,FMZINp4_laika_grafiks!$M$94:$M$228,L$61))/1000000</f>
        <v>#REF!</v>
      </c>
      <c r="M108" s="11" t="e">
        <f t="shared" si="56"/>
        <v>#REF!</v>
      </c>
      <c r="N108" s="70" t="e">
        <f>(SUMIFS(FMZINp4_laika_grafiks!$K$94:$K$228,FMZINp4_laika_grafiks!#REF!,$A108,FMZINp4_laika_grafiks!$M$94:$M$228,N$61))/1000000</f>
        <v>#REF!</v>
      </c>
      <c r="O108" s="11" t="e">
        <f t="shared" si="57"/>
        <v>#REF!</v>
      </c>
      <c r="P108" s="70" t="e">
        <f>(SUMIFS(FMZINp4_laika_grafiks!$K$94:$K$228,FMZINp4_laika_grafiks!#REF!,$A108,FMZINp4_laika_grafiks!$M$94:$M$228,P$61))/1000000</f>
        <v>#REF!</v>
      </c>
      <c r="Q108" s="11" t="e">
        <f t="shared" si="58"/>
        <v>#REF!</v>
      </c>
      <c r="R108" s="70" t="e">
        <f>(SUMIFS(FMZINp4_laika_grafiks!$K$94:$K$228,FMZINp4_laika_grafiks!#REF!,$A108,FMZINp4_laika_grafiks!$M$94:$M$228,R$61))/1000000</f>
        <v>#REF!</v>
      </c>
      <c r="S108" s="11" t="e">
        <f t="shared" si="59"/>
        <v>#REF!</v>
      </c>
      <c r="T108" s="70" t="e">
        <f>(SUMIFS(FMZINp4_laika_grafiks!$K$94:$K$228,FMZINp4_laika_grafiks!#REF!,$A108,FMZINp4_laika_grafiks!$M$94:$M$228,T$61))/1000000</f>
        <v>#REF!</v>
      </c>
      <c r="U108" s="11" t="e">
        <f t="shared" si="60"/>
        <v>#REF!</v>
      </c>
      <c r="V108" s="70" t="e">
        <f>(SUMIFS(FMZINp4_laika_grafiks!$K$94:$K$228,FMZINp4_laika_grafiks!#REF!,$A108,FMZINp4_laika_grafiks!$M$94:$M$228,V$61))/1000000</f>
        <v>#REF!</v>
      </c>
      <c r="W108" s="11" t="e">
        <f t="shared" si="61"/>
        <v>#REF!</v>
      </c>
      <c r="X108" s="70" t="e">
        <f>(SUMIFS(FMZINp4_laika_grafiks!$K$94:$K$228,FMZINp4_laika_grafiks!#REF!,$A108,FMZINp4_laika_grafiks!$M$94:$M$228,X$61))/1000000</f>
        <v>#REF!</v>
      </c>
      <c r="Y108" s="11" t="e">
        <f t="shared" si="62"/>
        <v>#REF!</v>
      </c>
      <c r="AB108" s="51" t="s">
        <v>46</v>
      </c>
      <c r="AC108" s="49" t="e">
        <f>(SUMIFS(FMZINp4_laika_grafiks!$K$94:$K$228,FMZINp4_laika_grafiks!#REF!,'GRAFIKI II'!$AB108,FMZINp4_laika_grafiks!$M$94:$M$228,'GRAFIKI II'!AC$61)/1000000)</f>
        <v>#REF!</v>
      </c>
      <c r="AD108" s="49" t="e">
        <f>(SUMIFS(FMZINp4_laika_grafiks!$K$94:$K$228,FMZINp4_laika_grafiks!#REF!,'GRAFIKI II'!$AB108,FMZINp4_laika_grafiks!$M$94:$M$228,'GRAFIKI II'!AD$61)/1000000)</f>
        <v>#REF!</v>
      </c>
      <c r="AE108" s="49" t="e">
        <f>(SUMIFS(FMZINp4_laika_grafiks!$K$94:$K$228,FMZINp4_laika_grafiks!#REF!,'GRAFIKI II'!$AB108,FMZINp4_laika_grafiks!$M$94:$M$228,'GRAFIKI II'!AE$61)/1000000)</f>
        <v>#REF!</v>
      </c>
      <c r="AF108" s="49" t="e">
        <f>(SUMIFS(FMZINp4_laika_grafiks!$K$94:$K$228,FMZINp4_laika_grafiks!#REF!,'GRAFIKI II'!$AB108,FMZINp4_laika_grafiks!$M$94:$M$228,'GRAFIKI II'!AF$61)/1000000)</f>
        <v>#REF!</v>
      </c>
      <c r="AG108" s="49" t="e">
        <f>(SUMIFS(FMZINp4_laika_grafiks!$K$94:$K$228,FMZINp4_laika_grafiks!#REF!,'GRAFIKI II'!$AB108,FMZINp4_laika_grafiks!$M$94:$M$228,'GRAFIKI II'!AG$61)/1000000)</f>
        <v>#REF!</v>
      </c>
      <c r="AH108" s="49" t="e">
        <f>(SUMIFS(FMZINp4_laika_grafiks!$K$94:$K$228,FMZINp4_laika_grafiks!#REF!,'GRAFIKI II'!$AB108,FMZINp4_laika_grafiks!$M$94:$M$228,'GRAFIKI II'!AH$61)/1000000)</f>
        <v>#REF!</v>
      </c>
      <c r="AI108" s="49" t="e">
        <f>(SUMIFS(FMZINp4_laika_grafiks!$K$94:$K$228,FMZINp4_laika_grafiks!#REF!,'GRAFIKI II'!$AB108,FMZINp4_laika_grafiks!$M$94:$M$228,'GRAFIKI II'!AI$61)/1000000)</f>
        <v>#REF!</v>
      </c>
      <c r="AJ108" s="49" t="e">
        <f>(SUMIFS(FMZINp4_laika_grafiks!$K$94:$K$228,FMZINp4_laika_grafiks!#REF!,'GRAFIKI II'!$AB108,FMZINp4_laika_grafiks!$M$94:$M$228,'GRAFIKI II'!AJ$61)/1000000)</f>
        <v>#REF!</v>
      </c>
      <c r="AK108" s="49" t="e">
        <f>(SUMIFS(FMZINp4_laika_grafiks!$K$94:$K$228,FMZINp4_laika_grafiks!#REF!,'GRAFIKI II'!$AB108,FMZINp4_laika_grafiks!$M$94:$M$228,'GRAFIKI II'!AK$61)/1000000)</f>
        <v>#REF!</v>
      </c>
      <c r="AL108" s="49" t="e">
        <f>(SUMIFS(FMZINp4_laika_grafiks!$K$94:$K$228,FMZINp4_laika_grafiks!#REF!,'GRAFIKI II'!$AB108,FMZINp4_laika_grafiks!$M$94:$M$228,'GRAFIKI II'!AL$61)/1000000)</f>
        <v>#REF!</v>
      </c>
      <c r="AM108" s="49" t="e">
        <f>(SUMIFS(FMZINp4_laika_grafiks!$K$94:$K$228,FMZINp4_laika_grafiks!#REF!,'GRAFIKI II'!$AB108,FMZINp4_laika_grafiks!$M$94:$M$228,'GRAFIKI II'!AM$61)/1000000)</f>
        <v>#REF!</v>
      </c>
      <c r="AN108" s="49" t="e">
        <f>(SUMIFS(FMZINp4_laika_grafiks!$K$94:$K$228,FMZINp4_laika_grafiks!#REF!,'GRAFIKI II'!$AB108,FMZINp4_laika_grafiks!$M$94:$M$228,'GRAFIKI II'!AN$61)/1000000)</f>
        <v>#REF!</v>
      </c>
    </row>
    <row r="109" spans="1:40" ht="12" customHeight="1" x14ac:dyDescent="0.25">
      <c r="A109" s="78" t="s">
        <v>50</v>
      </c>
      <c r="B109" s="70" t="e">
        <f>(SUMIFS(FMZINp4_laika_grafiks!$K$94:$K$228,FMZINp4_laika_grafiks!#REF!,$A109,FMZINp4_laika_grafiks!$M$94:$M$228,B$61))/1000000</f>
        <v>#REF!</v>
      </c>
      <c r="C109" s="11" t="e">
        <f t="shared" si="51"/>
        <v>#REF!</v>
      </c>
      <c r="D109" s="70" t="e">
        <f>(SUMIFS(FMZINp4_laika_grafiks!$K$94:$K$228,FMZINp4_laika_grafiks!#REF!,$A109,FMZINp4_laika_grafiks!$M$94:$M$228,D$61))/1000000</f>
        <v>#REF!</v>
      </c>
      <c r="E109" s="11" t="e">
        <f t="shared" si="52"/>
        <v>#REF!</v>
      </c>
      <c r="F109" s="70" t="e">
        <f>(SUMIFS(FMZINp4_laika_grafiks!$K$94:$K$228,FMZINp4_laika_grafiks!#REF!,$A109,FMZINp4_laika_grafiks!$M$94:$M$228,F$61))/1000000</f>
        <v>#REF!</v>
      </c>
      <c r="G109" s="11" t="e">
        <f t="shared" si="53"/>
        <v>#REF!</v>
      </c>
      <c r="H109" s="70" t="e">
        <f>(SUMIFS(FMZINp4_laika_grafiks!$K$94:$K$228,FMZINp4_laika_grafiks!#REF!,$A109,FMZINp4_laika_grafiks!$M$94:$M$228,H$61))/1000000</f>
        <v>#REF!</v>
      </c>
      <c r="I109" s="11" t="e">
        <f t="shared" si="54"/>
        <v>#REF!</v>
      </c>
      <c r="J109" s="70" t="e">
        <f>(SUMIFS(FMZINp4_laika_grafiks!$K$94:$K$228,FMZINp4_laika_grafiks!#REF!,$A109,FMZINp4_laika_grafiks!$M$94:$M$228,J$61))/1000000</f>
        <v>#REF!</v>
      </c>
      <c r="K109" s="11" t="e">
        <f t="shared" si="55"/>
        <v>#REF!</v>
      </c>
      <c r="L109" s="70" t="e">
        <f>(SUMIFS(FMZINp4_laika_grafiks!$K$94:$K$228,FMZINp4_laika_grafiks!#REF!,$A109,FMZINp4_laika_grafiks!$M$94:$M$228,L$61))/1000000</f>
        <v>#REF!</v>
      </c>
      <c r="M109" s="11" t="e">
        <f t="shared" si="56"/>
        <v>#REF!</v>
      </c>
      <c r="N109" s="70" t="e">
        <f>(SUMIFS(FMZINp4_laika_grafiks!$K$94:$K$228,FMZINp4_laika_grafiks!#REF!,$A109,FMZINp4_laika_grafiks!$M$94:$M$228,N$61))/1000000</f>
        <v>#REF!</v>
      </c>
      <c r="O109" s="11" t="e">
        <f t="shared" si="57"/>
        <v>#REF!</v>
      </c>
      <c r="P109" s="70" t="e">
        <f>(SUMIFS(FMZINp4_laika_grafiks!$K$94:$K$228,FMZINp4_laika_grafiks!#REF!,$A109,FMZINp4_laika_grafiks!$M$94:$M$228,P$61))/1000000</f>
        <v>#REF!</v>
      </c>
      <c r="Q109" s="11" t="e">
        <f t="shared" si="58"/>
        <v>#REF!</v>
      </c>
      <c r="R109" s="70" t="e">
        <f>(SUMIFS(FMZINp4_laika_grafiks!$K$94:$K$228,FMZINp4_laika_grafiks!#REF!,$A109,FMZINp4_laika_grafiks!$M$94:$M$228,R$61))/1000000</f>
        <v>#REF!</v>
      </c>
      <c r="S109" s="11" t="e">
        <f t="shared" si="59"/>
        <v>#REF!</v>
      </c>
      <c r="T109" s="70" t="e">
        <f>(SUMIFS(FMZINp4_laika_grafiks!$K$94:$K$228,FMZINp4_laika_grafiks!#REF!,$A109,FMZINp4_laika_grafiks!$M$94:$M$228,T$61))/1000000</f>
        <v>#REF!</v>
      </c>
      <c r="U109" s="11" t="e">
        <f t="shared" si="60"/>
        <v>#REF!</v>
      </c>
      <c r="V109" s="70" t="e">
        <f>(SUMIFS(FMZINp4_laika_grafiks!$K$94:$K$228,FMZINp4_laika_grafiks!#REF!,$A109,FMZINp4_laika_grafiks!$M$94:$M$228,V$61))/1000000</f>
        <v>#REF!</v>
      </c>
      <c r="W109" s="11" t="e">
        <f t="shared" si="61"/>
        <v>#REF!</v>
      </c>
      <c r="X109" s="70" t="e">
        <f>(SUMIFS(FMZINp4_laika_grafiks!$K$94:$K$228,FMZINp4_laika_grafiks!#REF!,$A109,FMZINp4_laika_grafiks!$M$94:$M$228,X$61))/1000000</f>
        <v>#REF!</v>
      </c>
      <c r="Y109" s="11" t="e">
        <f t="shared" si="62"/>
        <v>#REF!</v>
      </c>
      <c r="AB109" s="51" t="s">
        <v>50</v>
      </c>
      <c r="AC109" s="49" t="e">
        <f>(SUMIFS(FMZINp4_laika_grafiks!$K$94:$K$228,FMZINp4_laika_grafiks!#REF!,'GRAFIKI II'!$AB109,FMZINp4_laika_grafiks!$M$94:$M$228,'GRAFIKI II'!AC$61)/1000000)</f>
        <v>#REF!</v>
      </c>
      <c r="AD109" s="49" t="e">
        <f>(SUMIFS(FMZINp4_laika_grafiks!$K$94:$K$228,FMZINp4_laika_grafiks!#REF!,'GRAFIKI II'!$AB109,FMZINp4_laika_grafiks!$M$94:$M$228,'GRAFIKI II'!AD$61)/1000000)</f>
        <v>#REF!</v>
      </c>
      <c r="AE109" s="49" t="e">
        <f>(SUMIFS(FMZINp4_laika_grafiks!$K$94:$K$228,FMZINp4_laika_grafiks!#REF!,'GRAFIKI II'!$AB109,FMZINp4_laika_grafiks!$M$94:$M$228,'GRAFIKI II'!AE$61)/1000000)</f>
        <v>#REF!</v>
      </c>
      <c r="AF109" s="49" t="e">
        <f>(SUMIFS(FMZINp4_laika_grafiks!$K$94:$K$228,FMZINp4_laika_grafiks!#REF!,'GRAFIKI II'!$AB109,FMZINp4_laika_grafiks!$M$94:$M$228,'GRAFIKI II'!AF$61)/1000000)</f>
        <v>#REF!</v>
      </c>
      <c r="AG109" s="49" t="e">
        <f>(SUMIFS(FMZINp4_laika_grafiks!$K$94:$K$228,FMZINp4_laika_grafiks!#REF!,'GRAFIKI II'!$AB109,FMZINp4_laika_grafiks!$M$94:$M$228,'GRAFIKI II'!AG$61)/1000000)</f>
        <v>#REF!</v>
      </c>
      <c r="AH109" s="49" t="e">
        <f>(SUMIFS(FMZINp4_laika_grafiks!$K$94:$K$228,FMZINp4_laika_grafiks!#REF!,'GRAFIKI II'!$AB109,FMZINp4_laika_grafiks!$M$94:$M$228,'GRAFIKI II'!AH$61)/1000000)</f>
        <v>#REF!</v>
      </c>
      <c r="AI109" s="49" t="e">
        <f>(SUMIFS(FMZINp4_laika_grafiks!$K$94:$K$228,FMZINp4_laika_grafiks!#REF!,'GRAFIKI II'!$AB109,FMZINp4_laika_grafiks!$M$94:$M$228,'GRAFIKI II'!AI$61)/1000000)</f>
        <v>#REF!</v>
      </c>
      <c r="AJ109" s="49" t="e">
        <f>(SUMIFS(FMZINp4_laika_grafiks!$K$94:$K$228,FMZINp4_laika_grafiks!#REF!,'GRAFIKI II'!$AB109,FMZINp4_laika_grafiks!$M$94:$M$228,'GRAFIKI II'!AJ$61)/1000000)</f>
        <v>#REF!</v>
      </c>
      <c r="AK109" s="49" t="e">
        <f>(SUMIFS(FMZINp4_laika_grafiks!$K$94:$K$228,FMZINp4_laika_grafiks!#REF!,'GRAFIKI II'!$AB109,FMZINp4_laika_grafiks!$M$94:$M$228,'GRAFIKI II'!AK$61)/1000000)</f>
        <v>#REF!</v>
      </c>
      <c r="AL109" s="49" t="e">
        <f>(SUMIFS(FMZINp4_laika_grafiks!$K$94:$K$228,FMZINp4_laika_grafiks!#REF!,'GRAFIKI II'!$AB109,FMZINp4_laika_grafiks!$M$94:$M$228,'GRAFIKI II'!AL$61)/1000000)</f>
        <v>#REF!</v>
      </c>
      <c r="AM109" s="49" t="e">
        <f>(SUMIFS(FMZINp4_laika_grafiks!$K$94:$K$228,FMZINp4_laika_grafiks!#REF!,'GRAFIKI II'!$AB109,FMZINp4_laika_grafiks!$M$94:$M$228,'GRAFIKI II'!AM$61)/1000000)</f>
        <v>#REF!</v>
      </c>
      <c r="AN109" s="49" t="e">
        <f>(SUMIFS(FMZINp4_laika_grafiks!$K$94:$K$228,FMZINp4_laika_grafiks!#REF!,'GRAFIKI II'!$AB109,FMZINp4_laika_grafiks!$M$94:$M$228,'GRAFIKI II'!AN$61)/1000000)</f>
        <v>#REF!</v>
      </c>
    </row>
    <row r="110" spans="1:40" ht="12" customHeight="1" x14ac:dyDescent="0.25">
      <c r="A110" s="78" t="s">
        <v>51</v>
      </c>
      <c r="B110" s="70" t="e">
        <f>(SUMIFS(FMZINp4_laika_grafiks!$K$94:$K$228,FMZINp4_laika_grafiks!#REF!,$A110,FMZINp4_laika_grafiks!$M$94:$M$228,B$61))/1000000</f>
        <v>#REF!</v>
      </c>
      <c r="C110" s="11" t="e">
        <f t="shared" si="51"/>
        <v>#REF!</v>
      </c>
      <c r="D110" s="70" t="e">
        <f>(SUMIFS(FMZINp4_laika_grafiks!$K$94:$K$228,FMZINp4_laika_grafiks!#REF!,$A110,FMZINp4_laika_grafiks!$M$94:$M$228,D$61))/1000000</f>
        <v>#REF!</v>
      </c>
      <c r="E110" s="11" t="e">
        <f t="shared" si="52"/>
        <v>#REF!</v>
      </c>
      <c r="F110" s="70" t="e">
        <f>(SUMIFS(FMZINp4_laika_grafiks!$K$94:$K$228,FMZINp4_laika_grafiks!#REF!,$A110,FMZINp4_laika_grafiks!$M$94:$M$228,F$61))/1000000</f>
        <v>#REF!</v>
      </c>
      <c r="G110" s="11" t="e">
        <f t="shared" si="53"/>
        <v>#REF!</v>
      </c>
      <c r="H110" s="70" t="e">
        <f>(SUMIFS(FMZINp4_laika_grafiks!$K$94:$K$228,FMZINp4_laika_grafiks!#REF!,$A110,FMZINp4_laika_grafiks!$M$94:$M$228,H$61))/1000000</f>
        <v>#REF!</v>
      </c>
      <c r="I110" s="11" t="e">
        <f t="shared" si="54"/>
        <v>#REF!</v>
      </c>
      <c r="J110" s="70" t="e">
        <f>(SUMIFS(FMZINp4_laika_grafiks!$K$94:$K$228,FMZINp4_laika_grafiks!#REF!,$A110,FMZINp4_laika_grafiks!$M$94:$M$228,J$61))/1000000</f>
        <v>#REF!</v>
      </c>
      <c r="K110" s="11" t="e">
        <f t="shared" si="55"/>
        <v>#REF!</v>
      </c>
      <c r="L110" s="70" t="e">
        <f>(SUMIFS(FMZINp4_laika_grafiks!$K$94:$K$228,FMZINp4_laika_grafiks!#REF!,$A110,FMZINp4_laika_grafiks!$M$94:$M$228,L$61))/1000000</f>
        <v>#REF!</v>
      </c>
      <c r="M110" s="11" t="e">
        <f t="shared" si="56"/>
        <v>#REF!</v>
      </c>
      <c r="N110" s="70" t="e">
        <f>(SUMIFS(FMZINp4_laika_grafiks!$K$94:$K$228,FMZINp4_laika_grafiks!#REF!,$A110,FMZINp4_laika_grafiks!$M$94:$M$228,N$61))/1000000</f>
        <v>#REF!</v>
      </c>
      <c r="O110" s="11" t="e">
        <f t="shared" si="57"/>
        <v>#REF!</v>
      </c>
      <c r="P110" s="70" t="e">
        <f>(SUMIFS(FMZINp4_laika_grafiks!$K$94:$K$228,FMZINp4_laika_grafiks!#REF!,$A110,FMZINp4_laika_grafiks!$M$94:$M$228,P$61))/1000000</f>
        <v>#REF!</v>
      </c>
      <c r="Q110" s="11" t="e">
        <f t="shared" si="58"/>
        <v>#REF!</v>
      </c>
      <c r="R110" s="70" t="e">
        <f>(SUMIFS(FMZINp4_laika_grafiks!$K$94:$K$228,FMZINp4_laika_grafiks!#REF!,$A110,FMZINp4_laika_grafiks!$M$94:$M$228,R$61))/1000000</f>
        <v>#REF!</v>
      </c>
      <c r="S110" s="11" t="e">
        <f t="shared" si="59"/>
        <v>#REF!</v>
      </c>
      <c r="T110" s="70" t="e">
        <f>(SUMIFS(FMZINp4_laika_grafiks!$K$94:$K$228,FMZINp4_laika_grafiks!#REF!,$A110,FMZINp4_laika_grafiks!$M$94:$M$228,T$61))/1000000</f>
        <v>#REF!</v>
      </c>
      <c r="U110" s="11" t="e">
        <f t="shared" si="60"/>
        <v>#REF!</v>
      </c>
      <c r="V110" s="70" t="e">
        <f>(SUMIFS(FMZINp4_laika_grafiks!$K$94:$K$228,FMZINp4_laika_grafiks!#REF!,$A110,FMZINp4_laika_grafiks!$M$94:$M$228,V$61))/1000000</f>
        <v>#REF!</v>
      </c>
      <c r="W110" s="11" t="e">
        <f t="shared" si="61"/>
        <v>#REF!</v>
      </c>
      <c r="X110" s="70" t="e">
        <f>(SUMIFS(FMZINp4_laika_grafiks!$K$94:$K$228,FMZINp4_laika_grafiks!#REF!,$A110,FMZINp4_laika_grafiks!$M$94:$M$228,X$61))/1000000</f>
        <v>#REF!</v>
      </c>
      <c r="Y110" s="11" t="e">
        <f t="shared" si="62"/>
        <v>#REF!</v>
      </c>
      <c r="AB110" s="51" t="s">
        <v>51</v>
      </c>
      <c r="AC110" s="49" t="e">
        <f>(SUMIFS(FMZINp4_laika_grafiks!$K$94:$K$228,FMZINp4_laika_grafiks!#REF!,'GRAFIKI II'!$AB110,FMZINp4_laika_grafiks!$M$94:$M$228,'GRAFIKI II'!AC$61)/1000000)</f>
        <v>#REF!</v>
      </c>
      <c r="AD110" s="49" t="e">
        <f>(SUMIFS(FMZINp4_laika_grafiks!$K$94:$K$228,FMZINp4_laika_grafiks!#REF!,'GRAFIKI II'!$AB110,FMZINp4_laika_grafiks!$M$94:$M$228,'GRAFIKI II'!AD$61)/1000000)</f>
        <v>#REF!</v>
      </c>
      <c r="AE110" s="49" t="e">
        <f>(SUMIFS(FMZINp4_laika_grafiks!$K$94:$K$228,FMZINp4_laika_grafiks!#REF!,'GRAFIKI II'!$AB110,FMZINp4_laika_grafiks!$M$94:$M$228,'GRAFIKI II'!AE$61)/1000000)</f>
        <v>#REF!</v>
      </c>
      <c r="AF110" s="49" t="e">
        <f>(SUMIFS(FMZINp4_laika_grafiks!$K$94:$K$228,FMZINp4_laika_grafiks!#REF!,'GRAFIKI II'!$AB110,FMZINp4_laika_grafiks!$M$94:$M$228,'GRAFIKI II'!AF$61)/1000000)</f>
        <v>#REF!</v>
      </c>
      <c r="AG110" s="49" t="e">
        <f>(SUMIFS(FMZINp4_laika_grafiks!$K$94:$K$228,FMZINp4_laika_grafiks!#REF!,'GRAFIKI II'!$AB110,FMZINp4_laika_grafiks!$M$94:$M$228,'GRAFIKI II'!AG$61)/1000000)</f>
        <v>#REF!</v>
      </c>
      <c r="AH110" s="49" t="e">
        <f>(SUMIFS(FMZINp4_laika_grafiks!$K$94:$K$228,FMZINp4_laika_grafiks!#REF!,'GRAFIKI II'!$AB110,FMZINp4_laika_grafiks!$M$94:$M$228,'GRAFIKI II'!AH$61)/1000000)</f>
        <v>#REF!</v>
      </c>
      <c r="AI110" s="49" t="e">
        <f>(SUMIFS(FMZINp4_laika_grafiks!$K$94:$K$228,FMZINp4_laika_grafiks!#REF!,'GRAFIKI II'!$AB110,FMZINp4_laika_grafiks!$M$94:$M$228,'GRAFIKI II'!AI$61)/1000000)</f>
        <v>#REF!</v>
      </c>
      <c r="AJ110" s="49" t="e">
        <f>(SUMIFS(FMZINp4_laika_grafiks!$K$94:$K$228,FMZINp4_laika_grafiks!#REF!,'GRAFIKI II'!$AB110,FMZINp4_laika_grafiks!$M$94:$M$228,'GRAFIKI II'!AJ$61)/1000000)</f>
        <v>#REF!</v>
      </c>
      <c r="AK110" s="49" t="e">
        <f>(SUMIFS(FMZINp4_laika_grafiks!$K$94:$K$228,FMZINp4_laika_grafiks!#REF!,'GRAFIKI II'!$AB110,FMZINp4_laika_grafiks!$M$94:$M$228,'GRAFIKI II'!AK$61)/1000000)</f>
        <v>#REF!</v>
      </c>
      <c r="AL110" s="49" t="e">
        <f>(SUMIFS(FMZINp4_laika_grafiks!$K$94:$K$228,FMZINp4_laika_grafiks!#REF!,'GRAFIKI II'!$AB110,FMZINp4_laika_grafiks!$M$94:$M$228,'GRAFIKI II'!AL$61)/1000000)</f>
        <v>#REF!</v>
      </c>
      <c r="AM110" s="49" t="e">
        <f>(SUMIFS(FMZINp4_laika_grafiks!$K$94:$K$228,FMZINp4_laika_grafiks!#REF!,'GRAFIKI II'!$AB110,FMZINp4_laika_grafiks!$M$94:$M$228,'GRAFIKI II'!AM$61)/1000000)</f>
        <v>#REF!</v>
      </c>
      <c r="AN110" s="49" t="e">
        <f>(SUMIFS(FMZINp4_laika_grafiks!$K$94:$K$228,FMZINp4_laika_grafiks!#REF!,'GRAFIKI II'!$AB110,FMZINp4_laika_grafiks!$M$94:$M$228,'GRAFIKI II'!AN$61)/1000000)</f>
        <v>#REF!</v>
      </c>
    </row>
    <row r="111" spans="1:40" ht="12" customHeight="1" x14ac:dyDescent="0.25">
      <c r="A111" s="78" t="s">
        <v>52</v>
      </c>
      <c r="B111" s="70" t="e">
        <f>(SUMIFS(FMZINp4_laika_grafiks!$K$94:$K$228,FMZINp4_laika_grafiks!#REF!,$A111,FMZINp4_laika_grafiks!$M$94:$M$228,B$61))/1000000</f>
        <v>#REF!</v>
      </c>
      <c r="C111" s="11" t="e">
        <f t="shared" si="51"/>
        <v>#REF!</v>
      </c>
      <c r="D111" s="70" t="e">
        <f>(SUMIFS(FMZINp4_laika_grafiks!$K$94:$K$228,FMZINp4_laika_grafiks!#REF!,$A111,FMZINp4_laika_grafiks!$M$94:$M$228,D$61))/1000000</f>
        <v>#REF!</v>
      </c>
      <c r="E111" s="11" t="e">
        <f t="shared" si="52"/>
        <v>#REF!</v>
      </c>
      <c r="F111" s="70" t="e">
        <f>(SUMIFS(FMZINp4_laika_grafiks!$K$94:$K$228,FMZINp4_laika_grafiks!#REF!,$A111,FMZINp4_laika_grafiks!$M$94:$M$228,F$61))/1000000</f>
        <v>#REF!</v>
      </c>
      <c r="G111" s="11" t="e">
        <f t="shared" si="53"/>
        <v>#REF!</v>
      </c>
      <c r="H111" s="70" t="e">
        <f>(SUMIFS(FMZINp4_laika_grafiks!$K$94:$K$228,FMZINp4_laika_grafiks!#REF!,$A111,FMZINp4_laika_grafiks!$M$94:$M$228,H$61))/1000000</f>
        <v>#REF!</v>
      </c>
      <c r="I111" s="11" t="e">
        <f t="shared" si="54"/>
        <v>#REF!</v>
      </c>
      <c r="J111" s="70" t="e">
        <f>(SUMIFS(FMZINp4_laika_grafiks!$K$94:$K$228,FMZINp4_laika_grafiks!#REF!,$A111,FMZINp4_laika_grafiks!$M$94:$M$228,J$61))/1000000</f>
        <v>#REF!</v>
      </c>
      <c r="K111" s="11" t="e">
        <f t="shared" si="55"/>
        <v>#REF!</v>
      </c>
      <c r="L111" s="70" t="e">
        <f>(SUMIFS(FMZINp4_laika_grafiks!$K$94:$K$228,FMZINp4_laika_grafiks!#REF!,$A111,FMZINp4_laika_grafiks!$M$94:$M$228,L$61))/1000000</f>
        <v>#REF!</v>
      </c>
      <c r="M111" s="11" t="e">
        <f t="shared" si="56"/>
        <v>#REF!</v>
      </c>
      <c r="N111" s="70" t="e">
        <f>(SUMIFS(FMZINp4_laika_grafiks!$K$94:$K$228,FMZINp4_laika_grafiks!#REF!,$A111,FMZINp4_laika_grafiks!$M$94:$M$228,N$61))/1000000</f>
        <v>#REF!</v>
      </c>
      <c r="O111" s="11" t="e">
        <f t="shared" si="57"/>
        <v>#REF!</v>
      </c>
      <c r="P111" s="70" t="e">
        <f>(SUMIFS(FMZINp4_laika_grafiks!$K$94:$K$228,FMZINp4_laika_grafiks!#REF!,$A111,FMZINp4_laika_grafiks!$M$94:$M$228,P$61))/1000000</f>
        <v>#REF!</v>
      </c>
      <c r="Q111" s="11" t="e">
        <f t="shared" si="58"/>
        <v>#REF!</v>
      </c>
      <c r="R111" s="70" t="e">
        <f>(SUMIFS(FMZINp4_laika_grafiks!$K$94:$K$228,FMZINp4_laika_grafiks!#REF!,$A111,FMZINp4_laika_grafiks!$M$94:$M$228,R$61))/1000000</f>
        <v>#REF!</v>
      </c>
      <c r="S111" s="11" t="e">
        <f t="shared" si="59"/>
        <v>#REF!</v>
      </c>
      <c r="T111" s="70" t="e">
        <f>(SUMIFS(FMZINp4_laika_grafiks!$K$94:$K$228,FMZINp4_laika_grafiks!#REF!,$A111,FMZINp4_laika_grafiks!$M$94:$M$228,T$61))/1000000</f>
        <v>#REF!</v>
      </c>
      <c r="U111" s="11" t="e">
        <f t="shared" si="60"/>
        <v>#REF!</v>
      </c>
      <c r="V111" s="70" t="e">
        <f>(SUMIFS(FMZINp4_laika_grafiks!$K$94:$K$228,FMZINp4_laika_grafiks!#REF!,$A111,FMZINp4_laika_grafiks!$M$94:$M$228,V$61))/1000000</f>
        <v>#REF!</v>
      </c>
      <c r="W111" s="11" t="e">
        <f t="shared" si="61"/>
        <v>#REF!</v>
      </c>
      <c r="X111" s="70" t="e">
        <f>(SUMIFS(FMZINp4_laika_grafiks!$K$94:$K$228,FMZINp4_laika_grafiks!#REF!,$A111,FMZINp4_laika_grafiks!$M$94:$M$228,X$61))/1000000</f>
        <v>#REF!</v>
      </c>
      <c r="Y111" s="11" t="e">
        <f t="shared" si="62"/>
        <v>#REF!</v>
      </c>
      <c r="AB111" s="51" t="s">
        <v>52</v>
      </c>
      <c r="AC111" s="49" t="e">
        <f>(SUMIFS(FMZINp4_laika_grafiks!$K$94:$K$228,FMZINp4_laika_grafiks!#REF!,'GRAFIKI II'!$AB111,FMZINp4_laika_grafiks!$M$94:$M$228,'GRAFIKI II'!AC$61)/1000000)</f>
        <v>#REF!</v>
      </c>
      <c r="AD111" s="49" t="e">
        <f>(SUMIFS(FMZINp4_laika_grafiks!$K$94:$K$228,FMZINp4_laika_grafiks!#REF!,'GRAFIKI II'!$AB111,FMZINp4_laika_grafiks!$M$94:$M$228,'GRAFIKI II'!AD$61)/1000000)</f>
        <v>#REF!</v>
      </c>
      <c r="AE111" s="49" t="e">
        <f>(SUMIFS(FMZINp4_laika_grafiks!$K$94:$K$228,FMZINp4_laika_grafiks!#REF!,'GRAFIKI II'!$AB111,FMZINp4_laika_grafiks!$M$94:$M$228,'GRAFIKI II'!AE$61)/1000000)</f>
        <v>#REF!</v>
      </c>
      <c r="AF111" s="49" t="e">
        <f>(SUMIFS(FMZINp4_laika_grafiks!$K$94:$K$228,FMZINp4_laika_grafiks!#REF!,'GRAFIKI II'!$AB111,FMZINp4_laika_grafiks!$M$94:$M$228,'GRAFIKI II'!AF$61)/1000000)</f>
        <v>#REF!</v>
      </c>
      <c r="AG111" s="49" t="e">
        <f>(SUMIFS(FMZINp4_laika_grafiks!$K$94:$K$228,FMZINp4_laika_grafiks!#REF!,'GRAFIKI II'!$AB111,FMZINp4_laika_grafiks!$M$94:$M$228,'GRAFIKI II'!AG$61)/1000000)</f>
        <v>#REF!</v>
      </c>
      <c r="AH111" s="49" t="e">
        <f>(SUMIFS(FMZINp4_laika_grafiks!$K$94:$K$228,FMZINp4_laika_grafiks!#REF!,'GRAFIKI II'!$AB111,FMZINp4_laika_grafiks!$M$94:$M$228,'GRAFIKI II'!AH$61)/1000000)</f>
        <v>#REF!</v>
      </c>
      <c r="AI111" s="49" t="e">
        <f>(SUMIFS(FMZINp4_laika_grafiks!$K$94:$K$228,FMZINp4_laika_grafiks!#REF!,'GRAFIKI II'!$AB111,FMZINp4_laika_grafiks!$M$94:$M$228,'GRAFIKI II'!AI$61)/1000000)</f>
        <v>#REF!</v>
      </c>
      <c r="AJ111" s="49" t="e">
        <f>(SUMIFS(FMZINp4_laika_grafiks!$K$94:$K$228,FMZINp4_laika_grafiks!#REF!,'GRAFIKI II'!$AB111,FMZINp4_laika_grafiks!$M$94:$M$228,'GRAFIKI II'!AJ$61)/1000000)</f>
        <v>#REF!</v>
      </c>
      <c r="AK111" s="49" t="e">
        <f>(SUMIFS(FMZINp4_laika_grafiks!$K$94:$K$228,FMZINp4_laika_grafiks!#REF!,'GRAFIKI II'!$AB111,FMZINp4_laika_grafiks!$M$94:$M$228,'GRAFIKI II'!AK$61)/1000000)</f>
        <v>#REF!</v>
      </c>
      <c r="AL111" s="49" t="e">
        <f>(SUMIFS(FMZINp4_laika_grafiks!$K$94:$K$228,FMZINp4_laika_grafiks!#REF!,'GRAFIKI II'!$AB111,FMZINp4_laika_grafiks!$M$94:$M$228,'GRAFIKI II'!AL$61)/1000000)</f>
        <v>#REF!</v>
      </c>
      <c r="AM111" s="49" t="e">
        <f>(SUMIFS(FMZINp4_laika_grafiks!$K$94:$K$228,FMZINp4_laika_grafiks!#REF!,'GRAFIKI II'!$AB111,FMZINp4_laika_grafiks!$M$94:$M$228,'GRAFIKI II'!AM$61)/1000000)</f>
        <v>#REF!</v>
      </c>
      <c r="AN111" s="49" t="e">
        <f>(SUMIFS(FMZINp4_laika_grafiks!$K$94:$K$228,FMZINp4_laika_grafiks!#REF!,'GRAFIKI II'!$AB111,FMZINp4_laika_grafiks!$M$94:$M$228,'GRAFIKI II'!AN$61)/1000000)</f>
        <v>#REF!</v>
      </c>
    </row>
    <row r="112" spans="1:40" x14ac:dyDescent="0.25">
      <c r="A112" s="78" t="s">
        <v>53</v>
      </c>
      <c r="B112" s="70" t="e">
        <f>(SUMIFS(FMZINp4_laika_grafiks!$K$94:$K$228,FMZINp4_laika_grafiks!#REF!,$A112,FMZINp4_laika_grafiks!$M$94:$M$228,B$61))/1000000</f>
        <v>#REF!</v>
      </c>
      <c r="C112" s="11" t="e">
        <f t="shared" si="51"/>
        <v>#REF!</v>
      </c>
      <c r="D112" s="70" t="e">
        <f>(SUMIFS(FMZINp4_laika_grafiks!$K$94:$K$228,FMZINp4_laika_grafiks!#REF!,$A112,FMZINp4_laika_grafiks!$M$94:$M$228,D$61))/1000000</f>
        <v>#REF!</v>
      </c>
      <c r="E112" s="11" t="e">
        <f t="shared" si="52"/>
        <v>#REF!</v>
      </c>
      <c r="F112" s="70" t="e">
        <f>(SUMIFS(FMZINp4_laika_grafiks!$K$94:$K$228,FMZINp4_laika_grafiks!#REF!,$A112,FMZINp4_laika_grafiks!$M$94:$M$228,F$61))/1000000</f>
        <v>#REF!</v>
      </c>
      <c r="G112" s="11" t="e">
        <f t="shared" si="53"/>
        <v>#REF!</v>
      </c>
      <c r="H112" s="70" t="e">
        <f>(SUMIFS(FMZINp4_laika_grafiks!$K$94:$K$228,FMZINp4_laika_grafiks!#REF!,$A112,FMZINp4_laika_grafiks!$M$94:$M$228,H$61))/1000000</f>
        <v>#REF!</v>
      </c>
      <c r="I112" s="11" t="e">
        <f t="shared" si="54"/>
        <v>#REF!</v>
      </c>
      <c r="J112" s="70" t="e">
        <f>(SUMIFS(FMZINp4_laika_grafiks!$K$94:$K$228,FMZINp4_laika_grafiks!#REF!,$A112,FMZINp4_laika_grafiks!$M$94:$M$228,J$61))/1000000</f>
        <v>#REF!</v>
      </c>
      <c r="K112" s="11" t="e">
        <f t="shared" si="55"/>
        <v>#REF!</v>
      </c>
      <c r="L112" s="70" t="e">
        <f>(SUMIFS(FMZINp4_laika_grafiks!$K$94:$K$228,FMZINp4_laika_grafiks!#REF!,$A112,FMZINp4_laika_grafiks!$M$94:$M$228,L$61))/1000000</f>
        <v>#REF!</v>
      </c>
      <c r="M112" s="11" t="e">
        <f t="shared" si="56"/>
        <v>#REF!</v>
      </c>
      <c r="N112" s="70" t="e">
        <f>(SUMIFS(FMZINp4_laika_grafiks!$K$94:$K$228,FMZINp4_laika_grafiks!#REF!,$A112,FMZINp4_laika_grafiks!$M$94:$M$228,N$61))/1000000</f>
        <v>#REF!</v>
      </c>
      <c r="O112" s="11" t="e">
        <f t="shared" si="57"/>
        <v>#REF!</v>
      </c>
      <c r="P112" s="70" t="e">
        <f>(SUMIFS(FMZINp4_laika_grafiks!$K$94:$K$228,FMZINp4_laika_grafiks!#REF!,$A112,FMZINp4_laika_grafiks!$M$94:$M$228,P$61))/1000000</f>
        <v>#REF!</v>
      </c>
      <c r="Q112" s="11" t="e">
        <f t="shared" si="58"/>
        <v>#REF!</v>
      </c>
      <c r="R112" s="70" t="e">
        <f>(SUMIFS(FMZINp4_laika_grafiks!$K$94:$K$228,FMZINp4_laika_grafiks!#REF!,$A112,FMZINp4_laika_grafiks!$M$94:$M$228,R$61))/1000000</f>
        <v>#REF!</v>
      </c>
      <c r="S112" s="11" t="e">
        <f t="shared" si="59"/>
        <v>#REF!</v>
      </c>
      <c r="T112" s="70" t="e">
        <f>(SUMIFS(FMZINp4_laika_grafiks!$K$94:$K$228,FMZINp4_laika_grafiks!#REF!,$A112,FMZINp4_laika_grafiks!$M$94:$M$228,T$61))/1000000</f>
        <v>#REF!</v>
      </c>
      <c r="U112" s="11" t="e">
        <f t="shared" si="60"/>
        <v>#REF!</v>
      </c>
      <c r="V112" s="70" t="e">
        <f>(SUMIFS(FMZINp4_laika_grafiks!$K$94:$K$228,FMZINp4_laika_grafiks!#REF!,$A112,FMZINp4_laika_grafiks!$M$94:$M$228,V$61))/1000000</f>
        <v>#REF!</v>
      </c>
      <c r="W112" s="11" t="e">
        <f t="shared" si="61"/>
        <v>#REF!</v>
      </c>
      <c r="X112" s="70" t="e">
        <f>(SUMIFS(FMZINp4_laika_grafiks!$K$94:$K$228,FMZINp4_laika_grafiks!#REF!,$A112,FMZINp4_laika_grafiks!$M$94:$M$228,X$61))/1000000</f>
        <v>#REF!</v>
      </c>
      <c r="Y112" s="11" t="e">
        <f t="shared" si="62"/>
        <v>#REF!</v>
      </c>
      <c r="AB112" s="51" t="s">
        <v>53</v>
      </c>
      <c r="AC112" s="49" t="e">
        <f>(SUMIFS(FMZINp4_laika_grafiks!$K$94:$K$228,FMZINp4_laika_grafiks!#REF!,'GRAFIKI II'!$AB112,FMZINp4_laika_grafiks!$M$94:$M$228,'GRAFIKI II'!AC$61)/1000000)</f>
        <v>#REF!</v>
      </c>
      <c r="AD112" s="49" t="e">
        <f>(SUMIFS(FMZINp4_laika_grafiks!$K$94:$K$228,FMZINp4_laika_grafiks!#REF!,'GRAFIKI II'!$AB112,FMZINp4_laika_grafiks!$M$94:$M$228,'GRAFIKI II'!AD$61)/1000000)</f>
        <v>#REF!</v>
      </c>
      <c r="AE112" s="49" t="e">
        <f>(SUMIFS(FMZINp4_laika_grafiks!$K$94:$K$228,FMZINp4_laika_grafiks!#REF!,'GRAFIKI II'!$AB112,FMZINp4_laika_grafiks!$M$94:$M$228,'GRAFIKI II'!AE$61)/1000000)</f>
        <v>#REF!</v>
      </c>
      <c r="AF112" s="49" t="e">
        <f>(SUMIFS(FMZINp4_laika_grafiks!$K$94:$K$228,FMZINp4_laika_grafiks!#REF!,'GRAFIKI II'!$AB112,FMZINp4_laika_grafiks!$M$94:$M$228,'GRAFIKI II'!AF$61)/1000000)</f>
        <v>#REF!</v>
      </c>
      <c r="AG112" s="49" t="e">
        <f>(SUMIFS(FMZINp4_laika_grafiks!$K$94:$K$228,FMZINp4_laika_grafiks!#REF!,'GRAFIKI II'!$AB112,FMZINp4_laika_grafiks!$M$94:$M$228,'GRAFIKI II'!AG$61)/1000000)</f>
        <v>#REF!</v>
      </c>
      <c r="AH112" s="49" t="e">
        <f>(SUMIFS(FMZINp4_laika_grafiks!$K$94:$K$228,FMZINp4_laika_grafiks!#REF!,'GRAFIKI II'!$AB112,FMZINp4_laika_grafiks!$M$94:$M$228,'GRAFIKI II'!AH$61)/1000000)</f>
        <v>#REF!</v>
      </c>
      <c r="AI112" s="49" t="e">
        <f>(SUMIFS(FMZINp4_laika_grafiks!$K$94:$K$228,FMZINp4_laika_grafiks!#REF!,'GRAFIKI II'!$AB112,FMZINp4_laika_grafiks!$M$94:$M$228,'GRAFIKI II'!AI$61)/1000000)</f>
        <v>#REF!</v>
      </c>
      <c r="AJ112" s="49" t="e">
        <f>(SUMIFS(FMZINp4_laika_grafiks!$K$94:$K$228,FMZINp4_laika_grafiks!#REF!,'GRAFIKI II'!$AB112,FMZINp4_laika_grafiks!$M$94:$M$228,'GRAFIKI II'!AJ$61)/1000000)</f>
        <v>#REF!</v>
      </c>
      <c r="AK112" s="49" t="e">
        <f>(SUMIFS(FMZINp4_laika_grafiks!$K$94:$K$228,FMZINp4_laika_grafiks!#REF!,'GRAFIKI II'!$AB112,FMZINp4_laika_grafiks!$M$94:$M$228,'GRAFIKI II'!AK$61)/1000000)</f>
        <v>#REF!</v>
      </c>
      <c r="AL112" s="49" t="e">
        <f>(SUMIFS(FMZINp4_laika_grafiks!$K$94:$K$228,FMZINp4_laika_grafiks!#REF!,'GRAFIKI II'!$AB112,FMZINp4_laika_grafiks!$M$94:$M$228,'GRAFIKI II'!AL$61)/1000000)</f>
        <v>#REF!</v>
      </c>
      <c r="AM112" s="49" t="e">
        <f>(SUMIFS(FMZINp4_laika_grafiks!$K$94:$K$228,FMZINp4_laika_grafiks!#REF!,'GRAFIKI II'!$AB112,FMZINp4_laika_grafiks!$M$94:$M$228,'GRAFIKI II'!AM$61)/1000000)</f>
        <v>#REF!</v>
      </c>
      <c r="AN112" s="49" t="e">
        <f>(SUMIFS(FMZINp4_laika_grafiks!$K$94:$K$228,FMZINp4_laika_grafiks!#REF!,'GRAFIKI II'!$AB112,FMZINp4_laika_grafiks!$M$94:$M$228,'GRAFIKI II'!AN$61)/1000000)</f>
        <v>#REF!</v>
      </c>
    </row>
    <row r="113" spans="1:51" x14ac:dyDescent="0.25">
      <c r="A113" s="18" t="s">
        <v>22</v>
      </c>
      <c r="B113" s="18" t="e">
        <f>SUM(B91:B112)</f>
        <v>#REF!</v>
      </c>
      <c r="C113" s="11" t="e">
        <f t="shared" si="51"/>
        <v>#REF!</v>
      </c>
      <c r="D113" s="18" t="e">
        <f t="shared" ref="D113" si="63">SUM(D91:D112)</f>
        <v>#REF!</v>
      </c>
      <c r="E113" s="11" t="e">
        <f t="shared" si="52"/>
        <v>#REF!</v>
      </c>
      <c r="F113" s="18" t="e">
        <f>SUM(F91:F112)</f>
        <v>#REF!</v>
      </c>
      <c r="G113" s="11" t="e">
        <f t="shared" si="53"/>
        <v>#REF!</v>
      </c>
      <c r="H113" s="18" t="e">
        <f>SUM(H91:H112)</f>
        <v>#REF!</v>
      </c>
      <c r="I113" s="11" t="e">
        <f t="shared" si="54"/>
        <v>#REF!</v>
      </c>
      <c r="J113" s="18" t="e">
        <f>SUM(J91:J112)</f>
        <v>#REF!</v>
      </c>
      <c r="K113" s="11" t="e">
        <f t="shared" si="55"/>
        <v>#REF!</v>
      </c>
      <c r="L113" s="18" t="e">
        <f>SUM(L91:L112)</f>
        <v>#REF!</v>
      </c>
      <c r="M113" s="11" t="e">
        <f t="shared" si="56"/>
        <v>#REF!</v>
      </c>
      <c r="N113" s="18" t="e">
        <f>SUM(N91:N112)</f>
        <v>#REF!</v>
      </c>
      <c r="O113" s="11" t="e">
        <f t="shared" si="57"/>
        <v>#REF!</v>
      </c>
      <c r="P113" s="18" t="e">
        <f>SUM(P91:P112)</f>
        <v>#REF!</v>
      </c>
      <c r="Q113" s="11" t="e">
        <f t="shared" si="58"/>
        <v>#REF!</v>
      </c>
      <c r="R113" s="18" t="e">
        <f>SUM(R91:R112)</f>
        <v>#REF!</v>
      </c>
      <c r="S113" s="11" t="e">
        <f t="shared" si="59"/>
        <v>#REF!</v>
      </c>
      <c r="T113" s="18" t="e">
        <f>SUM(T91:T112)</f>
        <v>#REF!</v>
      </c>
      <c r="U113" s="11" t="e">
        <f t="shared" si="60"/>
        <v>#REF!</v>
      </c>
      <c r="V113" s="18" t="e">
        <f>SUM(V91:V112)</f>
        <v>#REF!</v>
      </c>
      <c r="W113" s="11" t="e">
        <f t="shared" si="61"/>
        <v>#REF!</v>
      </c>
      <c r="X113" s="18" t="e">
        <f>SUM(X91:X112)</f>
        <v>#REF!</v>
      </c>
      <c r="Y113" s="11" t="e">
        <f t="shared" si="62"/>
        <v>#REF!</v>
      </c>
      <c r="AB113" s="6" t="e">
        <f>SUM(AC113:AN113)</f>
        <v>#REF!</v>
      </c>
      <c r="AC113" s="6" t="e">
        <f>SUM(AC91:AC112)</f>
        <v>#REF!</v>
      </c>
      <c r="AD113" s="6" t="e">
        <f t="shared" ref="AD113:AN113" si="64">SUM(AD91:AD112)</f>
        <v>#REF!</v>
      </c>
      <c r="AE113" s="6" t="e">
        <f t="shared" si="64"/>
        <v>#REF!</v>
      </c>
      <c r="AF113" s="6" t="e">
        <f t="shared" si="64"/>
        <v>#REF!</v>
      </c>
      <c r="AG113" s="6" t="e">
        <f t="shared" si="64"/>
        <v>#REF!</v>
      </c>
      <c r="AH113" s="6" t="e">
        <f t="shared" si="64"/>
        <v>#REF!</v>
      </c>
      <c r="AI113" s="6" t="e">
        <f t="shared" si="64"/>
        <v>#REF!</v>
      </c>
      <c r="AJ113" s="6" t="e">
        <f t="shared" si="64"/>
        <v>#REF!</v>
      </c>
      <c r="AK113" s="6" t="e">
        <f t="shared" si="64"/>
        <v>#REF!</v>
      </c>
      <c r="AL113" s="6" t="e">
        <f t="shared" si="64"/>
        <v>#REF!</v>
      </c>
      <c r="AM113" s="6" t="e">
        <f t="shared" si="64"/>
        <v>#REF!</v>
      </c>
      <c r="AN113" s="6" t="e">
        <f t="shared" si="64"/>
        <v>#REF!</v>
      </c>
    </row>
    <row r="114" spans="1:51" x14ac:dyDescent="0.25">
      <c r="A114" s="18" t="e">
        <f>SUM(B113:I113)</f>
        <v>#REF!</v>
      </c>
      <c r="B114" s="18"/>
      <c r="C114" s="18"/>
      <c r="D114" s="18"/>
      <c r="E114" s="18"/>
      <c r="F114" s="18"/>
      <c r="G114" s="18"/>
      <c r="H114" s="18"/>
      <c r="I114" s="18"/>
      <c r="J114" s="18"/>
      <c r="K114" s="18"/>
      <c r="L114" s="18"/>
      <c r="M114" s="18"/>
      <c r="O114" s="11"/>
      <c r="P114" s="6"/>
      <c r="Q114" s="6"/>
      <c r="R114" s="6"/>
      <c r="S114" s="6"/>
      <c r="T114" s="6"/>
      <c r="U114" s="6"/>
      <c r="V114" s="6"/>
      <c r="W114" s="6"/>
      <c r="X114" s="6"/>
      <c r="Y114" s="6"/>
      <c r="Z114" s="6"/>
      <c r="AA114" s="6"/>
      <c r="AB114" s="6"/>
    </row>
    <row r="115" spans="1:51" x14ac:dyDescent="0.25">
      <c r="A115" s="4"/>
      <c r="B115" s="18"/>
      <c r="C115" s="18"/>
      <c r="D115" s="18"/>
      <c r="E115" s="18"/>
      <c r="F115" s="18"/>
      <c r="G115" s="18"/>
      <c r="H115" s="18"/>
      <c r="I115" s="18"/>
      <c r="J115" s="18"/>
      <c r="K115" s="18"/>
      <c r="L115" s="18"/>
      <c r="M115" s="18"/>
      <c r="P115" s="6"/>
      <c r="Q115" s="6"/>
      <c r="R115" s="6"/>
      <c r="S115" s="6"/>
      <c r="T115" s="6"/>
      <c r="U115" s="6"/>
      <c r="V115" s="6"/>
      <c r="W115" s="6"/>
      <c r="X115" s="6"/>
      <c r="Y115" s="6"/>
      <c r="Z115" s="6"/>
      <c r="AA115" s="6"/>
      <c r="AB115" s="6"/>
    </row>
    <row r="116" spans="1:51" ht="18" x14ac:dyDescent="0.25">
      <c r="A116" s="63" t="s">
        <v>82</v>
      </c>
    </row>
    <row r="117" spans="1:51" x14ac:dyDescent="0.25">
      <c r="A117" s="52"/>
      <c r="B117" s="53"/>
      <c r="C117" s="53"/>
      <c r="D117" s="54"/>
      <c r="E117" s="53"/>
      <c r="F117" s="53"/>
      <c r="G117" s="53"/>
      <c r="H117" s="53"/>
      <c r="I117" s="53"/>
      <c r="J117" s="53"/>
      <c r="K117" s="53"/>
      <c r="L117" s="53"/>
      <c r="M117" s="53"/>
      <c r="P117" s="285" t="s">
        <v>94</v>
      </c>
      <c r="Q117" s="285"/>
      <c r="R117" s="285"/>
      <c r="S117" s="285"/>
      <c r="T117" s="285"/>
      <c r="U117" s="285"/>
      <c r="V117" s="285"/>
      <c r="W117" s="285"/>
      <c r="X117" s="285"/>
      <c r="Y117" s="285"/>
      <c r="Z117" s="285"/>
      <c r="AA117" s="285"/>
      <c r="AB117" s="285"/>
    </row>
    <row r="118" spans="1:51" x14ac:dyDescent="0.25">
      <c r="B118" s="25" t="s">
        <v>56</v>
      </c>
      <c r="Q118" s="25" t="s">
        <v>99</v>
      </c>
      <c r="AI118" s="285" t="s">
        <v>54</v>
      </c>
      <c r="AJ118" s="285"/>
      <c r="AK118" s="285"/>
      <c r="AL118" s="285"/>
      <c r="AM118" s="285"/>
      <c r="AN118" s="285"/>
      <c r="AO118" s="285"/>
      <c r="AP118" s="285"/>
      <c r="AQ118" s="285"/>
      <c r="AR118" s="285"/>
      <c r="AS118" s="285"/>
      <c r="AT118" s="285"/>
      <c r="AU118" s="285"/>
      <c r="AV118" s="285"/>
      <c r="AW118" s="285"/>
      <c r="AX118" s="285"/>
      <c r="AY118" s="99"/>
    </row>
    <row r="119" spans="1:51" x14ac:dyDescent="0.25">
      <c r="A119" s="46"/>
      <c r="B119" s="42" t="s">
        <v>17</v>
      </c>
      <c r="C119" s="42" t="s">
        <v>12</v>
      </c>
      <c r="D119" s="42" t="s">
        <v>10</v>
      </c>
      <c r="E119" s="42" t="s">
        <v>9</v>
      </c>
      <c r="F119" s="42" t="s">
        <v>7</v>
      </c>
      <c r="G119" s="42" t="s">
        <v>6</v>
      </c>
      <c r="H119" s="42" t="s">
        <v>8</v>
      </c>
      <c r="I119" s="42" t="s">
        <v>18</v>
      </c>
      <c r="J119" s="42" t="s">
        <v>16</v>
      </c>
      <c r="K119" s="42" t="s">
        <v>11</v>
      </c>
      <c r="L119" s="42" t="s">
        <v>15</v>
      </c>
      <c r="M119" s="42" t="s">
        <v>27</v>
      </c>
      <c r="P119" s="46"/>
      <c r="Q119" s="47" t="s">
        <v>17</v>
      </c>
      <c r="R119" s="47" t="s">
        <v>12</v>
      </c>
      <c r="S119" s="47" t="s">
        <v>10</v>
      </c>
      <c r="T119" s="47" t="s">
        <v>9</v>
      </c>
      <c r="U119" s="47" t="s">
        <v>7</v>
      </c>
      <c r="V119" s="47" t="s">
        <v>6</v>
      </c>
      <c r="W119" s="47" t="s">
        <v>8</v>
      </c>
      <c r="X119" s="47" t="s">
        <v>18</v>
      </c>
      <c r="Y119" s="47" t="s">
        <v>16</v>
      </c>
      <c r="Z119" s="47" t="s">
        <v>11</v>
      </c>
      <c r="AA119" s="47" t="s">
        <v>15</v>
      </c>
      <c r="AB119" s="47" t="s">
        <v>27</v>
      </c>
      <c r="AI119" s="25" t="s">
        <v>57</v>
      </c>
    </row>
    <row r="120" spans="1:51" x14ac:dyDescent="0.25">
      <c r="A120" s="42" t="s">
        <v>55</v>
      </c>
      <c r="B120" s="85" t="e">
        <f>SUMIFS(FMZINp4_laika_grafiks!$K$94:$K$228,FMZINp4_laika_grafiks!#REF!,'GRAFIKI II'!$A120,FMZINp4_laika_grafiks!$M$94:$M$228,'GRAFIKI II'!B$119)</f>
        <v>#REF!</v>
      </c>
      <c r="C120" s="85" t="e">
        <f>SUMIFS(FMZINp4_laika_grafiks!$K$94:$K$228,FMZINp4_laika_grafiks!#REF!,'GRAFIKI II'!$A120,FMZINp4_laika_grafiks!$M$94:$M$228,'GRAFIKI II'!C$119)</f>
        <v>#REF!</v>
      </c>
      <c r="D120" s="85" t="e">
        <f>SUMIFS(FMZINp4_laika_grafiks!$K$94:$K$228,FMZINp4_laika_grafiks!#REF!,'GRAFIKI II'!$A120,FMZINp4_laika_grafiks!$M$94:$M$228,'GRAFIKI II'!D$119)</f>
        <v>#REF!</v>
      </c>
      <c r="E120" s="85" t="e">
        <f>SUMIFS(FMZINp4_laika_grafiks!$K$94:$K$228,FMZINp4_laika_grafiks!#REF!,'GRAFIKI II'!$A120,FMZINp4_laika_grafiks!$M$94:$M$228,'GRAFIKI II'!E$119)</f>
        <v>#REF!</v>
      </c>
      <c r="F120" s="85" t="e">
        <f>SUMIFS(FMZINp4_laika_grafiks!$K$94:$K$228,FMZINp4_laika_grafiks!#REF!,'GRAFIKI II'!$A120,FMZINp4_laika_grafiks!$M$94:$M$228,'GRAFIKI II'!F$119)</f>
        <v>#REF!</v>
      </c>
      <c r="G120" s="85" t="e">
        <f>SUMIFS(FMZINp4_laika_grafiks!$K$94:$K$228,FMZINp4_laika_grafiks!#REF!,'GRAFIKI II'!$A120,FMZINp4_laika_grafiks!$M$94:$M$228,'GRAFIKI II'!G$119)</f>
        <v>#REF!</v>
      </c>
      <c r="H120" s="85" t="e">
        <f>SUMIFS(FMZINp4_laika_grafiks!$K$94:$K$228,FMZINp4_laika_grafiks!#REF!,'GRAFIKI II'!$A120,FMZINp4_laika_grafiks!$M$94:$M$228,'GRAFIKI II'!H$119)</f>
        <v>#REF!</v>
      </c>
      <c r="I120" s="85" t="e">
        <f>SUMIFS(FMZINp4_laika_grafiks!$K$94:$K$228,FMZINp4_laika_grafiks!#REF!,'GRAFIKI II'!$A120,FMZINp4_laika_grafiks!$M$94:$M$228,'GRAFIKI II'!I$119)</f>
        <v>#REF!</v>
      </c>
      <c r="J120" s="85" t="e">
        <f>SUMIFS(FMZINp4_laika_grafiks!$K$94:$K$228,FMZINp4_laika_grafiks!#REF!,'GRAFIKI II'!$A120,FMZINp4_laika_grafiks!$M$94:$M$228,'GRAFIKI II'!J$119)</f>
        <v>#REF!</v>
      </c>
      <c r="K120" s="85" t="e">
        <f>SUMIFS(FMZINp4_laika_grafiks!$K$94:$K$228,FMZINp4_laika_grafiks!#REF!,'GRAFIKI II'!$A120,FMZINp4_laika_grafiks!$M$94:$M$228,'GRAFIKI II'!K$119)</f>
        <v>#REF!</v>
      </c>
      <c r="L120" s="85" t="e">
        <f>SUMIFS(FMZINp4_laika_grafiks!$K$94:$K$228,FMZINp4_laika_grafiks!#REF!,'GRAFIKI II'!$A120,FMZINp4_laika_grafiks!$M$94:$M$228,'GRAFIKI II'!L$119)</f>
        <v>#REF!</v>
      </c>
      <c r="M120" s="85" t="e">
        <f>SUMIFS(FMZINp4_laika_grafiks!$K$94:$K$228,FMZINp4_laika_grafiks!#REF!,'GRAFIKI II'!$A120,FMZINp4_laika_grafiks!$M$94:$M$228,'GRAFIKI II'!M$119)</f>
        <v>#REF!</v>
      </c>
      <c r="P120" s="48" t="s">
        <v>55</v>
      </c>
      <c r="Q120" s="49" t="e">
        <f>(SUMIFS(FMZINp4_laika_grafiks!$K$94:$K$228,FMZINp4_laika_grafiks!#REF!,'GRAFIKI II'!$P120,FMZINp4_laika_grafiks!$M$94:$M$228,'GRAFIKI II'!Q$119))/1000000</f>
        <v>#REF!</v>
      </c>
      <c r="R120" s="49" t="e">
        <f>(SUMIFS(FMZINp4_laika_grafiks!$K$94:$K$228,FMZINp4_laika_grafiks!#REF!,'GRAFIKI II'!$P120,FMZINp4_laika_grafiks!$M$94:$M$228,'GRAFIKI II'!R$119))/1000000</f>
        <v>#REF!</v>
      </c>
      <c r="S120" s="49" t="e">
        <f>(SUMIFS(FMZINp4_laika_grafiks!$K$94:$K$228,FMZINp4_laika_grafiks!#REF!,'GRAFIKI II'!$P120,FMZINp4_laika_grafiks!$M$94:$M$228,'GRAFIKI II'!S$119))/1000000</f>
        <v>#REF!</v>
      </c>
      <c r="T120" s="49" t="e">
        <f>(SUMIFS(FMZINp4_laika_grafiks!$K$94:$K$228,FMZINp4_laika_grafiks!#REF!,'GRAFIKI II'!$P120,FMZINp4_laika_grafiks!$M$94:$M$228,'GRAFIKI II'!T$119))/1000000</f>
        <v>#REF!</v>
      </c>
      <c r="U120" s="49" t="e">
        <f>(SUMIFS(FMZINp4_laika_grafiks!$K$94:$K$228,FMZINp4_laika_grafiks!#REF!,'GRAFIKI II'!$P120,FMZINp4_laika_grafiks!$M$94:$M$228,'GRAFIKI II'!U$119))/1000000</f>
        <v>#REF!</v>
      </c>
      <c r="V120" s="49" t="e">
        <f>(SUMIFS(FMZINp4_laika_grafiks!$K$94:$K$228,FMZINp4_laika_grafiks!#REF!,'GRAFIKI II'!$P120,FMZINp4_laika_grafiks!$M$94:$M$228,'GRAFIKI II'!V$119))/1000000</f>
        <v>#REF!</v>
      </c>
      <c r="W120" s="49" t="e">
        <f>(SUMIFS(FMZINp4_laika_grafiks!$K$94:$K$228,FMZINp4_laika_grafiks!#REF!,'GRAFIKI II'!$P120,FMZINp4_laika_grafiks!$M$94:$M$228,'GRAFIKI II'!W$119))/1000000</f>
        <v>#REF!</v>
      </c>
      <c r="X120" s="49" t="e">
        <f>(SUMIFS(FMZINp4_laika_grafiks!$K$94:$K$228,FMZINp4_laika_grafiks!#REF!,'GRAFIKI II'!$P120,FMZINp4_laika_grafiks!$M$94:$M$228,'GRAFIKI II'!X$119))/1000000</f>
        <v>#REF!</v>
      </c>
      <c r="Y120" s="49" t="e">
        <f>(SUMIFS(FMZINp4_laika_grafiks!$K$94:$K$228,FMZINp4_laika_grafiks!#REF!,'GRAFIKI II'!$P120,FMZINp4_laika_grafiks!$M$94:$M$228,'GRAFIKI II'!Y$119))/1000000</f>
        <v>#REF!</v>
      </c>
      <c r="Z120" s="49" t="e">
        <f>(SUMIFS(FMZINp4_laika_grafiks!$K$94:$K$228,FMZINp4_laika_grafiks!#REF!,'GRAFIKI II'!$P120,FMZINp4_laika_grafiks!$M$94:$M$228,'GRAFIKI II'!Z$119))/1000000</f>
        <v>#REF!</v>
      </c>
      <c r="AA120" s="49" t="e">
        <f>(SUMIFS(FMZINp4_laika_grafiks!$K$94:$K$228,FMZINp4_laika_grafiks!#REF!,'GRAFIKI II'!$P120,FMZINp4_laika_grafiks!$M$94:$M$228,'GRAFIKI II'!AA$119))/1000000</f>
        <v>#REF!</v>
      </c>
      <c r="AB120" s="49" t="e">
        <f>(SUMIFS(FMZINp4_laika_grafiks!$K$94:$K$228,FMZINp4_laika_grafiks!#REF!,'GRAFIKI II'!$P120,FMZINp4_laika_grafiks!$M$94:$M$228,'GRAFIKI II'!AB$119))/1000000</f>
        <v>#REF!</v>
      </c>
      <c r="AJ120" t="str">
        <f>AD61</f>
        <v>EM</v>
      </c>
      <c r="AK120" t="str">
        <f>AG61</f>
        <v>VM</v>
      </c>
      <c r="AL120" t="str">
        <f>AL61</f>
        <v>IeM</v>
      </c>
      <c r="AM120" t="str">
        <f>AN61</f>
        <v>KEM</v>
      </c>
      <c r="AN120" t="str">
        <f>AF61</f>
        <v>IZM</v>
      </c>
      <c r="AO120" t="str">
        <f>AE61</f>
        <v>VARAM</v>
      </c>
      <c r="AP120" t="str">
        <f>AM61</f>
        <v>TM</v>
      </c>
    </row>
    <row r="121" spans="1:51" x14ac:dyDescent="0.25">
      <c r="A121" s="42" t="s">
        <v>34</v>
      </c>
      <c r="B121" s="85" t="e">
        <f>SUMIFS(FMZINp4_laika_grafiks!$K$94:$K$228,FMZINp4_laika_grafiks!#REF!,'GRAFIKI II'!$A121,FMZINp4_laika_grafiks!$M$94:$M$228,'GRAFIKI II'!B$119)/1000000+B120</f>
        <v>#REF!</v>
      </c>
      <c r="C121" s="85" t="e">
        <f>SUMIFS(FMZINp4_laika_grafiks!$K$94:$K$228,FMZINp4_laika_grafiks!#REF!,'GRAFIKI II'!$A121,FMZINp4_laika_grafiks!$M$94:$M$228,'GRAFIKI II'!C$119)/1000000+C120</f>
        <v>#REF!</v>
      </c>
      <c r="D121" s="85" t="e">
        <f>SUMIFS(FMZINp4_laika_grafiks!$K$94:$K$228,FMZINp4_laika_grafiks!#REF!,'GRAFIKI II'!$A121,FMZINp4_laika_grafiks!$M$94:$M$228,'GRAFIKI II'!D$119)/1000000+D120</f>
        <v>#REF!</v>
      </c>
      <c r="E121" s="85" t="e">
        <f>SUMIFS(FMZINp4_laika_grafiks!$K$94:$K$228,FMZINp4_laika_grafiks!#REF!,'GRAFIKI II'!$A121,FMZINp4_laika_grafiks!$M$94:$M$228,'GRAFIKI II'!E$119)/1000000+E120</f>
        <v>#REF!</v>
      </c>
      <c r="F121" s="85" t="e">
        <f>SUMIFS(FMZINp4_laika_grafiks!$K$94:$K$228,FMZINp4_laika_grafiks!#REF!,'GRAFIKI II'!$A121,FMZINp4_laika_grafiks!$M$94:$M$228,'GRAFIKI II'!F$119)/1000000+F120</f>
        <v>#REF!</v>
      </c>
      <c r="G121" s="85" t="e">
        <f>SUMIFS(FMZINp4_laika_grafiks!$K$94:$K$228,FMZINp4_laika_grafiks!#REF!,'GRAFIKI II'!$A121,FMZINp4_laika_grafiks!$M$94:$M$228,'GRAFIKI II'!G$119)/1000000+G120</f>
        <v>#REF!</v>
      </c>
      <c r="H121" s="85" t="e">
        <f>SUMIFS(FMZINp4_laika_grafiks!$K$94:$K$228,FMZINp4_laika_grafiks!#REF!,'GRAFIKI II'!$A121,FMZINp4_laika_grafiks!$M$94:$M$228,'GRAFIKI II'!H$119)/1000000+H120</f>
        <v>#REF!</v>
      </c>
      <c r="I121" s="85" t="e">
        <f>SUMIFS(FMZINp4_laika_grafiks!$K$94:$K$228,FMZINp4_laika_grafiks!#REF!,'GRAFIKI II'!$A121,FMZINp4_laika_grafiks!$M$94:$M$228,'GRAFIKI II'!I$119)/1000000+I120</f>
        <v>#REF!</v>
      </c>
      <c r="J121" s="85" t="e">
        <f>SUMIFS(FMZINp4_laika_grafiks!$K$94:$K$228,FMZINp4_laika_grafiks!#REF!,'GRAFIKI II'!$A121,FMZINp4_laika_grafiks!$M$94:$M$228,'GRAFIKI II'!J$119)/1000000+J120</f>
        <v>#REF!</v>
      </c>
      <c r="K121" s="85" t="e">
        <f>SUMIFS(FMZINp4_laika_grafiks!$K$94:$K$228,FMZINp4_laika_grafiks!#REF!,'GRAFIKI II'!$A121,FMZINp4_laika_grafiks!$M$94:$M$228,'GRAFIKI II'!K$119)/1000000+K120</f>
        <v>#REF!</v>
      </c>
      <c r="L121" s="85" t="e">
        <f>SUMIFS(FMZINp4_laika_grafiks!$K$94:$K$228,FMZINp4_laika_grafiks!#REF!,'GRAFIKI II'!$A121,FMZINp4_laika_grafiks!$M$94:$M$228,'GRAFIKI II'!L$119)/1000000+L120</f>
        <v>#REF!</v>
      </c>
      <c r="M121" s="85" t="e">
        <f>SUMIFS(FMZINp4_laika_grafiks!$K$94:$K$228,FMZINp4_laika_grafiks!#REF!,'GRAFIKI II'!$A121,FMZINp4_laika_grafiks!$M$94:$M$228,'GRAFIKI II'!M$119)/1000000+M120</f>
        <v>#REF!</v>
      </c>
      <c r="P121" s="48" t="s">
        <v>34</v>
      </c>
      <c r="Q121" s="49" t="e">
        <f>((SUMIFS(FMZINp4_laika_grafiks!$K$94:$K$228,FMZINp4_laika_grafiks!#REF!,'GRAFIKI II'!$P121,FMZINp4_laika_grafiks!$M$94:$M$228,'GRAFIKI II'!Q$119))/1000000)+Q120</f>
        <v>#REF!</v>
      </c>
      <c r="R121" s="49" t="e">
        <f>((SUMIFS(FMZINp4_laika_grafiks!$K$94:$K$228,FMZINp4_laika_grafiks!#REF!,'GRAFIKI II'!$P121,FMZINp4_laika_grafiks!$M$94:$M$228,'GRAFIKI II'!R$119))/1000000)+R120</f>
        <v>#REF!</v>
      </c>
      <c r="S121" s="49" t="e">
        <f>((SUMIFS(FMZINp4_laika_grafiks!$K$94:$K$228,FMZINp4_laika_grafiks!#REF!,'GRAFIKI II'!$P121,FMZINp4_laika_grafiks!$M$94:$M$228,'GRAFIKI II'!S$119))/1000000)+S120</f>
        <v>#REF!</v>
      </c>
      <c r="T121" s="49" t="e">
        <f>((SUMIFS(FMZINp4_laika_grafiks!$K$94:$K$228,FMZINp4_laika_grafiks!#REF!,'GRAFIKI II'!$P121,FMZINp4_laika_grafiks!$M$94:$M$228,'GRAFIKI II'!T$119))/1000000)+T120</f>
        <v>#REF!</v>
      </c>
      <c r="U121" s="49" t="e">
        <f>((SUMIFS(FMZINp4_laika_grafiks!$K$94:$K$228,FMZINp4_laika_grafiks!#REF!,'GRAFIKI II'!$P121,FMZINp4_laika_grafiks!$M$94:$M$228,'GRAFIKI II'!U$119))/1000000)+U120</f>
        <v>#REF!</v>
      </c>
      <c r="V121" s="49" t="e">
        <f>((SUMIFS(FMZINp4_laika_grafiks!$K$94:$K$228,FMZINp4_laika_grafiks!#REF!,'GRAFIKI II'!$P121,FMZINp4_laika_grafiks!$M$94:$M$228,'GRAFIKI II'!V$119))/1000000)+V120</f>
        <v>#REF!</v>
      </c>
      <c r="W121" s="49" t="e">
        <f>((SUMIFS(FMZINp4_laika_grafiks!$K$94:$K$228,FMZINp4_laika_grafiks!#REF!,'GRAFIKI II'!$P121,FMZINp4_laika_grafiks!$M$94:$M$228,'GRAFIKI II'!W$119))/1000000)+W120</f>
        <v>#REF!</v>
      </c>
      <c r="X121" s="49" t="e">
        <f>((SUMIFS(FMZINp4_laika_grafiks!$K$94:$K$228,FMZINp4_laika_grafiks!#REF!,'GRAFIKI II'!$P121,FMZINp4_laika_grafiks!$M$94:$M$228,'GRAFIKI II'!X$119))/1000000)+X120</f>
        <v>#REF!</v>
      </c>
      <c r="Y121" s="49" t="e">
        <f>((SUMIFS(FMZINp4_laika_grafiks!$K$94:$K$228,FMZINp4_laika_grafiks!#REF!,'GRAFIKI II'!$P121,FMZINp4_laika_grafiks!$M$94:$M$228,'GRAFIKI II'!Y$119))/1000000)+Y120</f>
        <v>#REF!</v>
      </c>
      <c r="Z121" s="49" t="e">
        <f>((SUMIFS(FMZINp4_laika_grafiks!$K$94:$K$228,FMZINp4_laika_grafiks!#REF!,'GRAFIKI II'!$P121,FMZINp4_laika_grafiks!$M$94:$M$228,'GRAFIKI II'!Z$119))/1000000)+Z120</f>
        <v>#REF!</v>
      </c>
      <c r="AA121" s="49" t="e">
        <f>((SUMIFS(FMZINp4_laika_grafiks!$K$94:$K$228,FMZINp4_laika_grafiks!#REF!,'GRAFIKI II'!$P121,FMZINp4_laika_grafiks!$M$94:$M$228,'GRAFIKI II'!AA$119))/1000000)+AA120</f>
        <v>#REF!</v>
      </c>
      <c r="AB121" s="49" t="e">
        <f>((SUMIFS(FMZINp4_laika_grafiks!$K$94:$K$228,FMZINp4_laika_grafiks!#REF!,'GRAFIKI II'!$P121,FMZINp4_laika_grafiks!$M$94:$M$228,'GRAFIKI II'!AB$119))/1000000)+AB120</f>
        <v>#REF!</v>
      </c>
      <c r="AI121" t="str">
        <f>AB62</f>
        <v>2022 IV</v>
      </c>
      <c r="AJ121" s="56" t="e">
        <f>AD62</f>
        <v>#REF!</v>
      </c>
      <c r="AK121" s="56" t="e">
        <f>AG62</f>
        <v>#REF!</v>
      </c>
      <c r="AL121" s="56" t="e">
        <f>AL62</f>
        <v>#REF!</v>
      </c>
      <c r="AM121" s="56" t="e">
        <f>AN62</f>
        <v>#REF!</v>
      </c>
      <c r="AN121" s="56" t="e">
        <f>AF62</f>
        <v>#REF!</v>
      </c>
      <c r="AO121" s="56" t="e">
        <f>AE62</f>
        <v>#REF!</v>
      </c>
      <c r="AP121" s="56" t="e">
        <f>AM62</f>
        <v>#REF!</v>
      </c>
    </row>
    <row r="122" spans="1:51" x14ac:dyDescent="0.25">
      <c r="A122" s="42" t="s">
        <v>35</v>
      </c>
      <c r="B122" s="85" t="e">
        <f>SUMIFS(FMZINp4_laika_grafiks!$K$94:$K$228,FMZINp4_laika_grafiks!#REF!,'GRAFIKI II'!$A122,FMZINp4_laika_grafiks!$M$94:$M$228,'GRAFIKI II'!B$119)/1000000+B121</f>
        <v>#REF!</v>
      </c>
      <c r="C122" s="85" t="e">
        <f>SUMIFS(FMZINp4_laika_grafiks!$K$94:$K$228,FMZINp4_laika_grafiks!#REF!,'GRAFIKI II'!$A122,FMZINp4_laika_grafiks!$M$94:$M$228,'GRAFIKI II'!C$119)/1000000+C121</f>
        <v>#REF!</v>
      </c>
      <c r="D122" s="85" t="e">
        <f>SUMIFS(FMZINp4_laika_grafiks!$K$94:$K$228,FMZINp4_laika_grafiks!#REF!,'GRAFIKI II'!$A122,FMZINp4_laika_grafiks!$M$94:$M$228,'GRAFIKI II'!D$119)/1000000+D121</f>
        <v>#REF!</v>
      </c>
      <c r="E122" s="85" t="e">
        <f>SUMIFS(FMZINp4_laika_grafiks!$K$94:$K$228,FMZINp4_laika_grafiks!#REF!,'GRAFIKI II'!$A122,FMZINp4_laika_grafiks!$M$94:$M$228,'GRAFIKI II'!E$119)/1000000+E121</f>
        <v>#REF!</v>
      </c>
      <c r="F122" s="85" t="e">
        <f>SUMIFS(FMZINp4_laika_grafiks!$K$94:$K$228,FMZINp4_laika_grafiks!#REF!,'GRAFIKI II'!$A122,FMZINp4_laika_grafiks!$M$94:$M$228,'GRAFIKI II'!F$119)/1000000+F121</f>
        <v>#REF!</v>
      </c>
      <c r="G122" s="85" t="e">
        <f>SUMIFS(FMZINp4_laika_grafiks!$K$94:$K$228,FMZINp4_laika_grafiks!#REF!,'GRAFIKI II'!$A122,FMZINp4_laika_grafiks!$M$94:$M$228,'GRAFIKI II'!G$119)/1000000+G121</f>
        <v>#REF!</v>
      </c>
      <c r="H122" s="85" t="e">
        <f>SUMIFS(FMZINp4_laika_grafiks!$K$94:$K$228,FMZINp4_laika_grafiks!#REF!,'GRAFIKI II'!$A122,FMZINp4_laika_grafiks!$M$94:$M$228,'GRAFIKI II'!H$119)/1000000+H121</f>
        <v>#REF!</v>
      </c>
      <c r="I122" s="85" t="e">
        <f>SUMIFS(FMZINp4_laika_grafiks!$K$94:$K$228,FMZINp4_laika_grafiks!#REF!,'GRAFIKI II'!$A122,FMZINp4_laika_grafiks!$M$94:$M$228,'GRAFIKI II'!I$119)/1000000+I121</f>
        <v>#REF!</v>
      </c>
      <c r="J122" s="85" t="e">
        <f>SUMIFS(FMZINp4_laika_grafiks!$K$94:$K$228,FMZINp4_laika_grafiks!#REF!,'GRAFIKI II'!$A122,FMZINp4_laika_grafiks!$M$94:$M$228,'GRAFIKI II'!J$119)/1000000+J121</f>
        <v>#REF!</v>
      </c>
      <c r="K122" s="85" t="e">
        <f>SUMIFS(FMZINp4_laika_grafiks!$K$94:$K$228,FMZINp4_laika_grafiks!#REF!,'GRAFIKI II'!$A122,FMZINp4_laika_grafiks!$M$94:$M$228,'GRAFIKI II'!K$119)/1000000+K121</f>
        <v>#REF!</v>
      </c>
      <c r="L122" s="85" t="e">
        <f>SUMIFS(FMZINp4_laika_grafiks!$K$94:$K$228,FMZINp4_laika_grafiks!#REF!,'GRAFIKI II'!$A122,FMZINp4_laika_grafiks!$M$94:$M$228,'GRAFIKI II'!L$119)/1000000+L121</f>
        <v>#REF!</v>
      </c>
      <c r="M122" s="85" t="e">
        <f>SUMIFS(FMZINp4_laika_grafiks!$K$94:$K$228,FMZINp4_laika_grafiks!#REF!,'GRAFIKI II'!$A122,FMZINp4_laika_grafiks!$M$94:$M$228,'GRAFIKI II'!M$119)/1000000+M121</f>
        <v>#REF!</v>
      </c>
      <c r="P122" s="48" t="s">
        <v>35</v>
      </c>
      <c r="Q122" s="49" t="e">
        <f>((SUMIFS(FMZINp4_laika_grafiks!$K$94:$K$228,FMZINp4_laika_grafiks!#REF!,'GRAFIKI II'!$P122,FMZINp4_laika_grafiks!$M$94:$M$228,'GRAFIKI II'!Q$119))/1000000)+Q121</f>
        <v>#REF!</v>
      </c>
      <c r="R122" s="49" t="e">
        <f>((SUMIFS(FMZINp4_laika_grafiks!$K$94:$K$228,FMZINp4_laika_grafiks!#REF!,'GRAFIKI II'!$P122,FMZINp4_laika_grafiks!$M$94:$M$228,'GRAFIKI II'!R$119))/1000000)+R121</f>
        <v>#REF!</v>
      </c>
      <c r="S122" s="49" t="e">
        <f>((SUMIFS(FMZINp4_laika_grafiks!$K$94:$K$228,FMZINp4_laika_grafiks!#REF!,'GRAFIKI II'!$P122,FMZINp4_laika_grafiks!$M$94:$M$228,'GRAFIKI II'!S$119))/1000000)+S121</f>
        <v>#REF!</v>
      </c>
      <c r="T122" s="49" t="e">
        <f>((SUMIFS(FMZINp4_laika_grafiks!$K$94:$K$228,FMZINp4_laika_grafiks!#REF!,'GRAFIKI II'!$P122,FMZINp4_laika_grafiks!$M$94:$M$228,'GRAFIKI II'!T$119))/1000000)+T121</f>
        <v>#REF!</v>
      </c>
      <c r="U122" s="49" t="e">
        <f>((SUMIFS(FMZINp4_laika_grafiks!$K$94:$K$228,FMZINp4_laika_grafiks!#REF!,'GRAFIKI II'!$P122,FMZINp4_laika_grafiks!$M$94:$M$228,'GRAFIKI II'!U$119))/1000000)+U121</f>
        <v>#REF!</v>
      </c>
      <c r="V122" s="49" t="e">
        <f>((SUMIFS(FMZINp4_laika_grafiks!$K$94:$K$228,FMZINp4_laika_grafiks!#REF!,'GRAFIKI II'!$P122,FMZINp4_laika_grafiks!$M$94:$M$228,'GRAFIKI II'!V$119))/1000000)+V121</f>
        <v>#REF!</v>
      </c>
      <c r="W122" s="49" t="e">
        <f>((SUMIFS(FMZINp4_laika_grafiks!$K$94:$K$228,FMZINp4_laika_grafiks!#REF!,'GRAFIKI II'!$P122,FMZINp4_laika_grafiks!$M$94:$M$228,'GRAFIKI II'!W$119))/1000000)+W121</f>
        <v>#REF!</v>
      </c>
      <c r="X122" s="49" t="e">
        <f>((SUMIFS(FMZINp4_laika_grafiks!$K$94:$K$228,FMZINp4_laika_grafiks!#REF!,'GRAFIKI II'!$P122,FMZINp4_laika_grafiks!$M$94:$M$228,'GRAFIKI II'!X$119))/1000000)+X121</f>
        <v>#REF!</v>
      </c>
      <c r="Y122" s="49" t="e">
        <f>((SUMIFS(FMZINp4_laika_grafiks!$K$94:$K$228,FMZINp4_laika_grafiks!#REF!,'GRAFIKI II'!$P122,FMZINp4_laika_grafiks!$M$94:$M$228,'GRAFIKI II'!Y$119))/1000000)+Y121</f>
        <v>#REF!</v>
      </c>
      <c r="Z122" s="49" t="e">
        <f>((SUMIFS(FMZINp4_laika_grafiks!$K$94:$K$228,FMZINp4_laika_grafiks!#REF!,'GRAFIKI II'!$P122,FMZINp4_laika_grafiks!$M$94:$M$228,'GRAFIKI II'!Z$119))/1000000)+Z121</f>
        <v>#REF!</v>
      </c>
      <c r="AA122" s="49" t="e">
        <f>((SUMIFS(FMZINp4_laika_grafiks!$K$94:$K$228,FMZINp4_laika_grafiks!#REF!,'GRAFIKI II'!$P122,FMZINp4_laika_grafiks!$M$94:$M$228,'GRAFIKI II'!AA$119))/1000000)+AA121</f>
        <v>#REF!</v>
      </c>
      <c r="AB122" s="49" t="e">
        <f>((SUMIFS(FMZINp4_laika_grafiks!$K$94:$K$228,FMZINp4_laika_grafiks!#REF!,'GRAFIKI II'!$P122,FMZINp4_laika_grafiks!$M$94:$M$228,'GRAFIKI II'!AB$119))/1000000)+AB121</f>
        <v>#REF!</v>
      </c>
    </row>
    <row r="123" spans="1:51" x14ac:dyDescent="0.25">
      <c r="A123" s="42" t="s">
        <v>36</v>
      </c>
      <c r="B123" s="85" t="e">
        <f>SUMIFS(FMZINp4_laika_grafiks!$K$94:$K$228,FMZINp4_laika_grafiks!#REF!,'GRAFIKI II'!$A123,FMZINp4_laika_grafiks!$M$94:$M$228,'GRAFIKI II'!B$119)/1000000+B122</f>
        <v>#REF!</v>
      </c>
      <c r="C123" s="85" t="e">
        <f>SUMIFS(FMZINp4_laika_grafiks!$K$94:$K$228,FMZINp4_laika_grafiks!#REF!,'GRAFIKI II'!$A123,FMZINp4_laika_grafiks!$M$94:$M$228,'GRAFIKI II'!C$119)/1000000+C122</f>
        <v>#REF!</v>
      </c>
      <c r="D123" s="85" t="e">
        <f>SUMIFS(FMZINp4_laika_grafiks!$K$94:$K$228,FMZINp4_laika_grafiks!#REF!,'GRAFIKI II'!$A123,FMZINp4_laika_grafiks!$M$94:$M$228,'GRAFIKI II'!D$119)/1000000+D122</f>
        <v>#REF!</v>
      </c>
      <c r="E123" s="85" t="e">
        <f>SUMIFS(FMZINp4_laika_grafiks!$K$94:$K$228,FMZINp4_laika_grafiks!#REF!,'GRAFIKI II'!$A123,FMZINp4_laika_grafiks!$M$94:$M$228,'GRAFIKI II'!E$119)/1000000+E122</f>
        <v>#REF!</v>
      </c>
      <c r="F123" s="85" t="e">
        <f>SUMIFS(FMZINp4_laika_grafiks!$K$94:$K$228,FMZINp4_laika_grafiks!#REF!,'GRAFIKI II'!$A123,FMZINp4_laika_grafiks!$M$94:$M$228,'GRAFIKI II'!F$119)/1000000+F122</f>
        <v>#REF!</v>
      </c>
      <c r="G123" s="85" t="e">
        <f>SUMIFS(FMZINp4_laika_grafiks!$K$94:$K$228,FMZINp4_laika_grafiks!#REF!,'GRAFIKI II'!$A123,FMZINp4_laika_grafiks!$M$94:$M$228,'GRAFIKI II'!G$119)/1000000+G122</f>
        <v>#REF!</v>
      </c>
      <c r="H123" s="85" t="e">
        <f>SUMIFS(FMZINp4_laika_grafiks!$K$94:$K$228,FMZINp4_laika_grafiks!#REF!,'GRAFIKI II'!$A123,FMZINp4_laika_grafiks!$M$94:$M$228,'GRAFIKI II'!H$119)/1000000+H122</f>
        <v>#REF!</v>
      </c>
      <c r="I123" s="85" t="e">
        <f>SUMIFS(FMZINp4_laika_grafiks!$K$94:$K$228,FMZINp4_laika_grafiks!#REF!,'GRAFIKI II'!$A123,FMZINp4_laika_grafiks!$M$94:$M$228,'GRAFIKI II'!I$119)/1000000+I122</f>
        <v>#REF!</v>
      </c>
      <c r="J123" s="85" t="e">
        <f>SUMIFS(FMZINp4_laika_grafiks!$K$94:$K$228,FMZINp4_laika_grafiks!#REF!,'GRAFIKI II'!$A123,FMZINp4_laika_grafiks!$M$94:$M$228,'GRAFIKI II'!J$119)/1000000+J122</f>
        <v>#REF!</v>
      </c>
      <c r="K123" s="85" t="e">
        <f>SUMIFS(FMZINp4_laika_grafiks!$K$94:$K$228,FMZINp4_laika_grafiks!#REF!,'GRAFIKI II'!$A123,FMZINp4_laika_grafiks!$M$94:$M$228,'GRAFIKI II'!K$119)/1000000+K122</f>
        <v>#REF!</v>
      </c>
      <c r="L123" s="85" t="e">
        <f>SUMIFS(FMZINp4_laika_grafiks!$K$94:$K$228,FMZINp4_laika_grafiks!#REF!,'GRAFIKI II'!$A123,FMZINp4_laika_grafiks!$M$94:$M$228,'GRAFIKI II'!L$119)/1000000+L122</f>
        <v>#REF!</v>
      </c>
      <c r="M123" s="85" t="e">
        <f>SUMIFS(FMZINp4_laika_grafiks!$K$94:$K$228,FMZINp4_laika_grafiks!#REF!,'GRAFIKI II'!$A123,FMZINp4_laika_grafiks!$M$94:$M$228,'GRAFIKI II'!M$119)/1000000+M122</f>
        <v>#REF!</v>
      </c>
      <c r="P123" s="48" t="s">
        <v>36</v>
      </c>
      <c r="Q123" s="49" t="e">
        <f>((SUMIFS(FMZINp4_laika_grafiks!$K$94:$K$228,FMZINp4_laika_grafiks!#REF!,'GRAFIKI II'!$P123,FMZINp4_laika_grafiks!$M$94:$M$228,'GRAFIKI II'!Q$119))/1000000)+Q122</f>
        <v>#REF!</v>
      </c>
      <c r="R123" s="49" t="e">
        <f>((SUMIFS(FMZINp4_laika_grafiks!$K$94:$K$228,FMZINp4_laika_grafiks!#REF!,'GRAFIKI II'!$P123,FMZINp4_laika_grafiks!$M$94:$M$228,'GRAFIKI II'!R$119))/1000000)+R122</f>
        <v>#REF!</v>
      </c>
      <c r="S123" s="49" t="e">
        <f>((SUMIFS(FMZINp4_laika_grafiks!$K$94:$K$228,FMZINp4_laika_grafiks!#REF!,'GRAFIKI II'!$P123,FMZINp4_laika_grafiks!$M$94:$M$228,'GRAFIKI II'!S$119))/1000000)+S122</f>
        <v>#REF!</v>
      </c>
      <c r="T123" s="49" t="e">
        <f>((SUMIFS(FMZINp4_laika_grafiks!$K$94:$K$228,FMZINp4_laika_grafiks!#REF!,'GRAFIKI II'!$P123,FMZINp4_laika_grafiks!$M$94:$M$228,'GRAFIKI II'!T$119))/1000000)+T122</f>
        <v>#REF!</v>
      </c>
      <c r="U123" s="49" t="e">
        <f>((SUMIFS(FMZINp4_laika_grafiks!$K$94:$K$228,FMZINp4_laika_grafiks!#REF!,'GRAFIKI II'!$P123,FMZINp4_laika_grafiks!$M$94:$M$228,'GRAFIKI II'!U$119))/1000000)+U122</f>
        <v>#REF!</v>
      </c>
      <c r="V123" s="49" t="e">
        <f>((SUMIFS(FMZINp4_laika_grafiks!$K$94:$K$228,FMZINp4_laika_grafiks!#REF!,'GRAFIKI II'!$P123,FMZINp4_laika_grafiks!$M$94:$M$228,'GRAFIKI II'!V$119))/1000000)+V122</f>
        <v>#REF!</v>
      </c>
      <c r="W123" s="49" t="e">
        <f>((SUMIFS(FMZINp4_laika_grafiks!$K$94:$K$228,FMZINp4_laika_grafiks!#REF!,'GRAFIKI II'!$P123,FMZINp4_laika_grafiks!$M$94:$M$228,'GRAFIKI II'!W$119))/1000000)+W122</f>
        <v>#REF!</v>
      </c>
      <c r="X123" s="49" t="e">
        <f>((SUMIFS(FMZINp4_laika_grafiks!$K$94:$K$228,FMZINp4_laika_grafiks!#REF!,'GRAFIKI II'!$P123,FMZINp4_laika_grafiks!$M$94:$M$228,'GRAFIKI II'!X$119))/1000000)+X122</f>
        <v>#REF!</v>
      </c>
      <c r="Y123" s="49" t="e">
        <f>((SUMIFS(FMZINp4_laika_grafiks!$K$94:$K$228,FMZINp4_laika_grafiks!#REF!,'GRAFIKI II'!$P123,FMZINp4_laika_grafiks!$M$94:$M$228,'GRAFIKI II'!Y$119))/1000000)+Y122</f>
        <v>#REF!</v>
      </c>
      <c r="Z123" s="49" t="e">
        <f>((SUMIFS(FMZINp4_laika_grafiks!$K$94:$K$228,FMZINp4_laika_grafiks!#REF!,'GRAFIKI II'!$P123,FMZINp4_laika_grafiks!$M$94:$M$228,'GRAFIKI II'!Z$119))/1000000)+Z122</f>
        <v>#REF!</v>
      </c>
      <c r="AA123" s="49" t="e">
        <f>((SUMIFS(FMZINp4_laika_grafiks!$K$94:$K$228,FMZINp4_laika_grafiks!#REF!,'GRAFIKI II'!$P123,FMZINp4_laika_grafiks!$M$94:$M$228,'GRAFIKI II'!AA$119))/1000000)+AA122</f>
        <v>#REF!</v>
      </c>
      <c r="AB123" s="49" t="e">
        <f>((SUMIFS(FMZINp4_laika_grafiks!$K$94:$K$228,FMZINp4_laika_grafiks!#REF!,'GRAFIKI II'!$P123,FMZINp4_laika_grafiks!$M$94:$M$228,'GRAFIKI II'!AB$119))/1000000)+AB122</f>
        <v>#REF!</v>
      </c>
      <c r="AJ123" t="s">
        <v>60</v>
      </c>
    </row>
    <row r="124" spans="1:51" x14ac:dyDescent="0.25">
      <c r="A124" s="42" t="s">
        <v>37</v>
      </c>
      <c r="B124" s="85" t="e">
        <f>SUMIFS(FMZINp4_laika_grafiks!$K$94:$K$228,FMZINp4_laika_grafiks!#REF!,'GRAFIKI II'!$A124,FMZINp4_laika_grafiks!$M$94:$M$228,'GRAFIKI II'!B$119)/1000000+B123</f>
        <v>#REF!</v>
      </c>
      <c r="C124" s="85" t="e">
        <f>SUMIFS(FMZINp4_laika_grafiks!$K$94:$K$228,FMZINp4_laika_grafiks!#REF!,'GRAFIKI II'!$A124,FMZINp4_laika_grafiks!$M$94:$M$228,'GRAFIKI II'!C$119)/1000000+C123</f>
        <v>#REF!</v>
      </c>
      <c r="D124" s="85" t="e">
        <f>SUMIFS(FMZINp4_laika_grafiks!$K$94:$K$228,FMZINp4_laika_grafiks!#REF!,'GRAFIKI II'!$A124,FMZINp4_laika_grafiks!$M$94:$M$228,'GRAFIKI II'!D$119)/1000000+D123</f>
        <v>#REF!</v>
      </c>
      <c r="E124" s="85" t="e">
        <f>SUMIFS(FMZINp4_laika_grafiks!$K$94:$K$228,FMZINp4_laika_grafiks!#REF!,'GRAFIKI II'!$A124,FMZINp4_laika_grafiks!$M$94:$M$228,'GRAFIKI II'!E$119)/1000000+E123</f>
        <v>#REF!</v>
      </c>
      <c r="F124" s="85" t="e">
        <f>SUMIFS(FMZINp4_laika_grafiks!$K$94:$K$228,FMZINp4_laika_grafiks!#REF!,'GRAFIKI II'!$A124,FMZINp4_laika_grafiks!$M$94:$M$228,'GRAFIKI II'!F$119)/1000000+F123</f>
        <v>#REF!</v>
      </c>
      <c r="G124" s="85" t="e">
        <f>SUMIFS(FMZINp4_laika_grafiks!$K$94:$K$228,FMZINp4_laika_grafiks!#REF!,'GRAFIKI II'!$A124,FMZINp4_laika_grafiks!$M$94:$M$228,'GRAFIKI II'!G$119)/1000000+G123</f>
        <v>#REF!</v>
      </c>
      <c r="H124" s="85" t="e">
        <f>SUMIFS(FMZINp4_laika_grafiks!$K$94:$K$228,FMZINp4_laika_grafiks!#REF!,'GRAFIKI II'!$A124,FMZINp4_laika_grafiks!$M$94:$M$228,'GRAFIKI II'!H$119)/1000000+H123</f>
        <v>#REF!</v>
      </c>
      <c r="I124" s="85" t="e">
        <f>SUMIFS(FMZINp4_laika_grafiks!$K$94:$K$228,FMZINp4_laika_grafiks!#REF!,'GRAFIKI II'!$A124,FMZINp4_laika_grafiks!$M$94:$M$228,'GRAFIKI II'!I$119)/1000000+I123</f>
        <v>#REF!</v>
      </c>
      <c r="J124" s="85" t="e">
        <f>SUMIFS(FMZINp4_laika_grafiks!$K$94:$K$228,FMZINp4_laika_grafiks!#REF!,'GRAFIKI II'!$A124,FMZINp4_laika_grafiks!$M$94:$M$228,'GRAFIKI II'!J$119)/1000000+J123</f>
        <v>#REF!</v>
      </c>
      <c r="K124" s="85" t="e">
        <f>SUMIFS(FMZINp4_laika_grafiks!$K$94:$K$228,FMZINp4_laika_grafiks!#REF!,'GRAFIKI II'!$A124,FMZINp4_laika_grafiks!$M$94:$M$228,'GRAFIKI II'!K$119)/1000000+K123</f>
        <v>#REF!</v>
      </c>
      <c r="L124" s="85" t="e">
        <f>SUMIFS(FMZINp4_laika_grafiks!$K$94:$K$228,FMZINp4_laika_grafiks!#REF!,'GRAFIKI II'!$A124,FMZINp4_laika_grafiks!$M$94:$M$228,'GRAFIKI II'!L$119)/1000000+L123</f>
        <v>#REF!</v>
      </c>
      <c r="M124" s="85" t="e">
        <f>SUMIFS(FMZINp4_laika_grafiks!$K$94:$K$228,FMZINp4_laika_grafiks!#REF!,'GRAFIKI II'!$A124,FMZINp4_laika_grafiks!$M$94:$M$228,'GRAFIKI II'!M$119)/1000000+M123</f>
        <v>#REF!</v>
      </c>
      <c r="P124" s="48" t="s">
        <v>37</v>
      </c>
      <c r="Q124" s="49" t="e">
        <f>((SUMIFS(FMZINp4_laika_grafiks!$K$94:$K$228,FMZINp4_laika_grafiks!#REF!,'GRAFIKI II'!$P124,FMZINp4_laika_grafiks!$M$94:$M$228,'GRAFIKI II'!Q$119))/1000000)+Q123</f>
        <v>#REF!</v>
      </c>
      <c r="R124" s="49" t="e">
        <f>((SUMIFS(FMZINp4_laika_grafiks!$K$94:$K$228,FMZINp4_laika_grafiks!#REF!,'GRAFIKI II'!$P124,FMZINp4_laika_grafiks!$M$94:$M$228,'GRAFIKI II'!R$119))/1000000)+R123</f>
        <v>#REF!</v>
      </c>
      <c r="S124" s="49" t="e">
        <f>((SUMIFS(FMZINp4_laika_grafiks!$K$94:$K$228,FMZINp4_laika_grafiks!#REF!,'GRAFIKI II'!$P124,FMZINp4_laika_grafiks!$M$94:$M$228,'GRAFIKI II'!S$119))/1000000)+S123</f>
        <v>#REF!</v>
      </c>
      <c r="T124" s="49" t="e">
        <f>((SUMIFS(FMZINp4_laika_grafiks!$K$94:$K$228,FMZINp4_laika_grafiks!#REF!,'GRAFIKI II'!$P124,FMZINp4_laika_grafiks!$M$94:$M$228,'GRAFIKI II'!T$119))/1000000)+T123</f>
        <v>#REF!</v>
      </c>
      <c r="U124" s="49" t="e">
        <f>((SUMIFS(FMZINp4_laika_grafiks!$K$94:$K$228,FMZINp4_laika_grafiks!#REF!,'GRAFIKI II'!$P124,FMZINp4_laika_grafiks!$M$94:$M$228,'GRAFIKI II'!U$119))/1000000)+U123</f>
        <v>#REF!</v>
      </c>
      <c r="V124" s="49" t="e">
        <f>((SUMIFS(FMZINp4_laika_grafiks!$K$94:$K$228,FMZINp4_laika_grafiks!#REF!,'GRAFIKI II'!$P124,FMZINp4_laika_grafiks!$M$94:$M$228,'GRAFIKI II'!V$119))/1000000)+V123</f>
        <v>#REF!</v>
      </c>
      <c r="W124" s="49" t="e">
        <f>((SUMIFS(FMZINp4_laika_grafiks!$K$94:$K$228,FMZINp4_laika_grafiks!#REF!,'GRAFIKI II'!$P124,FMZINp4_laika_grafiks!$M$94:$M$228,'GRAFIKI II'!W$119))/1000000)+W123</f>
        <v>#REF!</v>
      </c>
      <c r="X124" s="49" t="e">
        <f>((SUMIFS(FMZINp4_laika_grafiks!$K$94:$K$228,FMZINp4_laika_grafiks!#REF!,'GRAFIKI II'!$P124,FMZINp4_laika_grafiks!$M$94:$M$228,'GRAFIKI II'!X$119))/1000000)+X123</f>
        <v>#REF!</v>
      </c>
      <c r="Y124" s="49" t="e">
        <f>((SUMIFS(FMZINp4_laika_grafiks!$K$94:$K$228,FMZINp4_laika_grafiks!#REF!,'GRAFIKI II'!$P124,FMZINp4_laika_grafiks!$M$94:$M$228,'GRAFIKI II'!Y$119))/1000000)+Y123</f>
        <v>#REF!</v>
      </c>
      <c r="Z124" s="49" t="e">
        <f>((SUMIFS(FMZINp4_laika_grafiks!$K$94:$K$228,FMZINp4_laika_grafiks!#REF!,'GRAFIKI II'!$P124,FMZINp4_laika_grafiks!$M$94:$M$228,'GRAFIKI II'!Z$119))/1000000)+Z123</f>
        <v>#REF!</v>
      </c>
      <c r="AA124" s="49" t="e">
        <f>((SUMIFS(FMZINp4_laika_grafiks!$K$94:$K$228,FMZINp4_laika_grafiks!#REF!,'GRAFIKI II'!$P124,FMZINp4_laika_grafiks!$M$94:$M$228,'GRAFIKI II'!AA$119))/1000000)+AA123</f>
        <v>#REF!</v>
      </c>
      <c r="AB124" s="49" t="e">
        <f>((SUMIFS(FMZINp4_laika_grafiks!$K$94:$K$228,FMZINp4_laika_grafiks!#REF!,'GRAFIKI II'!$P124,FMZINp4_laika_grafiks!$M$94:$M$228,'GRAFIKI II'!AB$119))/1000000)+AB123</f>
        <v>#REF!</v>
      </c>
      <c r="AJ124" t="s">
        <v>12</v>
      </c>
      <c r="AK124" t="s">
        <v>7</v>
      </c>
      <c r="AL124" t="s">
        <v>11</v>
      </c>
      <c r="AM124" t="s">
        <v>27</v>
      </c>
      <c r="AN124" t="s">
        <v>9</v>
      </c>
      <c r="AO124" t="s">
        <v>10</v>
      </c>
      <c r="AP124" t="s">
        <v>15</v>
      </c>
    </row>
    <row r="125" spans="1:51" x14ac:dyDescent="0.25">
      <c r="A125" s="42" t="s">
        <v>41</v>
      </c>
      <c r="B125" s="85" t="e">
        <f>SUMIFS(FMZINp4_laika_grafiks!$K$94:$K$228,FMZINp4_laika_grafiks!#REF!,'GRAFIKI II'!$A125,FMZINp4_laika_grafiks!$M$94:$M$228,'GRAFIKI II'!B$119)/1000000+B124</f>
        <v>#REF!</v>
      </c>
      <c r="C125" s="85" t="e">
        <f>SUMIFS(FMZINp4_laika_grafiks!$K$94:$K$228,FMZINp4_laika_grafiks!#REF!,'GRAFIKI II'!$A125,FMZINp4_laika_grafiks!$M$94:$M$228,'GRAFIKI II'!C$119)/1000000+C124</f>
        <v>#REF!</v>
      </c>
      <c r="D125" s="85" t="e">
        <f>SUMIFS(FMZINp4_laika_grafiks!$K$94:$K$228,FMZINp4_laika_grafiks!#REF!,'GRAFIKI II'!$A125,FMZINp4_laika_grafiks!$M$94:$M$228,'GRAFIKI II'!D$119)/1000000+D124</f>
        <v>#REF!</v>
      </c>
      <c r="E125" s="85" t="e">
        <f>SUMIFS(FMZINp4_laika_grafiks!$K$94:$K$228,FMZINp4_laika_grafiks!#REF!,'GRAFIKI II'!$A125,FMZINp4_laika_grafiks!$M$94:$M$228,'GRAFIKI II'!E$119)/1000000+E124</f>
        <v>#REF!</v>
      </c>
      <c r="F125" s="85" t="e">
        <f>SUMIFS(FMZINp4_laika_grafiks!$K$94:$K$228,FMZINp4_laika_grafiks!#REF!,'GRAFIKI II'!$A125,FMZINp4_laika_grafiks!$M$94:$M$228,'GRAFIKI II'!F$119)/1000000+F124</f>
        <v>#REF!</v>
      </c>
      <c r="G125" s="85" t="e">
        <f>SUMIFS(FMZINp4_laika_grafiks!$K$94:$K$228,FMZINp4_laika_grafiks!#REF!,'GRAFIKI II'!$A125,FMZINp4_laika_grafiks!$M$94:$M$228,'GRAFIKI II'!G$119)/1000000+G124</f>
        <v>#REF!</v>
      </c>
      <c r="H125" s="85" t="e">
        <f>SUMIFS(FMZINp4_laika_grafiks!$K$94:$K$228,FMZINp4_laika_grafiks!#REF!,'GRAFIKI II'!$A125,FMZINp4_laika_grafiks!$M$94:$M$228,'GRAFIKI II'!H$119)/1000000+H124</f>
        <v>#REF!</v>
      </c>
      <c r="I125" s="85" t="e">
        <f>SUMIFS(FMZINp4_laika_grafiks!$K$94:$K$228,FMZINp4_laika_grafiks!#REF!,'GRAFIKI II'!$A125,FMZINp4_laika_grafiks!$M$94:$M$228,'GRAFIKI II'!I$119)/1000000+I124</f>
        <v>#REF!</v>
      </c>
      <c r="J125" s="85" t="e">
        <f>SUMIFS(FMZINp4_laika_grafiks!$K$94:$K$228,FMZINp4_laika_grafiks!#REF!,'GRAFIKI II'!$A125,FMZINp4_laika_grafiks!$M$94:$M$228,'GRAFIKI II'!J$119)/1000000+J124</f>
        <v>#REF!</v>
      </c>
      <c r="K125" s="85" t="e">
        <f>SUMIFS(FMZINp4_laika_grafiks!$K$94:$K$228,FMZINp4_laika_grafiks!#REF!,'GRAFIKI II'!$A125,FMZINp4_laika_grafiks!$M$94:$M$228,'GRAFIKI II'!K$119)/1000000+K124</f>
        <v>#REF!</v>
      </c>
      <c r="L125" s="85" t="e">
        <f>SUMIFS(FMZINp4_laika_grafiks!$K$94:$K$228,FMZINp4_laika_grafiks!#REF!,'GRAFIKI II'!$A125,FMZINp4_laika_grafiks!$M$94:$M$228,'GRAFIKI II'!L$119)/1000000+L124</f>
        <v>#REF!</v>
      </c>
      <c r="M125" s="85" t="e">
        <f>SUMIFS(FMZINp4_laika_grafiks!$K$94:$K$228,FMZINp4_laika_grafiks!#REF!,'GRAFIKI II'!$A125,FMZINp4_laika_grafiks!$M$94:$M$228,'GRAFIKI II'!M$119)/1000000+M124</f>
        <v>#REF!</v>
      </c>
      <c r="P125" s="48" t="s">
        <v>41</v>
      </c>
      <c r="Q125" s="49" t="e">
        <f>((SUMIFS(FMZINp4_laika_grafiks!$K$94:$K$228,FMZINp4_laika_grafiks!#REF!,'GRAFIKI II'!$P125,FMZINp4_laika_grafiks!$M$94:$M$228,'GRAFIKI II'!Q$119))/1000000)+Q124</f>
        <v>#REF!</v>
      </c>
      <c r="R125" s="49" t="e">
        <f>((SUMIFS(FMZINp4_laika_grafiks!$K$94:$K$228,FMZINp4_laika_grafiks!#REF!,'GRAFIKI II'!$P125,FMZINp4_laika_grafiks!$M$94:$M$228,'GRAFIKI II'!R$119))/1000000)+R124</f>
        <v>#REF!</v>
      </c>
      <c r="S125" s="49" t="e">
        <f>((SUMIFS(FMZINp4_laika_grafiks!$K$94:$K$228,FMZINp4_laika_grafiks!#REF!,'GRAFIKI II'!$P125,FMZINp4_laika_grafiks!$M$94:$M$228,'GRAFIKI II'!S$119))/1000000)+S124</f>
        <v>#REF!</v>
      </c>
      <c r="T125" s="49" t="e">
        <f>((SUMIFS(FMZINp4_laika_grafiks!$K$94:$K$228,FMZINp4_laika_grafiks!#REF!,'GRAFIKI II'!$P125,FMZINp4_laika_grafiks!$M$94:$M$228,'GRAFIKI II'!T$119))/1000000)+T124</f>
        <v>#REF!</v>
      </c>
      <c r="U125" s="49" t="e">
        <f>((SUMIFS(FMZINp4_laika_grafiks!$K$94:$K$228,FMZINp4_laika_grafiks!#REF!,'GRAFIKI II'!$P125,FMZINp4_laika_grafiks!$M$94:$M$228,'GRAFIKI II'!U$119))/1000000)+U124</f>
        <v>#REF!</v>
      </c>
      <c r="V125" s="49" t="e">
        <f>((SUMIFS(FMZINp4_laika_grafiks!$K$94:$K$228,FMZINp4_laika_grafiks!#REF!,'GRAFIKI II'!$P125,FMZINp4_laika_grafiks!$M$94:$M$228,'GRAFIKI II'!V$119))/1000000)+V124</f>
        <v>#REF!</v>
      </c>
      <c r="W125" s="49" t="e">
        <f>((SUMIFS(FMZINp4_laika_grafiks!$K$94:$K$228,FMZINp4_laika_grafiks!#REF!,'GRAFIKI II'!$P125,FMZINp4_laika_grafiks!$M$94:$M$228,'GRAFIKI II'!W$119))/1000000)+W124</f>
        <v>#REF!</v>
      </c>
      <c r="X125" s="49" t="e">
        <f>((SUMIFS(FMZINp4_laika_grafiks!$K$94:$K$228,FMZINp4_laika_grafiks!#REF!,'GRAFIKI II'!$P125,FMZINp4_laika_grafiks!$M$94:$M$228,'GRAFIKI II'!X$119))/1000000)+X124</f>
        <v>#REF!</v>
      </c>
      <c r="Y125" s="49" t="e">
        <f>((SUMIFS(FMZINp4_laika_grafiks!$K$94:$K$228,FMZINp4_laika_grafiks!#REF!,'GRAFIKI II'!$P125,FMZINp4_laika_grafiks!$M$94:$M$228,'GRAFIKI II'!Y$119))/1000000)+Y124</f>
        <v>#REF!</v>
      </c>
      <c r="Z125" s="49" t="e">
        <f>((SUMIFS(FMZINp4_laika_grafiks!$K$94:$K$228,FMZINp4_laika_grafiks!#REF!,'GRAFIKI II'!$P125,FMZINp4_laika_grafiks!$M$94:$M$228,'GRAFIKI II'!Z$119))/1000000)+Z124</f>
        <v>#REF!</v>
      </c>
      <c r="AA125" s="49" t="e">
        <f>((SUMIFS(FMZINp4_laika_grafiks!$K$94:$K$228,FMZINp4_laika_grafiks!#REF!,'GRAFIKI II'!$P125,FMZINp4_laika_grafiks!$M$94:$M$228,'GRAFIKI II'!AA$119))/1000000)+AA124</f>
        <v>#REF!</v>
      </c>
      <c r="AB125" s="49" t="e">
        <f>((SUMIFS(FMZINp4_laika_grafiks!$K$94:$K$228,FMZINp4_laika_grafiks!#REF!,'GRAFIKI II'!$P125,FMZINp4_laika_grafiks!$M$94:$M$228,'GRAFIKI II'!AB$119))/1000000)+AB124</f>
        <v>#REF!</v>
      </c>
      <c r="AJ125">
        <v>8</v>
      </c>
      <c r="AK125">
        <v>3</v>
      </c>
      <c r="AL125">
        <v>1</v>
      </c>
      <c r="AM125">
        <v>1</v>
      </c>
      <c r="AN125">
        <v>2</v>
      </c>
      <c r="AO125">
        <v>1</v>
      </c>
      <c r="AP125">
        <v>1</v>
      </c>
    </row>
    <row r="126" spans="1:51" x14ac:dyDescent="0.25">
      <c r="A126" s="42" t="s">
        <v>40</v>
      </c>
      <c r="B126" s="85" t="e">
        <f>SUMIFS(FMZINp4_laika_grafiks!$K$94:$K$228,FMZINp4_laika_grafiks!#REF!,'GRAFIKI II'!$A126,FMZINp4_laika_grafiks!$M$94:$M$228,'GRAFIKI II'!B$119)/1000000+B125</f>
        <v>#REF!</v>
      </c>
      <c r="C126" s="85" t="e">
        <f>SUMIFS(FMZINp4_laika_grafiks!$K$94:$K$228,FMZINp4_laika_grafiks!#REF!,'GRAFIKI II'!$A126,FMZINp4_laika_grafiks!$M$94:$M$228,'GRAFIKI II'!C$119)/1000000+C125</f>
        <v>#REF!</v>
      </c>
      <c r="D126" s="85" t="e">
        <f>SUMIFS(FMZINp4_laika_grafiks!$K$94:$K$228,FMZINp4_laika_grafiks!#REF!,'GRAFIKI II'!$A126,FMZINp4_laika_grafiks!$M$94:$M$228,'GRAFIKI II'!D$119)/1000000+D125</f>
        <v>#REF!</v>
      </c>
      <c r="E126" s="85" t="e">
        <f>SUMIFS(FMZINp4_laika_grafiks!$K$94:$K$228,FMZINp4_laika_grafiks!#REF!,'GRAFIKI II'!$A126,FMZINp4_laika_grafiks!$M$94:$M$228,'GRAFIKI II'!E$119)/1000000+E125</f>
        <v>#REF!</v>
      </c>
      <c r="F126" s="85" t="e">
        <f>SUMIFS(FMZINp4_laika_grafiks!$K$94:$K$228,FMZINp4_laika_grafiks!#REF!,'GRAFIKI II'!$A126,FMZINp4_laika_grafiks!$M$94:$M$228,'GRAFIKI II'!F$119)/1000000+F125</f>
        <v>#REF!</v>
      </c>
      <c r="G126" s="85" t="e">
        <f>SUMIFS(FMZINp4_laika_grafiks!$K$94:$K$228,FMZINp4_laika_grafiks!#REF!,'GRAFIKI II'!$A126,FMZINp4_laika_grafiks!$M$94:$M$228,'GRAFIKI II'!G$119)/1000000+G125</f>
        <v>#REF!</v>
      </c>
      <c r="H126" s="85" t="e">
        <f>SUMIFS(FMZINp4_laika_grafiks!$K$94:$K$228,FMZINp4_laika_grafiks!#REF!,'GRAFIKI II'!$A126,FMZINp4_laika_grafiks!$M$94:$M$228,'GRAFIKI II'!H$119)/1000000+H125</f>
        <v>#REF!</v>
      </c>
      <c r="I126" s="85" t="e">
        <f>SUMIFS(FMZINp4_laika_grafiks!$K$94:$K$228,FMZINp4_laika_grafiks!#REF!,'GRAFIKI II'!$A126,FMZINp4_laika_grafiks!$M$94:$M$228,'GRAFIKI II'!I$119)/1000000+I125</f>
        <v>#REF!</v>
      </c>
      <c r="J126" s="85" t="e">
        <f>SUMIFS(FMZINp4_laika_grafiks!$K$94:$K$228,FMZINp4_laika_grafiks!#REF!,'GRAFIKI II'!$A126,FMZINp4_laika_grafiks!$M$94:$M$228,'GRAFIKI II'!J$119)/1000000+J125</f>
        <v>#REF!</v>
      </c>
      <c r="K126" s="85" t="e">
        <f>SUMIFS(FMZINp4_laika_grafiks!$K$94:$K$228,FMZINp4_laika_grafiks!#REF!,'GRAFIKI II'!$A126,FMZINp4_laika_grafiks!$M$94:$M$228,'GRAFIKI II'!K$119)/1000000+K125</f>
        <v>#REF!</v>
      </c>
      <c r="L126" s="85" t="e">
        <f>SUMIFS(FMZINp4_laika_grafiks!$K$94:$K$228,FMZINp4_laika_grafiks!#REF!,'GRAFIKI II'!$A126,FMZINp4_laika_grafiks!$M$94:$M$228,'GRAFIKI II'!L$119)/1000000+L125</f>
        <v>#REF!</v>
      </c>
      <c r="M126" s="85" t="e">
        <f>SUMIFS(FMZINp4_laika_grafiks!$K$94:$K$228,FMZINp4_laika_grafiks!#REF!,'GRAFIKI II'!$A126,FMZINp4_laika_grafiks!$M$94:$M$228,'GRAFIKI II'!M$119)/1000000+M125</f>
        <v>#REF!</v>
      </c>
      <c r="P126" s="48" t="s">
        <v>40</v>
      </c>
      <c r="Q126" s="49" t="e">
        <f>((SUMIFS(FMZINp4_laika_grafiks!$K$94:$K$228,FMZINp4_laika_grafiks!#REF!,'GRAFIKI II'!$P126,FMZINp4_laika_grafiks!$M$94:$M$228,'GRAFIKI II'!Q$119))/1000000)+Q125</f>
        <v>#REF!</v>
      </c>
      <c r="R126" s="49" t="e">
        <f>((SUMIFS(FMZINp4_laika_grafiks!$K$94:$K$228,FMZINp4_laika_grafiks!#REF!,'GRAFIKI II'!$P126,FMZINp4_laika_grafiks!$M$94:$M$228,'GRAFIKI II'!R$119))/1000000)+R125</f>
        <v>#REF!</v>
      </c>
      <c r="S126" s="49" t="e">
        <f>((SUMIFS(FMZINp4_laika_grafiks!$K$94:$K$228,FMZINp4_laika_grafiks!#REF!,'GRAFIKI II'!$P126,FMZINp4_laika_grafiks!$M$94:$M$228,'GRAFIKI II'!S$119))/1000000)+S125</f>
        <v>#REF!</v>
      </c>
      <c r="T126" s="49" t="e">
        <f>((SUMIFS(FMZINp4_laika_grafiks!$K$94:$K$228,FMZINp4_laika_grafiks!#REF!,'GRAFIKI II'!$P126,FMZINp4_laika_grafiks!$M$94:$M$228,'GRAFIKI II'!T$119))/1000000)+T125</f>
        <v>#REF!</v>
      </c>
      <c r="U126" s="49" t="e">
        <f>((SUMIFS(FMZINp4_laika_grafiks!$K$94:$K$228,FMZINp4_laika_grafiks!#REF!,'GRAFIKI II'!$P126,FMZINp4_laika_grafiks!$M$94:$M$228,'GRAFIKI II'!U$119))/1000000)+U125</f>
        <v>#REF!</v>
      </c>
      <c r="V126" s="49" t="e">
        <f>((SUMIFS(FMZINp4_laika_grafiks!$K$94:$K$228,FMZINp4_laika_grafiks!#REF!,'GRAFIKI II'!$P126,FMZINp4_laika_grafiks!$M$94:$M$228,'GRAFIKI II'!V$119))/1000000)+V125</f>
        <v>#REF!</v>
      </c>
      <c r="W126" s="49" t="e">
        <f>((SUMIFS(FMZINp4_laika_grafiks!$K$94:$K$228,FMZINp4_laika_grafiks!#REF!,'GRAFIKI II'!$P126,FMZINp4_laika_grafiks!$M$94:$M$228,'GRAFIKI II'!W$119))/1000000)+W125</f>
        <v>#REF!</v>
      </c>
      <c r="X126" s="49" t="e">
        <f>((SUMIFS(FMZINp4_laika_grafiks!$K$94:$K$228,FMZINp4_laika_grafiks!#REF!,'GRAFIKI II'!$P126,FMZINp4_laika_grafiks!$M$94:$M$228,'GRAFIKI II'!X$119))/1000000)+X125</f>
        <v>#REF!</v>
      </c>
      <c r="Y126" s="49" t="e">
        <f>((SUMIFS(FMZINp4_laika_grafiks!$K$94:$K$228,FMZINp4_laika_grafiks!#REF!,'GRAFIKI II'!$P126,FMZINp4_laika_grafiks!$M$94:$M$228,'GRAFIKI II'!Y$119))/1000000)+Y125</f>
        <v>#REF!</v>
      </c>
      <c r="Z126" s="49" t="e">
        <f>((SUMIFS(FMZINp4_laika_grafiks!$K$94:$K$228,FMZINp4_laika_grafiks!#REF!,'GRAFIKI II'!$P126,FMZINp4_laika_grafiks!$M$94:$M$228,'GRAFIKI II'!Z$119))/1000000)+Z125</f>
        <v>#REF!</v>
      </c>
      <c r="AA126" s="49" t="e">
        <f>((SUMIFS(FMZINp4_laika_grafiks!$K$94:$K$228,FMZINp4_laika_grafiks!#REF!,'GRAFIKI II'!$P126,FMZINp4_laika_grafiks!$M$94:$M$228,'GRAFIKI II'!AA$119))/1000000)+AA125</f>
        <v>#REF!</v>
      </c>
      <c r="AB126" s="49" t="e">
        <f>((SUMIFS(FMZINp4_laika_grafiks!$K$94:$K$228,FMZINp4_laika_grafiks!#REF!,'GRAFIKI II'!$P126,FMZINp4_laika_grafiks!$M$94:$M$228,'GRAFIKI II'!AB$119))/1000000)+AB125</f>
        <v>#REF!</v>
      </c>
    </row>
    <row r="127" spans="1:51" x14ac:dyDescent="0.25">
      <c r="A127" s="42" t="s">
        <v>39</v>
      </c>
      <c r="B127" s="85" t="e">
        <f>SUMIFS(FMZINp4_laika_grafiks!$K$94:$K$228,FMZINp4_laika_grafiks!#REF!,'GRAFIKI II'!$A127,FMZINp4_laika_grafiks!$M$94:$M$228,'GRAFIKI II'!B$119)/1000000+B126</f>
        <v>#REF!</v>
      </c>
      <c r="C127" s="85" t="e">
        <f>SUMIFS(FMZINp4_laika_grafiks!$K$94:$K$228,FMZINp4_laika_grafiks!#REF!,'GRAFIKI II'!$A127,FMZINp4_laika_grafiks!$M$94:$M$228,'GRAFIKI II'!C$119)/1000000+C126</f>
        <v>#REF!</v>
      </c>
      <c r="D127" s="85" t="e">
        <f>SUMIFS(FMZINp4_laika_grafiks!$K$94:$K$228,FMZINp4_laika_grafiks!#REF!,'GRAFIKI II'!$A127,FMZINp4_laika_grafiks!$M$94:$M$228,'GRAFIKI II'!D$119)/1000000+D126</f>
        <v>#REF!</v>
      </c>
      <c r="E127" s="85" t="e">
        <f>SUMIFS(FMZINp4_laika_grafiks!$K$94:$K$228,FMZINp4_laika_grafiks!#REF!,'GRAFIKI II'!$A127,FMZINp4_laika_grafiks!$M$94:$M$228,'GRAFIKI II'!E$119)/1000000+E126</f>
        <v>#REF!</v>
      </c>
      <c r="F127" s="85" t="e">
        <f>SUMIFS(FMZINp4_laika_grafiks!$K$94:$K$228,FMZINp4_laika_grafiks!#REF!,'GRAFIKI II'!$A127,FMZINp4_laika_grafiks!$M$94:$M$228,'GRAFIKI II'!F$119)/1000000+F126</f>
        <v>#REF!</v>
      </c>
      <c r="G127" s="85" t="e">
        <f>SUMIFS(FMZINp4_laika_grafiks!$K$94:$K$228,FMZINp4_laika_grafiks!#REF!,'GRAFIKI II'!$A127,FMZINp4_laika_grafiks!$M$94:$M$228,'GRAFIKI II'!G$119)/1000000+G126</f>
        <v>#REF!</v>
      </c>
      <c r="H127" s="85" t="e">
        <f>SUMIFS(FMZINp4_laika_grafiks!$K$94:$K$228,FMZINp4_laika_grafiks!#REF!,'GRAFIKI II'!$A127,FMZINp4_laika_grafiks!$M$94:$M$228,'GRAFIKI II'!H$119)/1000000+H126</f>
        <v>#REF!</v>
      </c>
      <c r="I127" s="85" t="e">
        <f>SUMIFS(FMZINp4_laika_grafiks!$K$94:$K$228,FMZINp4_laika_grafiks!#REF!,'GRAFIKI II'!$A127,FMZINp4_laika_grafiks!$M$94:$M$228,'GRAFIKI II'!I$119)/1000000+I126</f>
        <v>#REF!</v>
      </c>
      <c r="J127" s="85" t="e">
        <f>SUMIFS(FMZINp4_laika_grafiks!$K$94:$K$228,FMZINp4_laika_grafiks!#REF!,'GRAFIKI II'!$A127,FMZINp4_laika_grafiks!$M$94:$M$228,'GRAFIKI II'!J$119)/1000000+J126</f>
        <v>#REF!</v>
      </c>
      <c r="K127" s="85" t="e">
        <f>SUMIFS(FMZINp4_laika_grafiks!$K$94:$K$228,FMZINp4_laika_grafiks!#REF!,'GRAFIKI II'!$A127,FMZINp4_laika_grafiks!$M$94:$M$228,'GRAFIKI II'!K$119)/1000000+K126</f>
        <v>#REF!</v>
      </c>
      <c r="L127" s="85" t="e">
        <f>SUMIFS(FMZINp4_laika_grafiks!$K$94:$K$228,FMZINp4_laika_grafiks!#REF!,'GRAFIKI II'!$A127,FMZINp4_laika_grafiks!$M$94:$M$228,'GRAFIKI II'!L$119)/1000000+L126</f>
        <v>#REF!</v>
      </c>
      <c r="M127" s="85" t="e">
        <f>SUMIFS(FMZINp4_laika_grafiks!$K$94:$K$228,FMZINp4_laika_grafiks!#REF!,'GRAFIKI II'!$A127,FMZINp4_laika_grafiks!$M$94:$M$228,'GRAFIKI II'!M$119)/1000000+M126</f>
        <v>#REF!</v>
      </c>
      <c r="P127" s="48" t="s">
        <v>39</v>
      </c>
      <c r="Q127" s="49" t="e">
        <f>((SUMIFS(FMZINp4_laika_grafiks!$K$94:$K$228,FMZINp4_laika_grafiks!#REF!,'GRAFIKI II'!$P127,FMZINp4_laika_grafiks!$M$94:$M$228,'GRAFIKI II'!Q$119))/1000000)+Q126</f>
        <v>#REF!</v>
      </c>
      <c r="R127" s="49" t="e">
        <f>((SUMIFS(FMZINp4_laika_grafiks!$K$94:$K$228,FMZINp4_laika_grafiks!#REF!,'GRAFIKI II'!$P127,FMZINp4_laika_grafiks!$M$94:$M$228,'GRAFIKI II'!R$119))/1000000)+R126</f>
        <v>#REF!</v>
      </c>
      <c r="S127" s="49" t="e">
        <f>((SUMIFS(FMZINp4_laika_grafiks!$K$94:$K$228,FMZINp4_laika_grafiks!#REF!,'GRAFIKI II'!$P127,FMZINp4_laika_grafiks!$M$94:$M$228,'GRAFIKI II'!S$119))/1000000)+S126</f>
        <v>#REF!</v>
      </c>
      <c r="T127" s="49" t="e">
        <f>((SUMIFS(FMZINp4_laika_grafiks!$K$94:$K$228,FMZINp4_laika_grafiks!#REF!,'GRAFIKI II'!$P127,FMZINp4_laika_grafiks!$M$94:$M$228,'GRAFIKI II'!T$119))/1000000)+T126</f>
        <v>#REF!</v>
      </c>
      <c r="U127" s="49" t="e">
        <f>((SUMIFS(FMZINp4_laika_grafiks!$K$94:$K$228,FMZINp4_laika_grafiks!#REF!,'GRAFIKI II'!$P127,FMZINp4_laika_grafiks!$M$94:$M$228,'GRAFIKI II'!U$119))/1000000)+U126</f>
        <v>#REF!</v>
      </c>
      <c r="V127" s="49" t="e">
        <f>((SUMIFS(FMZINp4_laika_grafiks!$K$94:$K$228,FMZINp4_laika_grafiks!#REF!,'GRAFIKI II'!$P127,FMZINp4_laika_grafiks!$M$94:$M$228,'GRAFIKI II'!V$119))/1000000)+V126</f>
        <v>#REF!</v>
      </c>
      <c r="W127" s="49" t="e">
        <f>((SUMIFS(FMZINp4_laika_grafiks!$K$94:$K$228,FMZINp4_laika_grafiks!#REF!,'GRAFIKI II'!$P127,FMZINp4_laika_grafiks!$M$94:$M$228,'GRAFIKI II'!W$119))/1000000)+W126</f>
        <v>#REF!</v>
      </c>
      <c r="X127" s="49" t="e">
        <f>((SUMIFS(FMZINp4_laika_grafiks!$K$94:$K$228,FMZINp4_laika_grafiks!#REF!,'GRAFIKI II'!$P127,FMZINp4_laika_grafiks!$M$94:$M$228,'GRAFIKI II'!X$119))/1000000)+X126</f>
        <v>#REF!</v>
      </c>
      <c r="Y127" s="49" t="e">
        <f>((SUMIFS(FMZINp4_laika_grafiks!$K$94:$K$228,FMZINp4_laika_grafiks!#REF!,'GRAFIKI II'!$P127,FMZINp4_laika_grafiks!$M$94:$M$228,'GRAFIKI II'!Y$119))/1000000)+Y126</f>
        <v>#REF!</v>
      </c>
      <c r="Z127" s="49" t="e">
        <f>((SUMIFS(FMZINp4_laika_grafiks!$K$94:$K$228,FMZINp4_laika_grafiks!#REF!,'GRAFIKI II'!$P127,FMZINp4_laika_grafiks!$M$94:$M$228,'GRAFIKI II'!Z$119))/1000000)+Z126</f>
        <v>#REF!</v>
      </c>
      <c r="AA127" s="49" t="e">
        <f>((SUMIFS(FMZINp4_laika_grafiks!$K$94:$K$228,FMZINp4_laika_grafiks!#REF!,'GRAFIKI II'!$P127,FMZINp4_laika_grafiks!$M$94:$M$228,'GRAFIKI II'!AA$119))/1000000)+AA126</f>
        <v>#REF!</v>
      </c>
      <c r="AB127" s="49" t="e">
        <f>((SUMIFS(FMZINp4_laika_grafiks!$K$94:$K$228,FMZINp4_laika_grafiks!#REF!,'GRAFIKI II'!$P127,FMZINp4_laika_grafiks!$M$94:$M$228,'GRAFIKI II'!AB$119))/1000000)+AB126</f>
        <v>#REF!</v>
      </c>
    </row>
    <row r="128" spans="1:51" x14ac:dyDescent="0.25">
      <c r="A128" s="42" t="s">
        <v>38</v>
      </c>
      <c r="B128" s="85" t="e">
        <f>SUMIFS(FMZINp4_laika_grafiks!$K$94:$K$228,FMZINp4_laika_grafiks!#REF!,'GRAFIKI II'!$A128,FMZINp4_laika_grafiks!$M$94:$M$228,'GRAFIKI II'!B$119)/1000000+B127</f>
        <v>#REF!</v>
      </c>
      <c r="C128" s="85" t="e">
        <f>SUMIFS(FMZINp4_laika_grafiks!$K$94:$K$228,FMZINp4_laika_grafiks!#REF!,'GRAFIKI II'!$A128,FMZINp4_laika_grafiks!$M$94:$M$228,'GRAFIKI II'!C$119)/1000000+C127</f>
        <v>#REF!</v>
      </c>
      <c r="D128" s="85" t="e">
        <f>SUMIFS(FMZINp4_laika_grafiks!$K$94:$K$228,FMZINp4_laika_grafiks!#REF!,'GRAFIKI II'!$A128,FMZINp4_laika_grafiks!$M$94:$M$228,'GRAFIKI II'!D$119)/1000000+D127</f>
        <v>#REF!</v>
      </c>
      <c r="E128" s="85" t="e">
        <f>SUMIFS(FMZINp4_laika_grafiks!$K$94:$K$228,FMZINp4_laika_grafiks!#REF!,'GRAFIKI II'!$A128,FMZINp4_laika_grafiks!$M$94:$M$228,'GRAFIKI II'!E$119)/1000000+E127</f>
        <v>#REF!</v>
      </c>
      <c r="F128" s="85" t="e">
        <f>SUMIFS(FMZINp4_laika_grafiks!$K$94:$K$228,FMZINp4_laika_grafiks!#REF!,'GRAFIKI II'!$A128,FMZINp4_laika_grafiks!$M$94:$M$228,'GRAFIKI II'!F$119)/1000000+F127</f>
        <v>#REF!</v>
      </c>
      <c r="G128" s="85" t="e">
        <f>SUMIFS(FMZINp4_laika_grafiks!$K$94:$K$228,FMZINp4_laika_grafiks!#REF!,'GRAFIKI II'!$A128,FMZINp4_laika_grafiks!$M$94:$M$228,'GRAFIKI II'!G$119)/1000000+G127</f>
        <v>#REF!</v>
      </c>
      <c r="H128" s="85" t="e">
        <f>SUMIFS(FMZINp4_laika_grafiks!$K$94:$K$228,FMZINp4_laika_grafiks!#REF!,'GRAFIKI II'!$A128,FMZINp4_laika_grafiks!$M$94:$M$228,'GRAFIKI II'!H$119)/1000000+H127</f>
        <v>#REF!</v>
      </c>
      <c r="I128" s="85" t="e">
        <f>SUMIFS(FMZINp4_laika_grafiks!$K$94:$K$228,FMZINp4_laika_grafiks!#REF!,'GRAFIKI II'!$A128,FMZINp4_laika_grafiks!$M$94:$M$228,'GRAFIKI II'!I$119)/1000000+I127</f>
        <v>#REF!</v>
      </c>
      <c r="J128" s="85" t="e">
        <f>SUMIFS(FMZINp4_laika_grafiks!$K$94:$K$228,FMZINp4_laika_grafiks!#REF!,'GRAFIKI II'!$A128,FMZINp4_laika_grafiks!$M$94:$M$228,'GRAFIKI II'!J$119)/1000000+J127</f>
        <v>#REF!</v>
      </c>
      <c r="K128" s="85" t="e">
        <f>SUMIFS(FMZINp4_laika_grafiks!$K$94:$K$228,FMZINp4_laika_grafiks!#REF!,'GRAFIKI II'!$A128,FMZINp4_laika_grafiks!$M$94:$M$228,'GRAFIKI II'!K$119)/1000000+K127</f>
        <v>#REF!</v>
      </c>
      <c r="L128" s="85" t="e">
        <f>SUMIFS(FMZINp4_laika_grafiks!$K$94:$K$228,FMZINp4_laika_grafiks!#REF!,'GRAFIKI II'!$A128,FMZINp4_laika_grafiks!$M$94:$M$228,'GRAFIKI II'!L$119)/1000000+L127</f>
        <v>#REF!</v>
      </c>
      <c r="M128" s="85" t="e">
        <f>SUMIFS(FMZINp4_laika_grafiks!$K$94:$K$228,FMZINp4_laika_grafiks!#REF!,'GRAFIKI II'!$A128,FMZINp4_laika_grafiks!$M$94:$M$228,'GRAFIKI II'!M$119)/1000000+M127</f>
        <v>#REF!</v>
      </c>
      <c r="P128" s="48" t="s">
        <v>38</v>
      </c>
      <c r="Q128" s="49" t="e">
        <f>((SUMIFS(FMZINp4_laika_grafiks!$K$94:$K$228,FMZINp4_laika_grafiks!#REF!,'GRAFIKI II'!$P128,FMZINp4_laika_grafiks!$M$94:$M$228,'GRAFIKI II'!Q$119))/1000000)+Q127</f>
        <v>#REF!</v>
      </c>
      <c r="R128" s="49" t="e">
        <f>((SUMIFS(FMZINp4_laika_grafiks!$K$94:$K$228,FMZINp4_laika_grafiks!#REF!,'GRAFIKI II'!$P128,FMZINp4_laika_grafiks!$M$94:$M$228,'GRAFIKI II'!R$119))/1000000)+R127</f>
        <v>#REF!</v>
      </c>
      <c r="S128" s="49" t="e">
        <f>((SUMIFS(FMZINp4_laika_grafiks!$K$94:$K$228,FMZINp4_laika_grafiks!#REF!,'GRAFIKI II'!$P128,FMZINp4_laika_grafiks!$M$94:$M$228,'GRAFIKI II'!S$119))/1000000)+S127</f>
        <v>#REF!</v>
      </c>
      <c r="T128" s="49" t="e">
        <f>((SUMIFS(FMZINp4_laika_grafiks!$K$94:$K$228,FMZINp4_laika_grafiks!#REF!,'GRAFIKI II'!$P128,FMZINp4_laika_grafiks!$M$94:$M$228,'GRAFIKI II'!T$119))/1000000)+T127</f>
        <v>#REF!</v>
      </c>
      <c r="U128" s="49" t="e">
        <f>((SUMIFS(FMZINp4_laika_grafiks!$K$94:$K$228,FMZINp4_laika_grafiks!#REF!,'GRAFIKI II'!$P128,FMZINp4_laika_grafiks!$M$94:$M$228,'GRAFIKI II'!U$119))/1000000)+U127</f>
        <v>#REF!</v>
      </c>
      <c r="V128" s="49" t="e">
        <f>((SUMIFS(FMZINp4_laika_grafiks!$K$94:$K$228,FMZINp4_laika_grafiks!#REF!,'GRAFIKI II'!$P128,FMZINp4_laika_grafiks!$M$94:$M$228,'GRAFIKI II'!V$119))/1000000)+V127</f>
        <v>#REF!</v>
      </c>
      <c r="W128" s="49" t="e">
        <f>((SUMIFS(FMZINp4_laika_grafiks!$K$94:$K$228,FMZINp4_laika_grafiks!#REF!,'GRAFIKI II'!$P128,FMZINp4_laika_grafiks!$M$94:$M$228,'GRAFIKI II'!W$119))/1000000)+W127</f>
        <v>#REF!</v>
      </c>
      <c r="X128" s="49" t="e">
        <f>((SUMIFS(FMZINp4_laika_grafiks!$K$94:$K$228,FMZINp4_laika_grafiks!#REF!,'GRAFIKI II'!$P128,FMZINp4_laika_grafiks!$M$94:$M$228,'GRAFIKI II'!X$119))/1000000)+X127</f>
        <v>#REF!</v>
      </c>
      <c r="Y128" s="49" t="e">
        <f>((SUMIFS(FMZINp4_laika_grafiks!$K$94:$K$228,FMZINp4_laika_grafiks!#REF!,'GRAFIKI II'!$P128,FMZINp4_laika_grafiks!$M$94:$M$228,'GRAFIKI II'!Y$119))/1000000)+Y127</f>
        <v>#REF!</v>
      </c>
      <c r="Z128" s="49" t="e">
        <f>((SUMIFS(FMZINp4_laika_grafiks!$K$94:$K$228,FMZINp4_laika_grafiks!#REF!,'GRAFIKI II'!$P128,FMZINp4_laika_grafiks!$M$94:$M$228,'GRAFIKI II'!Z$119))/1000000)+Z127</f>
        <v>#REF!</v>
      </c>
      <c r="AA128" s="49" t="e">
        <f>((SUMIFS(FMZINp4_laika_grafiks!$K$94:$K$228,FMZINp4_laika_grafiks!#REF!,'GRAFIKI II'!$P128,FMZINp4_laika_grafiks!$M$94:$M$228,'GRAFIKI II'!AA$119))/1000000)+AA127</f>
        <v>#REF!</v>
      </c>
      <c r="AB128" s="49" t="e">
        <f>((SUMIFS(FMZINp4_laika_grafiks!$K$94:$K$228,FMZINp4_laika_grafiks!#REF!,'GRAFIKI II'!$P128,FMZINp4_laika_grafiks!$M$94:$M$228,'GRAFIKI II'!AB$119))/1000000)+AB127</f>
        <v>#REF!</v>
      </c>
    </row>
    <row r="129" spans="1:28" x14ac:dyDescent="0.25">
      <c r="A129" s="42" t="s">
        <v>42</v>
      </c>
      <c r="B129" s="85" t="e">
        <f>SUMIFS(FMZINp4_laika_grafiks!$K$94:$K$228,FMZINp4_laika_grafiks!#REF!,'GRAFIKI II'!$A129,FMZINp4_laika_grafiks!$M$94:$M$228,'GRAFIKI II'!B$119)/1000000+B128</f>
        <v>#REF!</v>
      </c>
      <c r="C129" s="85" t="e">
        <f>SUMIFS(FMZINp4_laika_grafiks!$K$94:$K$228,FMZINp4_laika_grafiks!#REF!,'GRAFIKI II'!$A129,FMZINp4_laika_grafiks!$M$94:$M$228,'GRAFIKI II'!C$119)/1000000+C128</f>
        <v>#REF!</v>
      </c>
      <c r="D129" s="85" t="e">
        <f>SUMIFS(FMZINp4_laika_grafiks!$K$94:$K$228,FMZINp4_laika_grafiks!#REF!,'GRAFIKI II'!$A129,FMZINp4_laika_grafiks!$M$94:$M$228,'GRAFIKI II'!D$119)/1000000+D128</f>
        <v>#REF!</v>
      </c>
      <c r="E129" s="85" t="e">
        <f>SUMIFS(FMZINp4_laika_grafiks!$K$94:$K$228,FMZINp4_laika_grafiks!#REF!,'GRAFIKI II'!$A129,FMZINp4_laika_grafiks!$M$94:$M$228,'GRAFIKI II'!E$119)/1000000+E128</f>
        <v>#REF!</v>
      </c>
      <c r="F129" s="85" t="e">
        <f>SUMIFS(FMZINp4_laika_grafiks!$K$94:$K$228,FMZINp4_laika_grafiks!#REF!,'GRAFIKI II'!$A129,FMZINp4_laika_grafiks!$M$94:$M$228,'GRAFIKI II'!F$119)/1000000+F128</f>
        <v>#REF!</v>
      </c>
      <c r="G129" s="85" t="e">
        <f>SUMIFS(FMZINp4_laika_grafiks!$K$94:$K$228,FMZINp4_laika_grafiks!#REF!,'GRAFIKI II'!$A129,FMZINp4_laika_grafiks!$M$94:$M$228,'GRAFIKI II'!G$119)/1000000+G128</f>
        <v>#REF!</v>
      </c>
      <c r="H129" s="85" t="e">
        <f>SUMIFS(FMZINp4_laika_grafiks!$K$94:$K$228,FMZINp4_laika_grafiks!#REF!,'GRAFIKI II'!$A129,FMZINp4_laika_grafiks!$M$94:$M$228,'GRAFIKI II'!H$119)/1000000+H128</f>
        <v>#REF!</v>
      </c>
      <c r="I129" s="85" t="e">
        <f>SUMIFS(FMZINp4_laika_grafiks!$K$94:$K$228,FMZINp4_laika_grafiks!#REF!,'GRAFIKI II'!$A129,FMZINp4_laika_grafiks!$M$94:$M$228,'GRAFIKI II'!I$119)/1000000+I128</f>
        <v>#REF!</v>
      </c>
      <c r="J129" s="85" t="e">
        <f>SUMIFS(FMZINp4_laika_grafiks!$K$94:$K$228,FMZINp4_laika_grafiks!#REF!,'GRAFIKI II'!$A129,FMZINp4_laika_grafiks!$M$94:$M$228,'GRAFIKI II'!J$119)/1000000+J128</f>
        <v>#REF!</v>
      </c>
      <c r="K129" s="85" t="e">
        <f>SUMIFS(FMZINp4_laika_grafiks!$K$94:$K$228,FMZINp4_laika_grafiks!#REF!,'GRAFIKI II'!$A129,FMZINp4_laika_grafiks!$M$94:$M$228,'GRAFIKI II'!K$119)/1000000+K128</f>
        <v>#REF!</v>
      </c>
      <c r="L129" s="85" t="e">
        <f>SUMIFS(FMZINp4_laika_grafiks!$K$94:$K$228,FMZINp4_laika_grafiks!#REF!,'GRAFIKI II'!$A129,FMZINp4_laika_grafiks!$M$94:$M$228,'GRAFIKI II'!L$119)/1000000+L128</f>
        <v>#REF!</v>
      </c>
      <c r="M129" s="85" t="e">
        <f>SUMIFS(FMZINp4_laika_grafiks!$K$94:$K$228,FMZINp4_laika_grafiks!#REF!,'GRAFIKI II'!$A129,FMZINp4_laika_grafiks!$M$94:$M$228,'GRAFIKI II'!M$119)/1000000+M128</f>
        <v>#REF!</v>
      </c>
      <c r="P129" s="48" t="s">
        <v>42</v>
      </c>
      <c r="Q129" s="49" t="e">
        <f>((SUMIFS(FMZINp4_laika_grafiks!$K$94:$K$228,FMZINp4_laika_grafiks!#REF!,'GRAFIKI II'!$P129,FMZINp4_laika_grafiks!$M$94:$M$228,'GRAFIKI II'!Q$119))/1000000)+Q128</f>
        <v>#REF!</v>
      </c>
      <c r="R129" s="49" t="e">
        <f>((SUMIFS(FMZINp4_laika_grafiks!$K$94:$K$228,FMZINp4_laika_grafiks!#REF!,'GRAFIKI II'!$P129,FMZINp4_laika_grafiks!$M$94:$M$228,'GRAFIKI II'!R$119))/1000000)+R128</f>
        <v>#REF!</v>
      </c>
      <c r="S129" s="49" t="e">
        <f>((SUMIFS(FMZINp4_laika_grafiks!$K$94:$K$228,FMZINp4_laika_grafiks!#REF!,'GRAFIKI II'!$P129,FMZINp4_laika_grafiks!$M$94:$M$228,'GRAFIKI II'!S$119))/1000000)+S128</f>
        <v>#REF!</v>
      </c>
      <c r="T129" s="49" t="e">
        <f>((SUMIFS(FMZINp4_laika_grafiks!$K$94:$K$228,FMZINp4_laika_grafiks!#REF!,'GRAFIKI II'!$P129,FMZINp4_laika_grafiks!$M$94:$M$228,'GRAFIKI II'!T$119))/1000000)+T128</f>
        <v>#REF!</v>
      </c>
      <c r="U129" s="49" t="e">
        <f>((SUMIFS(FMZINp4_laika_grafiks!$K$94:$K$228,FMZINp4_laika_grafiks!#REF!,'GRAFIKI II'!$P129,FMZINp4_laika_grafiks!$M$94:$M$228,'GRAFIKI II'!U$119))/1000000)+U128</f>
        <v>#REF!</v>
      </c>
      <c r="V129" s="49" t="e">
        <f>((SUMIFS(FMZINp4_laika_grafiks!$K$94:$K$228,FMZINp4_laika_grafiks!#REF!,'GRAFIKI II'!$P129,FMZINp4_laika_grafiks!$M$94:$M$228,'GRAFIKI II'!V$119))/1000000)+V128</f>
        <v>#REF!</v>
      </c>
      <c r="W129" s="49" t="e">
        <f>((SUMIFS(FMZINp4_laika_grafiks!$K$94:$K$228,FMZINp4_laika_grafiks!#REF!,'GRAFIKI II'!$P129,FMZINp4_laika_grafiks!$M$94:$M$228,'GRAFIKI II'!W$119))/1000000)+W128</f>
        <v>#REF!</v>
      </c>
      <c r="X129" s="49" t="e">
        <f>((SUMIFS(FMZINp4_laika_grafiks!$K$94:$K$228,FMZINp4_laika_grafiks!#REF!,'GRAFIKI II'!$P129,FMZINp4_laika_grafiks!$M$94:$M$228,'GRAFIKI II'!X$119))/1000000)+X128</f>
        <v>#REF!</v>
      </c>
      <c r="Y129" s="49" t="e">
        <f>((SUMIFS(FMZINp4_laika_grafiks!$K$94:$K$228,FMZINp4_laika_grafiks!#REF!,'GRAFIKI II'!$P129,FMZINp4_laika_grafiks!$M$94:$M$228,'GRAFIKI II'!Y$119))/1000000)+Y128</f>
        <v>#REF!</v>
      </c>
      <c r="Z129" s="49" t="e">
        <f>((SUMIFS(FMZINp4_laika_grafiks!$K$94:$K$228,FMZINp4_laika_grafiks!#REF!,'GRAFIKI II'!$P129,FMZINp4_laika_grafiks!$M$94:$M$228,'GRAFIKI II'!Z$119))/1000000)+Z128</f>
        <v>#REF!</v>
      </c>
      <c r="AA129" s="49" t="e">
        <f>((SUMIFS(FMZINp4_laika_grafiks!$K$94:$K$228,FMZINp4_laika_grafiks!#REF!,'GRAFIKI II'!$P129,FMZINp4_laika_grafiks!$M$94:$M$228,'GRAFIKI II'!AA$119))/1000000)+AA128</f>
        <v>#REF!</v>
      </c>
      <c r="AB129" s="49" t="e">
        <f>((SUMIFS(FMZINp4_laika_grafiks!$K$94:$K$228,FMZINp4_laika_grafiks!#REF!,'GRAFIKI II'!$P129,FMZINp4_laika_grafiks!$M$94:$M$228,'GRAFIKI II'!AB$119))/1000000)+AB128</f>
        <v>#REF!</v>
      </c>
    </row>
    <row r="130" spans="1:28" x14ac:dyDescent="0.25">
      <c r="A130" s="42" t="s">
        <v>43</v>
      </c>
      <c r="B130" s="85" t="e">
        <f>SUMIFS(FMZINp4_laika_grafiks!$K$94:$K$228,FMZINp4_laika_grafiks!#REF!,'GRAFIKI II'!$A130,FMZINp4_laika_grafiks!$M$94:$M$228,'GRAFIKI II'!B$119)/1000000+B129</f>
        <v>#REF!</v>
      </c>
      <c r="C130" s="85" t="e">
        <f>SUMIFS(FMZINp4_laika_grafiks!$K$94:$K$228,FMZINp4_laika_grafiks!#REF!,'GRAFIKI II'!$A130,FMZINp4_laika_grafiks!$M$94:$M$228,'GRAFIKI II'!C$119)/1000000+C129</f>
        <v>#REF!</v>
      </c>
      <c r="D130" s="85" t="e">
        <f>SUMIFS(FMZINp4_laika_grafiks!$K$94:$K$228,FMZINp4_laika_grafiks!#REF!,'GRAFIKI II'!$A130,FMZINp4_laika_grafiks!$M$94:$M$228,'GRAFIKI II'!D$119)/1000000+D129</f>
        <v>#REF!</v>
      </c>
      <c r="E130" s="85" t="e">
        <f>SUMIFS(FMZINp4_laika_grafiks!$K$94:$K$228,FMZINp4_laika_grafiks!#REF!,'GRAFIKI II'!$A130,FMZINp4_laika_grafiks!$M$94:$M$228,'GRAFIKI II'!E$119)/1000000+E129</f>
        <v>#REF!</v>
      </c>
      <c r="F130" s="85" t="e">
        <f>SUMIFS(FMZINp4_laika_grafiks!$K$94:$K$228,FMZINp4_laika_grafiks!#REF!,'GRAFIKI II'!$A130,FMZINp4_laika_grafiks!$M$94:$M$228,'GRAFIKI II'!F$119)/1000000+F129</f>
        <v>#REF!</v>
      </c>
      <c r="G130" s="85" t="e">
        <f>SUMIFS(FMZINp4_laika_grafiks!$K$94:$K$228,FMZINp4_laika_grafiks!#REF!,'GRAFIKI II'!$A130,FMZINp4_laika_grafiks!$M$94:$M$228,'GRAFIKI II'!G$119)/1000000+G129</f>
        <v>#REF!</v>
      </c>
      <c r="H130" s="85" t="e">
        <f>SUMIFS(FMZINp4_laika_grafiks!$K$94:$K$228,FMZINp4_laika_grafiks!#REF!,'GRAFIKI II'!$A130,FMZINp4_laika_grafiks!$M$94:$M$228,'GRAFIKI II'!H$119)/1000000+H129</f>
        <v>#REF!</v>
      </c>
      <c r="I130" s="85" t="e">
        <f>SUMIFS(FMZINp4_laika_grafiks!$K$94:$K$228,FMZINp4_laika_grafiks!#REF!,'GRAFIKI II'!$A130,FMZINp4_laika_grafiks!$M$94:$M$228,'GRAFIKI II'!I$119)/1000000+I129</f>
        <v>#REF!</v>
      </c>
      <c r="J130" s="85" t="e">
        <f>SUMIFS(FMZINp4_laika_grafiks!$K$94:$K$228,FMZINp4_laika_grafiks!#REF!,'GRAFIKI II'!$A130,FMZINp4_laika_grafiks!$M$94:$M$228,'GRAFIKI II'!J$119)/1000000+J129</f>
        <v>#REF!</v>
      </c>
      <c r="K130" s="85" t="e">
        <f>SUMIFS(FMZINp4_laika_grafiks!$K$94:$K$228,FMZINp4_laika_grafiks!#REF!,'GRAFIKI II'!$A130,FMZINp4_laika_grafiks!$M$94:$M$228,'GRAFIKI II'!K$119)/1000000+K129</f>
        <v>#REF!</v>
      </c>
      <c r="L130" s="85" t="e">
        <f>SUMIFS(FMZINp4_laika_grafiks!$K$94:$K$228,FMZINp4_laika_grafiks!#REF!,'GRAFIKI II'!$A130,FMZINp4_laika_grafiks!$M$94:$M$228,'GRAFIKI II'!L$119)/1000000+L129</f>
        <v>#REF!</v>
      </c>
      <c r="M130" s="85" t="e">
        <f>SUMIFS(FMZINp4_laika_grafiks!$K$94:$K$228,FMZINp4_laika_grafiks!#REF!,'GRAFIKI II'!$A130,FMZINp4_laika_grafiks!$M$94:$M$228,'GRAFIKI II'!M$119)/1000000+M129</f>
        <v>#REF!</v>
      </c>
      <c r="P130" s="48" t="s">
        <v>43</v>
      </c>
      <c r="Q130" s="49" t="e">
        <f>((SUMIFS(FMZINp4_laika_grafiks!$K$94:$K$228,FMZINp4_laika_grafiks!#REF!,'GRAFIKI II'!$P130,FMZINp4_laika_grafiks!$M$94:$M$228,'GRAFIKI II'!Q$119))/1000000)+Q129</f>
        <v>#REF!</v>
      </c>
      <c r="R130" s="49" t="e">
        <f>((SUMIFS(FMZINp4_laika_grafiks!$K$94:$K$228,FMZINp4_laika_grafiks!#REF!,'GRAFIKI II'!$P130,FMZINp4_laika_grafiks!$M$94:$M$228,'GRAFIKI II'!R$119))/1000000)+R129</f>
        <v>#REF!</v>
      </c>
      <c r="S130" s="49" t="e">
        <f>((SUMIFS(FMZINp4_laika_grafiks!$K$94:$K$228,FMZINp4_laika_grafiks!#REF!,'GRAFIKI II'!$P130,FMZINp4_laika_grafiks!$M$94:$M$228,'GRAFIKI II'!S$119))/1000000)+S129</f>
        <v>#REF!</v>
      </c>
      <c r="T130" s="49" t="e">
        <f>((SUMIFS(FMZINp4_laika_grafiks!$K$94:$K$228,FMZINp4_laika_grafiks!#REF!,'GRAFIKI II'!$P130,FMZINp4_laika_grafiks!$M$94:$M$228,'GRAFIKI II'!T$119))/1000000)+T129</f>
        <v>#REF!</v>
      </c>
      <c r="U130" s="49" t="e">
        <f>((SUMIFS(FMZINp4_laika_grafiks!$K$94:$K$228,FMZINp4_laika_grafiks!#REF!,'GRAFIKI II'!$P130,FMZINp4_laika_grafiks!$M$94:$M$228,'GRAFIKI II'!U$119))/1000000)+U129</f>
        <v>#REF!</v>
      </c>
      <c r="V130" s="49" t="e">
        <f>((SUMIFS(FMZINp4_laika_grafiks!$K$94:$K$228,FMZINp4_laika_grafiks!#REF!,'GRAFIKI II'!$P130,FMZINp4_laika_grafiks!$M$94:$M$228,'GRAFIKI II'!V$119))/1000000)+V129</f>
        <v>#REF!</v>
      </c>
      <c r="W130" s="49" t="e">
        <f>((SUMIFS(FMZINp4_laika_grafiks!$K$94:$K$228,FMZINp4_laika_grafiks!#REF!,'GRAFIKI II'!$P130,FMZINp4_laika_grafiks!$M$94:$M$228,'GRAFIKI II'!W$119))/1000000)+W129</f>
        <v>#REF!</v>
      </c>
      <c r="X130" s="49" t="e">
        <f>((SUMIFS(FMZINp4_laika_grafiks!$K$94:$K$228,FMZINp4_laika_grafiks!#REF!,'GRAFIKI II'!$P130,FMZINp4_laika_grafiks!$M$94:$M$228,'GRAFIKI II'!X$119))/1000000)+X129</f>
        <v>#REF!</v>
      </c>
      <c r="Y130" s="49" t="e">
        <f>((SUMIFS(FMZINp4_laika_grafiks!$K$94:$K$228,FMZINp4_laika_grafiks!#REF!,'GRAFIKI II'!$P130,FMZINp4_laika_grafiks!$M$94:$M$228,'GRAFIKI II'!Y$119))/1000000)+Y129</f>
        <v>#REF!</v>
      </c>
      <c r="Z130" s="49" t="e">
        <f>((SUMIFS(FMZINp4_laika_grafiks!$K$94:$K$228,FMZINp4_laika_grafiks!#REF!,'GRAFIKI II'!$P130,FMZINp4_laika_grafiks!$M$94:$M$228,'GRAFIKI II'!Z$119))/1000000)+Z129</f>
        <v>#REF!</v>
      </c>
      <c r="AA130" s="49" t="e">
        <f>((SUMIFS(FMZINp4_laika_grafiks!$K$94:$K$228,FMZINp4_laika_grafiks!#REF!,'GRAFIKI II'!$P130,FMZINp4_laika_grafiks!$M$94:$M$228,'GRAFIKI II'!AA$119))/1000000)+AA129</f>
        <v>#REF!</v>
      </c>
      <c r="AB130" s="49" t="e">
        <f>((SUMIFS(FMZINp4_laika_grafiks!$K$94:$K$228,FMZINp4_laika_grafiks!#REF!,'GRAFIKI II'!$P130,FMZINp4_laika_grafiks!$M$94:$M$228,'GRAFIKI II'!AB$119))/1000000)+AB129</f>
        <v>#REF!</v>
      </c>
    </row>
    <row r="131" spans="1:28" x14ac:dyDescent="0.25">
      <c r="A131" s="42" t="s">
        <v>44</v>
      </c>
      <c r="B131" s="85" t="e">
        <f>SUMIFS(FMZINp4_laika_grafiks!$K$94:$K$228,FMZINp4_laika_grafiks!#REF!,'GRAFIKI II'!$A131,FMZINp4_laika_grafiks!$M$94:$M$228,'GRAFIKI II'!B$119)/1000000+B130</f>
        <v>#REF!</v>
      </c>
      <c r="C131" s="85" t="e">
        <f>SUMIFS(FMZINp4_laika_grafiks!$K$94:$K$228,FMZINp4_laika_grafiks!#REF!,'GRAFIKI II'!$A131,FMZINp4_laika_grafiks!$M$94:$M$228,'GRAFIKI II'!C$119)/1000000+C130</f>
        <v>#REF!</v>
      </c>
      <c r="D131" s="85" t="e">
        <f>SUMIFS(FMZINp4_laika_grafiks!$K$94:$K$228,FMZINp4_laika_grafiks!#REF!,'GRAFIKI II'!$A131,FMZINp4_laika_grafiks!$M$94:$M$228,'GRAFIKI II'!D$119)/1000000+D130</f>
        <v>#REF!</v>
      </c>
      <c r="E131" s="85" t="e">
        <f>SUMIFS(FMZINp4_laika_grafiks!$K$94:$K$228,FMZINp4_laika_grafiks!#REF!,'GRAFIKI II'!$A131,FMZINp4_laika_grafiks!$M$94:$M$228,'GRAFIKI II'!E$119)/1000000+E130</f>
        <v>#REF!</v>
      </c>
      <c r="F131" s="85" t="e">
        <f>SUMIFS(FMZINp4_laika_grafiks!$K$94:$K$228,FMZINp4_laika_grafiks!#REF!,'GRAFIKI II'!$A131,FMZINp4_laika_grafiks!$M$94:$M$228,'GRAFIKI II'!F$119)/1000000+F130</f>
        <v>#REF!</v>
      </c>
      <c r="G131" s="85" t="e">
        <f>SUMIFS(FMZINp4_laika_grafiks!$K$94:$K$228,FMZINp4_laika_grafiks!#REF!,'GRAFIKI II'!$A131,FMZINp4_laika_grafiks!$M$94:$M$228,'GRAFIKI II'!G$119)/1000000+G130</f>
        <v>#REF!</v>
      </c>
      <c r="H131" s="85" t="e">
        <f>SUMIFS(FMZINp4_laika_grafiks!$K$94:$K$228,FMZINp4_laika_grafiks!#REF!,'GRAFIKI II'!$A131,FMZINp4_laika_grafiks!$M$94:$M$228,'GRAFIKI II'!H$119)/1000000+H130</f>
        <v>#REF!</v>
      </c>
      <c r="I131" s="85" t="e">
        <f>SUMIFS(FMZINp4_laika_grafiks!$K$94:$K$228,FMZINp4_laika_grafiks!#REF!,'GRAFIKI II'!$A131,FMZINp4_laika_grafiks!$M$94:$M$228,'GRAFIKI II'!I$119)/1000000+I130</f>
        <v>#REF!</v>
      </c>
      <c r="J131" s="85" t="e">
        <f>SUMIFS(FMZINp4_laika_grafiks!$K$94:$K$228,FMZINp4_laika_grafiks!#REF!,'GRAFIKI II'!$A131,FMZINp4_laika_grafiks!$M$94:$M$228,'GRAFIKI II'!J$119)/1000000+J130</f>
        <v>#REF!</v>
      </c>
      <c r="K131" s="85" t="e">
        <f>SUMIFS(FMZINp4_laika_grafiks!$K$94:$K$228,FMZINp4_laika_grafiks!#REF!,'GRAFIKI II'!$A131,FMZINp4_laika_grafiks!$M$94:$M$228,'GRAFIKI II'!K$119)/1000000+K130</f>
        <v>#REF!</v>
      </c>
      <c r="L131" s="85" t="e">
        <f>SUMIFS(FMZINp4_laika_grafiks!$K$94:$K$228,FMZINp4_laika_grafiks!#REF!,'GRAFIKI II'!$A131,FMZINp4_laika_grafiks!$M$94:$M$228,'GRAFIKI II'!L$119)/1000000+L130</f>
        <v>#REF!</v>
      </c>
      <c r="M131" s="85" t="e">
        <f>SUMIFS(FMZINp4_laika_grafiks!$K$94:$K$228,FMZINp4_laika_grafiks!#REF!,'GRAFIKI II'!$A131,FMZINp4_laika_grafiks!$M$94:$M$228,'GRAFIKI II'!M$119)/1000000+M130</f>
        <v>#REF!</v>
      </c>
      <c r="P131" s="48" t="s">
        <v>44</v>
      </c>
      <c r="Q131" s="49" t="e">
        <f>((SUMIFS(FMZINp4_laika_grafiks!$K$94:$K$228,FMZINp4_laika_grafiks!#REF!,'GRAFIKI II'!$P131,FMZINp4_laika_grafiks!$M$94:$M$228,'GRAFIKI II'!Q$119))/1000000)+Q130</f>
        <v>#REF!</v>
      </c>
      <c r="R131" s="49" t="e">
        <f>((SUMIFS(FMZINp4_laika_grafiks!$K$94:$K$228,FMZINp4_laika_grafiks!#REF!,'GRAFIKI II'!$P131,FMZINp4_laika_grafiks!$M$94:$M$228,'GRAFIKI II'!R$119))/1000000)+R130</f>
        <v>#REF!</v>
      </c>
      <c r="S131" s="49" t="e">
        <f>((SUMIFS(FMZINp4_laika_grafiks!$K$94:$K$228,FMZINp4_laika_grafiks!#REF!,'GRAFIKI II'!$P131,FMZINp4_laika_grafiks!$M$94:$M$228,'GRAFIKI II'!S$119))/1000000)+S130</f>
        <v>#REF!</v>
      </c>
      <c r="T131" s="49" t="e">
        <f>((SUMIFS(FMZINp4_laika_grafiks!$K$94:$K$228,FMZINp4_laika_grafiks!#REF!,'GRAFIKI II'!$P131,FMZINp4_laika_grafiks!$M$94:$M$228,'GRAFIKI II'!T$119))/1000000)+T130</f>
        <v>#REF!</v>
      </c>
      <c r="U131" s="49" t="e">
        <f>((SUMIFS(FMZINp4_laika_grafiks!$K$94:$K$228,FMZINp4_laika_grafiks!#REF!,'GRAFIKI II'!$P131,FMZINp4_laika_grafiks!$M$94:$M$228,'GRAFIKI II'!U$119))/1000000)+U130</f>
        <v>#REF!</v>
      </c>
      <c r="V131" s="49" t="e">
        <f>((SUMIFS(FMZINp4_laika_grafiks!$K$94:$K$228,FMZINp4_laika_grafiks!#REF!,'GRAFIKI II'!$P131,FMZINp4_laika_grafiks!$M$94:$M$228,'GRAFIKI II'!V$119))/1000000)+V130</f>
        <v>#REF!</v>
      </c>
      <c r="W131" s="49" t="e">
        <f>((SUMIFS(FMZINp4_laika_grafiks!$K$94:$K$228,FMZINp4_laika_grafiks!#REF!,'GRAFIKI II'!$P131,FMZINp4_laika_grafiks!$M$94:$M$228,'GRAFIKI II'!W$119))/1000000)+W130</f>
        <v>#REF!</v>
      </c>
      <c r="X131" s="49" t="e">
        <f>((SUMIFS(FMZINp4_laika_grafiks!$K$94:$K$228,FMZINp4_laika_grafiks!#REF!,'GRAFIKI II'!$P131,FMZINp4_laika_grafiks!$M$94:$M$228,'GRAFIKI II'!X$119))/1000000)+X130</f>
        <v>#REF!</v>
      </c>
      <c r="Y131" s="49" t="e">
        <f>((SUMIFS(FMZINp4_laika_grafiks!$K$94:$K$228,FMZINp4_laika_grafiks!#REF!,'GRAFIKI II'!$P131,FMZINp4_laika_grafiks!$M$94:$M$228,'GRAFIKI II'!Y$119))/1000000)+Y130</f>
        <v>#REF!</v>
      </c>
      <c r="Z131" s="49" t="e">
        <f>((SUMIFS(FMZINp4_laika_grafiks!$K$94:$K$228,FMZINp4_laika_grafiks!#REF!,'GRAFIKI II'!$P131,FMZINp4_laika_grafiks!$M$94:$M$228,'GRAFIKI II'!Z$119))/1000000)+Z130</f>
        <v>#REF!</v>
      </c>
      <c r="AA131" s="49" t="e">
        <f>((SUMIFS(FMZINp4_laika_grafiks!$K$94:$K$228,FMZINp4_laika_grafiks!#REF!,'GRAFIKI II'!$P131,FMZINp4_laika_grafiks!$M$94:$M$228,'GRAFIKI II'!AA$119))/1000000)+AA130</f>
        <v>#REF!</v>
      </c>
      <c r="AB131" s="49" t="e">
        <f>((SUMIFS(FMZINp4_laika_grafiks!$K$94:$K$228,FMZINp4_laika_grafiks!#REF!,'GRAFIKI II'!$P131,FMZINp4_laika_grafiks!$M$94:$M$228,'GRAFIKI II'!AB$119))/1000000)+AB130</f>
        <v>#REF!</v>
      </c>
    </row>
    <row r="132" spans="1:28" x14ac:dyDescent="0.25">
      <c r="A132" s="42" t="s">
        <v>45</v>
      </c>
      <c r="B132" s="85" t="e">
        <f>SUMIFS(FMZINp4_laika_grafiks!$K$94:$K$228,FMZINp4_laika_grafiks!#REF!,'GRAFIKI II'!$A132,FMZINp4_laika_grafiks!$M$94:$M$228,'GRAFIKI II'!B$119)/1000000+B131</f>
        <v>#REF!</v>
      </c>
      <c r="C132" s="85" t="e">
        <f>SUMIFS(FMZINp4_laika_grafiks!$K$94:$K$228,FMZINp4_laika_grafiks!#REF!,'GRAFIKI II'!$A132,FMZINp4_laika_grafiks!$M$94:$M$228,'GRAFIKI II'!C$119)/1000000+C131</f>
        <v>#REF!</v>
      </c>
      <c r="D132" s="85" t="e">
        <f>SUMIFS(FMZINp4_laika_grafiks!$K$94:$K$228,FMZINp4_laika_grafiks!#REF!,'GRAFIKI II'!$A132,FMZINp4_laika_grafiks!$M$94:$M$228,'GRAFIKI II'!D$119)/1000000+D131</f>
        <v>#REF!</v>
      </c>
      <c r="E132" s="85" t="e">
        <f>SUMIFS(FMZINp4_laika_grafiks!$K$94:$K$228,FMZINp4_laika_grafiks!#REF!,'GRAFIKI II'!$A132,FMZINp4_laika_grafiks!$M$94:$M$228,'GRAFIKI II'!E$119)/1000000+E131</f>
        <v>#REF!</v>
      </c>
      <c r="F132" s="85" t="e">
        <f>SUMIFS(FMZINp4_laika_grafiks!$K$94:$K$228,FMZINp4_laika_grafiks!#REF!,'GRAFIKI II'!$A132,FMZINp4_laika_grafiks!$M$94:$M$228,'GRAFIKI II'!F$119)/1000000+F131</f>
        <v>#REF!</v>
      </c>
      <c r="G132" s="85" t="e">
        <f>SUMIFS(FMZINp4_laika_grafiks!$K$94:$K$228,FMZINp4_laika_grafiks!#REF!,'GRAFIKI II'!$A132,FMZINp4_laika_grafiks!$M$94:$M$228,'GRAFIKI II'!G$119)/1000000+G131</f>
        <v>#REF!</v>
      </c>
      <c r="H132" s="85" t="e">
        <f>SUMIFS(FMZINp4_laika_grafiks!$K$94:$K$228,FMZINp4_laika_grafiks!#REF!,'GRAFIKI II'!$A132,FMZINp4_laika_grafiks!$M$94:$M$228,'GRAFIKI II'!H$119)/1000000+H131</f>
        <v>#REF!</v>
      </c>
      <c r="I132" s="85" t="e">
        <f>SUMIFS(FMZINp4_laika_grafiks!$K$94:$K$228,FMZINp4_laika_grafiks!#REF!,'GRAFIKI II'!$A132,FMZINp4_laika_grafiks!$M$94:$M$228,'GRAFIKI II'!I$119)/1000000+I131</f>
        <v>#REF!</v>
      </c>
      <c r="J132" s="85" t="e">
        <f>SUMIFS(FMZINp4_laika_grafiks!$K$94:$K$228,FMZINp4_laika_grafiks!#REF!,'GRAFIKI II'!$A132,FMZINp4_laika_grafiks!$M$94:$M$228,'GRAFIKI II'!J$119)/1000000+J131</f>
        <v>#REF!</v>
      </c>
      <c r="K132" s="85" t="e">
        <f>SUMIFS(FMZINp4_laika_grafiks!$K$94:$K$228,FMZINp4_laika_grafiks!#REF!,'GRAFIKI II'!$A132,FMZINp4_laika_grafiks!$M$94:$M$228,'GRAFIKI II'!K$119)/1000000+K131</f>
        <v>#REF!</v>
      </c>
      <c r="L132" s="85" t="e">
        <f>SUMIFS(FMZINp4_laika_grafiks!$K$94:$K$228,FMZINp4_laika_grafiks!#REF!,'GRAFIKI II'!$A132,FMZINp4_laika_grafiks!$M$94:$M$228,'GRAFIKI II'!L$119)/1000000+L131</f>
        <v>#REF!</v>
      </c>
      <c r="M132" s="85" t="e">
        <f>SUMIFS(FMZINp4_laika_grafiks!$K$94:$K$228,FMZINp4_laika_grafiks!#REF!,'GRAFIKI II'!$A132,FMZINp4_laika_grafiks!$M$94:$M$228,'GRAFIKI II'!M$119)/1000000+M131</f>
        <v>#REF!</v>
      </c>
      <c r="P132" s="48" t="s">
        <v>45</v>
      </c>
      <c r="Q132" s="49" t="e">
        <f>((SUMIFS(FMZINp4_laika_grafiks!$K$94:$K$228,FMZINp4_laika_grafiks!#REF!,'GRAFIKI II'!$P132,FMZINp4_laika_grafiks!$M$94:$M$228,'GRAFIKI II'!Q$119))/1000000)+Q131</f>
        <v>#REF!</v>
      </c>
      <c r="R132" s="49" t="e">
        <f>((SUMIFS(FMZINp4_laika_grafiks!$K$94:$K$228,FMZINp4_laika_grafiks!#REF!,'GRAFIKI II'!$P132,FMZINp4_laika_grafiks!$M$94:$M$228,'GRAFIKI II'!R$119))/1000000)+R131</f>
        <v>#REF!</v>
      </c>
      <c r="S132" s="49" t="e">
        <f>((SUMIFS(FMZINp4_laika_grafiks!$K$94:$K$228,FMZINp4_laika_grafiks!#REF!,'GRAFIKI II'!$P132,FMZINp4_laika_grafiks!$M$94:$M$228,'GRAFIKI II'!S$119))/1000000)+S131</f>
        <v>#REF!</v>
      </c>
      <c r="T132" s="49" t="e">
        <f>((SUMIFS(FMZINp4_laika_grafiks!$K$94:$K$228,FMZINp4_laika_grafiks!#REF!,'GRAFIKI II'!$P132,FMZINp4_laika_grafiks!$M$94:$M$228,'GRAFIKI II'!T$119))/1000000)+T131</f>
        <v>#REF!</v>
      </c>
      <c r="U132" s="49" t="e">
        <f>((SUMIFS(FMZINp4_laika_grafiks!$K$94:$K$228,FMZINp4_laika_grafiks!#REF!,'GRAFIKI II'!$P132,FMZINp4_laika_grafiks!$M$94:$M$228,'GRAFIKI II'!U$119))/1000000)+U131</f>
        <v>#REF!</v>
      </c>
      <c r="V132" s="49" t="e">
        <f>((SUMIFS(FMZINp4_laika_grafiks!$K$94:$K$228,FMZINp4_laika_grafiks!#REF!,'GRAFIKI II'!$P132,FMZINp4_laika_grafiks!$M$94:$M$228,'GRAFIKI II'!V$119))/1000000)+V131</f>
        <v>#REF!</v>
      </c>
      <c r="W132" s="49" t="e">
        <f>((SUMIFS(FMZINp4_laika_grafiks!$K$94:$K$228,FMZINp4_laika_grafiks!#REF!,'GRAFIKI II'!$P132,FMZINp4_laika_grafiks!$M$94:$M$228,'GRAFIKI II'!W$119))/1000000)+W131</f>
        <v>#REF!</v>
      </c>
      <c r="X132" s="49" t="e">
        <f>((SUMIFS(FMZINp4_laika_grafiks!$K$94:$K$228,FMZINp4_laika_grafiks!#REF!,'GRAFIKI II'!$P132,FMZINp4_laika_grafiks!$M$94:$M$228,'GRAFIKI II'!X$119))/1000000)+X131</f>
        <v>#REF!</v>
      </c>
      <c r="Y132" s="49" t="e">
        <f>((SUMIFS(FMZINp4_laika_grafiks!$K$94:$K$228,FMZINp4_laika_grafiks!#REF!,'GRAFIKI II'!$P132,FMZINp4_laika_grafiks!$M$94:$M$228,'GRAFIKI II'!Y$119))/1000000)+Y131</f>
        <v>#REF!</v>
      </c>
      <c r="Z132" s="49" t="e">
        <f>((SUMIFS(FMZINp4_laika_grafiks!$K$94:$K$228,FMZINp4_laika_grafiks!#REF!,'GRAFIKI II'!$P132,FMZINp4_laika_grafiks!$M$94:$M$228,'GRAFIKI II'!Z$119))/1000000)+Z131</f>
        <v>#REF!</v>
      </c>
      <c r="AA132" s="49" t="e">
        <f>((SUMIFS(FMZINp4_laika_grafiks!$K$94:$K$228,FMZINp4_laika_grafiks!#REF!,'GRAFIKI II'!$P132,FMZINp4_laika_grafiks!$M$94:$M$228,'GRAFIKI II'!AA$119))/1000000)+AA131</f>
        <v>#REF!</v>
      </c>
      <c r="AB132" s="49" t="e">
        <f>((SUMIFS(FMZINp4_laika_grafiks!$K$94:$K$228,FMZINp4_laika_grafiks!#REF!,'GRAFIKI II'!$P132,FMZINp4_laika_grafiks!$M$94:$M$228,'GRAFIKI II'!AB$119))/1000000)+AB131</f>
        <v>#REF!</v>
      </c>
    </row>
    <row r="133" spans="1:28" x14ac:dyDescent="0.25">
      <c r="A133" s="42" t="s">
        <v>49</v>
      </c>
      <c r="B133" s="85" t="e">
        <f>SUMIFS(FMZINp4_laika_grafiks!$K$94:$K$228,FMZINp4_laika_grafiks!#REF!,'GRAFIKI II'!$A133,FMZINp4_laika_grafiks!$M$94:$M$228,'GRAFIKI II'!B$119)/1000000+B132</f>
        <v>#REF!</v>
      </c>
      <c r="C133" s="85" t="e">
        <f>SUMIFS(FMZINp4_laika_grafiks!$K$94:$K$228,FMZINp4_laika_grafiks!#REF!,'GRAFIKI II'!$A133,FMZINp4_laika_grafiks!$M$94:$M$228,'GRAFIKI II'!C$119)/1000000+C132</f>
        <v>#REF!</v>
      </c>
      <c r="D133" s="85" t="e">
        <f>SUMIFS(FMZINp4_laika_grafiks!$K$94:$K$228,FMZINp4_laika_grafiks!#REF!,'GRAFIKI II'!$A133,FMZINp4_laika_grafiks!$M$94:$M$228,'GRAFIKI II'!D$119)/1000000+D132</f>
        <v>#REF!</v>
      </c>
      <c r="E133" s="85" t="e">
        <f>SUMIFS(FMZINp4_laika_grafiks!$K$94:$K$228,FMZINp4_laika_grafiks!#REF!,'GRAFIKI II'!$A133,FMZINp4_laika_grafiks!$M$94:$M$228,'GRAFIKI II'!E$119)/1000000+E132</f>
        <v>#REF!</v>
      </c>
      <c r="F133" s="85" t="e">
        <f>SUMIFS(FMZINp4_laika_grafiks!$K$94:$K$228,FMZINp4_laika_grafiks!#REF!,'GRAFIKI II'!$A133,FMZINp4_laika_grafiks!$M$94:$M$228,'GRAFIKI II'!F$119)/1000000+F132</f>
        <v>#REF!</v>
      </c>
      <c r="G133" s="85" t="e">
        <f>SUMIFS(FMZINp4_laika_grafiks!$K$94:$K$228,FMZINp4_laika_grafiks!#REF!,'GRAFIKI II'!$A133,FMZINp4_laika_grafiks!$M$94:$M$228,'GRAFIKI II'!G$119)/1000000+G132</f>
        <v>#REF!</v>
      </c>
      <c r="H133" s="85" t="e">
        <f>SUMIFS(FMZINp4_laika_grafiks!$K$94:$K$228,FMZINp4_laika_grafiks!#REF!,'GRAFIKI II'!$A133,FMZINp4_laika_grafiks!$M$94:$M$228,'GRAFIKI II'!H$119)/1000000+H132</f>
        <v>#REF!</v>
      </c>
      <c r="I133" s="85" t="e">
        <f>SUMIFS(FMZINp4_laika_grafiks!$K$94:$K$228,FMZINp4_laika_grafiks!#REF!,'GRAFIKI II'!$A133,FMZINp4_laika_grafiks!$M$94:$M$228,'GRAFIKI II'!I$119)/1000000+I132</f>
        <v>#REF!</v>
      </c>
      <c r="J133" s="85" t="e">
        <f>SUMIFS(FMZINp4_laika_grafiks!$K$94:$K$228,FMZINp4_laika_grafiks!#REF!,'GRAFIKI II'!$A133,FMZINp4_laika_grafiks!$M$94:$M$228,'GRAFIKI II'!J$119)/1000000+J132</f>
        <v>#REF!</v>
      </c>
      <c r="K133" s="85" t="e">
        <f>SUMIFS(FMZINp4_laika_grafiks!$K$94:$K$228,FMZINp4_laika_grafiks!#REF!,'GRAFIKI II'!$A133,FMZINp4_laika_grafiks!$M$94:$M$228,'GRAFIKI II'!K$119)/1000000+K132</f>
        <v>#REF!</v>
      </c>
      <c r="L133" s="85" t="e">
        <f>SUMIFS(FMZINp4_laika_grafiks!$K$94:$K$228,FMZINp4_laika_grafiks!#REF!,'GRAFIKI II'!$A133,FMZINp4_laika_grafiks!$M$94:$M$228,'GRAFIKI II'!L$119)/1000000+L132</f>
        <v>#REF!</v>
      </c>
      <c r="M133" s="85" t="e">
        <f>SUMIFS(FMZINp4_laika_grafiks!$K$94:$K$228,FMZINp4_laika_grafiks!#REF!,'GRAFIKI II'!$A133,FMZINp4_laika_grafiks!$M$94:$M$228,'GRAFIKI II'!M$119)/1000000+M132</f>
        <v>#REF!</v>
      </c>
      <c r="P133" s="48" t="s">
        <v>49</v>
      </c>
      <c r="Q133" s="49" t="e">
        <f>((SUMIFS(FMZINp4_laika_grafiks!$K$94:$K$228,FMZINp4_laika_grafiks!#REF!,'GRAFIKI II'!$P133,FMZINp4_laika_grafiks!$M$94:$M$228,'GRAFIKI II'!Q$119))/1000000)+Q132</f>
        <v>#REF!</v>
      </c>
      <c r="R133" s="49" t="e">
        <f>((SUMIFS(FMZINp4_laika_grafiks!$K$94:$K$228,FMZINp4_laika_grafiks!#REF!,'GRAFIKI II'!$P133,FMZINp4_laika_grafiks!$M$94:$M$228,'GRAFIKI II'!R$119))/1000000)+R132</f>
        <v>#REF!</v>
      </c>
      <c r="S133" s="49" t="e">
        <f>((SUMIFS(FMZINp4_laika_grafiks!$K$94:$K$228,FMZINp4_laika_grafiks!#REF!,'GRAFIKI II'!$P133,FMZINp4_laika_grafiks!$M$94:$M$228,'GRAFIKI II'!S$119))/1000000)+S132</f>
        <v>#REF!</v>
      </c>
      <c r="T133" s="49" t="e">
        <f>((SUMIFS(FMZINp4_laika_grafiks!$K$94:$K$228,FMZINp4_laika_grafiks!#REF!,'GRAFIKI II'!$P133,FMZINp4_laika_grafiks!$M$94:$M$228,'GRAFIKI II'!T$119))/1000000)+T132</f>
        <v>#REF!</v>
      </c>
      <c r="U133" s="49" t="e">
        <f>((SUMIFS(FMZINp4_laika_grafiks!$K$94:$K$228,FMZINp4_laika_grafiks!#REF!,'GRAFIKI II'!$P133,FMZINp4_laika_grafiks!$M$94:$M$228,'GRAFIKI II'!U$119))/1000000)+U132</f>
        <v>#REF!</v>
      </c>
      <c r="V133" s="49" t="e">
        <f>((SUMIFS(FMZINp4_laika_grafiks!$K$94:$K$228,FMZINp4_laika_grafiks!#REF!,'GRAFIKI II'!$P133,FMZINp4_laika_grafiks!$M$94:$M$228,'GRAFIKI II'!V$119))/1000000)+V132</f>
        <v>#REF!</v>
      </c>
      <c r="W133" s="49" t="e">
        <f>((SUMIFS(FMZINp4_laika_grafiks!$K$94:$K$228,FMZINp4_laika_grafiks!#REF!,'GRAFIKI II'!$P133,FMZINp4_laika_grafiks!$M$94:$M$228,'GRAFIKI II'!W$119))/1000000)+W132</f>
        <v>#REF!</v>
      </c>
      <c r="X133" s="49" t="e">
        <f>((SUMIFS(FMZINp4_laika_grafiks!$K$94:$K$228,FMZINp4_laika_grafiks!#REF!,'GRAFIKI II'!$P133,FMZINp4_laika_grafiks!$M$94:$M$228,'GRAFIKI II'!X$119))/1000000)+X132</f>
        <v>#REF!</v>
      </c>
      <c r="Y133" s="49" t="e">
        <f>((SUMIFS(FMZINp4_laika_grafiks!$K$94:$K$228,FMZINp4_laika_grafiks!#REF!,'GRAFIKI II'!$P133,FMZINp4_laika_grafiks!$M$94:$M$228,'GRAFIKI II'!Y$119))/1000000)+Y132</f>
        <v>#REF!</v>
      </c>
      <c r="Z133" s="49" t="e">
        <f>((SUMIFS(FMZINp4_laika_grafiks!$K$94:$K$228,FMZINp4_laika_grafiks!#REF!,'GRAFIKI II'!$P133,FMZINp4_laika_grafiks!$M$94:$M$228,'GRAFIKI II'!Z$119))/1000000)+Z132</f>
        <v>#REF!</v>
      </c>
      <c r="AA133" s="49" t="e">
        <f>((SUMIFS(FMZINp4_laika_grafiks!$K$94:$K$228,FMZINp4_laika_grafiks!#REF!,'GRAFIKI II'!$P133,FMZINp4_laika_grafiks!$M$94:$M$228,'GRAFIKI II'!AA$119))/1000000)+AA132</f>
        <v>#REF!</v>
      </c>
      <c r="AB133" s="49" t="e">
        <f>((SUMIFS(FMZINp4_laika_grafiks!$K$94:$K$228,FMZINp4_laika_grafiks!#REF!,'GRAFIKI II'!$P133,FMZINp4_laika_grafiks!$M$94:$M$228,'GRAFIKI II'!AB$119))/1000000)+AB132</f>
        <v>#REF!</v>
      </c>
    </row>
    <row r="134" spans="1:28" x14ac:dyDescent="0.25">
      <c r="A134" s="44" t="s">
        <v>21</v>
      </c>
      <c r="B134" s="85" t="e">
        <f>SUMIFS(FMZINp4_laika_grafiks!$K$94:$K$228,FMZINp4_laika_grafiks!#REF!,'GRAFIKI II'!$A134,FMZINp4_laika_grafiks!$M$94:$M$228,'GRAFIKI II'!B$119)/1000000+B133</f>
        <v>#REF!</v>
      </c>
      <c r="C134" s="85" t="e">
        <f>SUMIFS(FMZINp4_laika_grafiks!$K$94:$K$228,FMZINp4_laika_grafiks!#REF!,'GRAFIKI II'!$A134,FMZINp4_laika_grafiks!$M$94:$M$228,'GRAFIKI II'!C$119)/1000000+C133</f>
        <v>#REF!</v>
      </c>
      <c r="D134" s="85" t="e">
        <f>SUMIFS(FMZINp4_laika_grafiks!$K$94:$K$228,FMZINp4_laika_grafiks!#REF!,'GRAFIKI II'!$A134,FMZINp4_laika_grafiks!$M$94:$M$228,'GRAFIKI II'!D$119)/1000000+D133</f>
        <v>#REF!</v>
      </c>
      <c r="E134" s="85" t="e">
        <f>SUMIFS(FMZINp4_laika_grafiks!$K$94:$K$228,FMZINp4_laika_grafiks!#REF!,'GRAFIKI II'!$A134,FMZINp4_laika_grafiks!$M$94:$M$228,'GRAFIKI II'!E$119)/1000000+E133</f>
        <v>#REF!</v>
      </c>
      <c r="F134" s="85" t="e">
        <f>SUMIFS(FMZINp4_laika_grafiks!$K$94:$K$228,FMZINp4_laika_grafiks!#REF!,'GRAFIKI II'!$A134,FMZINp4_laika_grafiks!$M$94:$M$228,'GRAFIKI II'!F$119)/1000000+F133</f>
        <v>#REF!</v>
      </c>
      <c r="G134" s="85" t="e">
        <f>SUMIFS(FMZINp4_laika_grafiks!$K$94:$K$228,FMZINp4_laika_grafiks!#REF!,'GRAFIKI II'!$A134,FMZINp4_laika_grafiks!$M$94:$M$228,'GRAFIKI II'!G$119)/1000000+G133</f>
        <v>#REF!</v>
      </c>
      <c r="H134" s="85" t="e">
        <f>SUMIFS(FMZINp4_laika_grafiks!$K$94:$K$228,FMZINp4_laika_grafiks!#REF!,'GRAFIKI II'!$A134,FMZINp4_laika_grafiks!$M$94:$M$228,'GRAFIKI II'!H$119)/1000000+H133</f>
        <v>#REF!</v>
      </c>
      <c r="I134" s="85" t="e">
        <f>SUMIFS(FMZINp4_laika_grafiks!$K$94:$K$228,FMZINp4_laika_grafiks!#REF!,'GRAFIKI II'!$A134,FMZINp4_laika_grafiks!$M$94:$M$228,'GRAFIKI II'!I$119)/1000000+I133</f>
        <v>#REF!</v>
      </c>
      <c r="J134" s="85" t="e">
        <f>SUMIFS(FMZINp4_laika_grafiks!$K$94:$K$228,FMZINp4_laika_grafiks!#REF!,'GRAFIKI II'!$A134,FMZINp4_laika_grafiks!$M$94:$M$228,'GRAFIKI II'!J$119)/1000000+J133</f>
        <v>#REF!</v>
      </c>
      <c r="K134" s="85" t="e">
        <f>SUMIFS(FMZINp4_laika_grafiks!$K$94:$K$228,FMZINp4_laika_grafiks!#REF!,'GRAFIKI II'!$A134,FMZINp4_laika_grafiks!$M$94:$M$228,'GRAFIKI II'!K$119)/1000000+K133</f>
        <v>#REF!</v>
      </c>
      <c r="L134" s="85" t="e">
        <f>SUMIFS(FMZINp4_laika_grafiks!$K$94:$K$228,FMZINp4_laika_grafiks!#REF!,'GRAFIKI II'!$A134,FMZINp4_laika_grafiks!$M$94:$M$228,'GRAFIKI II'!L$119)/1000000+L133</f>
        <v>#REF!</v>
      </c>
      <c r="M134" s="85" t="e">
        <f>SUMIFS(FMZINp4_laika_grafiks!$K$94:$K$228,FMZINp4_laika_grafiks!#REF!,'GRAFIKI II'!$A134,FMZINp4_laika_grafiks!$M$94:$M$228,'GRAFIKI II'!M$119)/1000000+M133</f>
        <v>#REF!</v>
      </c>
      <c r="P134" s="50" t="s">
        <v>21</v>
      </c>
      <c r="Q134" s="49" t="e">
        <f>((SUMIFS(FMZINp4_laika_grafiks!$K$94:$K$228,FMZINp4_laika_grafiks!#REF!,'GRAFIKI II'!$P134,FMZINp4_laika_grafiks!$M$94:$M$228,'GRAFIKI II'!Q$119))/1000000)+Q133</f>
        <v>#REF!</v>
      </c>
      <c r="R134" s="49" t="e">
        <f>((SUMIFS(FMZINp4_laika_grafiks!$K$94:$K$228,FMZINp4_laika_grafiks!#REF!,'GRAFIKI II'!$P134,FMZINp4_laika_grafiks!$M$94:$M$228,'GRAFIKI II'!R$119))/1000000)+R133</f>
        <v>#REF!</v>
      </c>
      <c r="S134" s="49" t="e">
        <f>((SUMIFS(FMZINp4_laika_grafiks!$K$94:$K$228,FMZINp4_laika_grafiks!#REF!,'GRAFIKI II'!$P134,FMZINp4_laika_grafiks!$M$94:$M$228,'GRAFIKI II'!S$119))/1000000)+S133</f>
        <v>#REF!</v>
      </c>
      <c r="T134" s="49" t="e">
        <f>((SUMIFS(FMZINp4_laika_grafiks!$K$94:$K$228,FMZINp4_laika_grafiks!#REF!,'GRAFIKI II'!$P134,FMZINp4_laika_grafiks!$M$94:$M$228,'GRAFIKI II'!T$119))/1000000)+T133</f>
        <v>#REF!</v>
      </c>
      <c r="U134" s="49" t="e">
        <f>((SUMIFS(FMZINp4_laika_grafiks!$K$94:$K$228,FMZINp4_laika_grafiks!#REF!,'GRAFIKI II'!$P134,FMZINp4_laika_grafiks!$M$94:$M$228,'GRAFIKI II'!U$119))/1000000)+U133</f>
        <v>#REF!</v>
      </c>
      <c r="V134" s="49" t="e">
        <f>((SUMIFS(FMZINp4_laika_grafiks!$K$94:$K$228,FMZINp4_laika_grafiks!#REF!,'GRAFIKI II'!$P134,FMZINp4_laika_grafiks!$M$94:$M$228,'GRAFIKI II'!V$119))/1000000)+V133</f>
        <v>#REF!</v>
      </c>
      <c r="W134" s="49" t="e">
        <f>((SUMIFS(FMZINp4_laika_grafiks!$K$94:$K$228,FMZINp4_laika_grafiks!#REF!,'GRAFIKI II'!$P134,FMZINp4_laika_grafiks!$M$94:$M$228,'GRAFIKI II'!W$119))/1000000)+W133</f>
        <v>#REF!</v>
      </c>
      <c r="X134" s="49" t="e">
        <f>((SUMIFS(FMZINp4_laika_grafiks!$K$94:$K$228,FMZINp4_laika_grafiks!#REF!,'GRAFIKI II'!$P134,FMZINp4_laika_grafiks!$M$94:$M$228,'GRAFIKI II'!X$119))/1000000)+X133</f>
        <v>#REF!</v>
      </c>
      <c r="Y134" s="49" t="e">
        <f>((SUMIFS(FMZINp4_laika_grafiks!$K$94:$K$228,FMZINp4_laika_grafiks!#REF!,'GRAFIKI II'!$P134,FMZINp4_laika_grafiks!$M$94:$M$228,'GRAFIKI II'!Y$119))/1000000)+Y133</f>
        <v>#REF!</v>
      </c>
      <c r="Z134" s="49" t="e">
        <f>((SUMIFS(FMZINp4_laika_grafiks!$K$94:$K$228,FMZINp4_laika_grafiks!#REF!,'GRAFIKI II'!$P134,FMZINp4_laika_grafiks!$M$94:$M$228,'GRAFIKI II'!Z$119))/1000000)+Z133</f>
        <v>#REF!</v>
      </c>
      <c r="AA134" s="49" t="e">
        <f>((SUMIFS(FMZINp4_laika_grafiks!$K$94:$K$228,FMZINp4_laika_grafiks!#REF!,'GRAFIKI II'!$P134,FMZINp4_laika_grafiks!$M$94:$M$228,'GRAFIKI II'!AA$119))/1000000)+AA133</f>
        <v>#REF!</v>
      </c>
      <c r="AB134" s="49" t="e">
        <f>((SUMIFS(FMZINp4_laika_grafiks!$K$94:$K$228,FMZINp4_laika_grafiks!#REF!,'GRAFIKI II'!$P134,FMZINp4_laika_grafiks!$M$94:$M$228,'GRAFIKI II'!AB$119))/1000000)+AB133</f>
        <v>#REF!</v>
      </c>
    </row>
    <row r="135" spans="1:28" x14ac:dyDescent="0.25">
      <c r="A135" s="42" t="s">
        <v>48</v>
      </c>
      <c r="B135" s="85" t="e">
        <f>SUMIFS(FMZINp4_laika_grafiks!$K$94:$K$228,FMZINp4_laika_grafiks!#REF!,'GRAFIKI II'!$A135,FMZINp4_laika_grafiks!$M$94:$M$228,'GRAFIKI II'!B$119)/1000000+B134</f>
        <v>#REF!</v>
      </c>
      <c r="C135" s="85" t="e">
        <f>SUMIFS(FMZINp4_laika_grafiks!$K$94:$K$228,FMZINp4_laika_grafiks!#REF!,'GRAFIKI II'!$A135,FMZINp4_laika_grafiks!$M$94:$M$228,'GRAFIKI II'!C$119)/1000000+C134</f>
        <v>#REF!</v>
      </c>
      <c r="D135" s="85" t="e">
        <f>SUMIFS(FMZINp4_laika_grafiks!$K$94:$K$228,FMZINp4_laika_grafiks!#REF!,'GRAFIKI II'!$A135,FMZINp4_laika_grafiks!$M$94:$M$228,'GRAFIKI II'!D$119)/1000000+D134</f>
        <v>#REF!</v>
      </c>
      <c r="E135" s="85" t="e">
        <f>SUMIFS(FMZINp4_laika_grafiks!$K$94:$K$228,FMZINp4_laika_grafiks!#REF!,'GRAFIKI II'!$A135,FMZINp4_laika_grafiks!$M$94:$M$228,'GRAFIKI II'!E$119)/1000000+E134</f>
        <v>#REF!</v>
      </c>
      <c r="F135" s="85" t="e">
        <f>SUMIFS(FMZINp4_laika_grafiks!$K$94:$K$228,FMZINp4_laika_grafiks!#REF!,'GRAFIKI II'!$A135,FMZINp4_laika_grafiks!$M$94:$M$228,'GRAFIKI II'!F$119)/1000000+F134</f>
        <v>#REF!</v>
      </c>
      <c r="G135" s="85" t="e">
        <f>SUMIFS(FMZINp4_laika_grafiks!$K$94:$K$228,FMZINp4_laika_grafiks!#REF!,'GRAFIKI II'!$A135,FMZINp4_laika_grafiks!$M$94:$M$228,'GRAFIKI II'!G$119)/1000000+G134</f>
        <v>#REF!</v>
      </c>
      <c r="H135" s="85" t="e">
        <f>SUMIFS(FMZINp4_laika_grafiks!$K$94:$K$228,FMZINp4_laika_grafiks!#REF!,'GRAFIKI II'!$A135,FMZINp4_laika_grafiks!$M$94:$M$228,'GRAFIKI II'!H$119)/1000000+H134</f>
        <v>#REF!</v>
      </c>
      <c r="I135" s="85" t="e">
        <f>SUMIFS(FMZINp4_laika_grafiks!$K$94:$K$228,FMZINp4_laika_grafiks!#REF!,'GRAFIKI II'!$A135,FMZINp4_laika_grafiks!$M$94:$M$228,'GRAFIKI II'!I$119)/1000000+I134</f>
        <v>#REF!</v>
      </c>
      <c r="J135" s="85" t="e">
        <f>SUMIFS(FMZINp4_laika_grafiks!$K$94:$K$228,FMZINp4_laika_grafiks!#REF!,'GRAFIKI II'!$A135,FMZINp4_laika_grafiks!$M$94:$M$228,'GRAFIKI II'!J$119)/1000000+J134</f>
        <v>#REF!</v>
      </c>
      <c r="K135" s="85" t="e">
        <f>SUMIFS(FMZINp4_laika_grafiks!$K$94:$K$228,FMZINp4_laika_grafiks!#REF!,'GRAFIKI II'!$A135,FMZINp4_laika_grafiks!$M$94:$M$228,'GRAFIKI II'!K$119)/1000000+K134</f>
        <v>#REF!</v>
      </c>
      <c r="L135" s="85" t="e">
        <f>SUMIFS(FMZINp4_laika_grafiks!$K$94:$K$228,FMZINp4_laika_grafiks!#REF!,'GRAFIKI II'!$A135,FMZINp4_laika_grafiks!$M$94:$M$228,'GRAFIKI II'!L$119)/1000000+L134</f>
        <v>#REF!</v>
      </c>
      <c r="M135" s="85" t="e">
        <f>SUMIFS(FMZINp4_laika_grafiks!$K$94:$K$228,FMZINp4_laika_grafiks!#REF!,'GRAFIKI II'!$A135,FMZINp4_laika_grafiks!$M$94:$M$228,'GRAFIKI II'!M$119)/1000000+M134</f>
        <v>#REF!</v>
      </c>
      <c r="P135" s="48" t="s">
        <v>48</v>
      </c>
      <c r="Q135" s="49" t="e">
        <f>((SUMIFS(FMZINp4_laika_grafiks!$K$94:$K$228,FMZINp4_laika_grafiks!#REF!,'GRAFIKI II'!$P135,FMZINp4_laika_grafiks!$M$94:$M$228,'GRAFIKI II'!Q$119))/1000000)+Q134</f>
        <v>#REF!</v>
      </c>
      <c r="R135" s="49" t="e">
        <f>((SUMIFS(FMZINp4_laika_grafiks!$K$94:$K$228,FMZINp4_laika_grafiks!#REF!,'GRAFIKI II'!$P135,FMZINp4_laika_grafiks!$M$94:$M$228,'GRAFIKI II'!R$119))/1000000)+R134</f>
        <v>#REF!</v>
      </c>
      <c r="S135" s="49" t="e">
        <f>((SUMIFS(FMZINp4_laika_grafiks!$K$94:$K$228,FMZINp4_laika_grafiks!#REF!,'GRAFIKI II'!$P135,FMZINp4_laika_grafiks!$M$94:$M$228,'GRAFIKI II'!S$119))/1000000)+S134</f>
        <v>#REF!</v>
      </c>
      <c r="T135" s="49" t="e">
        <f>((SUMIFS(FMZINp4_laika_grafiks!$K$94:$K$228,FMZINp4_laika_grafiks!#REF!,'GRAFIKI II'!$P135,FMZINp4_laika_grafiks!$M$94:$M$228,'GRAFIKI II'!T$119))/1000000)+T134</f>
        <v>#REF!</v>
      </c>
      <c r="U135" s="49" t="e">
        <f>((SUMIFS(FMZINp4_laika_grafiks!$K$94:$K$228,FMZINp4_laika_grafiks!#REF!,'GRAFIKI II'!$P135,FMZINp4_laika_grafiks!$M$94:$M$228,'GRAFIKI II'!U$119))/1000000)+U134</f>
        <v>#REF!</v>
      </c>
      <c r="V135" s="49" t="e">
        <f>((SUMIFS(FMZINp4_laika_grafiks!$K$94:$K$228,FMZINp4_laika_grafiks!#REF!,'GRAFIKI II'!$P135,FMZINp4_laika_grafiks!$M$94:$M$228,'GRAFIKI II'!V$119))/1000000)+V134</f>
        <v>#REF!</v>
      </c>
      <c r="W135" s="49" t="e">
        <f>((SUMIFS(FMZINp4_laika_grafiks!$K$94:$K$228,FMZINp4_laika_grafiks!#REF!,'GRAFIKI II'!$P135,FMZINp4_laika_grafiks!$M$94:$M$228,'GRAFIKI II'!W$119))/1000000)+W134</f>
        <v>#REF!</v>
      </c>
      <c r="X135" s="49" t="e">
        <f>((SUMIFS(FMZINp4_laika_grafiks!$K$94:$K$228,FMZINp4_laika_grafiks!#REF!,'GRAFIKI II'!$P135,FMZINp4_laika_grafiks!$M$94:$M$228,'GRAFIKI II'!X$119))/1000000)+X134</f>
        <v>#REF!</v>
      </c>
      <c r="Y135" s="49" t="e">
        <f>((SUMIFS(FMZINp4_laika_grafiks!$K$94:$K$228,FMZINp4_laika_grafiks!#REF!,'GRAFIKI II'!$P135,FMZINp4_laika_grafiks!$M$94:$M$228,'GRAFIKI II'!Y$119))/1000000)+Y134</f>
        <v>#REF!</v>
      </c>
      <c r="Z135" s="49" t="e">
        <f>((SUMIFS(FMZINp4_laika_grafiks!$K$94:$K$228,FMZINp4_laika_grafiks!#REF!,'GRAFIKI II'!$P135,FMZINp4_laika_grafiks!$M$94:$M$228,'GRAFIKI II'!Z$119))/1000000)+Z134</f>
        <v>#REF!</v>
      </c>
      <c r="AA135" s="49" t="e">
        <f>((SUMIFS(FMZINp4_laika_grafiks!$K$94:$K$228,FMZINp4_laika_grafiks!#REF!,'GRAFIKI II'!$P135,FMZINp4_laika_grafiks!$M$94:$M$228,'GRAFIKI II'!AA$119))/1000000)+AA134</f>
        <v>#REF!</v>
      </c>
      <c r="AB135" s="49" t="e">
        <f>((SUMIFS(FMZINp4_laika_grafiks!$K$94:$K$228,FMZINp4_laika_grafiks!#REF!,'GRAFIKI II'!$P135,FMZINp4_laika_grafiks!$M$94:$M$228,'GRAFIKI II'!AB$119))/1000000)+AB134</f>
        <v>#REF!</v>
      </c>
    </row>
    <row r="136" spans="1:28" x14ac:dyDescent="0.25">
      <c r="A136" s="45" t="s">
        <v>47</v>
      </c>
      <c r="B136" s="85" t="e">
        <f>SUMIFS(FMZINp4_laika_grafiks!$K$94:$K$228,FMZINp4_laika_grafiks!#REF!,'GRAFIKI II'!$A136,FMZINp4_laika_grafiks!$M$94:$M$228,'GRAFIKI II'!B$119)/1000000+B135</f>
        <v>#REF!</v>
      </c>
      <c r="C136" s="85" t="e">
        <f>SUMIFS(FMZINp4_laika_grafiks!$K$94:$K$228,FMZINp4_laika_grafiks!#REF!,'GRAFIKI II'!$A136,FMZINp4_laika_grafiks!$M$94:$M$228,'GRAFIKI II'!C$119)/1000000+C135</f>
        <v>#REF!</v>
      </c>
      <c r="D136" s="85" t="e">
        <f>SUMIFS(FMZINp4_laika_grafiks!$K$94:$K$228,FMZINp4_laika_grafiks!#REF!,'GRAFIKI II'!$A136,FMZINp4_laika_grafiks!$M$94:$M$228,'GRAFIKI II'!D$119)/1000000+D135</f>
        <v>#REF!</v>
      </c>
      <c r="E136" s="85" t="e">
        <f>SUMIFS(FMZINp4_laika_grafiks!$K$94:$K$228,FMZINp4_laika_grafiks!#REF!,'GRAFIKI II'!$A136,FMZINp4_laika_grafiks!$M$94:$M$228,'GRAFIKI II'!E$119)/1000000+E135</f>
        <v>#REF!</v>
      </c>
      <c r="F136" s="85" t="e">
        <f>SUMIFS(FMZINp4_laika_grafiks!$K$94:$K$228,FMZINp4_laika_grafiks!#REF!,'GRAFIKI II'!$A136,FMZINp4_laika_grafiks!$M$94:$M$228,'GRAFIKI II'!F$119)/1000000+F135</f>
        <v>#REF!</v>
      </c>
      <c r="G136" s="85" t="e">
        <f>SUMIFS(FMZINp4_laika_grafiks!$K$94:$K$228,FMZINp4_laika_grafiks!#REF!,'GRAFIKI II'!$A136,FMZINp4_laika_grafiks!$M$94:$M$228,'GRAFIKI II'!G$119)/1000000+G135</f>
        <v>#REF!</v>
      </c>
      <c r="H136" s="85" t="e">
        <f>SUMIFS(FMZINp4_laika_grafiks!$K$94:$K$228,FMZINp4_laika_grafiks!#REF!,'GRAFIKI II'!$A136,FMZINp4_laika_grafiks!$M$94:$M$228,'GRAFIKI II'!H$119)/1000000+H135</f>
        <v>#REF!</v>
      </c>
      <c r="I136" s="85" t="e">
        <f>SUMIFS(FMZINp4_laika_grafiks!$K$94:$K$228,FMZINp4_laika_grafiks!#REF!,'GRAFIKI II'!$A136,FMZINp4_laika_grafiks!$M$94:$M$228,'GRAFIKI II'!I$119)/1000000+I135</f>
        <v>#REF!</v>
      </c>
      <c r="J136" s="85" t="e">
        <f>SUMIFS(FMZINp4_laika_grafiks!$K$94:$K$228,FMZINp4_laika_grafiks!#REF!,'GRAFIKI II'!$A136,FMZINp4_laika_grafiks!$M$94:$M$228,'GRAFIKI II'!J$119)/1000000+J135</f>
        <v>#REF!</v>
      </c>
      <c r="K136" s="85" t="e">
        <f>SUMIFS(FMZINp4_laika_grafiks!$K$94:$K$228,FMZINp4_laika_grafiks!#REF!,'GRAFIKI II'!$A136,FMZINp4_laika_grafiks!$M$94:$M$228,'GRAFIKI II'!K$119)/1000000+K135</f>
        <v>#REF!</v>
      </c>
      <c r="L136" s="85" t="e">
        <f>SUMIFS(FMZINp4_laika_grafiks!$K$94:$K$228,FMZINp4_laika_grafiks!#REF!,'GRAFIKI II'!$A136,FMZINp4_laika_grafiks!$M$94:$M$228,'GRAFIKI II'!L$119)/1000000+L135</f>
        <v>#REF!</v>
      </c>
      <c r="M136" s="85" t="e">
        <f>SUMIFS(FMZINp4_laika_grafiks!$K$94:$K$228,FMZINp4_laika_grafiks!#REF!,'GRAFIKI II'!$A136,FMZINp4_laika_grafiks!$M$94:$M$228,'GRAFIKI II'!M$119)/1000000+M135</f>
        <v>#REF!</v>
      </c>
      <c r="P136" s="51" t="s">
        <v>47</v>
      </c>
      <c r="Q136" s="49" t="e">
        <f>((SUMIFS(FMZINp4_laika_grafiks!$K$94:$K$228,FMZINp4_laika_grafiks!#REF!,'GRAFIKI II'!$P136,FMZINp4_laika_grafiks!$M$94:$M$228,'GRAFIKI II'!Q$119))/1000000)+Q135</f>
        <v>#REF!</v>
      </c>
      <c r="R136" s="49" t="e">
        <f>((SUMIFS(FMZINp4_laika_grafiks!$K$94:$K$228,FMZINp4_laika_grafiks!#REF!,'GRAFIKI II'!$P136,FMZINp4_laika_grafiks!$M$94:$M$228,'GRAFIKI II'!R$119))/1000000)+R135</f>
        <v>#REF!</v>
      </c>
      <c r="S136" s="49" t="e">
        <f>((SUMIFS(FMZINp4_laika_grafiks!$K$94:$K$228,FMZINp4_laika_grafiks!#REF!,'GRAFIKI II'!$P136,FMZINp4_laika_grafiks!$M$94:$M$228,'GRAFIKI II'!S$119))/1000000)+S135</f>
        <v>#REF!</v>
      </c>
      <c r="T136" s="49" t="e">
        <f>((SUMIFS(FMZINp4_laika_grafiks!$K$94:$K$228,FMZINp4_laika_grafiks!#REF!,'GRAFIKI II'!$P136,FMZINp4_laika_grafiks!$M$94:$M$228,'GRAFIKI II'!T$119))/1000000)+T135</f>
        <v>#REF!</v>
      </c>
      <c r="U136" s="49" t="e">
        <f>((SUMIFS(FMZINp4_laika_grafiks!$K$94:$K$228,FMZINp4_laika_grafiks!#REF!,'GRAFIKI II'!$P136,FMZINp4_laika_grafiks!$M$94:$M$228,'GRAFIKI II'!U$119))/1000000)+U135</f>
        <v>#REF!</v>
      </c>
      <c r="V136" s="49" t="e">
        <f>((SUMIFS(FMZINp4_laika_grafiks!$K$94:$K$228,FMZINp4_laika_grafiks!#REF!,'GRAFIKI II'!$P136,FMZINp4_laika_grafiks!$M$94:$M$228,'GRAFIKI II'!V$119))/1000000)+V135</f>
        <v>#REF!</v>
      </c>
      <c r="W136" s="49" t="e">
        <f>((SUMIFS(FMZINp4_laika_grafiks!$K$94:$K$228,FMZINp4_laika_grafiks!#REF!,'GRAFIKI II'!$P136,FMZINp4_laika_grafiks!$M$94:$M$228,'GRAFIKI II'!W$119))/1000000)+W135</f>
        <v>#REF!</v>
      </c>
      <c r="X136" s="49" t="e">
        <f>((SUMIFS(FMZINp4_laika_grafiks!$K$94:$K$228,FMZINp4_laika_grafiks!#REF!,'GRAFIKI II'!$P136,FMZINp4_laika_grafiks!$M$94:$M$228,'GRAFIKI II'!X$119))/1000000)+X135</f>
        <v>#REF!</v>
      </c>
      <c r="Y136" s="49" t="e">
        <f>((SUMIFS(FMZINp4_laika_grafiks!$K$94:$K$228,FMZINp4_laika_grafiks!#REF!,'GRAFIKI II'!$P136,FMZINp4_laika_grafiks!$M$94:$M$228,'GRAFIKI II'!Y$119))/1000000)+Y135</f>
        <v>#REF!</v>
      </c>
      <c r="Z136" s="49" t="e">
        <f>((SUMIFS(FMZINp4_laika_grafiks!$K$94:$K$228,FMZINp4_laika_grafiks!#REF!,'GRAFIKI II'!$P136,FMZINp4_laika_grafiks!$M$94:$M$228,'GRAFIKI II'!Z$119))/1000000)+Z135</f>
        <v>#REF!</v>
      </c>
      <c r="AA136" s="49" t="e">
        <f>((SUMIFS(FMZINp4_laika_grafiks!$K$94:$K$228,FMZINp4_laika_grafiks!#REF!,'GRAFIKI II'!$P136,FMZINp4_laika_grafiks!$M$94:$M$228,'GRAFIKI II'!AA$119))/1000000)+AA135</f>
        <v>#REF!</v>
      </c>
      <c r="AB136" s="49" t="e">
        <f>((SUMIFS(FMZINp4_laika_grafiks!$K$94:$K$228,FMZINp4_laika_grafiks!#REF!,'GRAFIKI II'!$P136,FMZINp4_laika_grafiks!$M$94:$M$228,'GRAFIKI II'!AB$119))/1000000)+AB135</f>
        <v>#REF!</v>
      </c>
    </row>
    <row r="137" spans="1:28" x14ac:dyDescent="0.25">
      <c r="A137" s="45" t="s">
        <v>46</v>
      </c>
      <c r="B137" s="85" t="e">
        <f>SUMIFS(FMZINp4_laika_grafiks!$K$94:$K$228,FMZINp4_laika_grafiks!#REF!,'GRAFIKI II'!$A137,FMZINp4_laika_grafiks!$M$94:$M$228,'GRAFIKI II'!B$119)/1000000+B136</f>
        <v>#REF!</v>
      </c>
      <c r="C137" s="85" t="e">
        <f>SUMIFS(FMZINp4_laika_grafiks!$K$94:$K$228,FMZINp4_laika_grafiks!#REF!,'GRAFIKI II'!$A137,FMZINp4_laika_grafiks!$M$94:$M$228,'GRAFIKI II'!C$119)/1000000+C136</f>
        <v>#REF!</v>
      </c>
      <c r="D137" s="85" t="e">
        <f>SUMIFS(FMZINp4_laika_grafiks!$K$94:$K$228,FMZINp4_laika_grafiks!#REF!,'GRAFIKI II'!$A137,FMZINp4_laika_grafiks!$M$94:$M$228,'GRAFIKI II'!D$119)/1000000+D136</f>
        <v>#REF!</v>
      </c>
      <c r="E137" s="85" t="e">
        <f>SUMIFS(FMZINp4_laika_grafiks!$K$94:$K$228,FMZINp4_laika_grafiks!#REF!,'GRAFIKI II'!$A137,FMZINp4_laika_grafiks!$M$94:$M$228,'GRAFIKI II'!E$119)/1000000+E136</f>
        <v>#REF!</v>
      </c>
      <c r="F137" s="85" t="e">
        <f>SUMIFS(FMZINp4_laika_grafiks!$K$94:$K$228,FMZINp4_laika_grafiks!#REF!,'GRAFIKI II'!$A137,FMZINp4_laika_grafiks!$M$94:$M$228,'GRAFIKI II'!F$119)/1000000+F136</f>
        <v>#REF!</v>
      </c>
      <c r="G137" s="85" t="e">
        <f>SUMIFS(FMZINp4_laika_grafiks!$K$94:$K$228,FMZINp4_laika_grafiks!#REF!,'GRAFIKI II'!$A137,FMZINp4_laika_grafiks!$M$94:$M$228,'GRAFIKI II'!G$119)/1000000+G136</f>
        <v>#REF!</v>
      </c>
      <c r="H137" s="85" t="e">
        <f>SUMIFS(FMZINp4_laika_grafiks!$K$94:$K$228,FMZINp4_laika_grafiks!#REF!,'GRAFIKI II'!$A137,FMZINp4_laika_grafiks!$M$94:$M$228,'GRAFIKI II'!H$119)/1000000+H136</f>
        <v>#REF!</v>
      </c>
      <c r="I137" s="85" t="e">
        <f>SUMIFS(FMZINp4_laika_grafiks!$K$94:$K$228,FMZINp4_laika_grafiks!#REF!,'GRAFIKI II'!$A137,FMZINp4_laika_grafiks!$M$94:$M$228,'GRAFIKI II'!I$119)/1000000+I136</f>
        <v>#REF!</v>
      </c>
      <c r="J137" s="85" t="e">
        <f>SUMIFS(FMZINp4_laika_grafiks!$K$94:$K$228,FMZINp4_laika_grafiks!#REF!,'GRAFIKI II'!$A137,FMZINp4_laika_grafiks!$M$94:$M$228,'GRAFIKI II'!J$119)/1000000+J136</f>
        <v>#REF!</v>
      </c>
      <c r="K137" s="85" t="e">
        <f>SUMIFS(FMZINp4_laika_grafiks!$K$94:$K$228,FMZINp4_laika_grafiks!#REF!,'GRAFIKI II'!$A137,FMZINp4_laika_grafiks!$M$94:$M$228,'GRAFIKI II'!K$119)/1000000+K136</f>
        <v>#REF!</v>
      </c>
      <c r="L137" s="85" t="e">
        <f>SUMIFS(FMZINp4_laika_grafiks!$K$94:$K$228,FMZINp4_laika_grafiks!#REF!,'GRAFIKI II'!$A137,FMZINp4_laika_grafiks!$M$94:$M$228,'GRAFIKI II'!L$119)/1000000+L136</f>
        <v>#REF!</v>
      </c>
      <c r="M137" s="85" t="e">
        <f>SUMIFS(FMZINp4_laika_grafiks!$K$94:$K$228,FMZINp4_laika_grafiks!#REF!,'GRAFIKI II'!$A137,FMZINp4_laika_grafiks!$M$94:$M$228,'GRAFIKI II'!M$119)/1000000+M136</f>
        <v>#REF!</v>
      </c>
      <c r="P137" s="51" t="s">
        <v>46</v>
      </c>
      <c r="Q137" s="49" t="e">
        <f>((SUMIFS(FMZINp4_laika_grafiks!$K$94:$K$228,FMZINp4_laika_grafiks!#REF!,'GRAFIKI II'!$P137,FMZINp4_laika_grafiks!$M$94:$M$228,'GRAFIKI II'!Q$119))/1000000)+Q136</f>
        <v>#REF!</v>
      </c>
      <c r="R137" s="49" t="e">
        <f>((SUMIFS(FMZINp4_laika_grafiks!$K$94:$K$228,FMZINp4_laika_grafiks!#REF!,'GRAFIKI II'!$P137,FMZINp4_laika_grafiks!$M$94:$M$228,'GRAFIKI II'!R$119))/1000000)+R136</f>
        <v>#REF!</v>
      </c>
      <c r="S137" s="49" t="e">
        <f>((SUMIFS(FMZINp4_laika_grafiks!$K$94:$K$228,FMZINp4_laika_grafiks!#REF!,'GRAFIKI II'!$P137,FMZINp4_laika_grafiks!$M$94:$M$228,'GRAFIKI II'!S$119))/1000000)+S136</f>
        <v>#REF!</v>
      </c>
      <c r="T137" s="49" t="e">
        <f>((SUMIFS(FMZINp4_laika_grafiks!$K$94:$K$228,FMZINp4_laika_grafiks!#REF!,'GRAFIKI II'!$P137,FMZINp4_laika_grafiks!$M$94:$M$228,'GRAFIKI II'!T$119))/1000000)+T136</f>
        <v>#REF!</v>
      </c>
      <c r="U137" s="49" t="e">
        <f>((SUMIFS(FMZINp4_laika_grafiks!$K$94:$K$228,FMZINp4_laika_grafiks!#REF!,'GRAFIKI II'!$P137,FMZINp4_laika_grafiks!$M$94:$M$228,'GRAFIKI II'!U$119))/1000000)+U136</f>
        <v>#REF!</v>
      </c>
      <c r="V137" s="49" t="e">
        <f>((SUMIFS(FMZINp4_laika_grafiks!$K$94:$K$228,FMZINp4_laika_grafiks!#REF!,'GRAFIKI II'!$P137,FMZINp4_laika_grafiks!$M$94:$M$228,'GRAFIKI II'!V$119))/1000000)+V136</f>
        <v>#REF!</v>
      </c>
      <c r="W137" s="49" t="e">
        <f>((SUMIFS(FMZINp4_laika_grafiks!$K$94:$K$228,FMZINp4_laika_grafiks!#REF!,'GRAFIKI II'!$P137,FMZINp4_laika_grafiks!$M$94:$M$228,'GRAFIKI II'!W$119))/1000000)+W136</f>
        <v>#REF!</v>
      </c>
      <c r="X137" s="49" t="e">
        <f>((SUMIFS(FMZINp4_laika_grafiks!$K$94:$K$228,FMZINp4_laika_grafiks!#REF!,'GRAFIKI II'!$P137,FMZINp4_laika_grafiks!$M$94:$M$228,'GRAFIKI II'!X$119))/1000000)+X136</f>
        <v>#REF!</v>
      </c>
      <c r="Y137" s="49" t="e">
        <f>((SUMIFS(FMZINp4_laika_grafiks!$K$94:$K$228,FMZINp4_laika_grafiks!#REF!,'GRAFIKI II'!$P137,FMZINp4_laika_grafiks!$M$94:$M$228,'GRAFIKI II'!Y$119))/1000000)+Y136</f>
        <v>#REF!</v>
      </c>
      <c r="Z137" s="49" t="e">
        <f>((SUMIFS(FMZINp4_laika_grafiks!$K$94:$K$228,FMZINp4_laika_grafiks!#REF!,'GRAFIKI II'!$P137,FMZINp4_laika_grafiks!$M$94:$M$228,'GRAFIKI II'!Z$119))/1000000)+Z136</f>
        <v>#REF!</v>
      </c>
      <c r="AA137" s="49" t="e">
        <f>((SUMIFS(FMZINp4_laika_grafiks!$K$94:$K$228,FMZINp4_laika_grafiks!#REF!,'GRAFIKI II'!$P137,FMZINp4_laika_grafiks!$M$94:$M$228,'GRAFIKI II'!AA$119))/1000000)+AA136</f>
        <v>#REF!</v>
      </c>
      <c r="AB137" s="49" t="e">
        <f>((SUMIFS(FMZINp4_laika_grafiks!$K$94:$K$228,FMZINp4_laika_grafiks!#REF!,'GRAFIKI II'!$P137,FMZINp4_laika_grafiks!$M$94:$M$228,'GRAFIKI II'!AB$119))/1000000)+AB136</f>
        <v>#REF!</v>
      </c>
    </row>
    <row r="138" spans="1:28" x14ac:dyDescent="0.25">
      <c r="A138" s="45" t="s">
        <v>50</v>
      </c>
      <c r="B138" s="85" t="e">
        <f>SUMIFS(FMZINp4_laika_grafiks!$K$94:$K$228,FMZINp4_laika_grafiks!#REF!,'GRAFIKI II'!$A138,FMZINp4_laika_grafiks!$M$94:$M$228,'GRAFIKI II'!B$119)/1000000+B137</f>
        <v>#REF!</v>
      </c>
      <c r="C138" s="85" t="e">
        <f>SUMIFS(FMZINp4_laika_grafiks!$K$94:$K$228,FMZINp4_laika_grafiks!#REF!,'GRAFIKI II'!$A138,FMZINp4_laika_grafiks!$M$94:$M$228,'GRAFIKI II'!C$119)/1000000+C137</f>
        <v>#REF!</v>
      </c>
      <c r="D138" s="85" t="e">
        <f>SUMIFS(FMZINp4_laika_grafiks!$K$94:$K$228,FMZINp4_laika_grafiks!#REF!,'GRAFIKI II'!$A138,FMZINp4_laika_grafiks!$M$94:$M$228,'GRAFIKI II'!D$119)/1000000+D137</f>
        <v>#REF!</v>
      </c>
      <c r="E138" s="85" t="e">
        <f>SUMIFS(FMZINp4_laika_grafiks!$K$94:$K$228,FMZINp4_laika_grafiks!#REF!,'GRAFIKI II'!$A138,FMZINp4_laika_grafiks!$M$94:$M$228,'GRAFIKI II'!E$119)/1000000+E137</f>
        <v>#REF!</v>
      </c>
      <c r="F138" s="85" t="e">
        <f>SUMIFS(FMZINp4_laika_grafiks!$K$94:$K$228,FMZINp4_laika_grafiks!#REF!,'GRAFIKI II'!$A138,FMZINp4_laika_grafiks!$M$94:$M$228,'GRAFIKI II'!F$119)/1000000+F137</f>
        <v>#REF!</v>
      </c>
      <c r="G138" s="85" t="e">
        <f>SUMIFS(FMZINp4_laika_grafiks!$K$94:$K$228,FMZINp4_laika_grafiks!#REF!,'GRAFIKI II'!$A138,FMZINp4_laika_grafiks!$M$94:$M$228,'GRAFIKI II'!G$119)/1000000+G137</f>
        <v>#REF!</v>
      </c>
      <c r="H138" s="85" t="e">
        <f>SUMIFS(FMZINp4_laika_grafiks!$K$94:$K$228,FMZINp4_laika_grafiks!#REF!,'GRAFIKI II'!$A138,FMZINp4_laika_grafiks!$M$94:$M$228,'GRAFIKI II'!H$119)/1000000+H137</f>
        <v>#REF!</v>
      </c>
      <c r="I138" s="85" t="e">
        <f>SUMIFS(FMZINp4_laika_grafiks!$K$94:$K$228,FMZINp4_laika_grafiks!#REF!,'GRAFIKI II'!$A138,FMZINp4_laika_grafiks!$M$94:$M$228,'GRAFIKI II'!I$119)/1000000+I137</f>
        <v>#REF!</v>
      </c>
      <c r="J138" s="85" t="e">
        <f>SUMIFS(FMZINp4_laika_grafiks!$K$94:$K$228,FMZINp4_laika_grafiks!#REF!,'GRAFIKI II'!$A138,FMZINp4_laika_grafiks!$M$94:$M$228,'GRAFIKI II'!J$119)/1000000+J137</f>
        <v>#REF!</v>
      </c>
      <c r="K138" s="85" t="e">
        <f>SUMIFS(FMZINp4_laika_grafiks!$K$94:$K$228,FMZINp4_laika_grafiks!#REF!,'GRAFIKI II'!$A138,FMZINp4_laika_grafiks!$M$94:$M$228,'GRAFIKI II'!K$119)/1000000+K137</f>
        <v>#REF!</v>
      </c>
      <c r="L138" s="85" t="e">
        <f>SUMIFS(FMZINp4_laika_grafiks!$K$94:$K$228,FMZINp4_laika_grafiks!#REF!,'GRAFIKI II'!$A138,FMZINp4_laika_grafiks!$M$94:$M$228,'GRAFIKI II'!L$119)/1000000+L137</f>
        <v>#REF!</v>
      </c>
      <c r="M138" s="85" t="e">
        <f>SUMIFS(FMZINp4_laika_grafiks!$K$94:$K$228,FMZINp4_laika_grafiks!#REF!,'GRAFIKI II'!$A138,FMZINp4_laika_grafiks!$M$94:$M$228,'GRAFIKI II'!M$119)/1000000+M137</f>
        <v>#REF!</v>
      </c>
      <c r="P138" s="51" t="s">
        <v>50</v>
      </c>
      <c r="Q138" s="49" t="e">
        <f>((SUMIFS(FMZINp4_laika_grafiks!$K$94:$K$228,FMZINp4_laika_grafiks!#REF!,'GRAFIKI II'!$P138,FMZINp4_laika_grafiks!$M$94:$M$228,'GRAFIKI II'!Q$119))/1000000)+Q137</f>
        <v>#REF!</v>
      </c>
      <c r="R138" s="49" t="e">
        <f>((SUMIFS(FMZINp4_laika_grafiks!$K$94:$K$228,FMZINp4_laika_grafiks!#REF!,'GRAFIKI II'!$P138,FMZINp4_laika_grafiks!$M$94:$M$228,'GRAFIKI II'!R$119))/1000000)+R137</f>
        <v>#REF!</v>
      </c>
      <c r="S138" s="49" t="e">
        <f>((SUMIFS(FMZINp4_laika_grafiks!$K$94:$K$228,FMZINp4_laika_grafiks!#REF!,'GRAFIKI II'!$P138,FMZINp4_laika_grafiks!$M$94:$M$228,'GRAFIKI II'!S$119))/1000000)+S137</f>
        <v>#REF!</v>
      </c>
      <c r="T138" s="49" t="e">
        <f>((SUMIFS(FMZINp4_laika_grafiks!$K$94:$K$228,FMZINp4_laika_grafiks!#REF!,'GRAFIKI II'!$P138,FMZINp4_laika_grafiks!$M$94:$M$228,'GRAFIKI II'!T$119))/1000000)+T137</f>
        <v>#REF!</v>
      </c>
      <c r="U138" s="49" t="e">
        <f>((SUMIFS(FMZINp4_laika_grafiks!$K$94:$K$228,FMZINp4_laika_grafiks!#REF!,'GRAFIKI II'!$P138,FMZINp4_laika_grafiks!$M$94:$M$228,'GRAFIKI II'!U$119))/1000000)+U137</f>
        <v>#REF!</v>
      </c>
      <c r="V138" s="49" t="e">
        <f>((SUMIFS(FMZINp4_laika_grafiks!$K$94:$K$228,FMZINp4_laika_grafiks!#REF!,'GRAFIKI II'!$P138,FMZINp4_laika_grafiks!$M$94:$M$228,'GRAFIKI II'!V$119))/1000000)+V137</f>
        <v>#REF!</v>
      </c>
      <c r="W138" s="49" t="e">
        <f>((SUMIFS(FMZINp4_laika_grafiks!$K$94:$K$228,FMZINp4_laika_grafiks!#REF!,'GRAFIKI II'!$P138,FMZINp4_laika_grafiks!$M$94:$M$228,'GRAFIKI II'!W$119))/1000000)+W137</f>
        <v>#REF!</v>
      </c>
      <c r="X138" s="49" t="e">
        <f>((SUMIFS(FMZINp4_laika_grafiks!$K$94:$K$228,FMZINp4_laika_grafiks!#REF!,'GRAFIKI II'!$P138,FMZINp4_laika_grafiks!$M$94:$M$228,'GRAFIKI II'!X$119))/1000000)+X137</f>
        <v>#REF!</v>
      </c>
      <c r="Y138" s="49" t="e">
        <f>((SUMIFS(FMZINp4_laika_grafiks!$K$94:$K$228,FMZINp4_laika_grafiks!#REF!,'GRAFIKI II'!$P138,FMZINp4_laika_grafiks!$M$94:$M$228,'GRAFIKI II'!Y$119))/1000000)+Y137</f>
        <v>#REF!</v>
      </c>
      <c r="Z138" s="49" t="e">
        <f>((SUMIFS(FMZINp4_laika_grafiks!$K$94:$K$228,FMZINp4_laika_grafiks!#REF!,'GRAFIKI II'!$P138,FMZINp4_laika_grafiks!$M$94:$M$228,'GRAFIKI II'!Z$119))/1000000)+Z137</f>
        <v>#REF!</v>
      </c>
      <c r="AA138" s="49" t="e">
        <f>((SUMIFS(FMZINp4_laika_grafiks!$K$94:$K$228,FMZINp4_laika_grafiks!#REF!,'GRAFIKI II'!$P138,FMZINp4_laika_grafiks!$M$94:$M$228,'GRAFIKI II'!AA$119))/1000000)+AA137</f>
        <v>#REF!</v>
      </c>
      <c r="AB138" s="49" t="e">
        <f>((SUMIFS(FMZINp4_laika_grafiks!$K$94:$K$228,FMZINp4_laika_grafiks!#REF!,'GRAFIKI II'!$P138,FMZINp4_laika_grafiks!$M$94:$M$228,'GRAFIKI II'!AB$119))/1000000)+AB137</f>
        <v>#REF!</v>
      </c>
    </row>
    <row r="139" spans="1:28" x14ac:dyDescent="0.25">
      <c r="A139" s="45" t="s">
        <v>51</v>
      </c>
      <c r="B139" s="85" t="e">
        <f>SUMIFS(FMZINp4_laika_grafiks!$K$94:$K$228,FMZINp4_laika_grafiks!#REF!,'GRAFIKI II'!$A139,FMZINp4_laika_grafiks!$M$94:$M$228,'GRAFIKI II'!B$119)/1000000+B138</f>
        <v>#REF!</v>
      </c>
      <c r="C139" s="85" t="e">
        <f>SUMIFS(FMZINp4_laika_grafiks!$K$94:$K$228,FMZINp4_laika_grafiks!#REF!,'GRAFIKI II'!$A139,FMZINp4_laika_grafiks!$M$94:$M$228,'GRAFIKI II'!C$119)/1000000+C138</f>
        <v>#REF!</v>
      </c>
      <c r="D139" s="85" t="e">
        <f>SUMIFS(FMZINp4_laika_grafiks!$K$94:$K$228,FMZINp4_laika_grafiks!#REF!,'GRAFIKI II'!$A139,FMZINp4_laika_grafiks!$M$94:$M$228,'GRAFIKI II'!D$119)/1000000+D138</f>
        <v>#REF!</v>
      </c>
      <c r="E139" s="85" t="e">
        <f>SUMIFS(FMZINp4_laika_grafiks!$K$94:$K$228,FMZINp4_laika_grafiks!#REF!,'GRAFIKI II'!$A139,FMZINp4_laika_grafiks!$M$94:$M$228,'GRAFIKI II'!E$119)/1000000+E138</f>
        <v>#REF!</v>
      </c>
      <c r="F139" s="85" t="e">
        <f>SUMIFS(FMZINp4_laika_grafiks!$K$94:$K$228,FMZINp4_laika_grafiks!#REF!,'GRAFIKI II'!$A139,FMZINp4_laika_grafiks!$M$94:$M$228,'GRAFIKI II'!F$119)/1000000+F138</f>
        <v>#REF!</v>
      </c>
      <c r="G139" s="85" t="e">
        <f>SUMIFS(FMZINp4_laika_grafiks!$K$94:$K$228,FMZINp4_laika_grafiks!#REF!,'GRAFIKI II'!$A139,FMZINp4_laika_grafiks!$M$94:$M$228,'GRAFIKI II'!G$119)/1000000+G138</f>
        <v>#REF!</v>
      </c>
      <c r="H139" s="85" t="e">
        <f>SUMIFS(FMZINp4_laika_grafiks!$K$94:$K$228,FMZINp4_laika_grafiks!#REF!,'GRAFIKI II'!$A139,FMZINp4_laika_grafiks!$M$94:$M$228,'GRAFIKI II'!H$119)/1000000+H138</f>
        <v>#REF!</v>
      </c>
      <c r="I139" s="85" t="e">
        <f>SUMIFS(FMZINp4_laika_grafiks!$K$94:$K$228,FMZINp4_laika_grafiks!#REF!,'GRAFIKI II'!$A139,FMZINp4_laika_grafiks!$M$94:$M$228,'GRAFIKI II'!I$119)/1000000+I138</f>
        <v>#REF!</v>
      </c>
      <c r="J139" s="85" t="e">
        <f>SUMIFS(FMZINp4_laika_grafiks!$K$94:$K$228,FMZINp4_laika_grafiks!#REF!,'GRAFIKI II'!$A139,FMZINp4_laika_grafiks!$M$94:$M$228,'GRAFIKI II'!J$119)/1000000+J138</f>
        <v>#REF!</v>
      </c>
      <c r="K139" s="85" t="e">
        <f>SUMIFS(FMZINp4_laika_grafiks!$K$94:$K$228,FMZINp4_laika_grafiks!#REF!,'GRAFIKI II'!$A139,FMZINp4_laika_grafiks!$M$94:$M$228,'GRAFIKI II'!K$119)/1000000+K138</f>
        <v>#REF!</v>
      </c>
      <c r="L139" s="85" t="e">
        <f>SUMIFS(FMZINp4_laika_grafiks!$K$94:$K$228,FMZINp4_laika_grafiks!#REF!,'GRAFIKI II'!$A139,FMZINp4_laika_grafiks!$M$94:$M$228,'GRAFIKI II'!L$119)/1000000+L138</f>
        <v>#REF!</v>
      </c>
      <c r="M139" s="85" t="e">
        <f>SUMIFS(FMZINp4_laika_grafiks!$K$94:$K$228,FMZINp4_laika_grafiks!#REF!,'GRAFIKI II'!$A139,FMZINp4_laika_grafiks!$M$94:$M$228,'GRAFIKI II'!M$119)/1000000+M138</f>
        <v>#REF!</v>
      </c>
      <c r="P139" s="51" t="s">
        <v>51</v>
      </c>
      <c r="Q139" s="49" t="e">
        <f>((SUMIFS(FMZINp4_laika_grafiks!$K$94:$K$228,FMZINp4_laika_grafiks!#REF!,'GRAFIKI II'!$P139,FMZINp4_laika_grafiks!$M$94:$M$228,'GRAFIKI II'!Q$119))/1000000)+Q138</f>
        <v>#REF!</v>
      </c>
      <c r="R139" s="49" t="e">
        <f>((SUMIFS(FMZINp4_laika_grafiks!$K$94:$K$228,FMZINp4_laika_grafiks!#REF!,'GRAFIKI II'!$P139,FMZINp4_laika_grafiks!$M$94:$M$228,'GRAFIKI II'!R$119))/1000000)+R138</f>
        <v>#REF!</v>
      </c>
      <c r="S139" s="49" t="e">
        <f>((SUMIFS(FMZINp4_laika_grafiks!$K$94:$K$228,FMZINp4_laika_grafiks!#REF!,'GRAFIKI II'!$P139,FMZINp4_laika_grafiks!$M$94:$M$228,'GRAFIKI II'!S$119))/1000000)+S138</f>
        <v>#REF!</v>
      </c>
      <c r="T139" s="49" t="e">
        <f>((SUMIFS(FMZINp4_laika_grafiks!$K$94:$K$228,FMZINp4_laika_grafiks!#REF!,'GRAFIKI II'!$P139,FMZINp4_laika_grafiks!$M$94:$M$228,'GRAFIKI II'!T$119))/1000000)+T138</f>
        <v>#REF!</v>
      </c>
      <c r="U139" s="49" t="e">
        <f>((SUMIFS(FMZINp4_laika_grafiks!$K$94:$K$228,FMZINp4_laika_grafiks!#REF!,'GRAFIKI II'!$P139,FMZINp4_laika_grafiks!$M$94:$M$228,'GRAFIKI II'!U$119))/1000000)+U138</f>
        <v>#REF!</v>
      </c>
      <c r="V139" s="49" t="e">
        <f>((SUMIFS(FMZINp4_laika_grafiks!$K$94:$K$228,FMZINp4_laika_grafiks!#REF!,'GRAFIKI II'!$P139,FMZINp4_laika_grafiks!$M$94:$M$228,'GRAFIKI II'!V$119))/1000000)+V138</f>
        <v>#REF!</v>
      </c>
      <c r="W139" s="49" t="e">
        <f>((SUMIFS(FMZINp4_laika_grafiks!$K$94:$K$228,FMZINp4_laika_grafiks!#REF!,'GRAFIKI II'!$P139,FMZINp4_laika_grafiks!$M$94:$M$228,'GRAFIKI II'!W$119))/1000000)+W138</f>
        <v>#REF!</v>
      </c>
      <c r="X139" s="49" t="e">
        <f>((SUMIFS(FMZINp4_laika_grafiks!$K$94:$K$228,FMZINp4_laika_grafiks!#REF!,'GRAFIKI II'!$P139,FMZINp4_laika_grafiks!$M$94:$M$228,'GRAFIKI II'!X$119))/1000000)+X138</f>
        <v>#REF!</v>
      </c>
      <c r="Y139" s="49" t="e">
        <f>((SUMIFS(FMZINp4_laika_grafiks!$K$94:$K$228,FMZINp4_laika_grafiks!#REF!,'GRAFIKI II'!$P139,FMZINp4_laika_grafiks!$M$94:$M$228,'GRAFIKI II'!Y$119))/1000000)+Y138</f>
        <v>#REF!</v>
      </c>
      <c r="Z139" s="49" t="e">
        <f>((SUMIFS(FMZINp4_laika_grafiks!$K$94:$K$228,FMZINp4_laika_grafiks!#REF!,'GRAFIKI II'!$P139,FMZINp4_laika_grafiks!$M$94:$M$228,'GRAFIKI II'!Z$119))/1000000)+Z138</f>
        <v>#REF!</v>
      </c>
      <c r="AA139" s="49" t="e">
        <f>((SUMIFS(FMZINp4_laika_grafiks!$K$94:$K$228,FMZINp4_laika_grafiks!#REF!,'GRAFIKI II'!$P139,FMZINp4_laika_grafiks!$M$94:$M$228,'GRAFIKI II'!AA$119))/1000000)+AA138</f>
        <v>#REF!</v>
      </c>
      <c r="AB139" s="49" t="e">
        <f>((SUMIFS(FMZINp4_laika_grafiks!$K$94:$K$228,FMZINp4_laika_grafiks!#REF!,'GRAFIKI II'!$P139,FMZINp4_laika_grafiks!$M$94:$M$228,'GRAFIKI II'!AB$119))/1000000)+AB138</f>
        <v>#REF!</v>
      </c>
    </row>
    <row r="140" spans="1:28" x14ac:dyDescent="0.25">
      <c r="A140" s="45" t="s">
        <v>52</v>
      </c>
      <c r="B140" s="85" t="e">
        <f>SUMIFS(FMZINp4_laika_grafiks!$K$94:$K$228,FMZINp4_laika_grafiks!#REF!,'GRAFIKI II'!$A140,FMZINp4_laika_grafiks!$M$94:$M$228,'GRAFIKI II'!B$119)/1000000+B139</f>
        <v>#REF!</v>
      </c>
      <c r="C140" s="85" t="e">
        <f>SUMIFS(FMZINp4_laika_grafiks!$K$94:$K$228,FMZINp4_laika_grafiks!#REF!,'GRAFIKI II'!$A140,FMZINp4_laika_grafiks!$M$94:$M$228,'GRAFIKI II'!C$119)/1000000+C139</f>
        <v>#REF!</v>
      </c>
      <c r="D140" s="85" t="e">
        <f>SUMIFS(FMZINp4_laika_grafiks!$K$94:$K$228,FMZINp4_laika_grafiks!#REF!,'GRAFIKI II'!$A140,FMZINp4_laika_grafiks!$M$94:$M$228,'GRAFIKI II'!D$119)/1000000+D139</f>
        <v>#REF!</v>
      </c>
      <c r="E140" s="85" t="e">
        <f>SUMIFS(FMZINp4_laika_grafiks!$K$94:$K$228,FMZINp4_laika_grafiks!#REF!,'GRAFIKI II'!$A140,FMZINp4_laika_grafiks!$M$94:$M$228,'GRAFIKI II'!E$119)/1000000+E139</f>
        <v>#REF!</v>
      </c>
      <c r="F140" s="85" t="e">
        <f>SUMIFS(FMZINp4_laika_grafiks!$K$94:$K$228,FMZINp4_laika_grafiks!#REF!,'GRAFIKI II'!$A140,FMZINp4_laika_grafiks!$M$94:$M$228,'GRAFIKI II'!F$119)/1000000+F139</f>
        <v>#REF!</v>
      </c>
      <c r="G140" s="85" t="e">
        <f>SUMIFS(FMZINp4_laika_grafiks!$K$94:$K$228,FMZINp4_laika_grafiks!#REF!,'GRAFIKI II'!$A140,FMZINp4_laika_grafiks!$M$94:$M$228,'GRAFIKI II'!G$119)/1000000+G139</f>
        <v>#REF!</v>
      </c>
      <c r="H140" s="85" t="e">
        <f>SUMIFS(FMZINp4_laika_grafiks!$K$94:$K$228,FMZINp4_laika_grafiks!#REF!,'GRAFIKI II'!$A140,FMZINp4_laika_grafiks!$M$94:$M$228,'GRAFIKI II'!H$119)/1000000+H139</f>
        <v>#REF!</v>
      </c>
      <c r="I140" s="85" t="e">
        <f>SUMIFS(FMZINp4_laika_grafiks!$K$94:$K$228,FMZINp4_laika_grafiks!#REF!,'GRAFIKI II'!$A140,FMZINp4_laika_grafiks!$M$94:$M$228,'GRAFIKI II'!I$119)/1000000+I139</f>
        <v>#REF!</v>
      </c>
      <c r="J140" s="85" t="e">
        <f>SUMIFS(FMZINp4_laika_grafiks!$K$94:$K$228,FMZINp4_laika_grafiks!#REF!,'GRAFIKI II'!$A140,FMZINp4_laika_grafiks!$M$94:$M$228,'GRAFIKI II'!J$119)/1000000+J139</f>
        <v>#REF!</v>
      </c>
      <c r="K140" s="85" t="e">
        <f>SUMIFS(FMZINp4_laika_grafiks!$K$94:$K$228,FMZINp4_laika_grafiks!#REF!,'GRAFIKI II'!$A140,FMZINp4_laika_grafiks!$M$94:$M$228,'GRAFIKI II'!K$119)/1000000+K139</f>
        <v>#REF!</v>
      </c>
      <c r="L140" s="85" t="e">
        <f>SUMIFS(FMZINp4_laika_grafiks!$K$94:$K$228,FMZINp4_laika_grafiks!#REF!,'GRAFIKI II'!$A140,FMZINp4_laika_grafiks!$M$94:$M$228,'GRAFIKI II'!L$119)/1000000+L139</f>
        <v>#REF!</v>
      </c>
      <c r="M140" s="85" t="e">
        <f>SUMIFS(FMZINp4_laika_grafiks!$K$94:$K$228,FMZINp4_laika_grafiks!#REF!,'GRAFIKI II'!$A140,FMZINp4_laika_grafiks!$M$94:$M$228,'GRAFIKI II'!M$119)/1000000+M139</f>
        <v>#REF!</v>
      </c>
      <c r="P140" s="51" t="s">
        <v>52</v>
      </c>
      <c r="Q140" s="49" t="e">
        <f>((SUMIFS(FMZINp4_laika_grafiks!$K$94:$K$228,FMZINp4_laika_grafiks!#REF!,'GRAFIKI II'!$P140,FMZINp4_laika_grafiks!$M$94:$M$228,'GRAFIKI II'!Q$119))/1000000)+Q139</f>
        <v>#REF!</v>
      </c>
      <c r="R140" s="49" t="e">
        <f>((SUMIFS(FMZINp4_laika_grafiks!$K$94:$K$228,FMZINp4_laika_grafiks!#REF!,'GRAFIKI II'!$P140,FMZINp4_laika_grafiks!$M$94:$M$228,'GRAFIKI II'!R$119))/1000000)+R139</f>
        <v>#REF!</v>
      </c>
      <c r="S140" s="49" t="e">
        <f>((SUMIFS(FMZINp4_laika_grafiks!$K$94:$K$228,FMZINp4_laika_grafiks!#REF!,'GRAFIKI II'!$P140,FMZINp4_laika_grafiks!$M$94:$M$228,'GRAFIKI II'!S$119))/1000000)+S139</f>
        <v>#REF!</v>
      </c>
      <c r="T140" s="49" t="e">
        <f>((SUMIFS(FMZINp4_laika_grafiks!$K$94:$K$228,FMZINp4_laika_grafiks!#REF!,'GRAFIKI II'!$P140,FMZINp4_laika_grafiks!$M$94:$M$228,'GRAFIKI II'!T$119))/1000000)+T139</f>
        <v>#REF!</v>
      </c>
      <c r="U140" s="49" t="e">
        <f>((SUMIFS(FMZINp4_laika_grafiks!$K$94:$K$228,FMZINp4_laika_grafiks!#REF!,'GRAFIKI II'!$P140,FMZINp4_laika_grafiks!$M$94:$M$228,'GRAFIKI II'!U$119))/1000000)+U139</f>
        <v>#REF!</v>
      </c>
      <c r="V140" s="49" t="e">
        <f>((SUMIFS(FMZINp4_laika_grafiks!$K$94:$K$228,FMZINp4_laika_grafiks!#REF!,'GRAFIKI II'!$P140,FMZINp4_laika_grafiks!$M$94:$M$228,'GRAFIKI II'!V$119))/1000000)+V139</f>
        <v>#REF!</v>
      </c>
      <c r="W140" s="49" t="e">
        <f>((SUMIFS(FMZINp4_laika_grafiks!$K$94:$K$228,FMZINp4_laika_grafiks!#REF!,'GRAFIKI II'!$P140,FMZINp4_laika_grafiks!$M$94:$M$228,'GRAFIKI II'!W$119))/1000000)+W139</f>
        <v>#REF!</v>
      </c>
      <c r="X140" s="49" t="e">
        <f>((SUMIFS(FMZINp4_laika_grafiks!$K$94:$K$228,FMZINp4_laika_grafiks!#REF!,'GRAFIKI II'!$P140,FMZINp4_laika_grafiks!$M$94:$M$228,'GRAFIKI II'!X$119))/1000000)+X139</f>
        <v>#REF!</v>
      </c>
      <c r="Y140" s="49" t="e">
        <f>((SUMIFS(FMZINp4_laika_grafiks!$K$94:$K$228,FMZINp4_laika_grafiks!#REF!,'GRAFIKI II'!$P140,FMZINp4_laika_grafiks!$M$94:$M$228,'GRAFIKI II'!Y$119))/1000000)+Y139</f>
        <v>#REF!</v>
      </c>
      <c r="Z140" s="49" t="e">
        <f>((SUMIFS(FMZINp4_laika_grafiks!$K$94:$K$228,FMZINp4_laika_grafiks!#REF!,'GRAFIKI II'!$P140,FMZINp4_laika_grafiks!$M$94:$M$228,'GRAFIKI II'!Z$119))/1000000)+Z139</f>
        <v>#REF!</v>
      </c>
      <c r="AA140" s="49" t="e">
        <f>((SUMIFS(FMZINp4_laika_grafiks!$K$94:$K$228,FMZINp4_laika_grafiks!#REF!,'GRAFIKI II'!$P140,FMZINp4_laika_grafiks!$M$94:$M$228,'GRAFIKI II'!AA$119))/1000000)+AA139</f>
        <v>#REF!</v>
      </c>
      <c r="AB140" s="49" t="e">
        <f>((SUMIFS(FMZINp4_laika_grafiks!$K$94:$K$228,FMZINp4_laika_grafiks!#REF!,'GRAFIKI II'!$P140,FMZINp4_laika_grafiks!$M$94:$M$228,'GRAFIKI II'!AB$119))/1000000)+AB139</f>
        <v>#REF!</v>
      </c>
    </row>
    <row r="141" spans="1:28" x14ac:dyDescent="0.25">
      <c r="A141" s="45" t="s">
        <v>53</v>
      </c>
      <c r="B141" s="85" t="e">
        <f>SUMIFS(FMZINp4_laika_grafiks!$K$94:$K$228,FMZINp4_laika_grafiks!#REF!,'GRAFIKI II'!$A141,FMZINp4_laika_grafiks!$M$94:$M$228,'GRAFIKI II'!B$119)/1000000+B140</f>
        <v>#REF!</v>
      </c>
      <c r="C141" s="85" t="e">
        <f>SUMIFS(FMZINp4_laika_grafiks!$K$94:$K$228,FMZINp4_laika_grafiks!#REF!,'GRAFIKI II'!$A141,FMZINp4_laika_grafiks!$M$94:$M$228,'GRAFIKI II'!C$119)/1000000+C140</f>
        <v>#REF!</v>
      </c>
      <c r="D141" s="85" t="e">
        <f>SUMIFS(FMZINp4_laika_grafiks!$K$94:$K$228,FMZINp4_laika_grafiks!#REF!,'GRAFIKI II'!$A141,FMZINp4_laika_grafiks!$M$94:$M$228,'GRAFIKI II'!D$119)/1000000+D140</f>
        <v>#REF!</v>
      </c>
      <c r="E141" s="85" t="e">
        <f>SUMIFS(FMZINp4_laika_grafiks!$K$94:$K$228,FMZINp4_laika_grafiks!#REF!,'GRAFIKI II'!$A141,FMZINp4_laika_grafiks!$M$94:$M$228,'GRAFIKI II'!E$119)/1000000+E140</f>
        <v>#REF!</v>
      </c>
      <c r="F141" s="85" t="e">
        <f>SUMIFS(FMZINp4_laika_grafiks!$K$94:$K$228,FMZINp4_laika_grafiks!#REF!,'GRAFIKI II'!$A141,FMZINp4_laika_grafiks!$M$94:$M$228,'GRAFIKI II'!F$119)/1000000+F140</f>
        <v>#REF!</v>
      </c>
      <c r="G141" s="85" t="e">
        <f>SUMIFS(FMZINp4_laika_grafiks!$K$94:$K$228,FMZINp4_laika_grafiks!#REF!,'GRAFIKI II'!$A141,FMZINp4_laika_grafiks!$M$94:$M$228,'GRAFIKI II'!G$119)/1000000+G140</f>
        <v>#REF!</v>
      </c>
      <c r="H141" s="85" t="e">
        <f>SUMIFS(FMZINp4_laika_grafiks!$K$94:$K$228,FMZINp4_laika_grafiks!#REF!,'GRAFIKI II'!$A141,FMZINp4_laika_grafiks!$M$94:$M$228,'GRAFIKI II'!H$119)/1000000+H140</f>
        <v>#REF!</v>
      </c>
      <c r="I141" s="85" t="e">
        <f>SUMIFS(FMZINp4_laika_grafiks!$K$94:$K$228,FMZINp4_laika_grafiks!#REF!,'GRAFIKI II'!$A141,FMZINp4_laika_grafiks!$M$94:$M$228,'GRAFIKI II'!I$119)/1000000+I140</f>
        <v>#REF!</v>
      </c>
      <c r="J141" s="85" t="e">
        <f>SUMIFS(FMZINp4_laika_grafiks!$K$94:$K$228,FMZINp4_laika_grafiks!#REF!,'GRAFIKI II'!$A141,FMZINp4_laika_grafiks!$M$94:$M$228,'GRAFIKI II'!J$119)/1000000+J140</f>
        <v>#REF!</v>
      </c>
      <c r="K141" s="85" t="e">
        <f>SUMIFS(FMZINp4_laika_grafiks!$K$94:$K$228,FMZINp4_laika_grafiks!#REF!,'GRAFIKI II'!$A141,FMZINp4_laika_grafiks!$M$94:$M$228,'GRAFIKI II'!K$119)/1000000+K140</f>
        <v>#REF!</v>
      </c>
      <c r="L141" s="85" t="e">
        <f>SUMIFS(FMZINp4_laika_grafiks!$K$94:$K$228,FMZINp4_laika_grafiks!#REF!,'GRAFIKI II'!$A141,FMZINp4_laika_grafiks!$M$94:$M$228,'GRAFIKI II'!L$119)/1000000+L140</f>
        <v>#REF!</v>
      </c>
      <c r="M141" s="85" t="e">
        <f>SUMIFS(FMZINp4_laika_grafiks!$K$94:$K$228,FMZINp4_laika_grafiks!#REF!,'GRAFIKI II'!$A141,FMZINp4_laika_grafiks!$M$94:$M$228,'GRAFIKI II'!M$119)/1000000+M140</f>
        <v>#REF!</v>
      </c>
      <c r="P141" s="51" t="s">
        <v>53</v>
      </c>
      <c r="Q141" s="49" t="e">
        <f>((SUMIFS(FMZINp4_laika_grafiks!$K$94:$K$228,FMZINp4_laika_grafiks!#REF!,'GRAFIKI II'!$P141,FMZINp4_laika_grafiks!$M$94:$M$228,'GRAFIKI II'!Q$119))/1000000)+Q140</f>
        <v>#REF!</v>
      </c>
      <c r="R141" s="49" t="e">
        <f>((SUMIFS(FMZINp4_laika_grafiks!$K$94:$K$228,FMZINp4_laika_grafiks!#REF!,'GRAFIKI II'!$P141,FMZINp4_laika_grafiks!$M$94:$M$228,'GRAFIKI II'!R$119))/1000000)+R140</f>
        <v>#REF!</v>
      </c>
      <c r="S141" s="49" t="e">
        <f>((SUMIFS(FMZINp4_laika_grafiks!$K$94:$K$228,FMZINp4_laika_grafiks!#REF!,'GRAFIKI II'!$P141,FMZINp4_laika_grafiks!$M$94:$M$228,'GRAFIKI II'!S$119))/1000000)+S140</f>
        <v>#REF!</v>
      </c>
      <c r="T141" s="49" t="e">
        <f>((SUMIFS(FMZINp4_laika_grafiks!$K$94:$K$228,FMZINp4_laika_grafiks!#REF!,'GRAFIKI II'!$P141,FMZINp4_laika_grafiks!$M$94:$M$228,'GRAFIKI II'!T$119))/1000000)+T140</f>
        <v>#REF!</v>
      </c>
      <c r="U141" s="49" t="e">
        <f>((SUMIFS(FMZINp4_laika_grafiks!$K$94:$K$228,FMZINp4_laika_grafiks!#REF!,'GRAFIKI II'!$P141,FMZINp4_laika_grafiks!$M$94:$M$228,'GRAFIKI II'!U$119))/1000000)+U140</f>
        <v>#REF!</v>
      </c>
      <c r="V141" s="49" t="e">
        <f>((SUMIFS(FMZINp4_laika_grafiks!$K$94:$K$228,FMZINp4_laika_grafiks!#REF!,'GRAFIKI II'!$P141,FMZINp4_laika_grafiks!$M$94:$M$228,'GRAFIKI II'!V$119))/1000000)+V140</f>
        <v>#REF!</v>
      </c>
      <c r="W141" s="49" t="e">
        <f>((SUMIFS(FMZINp4_laika_grafiks!$K$94:$K$228,FMZINp4_laika_grafiks!#REF!,'GRAFIKI II'!$P141,FMZINp4_laika_grafiks!$M$94:$M$228,'GRAFIKI II'!W$119))/1000000)+W140</f>
        <v>#REF!</v>
      </c>
      <c r="X141" s="49" t="e">
        <f>((SUMIFS(FMZINp4_laika_grafiks!$K$94:$K$228,FMZINp4_laika_grafiks!#REF!,'GRAFIKI II'!$P141,FMZINp4_laika_grafiks!$M$94:$M$228,'GRAFIKI II'!X$119))/1000000)+X140</f>
        <v>#REF!</v>
      </c>
      <c r="Y141" s="49" t="e">
        <f>((SUMIFS(FMZINp4_laika_grafiks!$K$94:$K$228,FMZINp4_laika_grafiks!#REF!,'GRAFIKI II'!$P141,FMZINp4_laika_grafiks!$M$94:$M$228,'GRAFIKI II'!Y$119))/1000000)+Y140</f>
        <v>#REF!</v>
      </c>
      <c r="Z141" s="49" t="e">
        <f>((SUMIFS(FMZINp4_laika_grafiks!$K$94:$K$228,FMZINp4_laika_grafiks!#REF!,'GRAFIKI II'!$P141,FMZINp4_laika_grafiks!$M$94:$M$228,'GRAFIKI II'!Z$119))/1000000)+Z140</f>
        <v>#REF!</v>
      </c>
      <c r="AA141" s="49" t="e">
        <f>((SUMIFS(FMZINp4_laika_grafiks!$K$94:$K$228,FMZINp4_laika_grafiks!#REF!,'GRAFIKI II'!$P141,FMZINp4_laika_grafiks!$M$94:$M$228,'GRAFIKI II'!AA$119))/1000000)+AA140</f>
        <v>#REF!</v>
      </c>
      <c r="AB141" s="49" t="e">
        <f>((SUMIFS(FMZINp4_laika_grafiks!$K$94:$K$228,FMZINp4_laika_grafiks!#REF!,'GRAFIKI II'!$P141,FMZINp4_laika_grafiks!$M$94:$M$228,'GRAFIKI II'!AB$119))/1000000)+AB140</f>
        <v>#REF!</v>
      </c>
    </row>
    <row r="142" spans="1:28" x14ac:dyDescent="0.25">
      <c r="A142" s="13" t="e">
        <f>SUM(B142:M142)</f>
        <v>#REF!</v>
      </c>
      <c r="B142" s="6" t="e">
        <f>B141</f>
        <v>#REF!</v>
      </c>
      <c r="C142" s="6" t="e">
        <f t="shared" ref="C142:M142" si="65">C141</f>
        <v>#REF!</v>
      </c>
      <c r="D142" s="6" t="e">
        <f t="shared" si="65"/>
        <v>#REF!</v>
      </c>
      <c r="E142" s="6" t="e">
        <f t="shared" si="65"/>
        <v>#REF!</v>
      </c>
      <c r="F142" s="6" t="e">
        <f t="shared" si="65"/>
        <v>#REF!</v>
      </c>
      <c r="G142" s="6" t="e">
        <f t="shared" si="65"/>
        <v>#REF!</v>
      </c>
      <c r="H142" s="6" t="e">
        <f t="shared" si="65"/>
        <v>#REF!</v>
      </c>
      <c r="I142" s="6" t="e">
        <f t="shared" si="65"/>
        <v>#REF!</v>
      </c>
      <c r="J142" s="6" t="e">
        <f t="shared" si="65"/>
        <v>#REF!</v>
      </c>
      <c r="K142" s="6" t="e">
        <f t="shared" si="65"/>
        <v>#REF!</v>
      </c>
      <c r="L142" s="6" t="e">
        <f t="shared" si="65"/>
        <v>#REF!</v>
      </c>
      <c r="M142" s="6" t="e">
        <f t="shared" si="65"/>
        <v>#REF!</v>
      </c>
      <c r="P142" s="6" t="e">
        <f>SUM(Q142:AB142)</f>
        <v>#REF!</v>
      </c>
      <c r="Q142" s="6" t="e">
        <f>Q141</f>
        <v>#REF!</v>
      </c>
      <c r="R142" s="6" t="e">
        <f t="shared" ref="R142:AB142" si="66">R141</f>
        <v>#REF!</v>
      </c>
      <c r="S142" s="6" t="e">
        <f t="shared" si="66"/>
        <v>#REF!</v>
      </c>
      <c r="T142" s="6" t="e">
        <f t="shared" si="66"/>
        <v>#REF!</v>
      </c>
      <c r="U142" s="6" t="e">
        <f t="shared" si="66"/>
        <v>#REF!</v>
      </c>
      <c r="V142" s="6" t="e">
        <f t="shared" si="66"/>
        <v>#REF!</v>
      </c>
      <c r="W142" s="6" t="e">
        <f t="shared" si="66"/>
        <v>#REF!</v>
      </c>
      <c r="X142" s="6" t="e">
        <f t="shared" si="66"/>
        <v>#REF!</v>
      </c>
      <c r="Y142" s="6" t="e">
        <f t="shared" si="66"/>
        <v>#REF!</v>
      </c>
      <c r="Z142" s="6" t="e">
        <f t="shared" si="66"/>
        <v>#REF!</v>
      </c>
      <c r="AA142" s="6" t="e">
        <f t="shared" si="66"/>
        <v>#REF!</v>
      </c>
      <c r="AB142" s="6" t="e">
        <f t="shared" si="66"/>
        <v>#REF!</v>
      </c>
    </row>
    <row r="143" spans="1:28" x14ac:dyDescent="0.25">
      <c r="A143" s="8"/>
      <c r="B143" s="6"/>
      <c r="C143" s="6"/>
      <c r="D143" s="6"/>
      <c r="E143" s="6"/>
      <c r="F143" s="6"/>
      <c r="G143" s="6"/>
      <c r="H143" s="6"/>
      <c r="I143" s="6"/>
      <c r="J143" s="6"/>
      <c r="K143" s="6"/>
      <c r="L143" s="6"/>
      <c r="M143" s="6"/>
      <c r="P143" s="6"/>
      <c r="Q143" s="6"/>
      <c r="R143" s="6"/>
      <c r="S143" s="6"/>
      <c r="T143" s="6"/>
      <c r="U143" s="6"/>
      <c r="V143" s="6"/>
      <c r="W143" s="6"/>
      <c r="X143" s="6"/>
      <c r="Y143" s="6"/>
      <c r="Z143" s="6"/>
      <c r="AA143" s="6"/>
      <c r="AB143" s="6"/>
    </row>
    <row r="144" spans="1:28" x14ac:dyDescent="0.25">
      <c r="A144" s="8"/>
      <c r="B144" s="6"/>
      <c r="C144" s="6"/>
      <c r="D144" s="6"/>
      <c r="E144" s="6"/>
      <c r="F144" s="6"/>
      <c r="G144" s="6"/>
      <c r="H144" s="6"/>
      <c r="I144" s="6"/>
      <c r="J144" s="6"/>
      <c r="K144" s="6"/>
      <c r="L144" s="6"/>
      <c r="M144" s="6"/>
      <c r="P144" s="6"/>
      <c r="Q144" s="6"/>
      <c r="R144" s="6"/>
      <c r="S144" s="6"/>
      <c r="T144" s="6"/>
      <c r="U144" s="6"/>
      <c r="V144" s="6"/>
      <c r="W144" s="6"/>
      <c r="X144" s="6"/>
      <c r="Y144" s="6"/>
      <c r="Z144" s="6"/>
      <c r="AA144" s="6"/>
      <c r="AB144" s="6"/>
    </row>
    <row r="145" spans="1:28" x14ac:dyDescent="0.25">
      <c r="A145" s="8"/>
      <c r="B145" s="6"/>
      <c r="C145" s="6"/>
      <c r="D145" s="6"/>
      <c r="E145" s="6"/>
      <c r="F145" s="6"/>
      <c r="G145" s="6"/>
      <c r="H145" s="6"/>
      <c r="I145" s="6"/>
      <c r="J145" s="6"/>
      <c r="K145" s="6"/>
      <c r="L145" s="6"/>
      <c r="M145" s="6"/>
      <c r="P145" s="6"/>
      <c r="Q145" s="6"/>
      <c r="R145" s="6"/>
      <c r="S145" s="6"/>
      <c r="T145" s="6"/>
      <c r="U145" s="6"/>
      <c r="V145" s="6"/>
      <c r="W145" s="6"/>
      <c r="X145" s="6"/>
      <c r="Y145" s="6"/>
      <c r="Z145" s="6"/>
      <c r="AA145" s="6"/>
      <c r="AB145" s="6"/>
    </row>
    <row r="146" spans="1:28" ht="18" x14ac:dyDescent="0.25">
      <c r="A146" s="63" t="s">
        <v>83</v>
      </c>
    </row>
    <row r="147" spans="1:28" x14ac:dyDescent="0.25">
      <c r="A147" s="80"/>
      <c r="B147" s="79"/>
      <c r="C147" s="79"/>
      <c r="D147" s="81"/>
      <c r="E147" s="79"/>
      <c r="F147" s="79"/>
      <c r="G147" s="79"/>
      <c r="H147" s="79"/>
      <c r="I147" s="79"/>
      <c r="J147" s="79"/>
      <c r="K147" s="79"/>
      <c r="L147" s="79"/>
      <c r="M147" s="79"/>
      <c r="P147" s="285" t="s">
        <v>94</v>
      </c>
      <c r="Q147" s="285"/>
      <c r="R147" s="285"/>
      <c r="S147" s="285"/>
      <c r="T147" s="285"/>
      <c r="U147" s="285"/>
      <c r="V147" s="285"/>
      <c r="W147" s="285"/>
      <c r="X147" s="285"/>
      <c r="Y147" s="285"/>
      <c r="Z147" s="285"/>
      <c r="AA147" s="285"/>
      <c r="AB147" s="285"/>
    </row>
    <row r="148" spans="1:28" x14ac:dyDescent="0.25">
      <c r="B148" s="25" t="s">
        <v>56</v>
      </c>
      <c r="Q148" s="25" t="s">
        <v>99</v>
      </c>
    </row>
    <row r="149" spans="1:28" x14ac:dyDescent="0.25">
      <c r="A149" s="82"/>
      <c r="B149" s="76" t="s">
        <v>17</v>
      </c>
      <c r="C149" s="76" t="s">
        <v>12</v>
      </c>
      <c r="D149" s="76" t="s">
        <v>10</v>
      </c>
      <c r="E149" s="76" t="s">
        <v>9</v>
      </c>
      <c r="F149" s="76" t="s">
        <v>7</v>
      </c>
      <c r="G149" s="76" t="s">
        <v>6</v>
      </c>
      <c r="H149" s="76" t="s">
        <v>8</v>
      </c>
      <c r="I149" s="76" t="s">
        <v>18</v>
      </c>
      <c r="J149" s="76" t="s">
        <v>16</v>
      </c>
      <c r="K149" s="76" t="s">
        <v>11</v>
      </c>
      <c r="L149" s="76" t="s">
        <v>15</v>
      </c>
      <c r="M149" s="76" t="s">
        <v>27</v>
      </c>
      <c r="P149" s="46"/>
      <c r="Q149" s="47" t="s">
        <v>17</v>
      </c>
      <c r="R149" s="47" t="s">
        <v>12</v>
      </c>
      <c r="S149" s="47" t="s">
        <v>10</v>
      </c>
      <c r="T149" s="47" t="s">
        <v>9</v>
      </c>
      <c r="U149" s="47" t="s">
        <v>7</v>
      </c>
      <c r="V149" s="47" t="s">
        <v>6</v>
      </c>
      <c r="W149" s="47" t="s">
        <v>8</v>
      </c>
      <c r="X149" s="47" t="s">
        <v>18</v>
      </c>
      <c r="Y149" s="47" t="s">
        <v>16</v>
      </c>
      <c r="Z149" s="47" t="s">
        <v>11</v>
      </c>
      <c r="AA149" s="47" t="s">
        <v>15</v>
      </c>
      <c r="AB149" s="47" t="s">
        <v>27</v>
      </c>
    </row>
    <row r="150" spans="1:28" x14ac:dyDescent="0.25">
      <c r="A150" s="76" t="s">
        <v>55</v>
      </c>
      <c r="B150" s="83" t="e">
        <f>SUMIFS(FMZINp4_laika_grafiks!$K$94:$K$228,FMZINp4_laika_grafiks!#REF!,'GRAFIKI II'!$A150,FMZINp4_laika_grafiks!$M$94:$M$228,'GRAFIKI II'!B$119)</f>
        <v>#REF!</v>
      </c>
      <c r="C150" s="83" t="e">
        <f>SUMIFS(FMZINp4_laika_grafiks!$K$94:$K$228,FMZINp4_laika_grafiks!#REF!,'GRAFIKI II'!$A150,FMZINp4_laika_grafiks!$M$94:$M$228,'GRAFIKI II'!C$119)</f>
        <v>#REF!</v>
      </c>
      <c r="D150" s="83" t="e">
        <f>SUMIFS(FMZINp4_laika_grafiks!$K$94:$K$228,FMZINp4_laika_grafiks!#REF!,'GRAFIKI II'!$A150,FMZINp4_laika_grafiks!$M$94:$M$228,'GRAFIKI II'!D$119)</f>
        <v>#REF!</v>
      </c>
      <c r="E150" s="83" t="e">
        <f>SUMIFS(FMZINp4_laika_grafiks!$K$94:$K$228,FMZINp4_laika_grafiks!#REF!,'GRAFIKI II'!$A150,FMZINp4_laika_grafiks!$M$94:$M$228,'GRAFIKI II'!E$119)</f>
        <v>#REF!</v>
      </c>
      <c r="F150" s="83" t="e">
        <f>SUMIFS(FMZINp4_laika_grafiks!$K$94:$K$228,FMZINp4_laika_grafiks!#REF!,'GRAFIKI II'!$A150,FMZINp4_laika_grafiks!$M$94:$M$228,'GRAFIKI II'!F$119)</f>
        <v>#REF!</v>
      </c>
      <c r="G150" s="83" t="e">
        <f>SUMIFS(FMZINp4_laika_grafiks!$K$94:$K$228,FMZINp4_laika_grafiks!#REF!,'GRAFIKI II'!$A150,FMZINp4_laika_grafiks!$M$94:$M$228,'GRAFIKI II'!G$119)</f>
        <v>#REF!</v>
      </c>
      <c r="H150" s="83" t="e">
        <f>SUMIFS(FMZINp4_laika_grafiks!$K$94:$K$228,FMZINp4_laika_grafiks!#REF!,'GRAFIKI II'!$A150,FMZINp4_laika_grafiks!$M$94:$M$228,'GRAFIKI II'!H$119)</f>
        <v>#REF!</v>
      </c>
      <c r="I150" s="83" t="e">
        <f>SUMIFS(FMZINp4_laika_grafiks!$K$94:$K$228,FMZINp4_laika_grafiks!#REF!,'GRAFIKI II'!$A150,FMZINp4_laika_grafiks!$M$94:$M$228,'GRAFIKI II'!I$119)</f>
        <v>#REF!</v>
      </c>
      <c r="J150" s="83" t="e">
        <f>SUMIFS(FMZINp4_laika_grafiks!$K$94:$K$228,FMZINp4_laika_grafiks!#REF!,'GRAFIKI II'!$A150,FMZINp4_laika_grafiks!$M$94:$M$228,'GRAFIKI II'!J$119)</f>
        <v>#REF!</v>
      </c>
      <c r="K150" s="83" t="e">
        <f>SUMIFS(FMZINp4_laika_grafiks!$K$94:$K$228,FMZINp4_laika_grafiks!#REF!,'GRAFIKI II'!$A150,FMZINp4_laika_grafiks!$M$94:$M$228,'GRAFIKI II'!K$119)</f>
        <v>#REF!</v>
      </c>
      <c r="L150" s="83" t="e">
        <f>SUMIFS(FMZINp4_laika_grafiks!$K$94:$K$228,FMZINp4_laika_grafiks!#REF!,'GRAFIKI II'!$A150,FMZINp4_laika_grafiks!$M$94:$M$228,'GRAFIKI II'!L$119)</f>
        <v>#REF!</v>
      </c>
      <c r="M150" s="83" t="e">
        <f>SUMIFS(FMZINp4_laika_grafiks!$K$94:$K$228,FMZINp4_laika_grafiks!#REF!,'GRAFIKI II'!$A150,FMZINp4_laika_grafiks!$M$94:$M$228,'GRAFIKI II'!M$119)</f>
        <v>#REF!</v>
      </c>
      <c r="P150" s="48" t="s">
        <v>55</v>
      </c>
      <c r="Q150" s="49" t="e">
        <f>(SUMIFS(FMZINp4_laika_grafiks!$K$94:$K$228,FMZINp4_laika_grafiks!#REF!,'GRAFIKI II'!$P150,FMZINp4_laika_grafiks!$M$94:$M$228,'GRAFIKI II'!Q$119))/1000000</f>
        <v>#REF!</v>
      </c>
      <c r="R150" s="49" t="e">
        <f>(SUMIFS(FMZINp4_laika_grafiks!$K$94:$K$228,FMZINp4_laika_grafiks!#REF!,'GRAFIKI II'!$P150,FMZINp4_laika_grafiks!$M$94:$M$228,'GRAFIKI II'!R$119))/1000000</f>
        <v>#REF!</v>
      </c>
      <c r="S150" s="49" t="e">
        <f>(SUMIFS(FMZINp4_laika_grafiks!$K$94:$K$228,FMZINp4_laika_grafiks!#REF!,'GRAFIKI II'!$P150,FMZINp4_laika_grafiks!$M$94:$M$228,'GRAFIKI II'!S$119))/1000000</f>
        <v>#REF!</v>
      </c>
      <c r="T150" s="49" t="e">
        <f>(SUMIFS(FMZINp4_laika_grafiks!$K$94:$K$228,FMZINp4_laika_grafiks!#REF!,'GRAFIKI II'!$P150,FMZINp4_laika_grafiks!$M$94:$M$228,'GRAFIKI II'!T$119))/1000000</f>
        <v>#REF!</v>
      </c>
      <c r="U150" s="49" t="e">
        <f>(SUMIFS(FMZINp4_laika_grafiks!$K$94:$K$228,FMZINp4_laika_grafiks!#REF!,'GRAFIKI II'!$P150,FMZINp4_laika_grafiks!$M$94:$M$228,'GRAFIKI II'!U$119))/1000000</f>
        <v>#REF!</v>
      </c>
      <c r="V150" s="49" t="e">
        <f>(SUMIFS(FMZINp4_laika_grafiks!$K$94:$K$228,FMZINp4_laika_grafiks!#REF!,'GRAFIKI II'!$P150,FMZINp4_laika_grafiks!$M$94:$M$228,'GRAFIKI II'!V$119))/1000000</f>
        <v>#REF!</v>
      </c>
      <c r="W150" s="49" t="e">
        <f>(SUMIFS(FMZINp4_laika_grafiks!$K$94:$K$228,FMZINp4_laika_grafiks!#REF!,'GRAFIKI II'!$P150,FMZINp4_laika_grafiks!$M$94:$M$228,'GRAFIKI II'!W$119))/1000000</f>
        <v>#REF!</v>
      </c>
      <c r="X150" s="49" t="e">
        <f>(SUMIFS(FMZINp4_laika_grafiks!$K$94:$K$228,FMZINp4_laika_grafiks!#REF!,'GRAFIKI II'!$P150,FMZINp4_laika_grafiks!$M$94:$M$228,'GRAFIKI II'!X$119))/1000000</f>
        <v>#REF!</v>
      </c>
      <c r="Y150" s="49" t="e">
        <f>(SUMIFS(FMZINp4_laika_grafiks!$K$94:$K$228,FMZINp4_laika_grafiks!#REF!,'GRAFIKI II'!$P150,FMZINp4_laika_grafiks!$M$94:$M$228,'GRAFIKI II'!Y$119))/1000000</f>
        <v>#REF!</v>
      </c>
      <c r="Z150" s="49" t="e">
        <f>(SUMIFS(FMZINp4_laika_grafiks!$K$94:$K$228,FMZINp4_laika_grafiks!#REF!,'GRAFIKI II'!$P150,FMZINp4_laika_grafiks!$M$94:$M$228,'GRAFIKI II'!Z$119))/1000000</f>
        <v>#REF!</v>
      </c>
      <c r="AA150" s="49" t="e">
        <f>(SUMIFS(FMZINp4_laika_grafiks!$K$94:$K$228,FMZINp4_laika_grafiks!#REF!,'GRAFIKI II'!$P150,FMZINp4_laika_grafiks!$M$94:$M$228,'GRAFIKI II'!AA$119))/1000000</f>
        <v>#REF!</v>
      </c>
      <c r="AB150" s="49" t="e">
        <f>(SUMIFS(FMZINp4_laika_grafiks!$K$94:$K$228,FMZINp4_laika_grafiks!#REF!,'GRAFIKI II'!$P150,FMZINp4_laika_grafiks!$M$94:$M$228,'GRAFIKI II'!AB$119))/1000000</f>
        <v>#REF!</v>
      </c>
    </row>
    <row r="151" spans="1:28" x14ac:dyDescent="0.25">
      <c r="A151" s="76" t="s">
        <v>34</v>
      </c>
      <c r="B151" s="83" t="e">
        <f>SUMIFS(FMZINp4_laika_grafiks!$K$94:$K$228,FMZINp4_laika_grafiks!#REF!,'GRAFIKI II'!$A151,FMZINp4_laika_grafiks!$M$94:$M$228,'GRAFIKI II'!B$119)/1000000</f>
        <v>#REF!</v>
      </c>
      <c r="C151" s="83" t="e">
        <f>SUMIFS(FMZINp4_laika_grafiks!$K$94:$K$228,FMZINp4_laika_grafiks!#REF!,'GRAFIKI II'!$A151,FMZINp4_laika_grafiks!$M$94:$M$228,'GRAFIKI II'!C$119)/1000000</f>
        <v>#REF!</v>
      </c>
      <c r="D151" s="83" t="e">
        <f>SUMIFS(FMZINp4_laika_grafiks!$K$94:$K$228,FMZINp4_laika_grafiks!#REF!,'GRAFIKI II'!$A151,FMZINp4_laika_grafiks!$M$94:$M$228,'GRAFIKI II'!D$119)/1000000</f>
        <v>#REF!</v>
      </c>
      <c r="E151" s="83" t="e">
        <f>SUMIFS(FMZINp4_laika_grafiks!$K$94:$K$228,FMZINp4_laika_grafiks!#REF!,'GRAFIKI II'!$A151,FMZINp4_laika_grafiks!$M$94:$M$228,'GRAFIKI II'!E$119)/1000000</f>
        <v>#REF!</v>
      </c>
      <c r="F151" s="83" t="e">
        <f>SUMIFS(FMZINp4_laika_grafiks!$K$94:$K$228,FMZINp4_laika_grafiks!#REF!,'GRAFIKI II'!$A151,FMZINp4_laika_grafiks!$M$94:$M$228,'GRAFIKI II'!F$119)/1000000</f>
        <v>#REF!</v>
      </c>
      <c r="G151" s="83" t="e">
        <f>SUMIFS(FMZINp4_laika_grafiks!$K$94:$K$228,FMZINp4_laika_grafiks!#REF!,'GRAFIKI II'!$A151,FMZINp4_laika_grafiks!$M$94:$M$228,'GRAFIKI II'!G$119)/1000000</f>
        <v>#REF!</v>
      </c>
      <c r="H151" s="83" t="e">
        <f>SUMIFS(FMZINp4_laika_grafiks!$K$94:$K$228,FMZINp4_laika_grafiks!#REF!,'GRAFIKI II'!$A151,FMZINp4_laika_grafiks!$M$94:$M$228,'GRAFIKI II'!H$119)/1000000</f>
        <v>#REF!</v>
      </c>
      <c r="I151" s="83" t="e">
        <f>SUMIFS(FMZINp4_laika_grafiks!$K$94:$K$228,FMZINp4_laika_grafiks!#REF!,'GRAFIKI II'!$A151,FMZINp4_laika_grafiks!$M$94:$M$228,'GRAFIKI II'!I$119)/1000000</f>
        <v>#REF!</v>
      </c>
      <c r="J151" s="83" t="e">
        <f>SUMIFS(FMZINp4_laika_grafiks!$K$94:$K$228,FMZINp4_laika_grafiks!#REF!,'GRAFIKI II'!$A151,FMZINp4_laika_grafiks!$M$94:$M$228,'GRAFIKI II'!J$119)/1000000</f>
        <v>#REF!</v>
      </c>
      <c r="K151" s="83" t="e">
        <f>SUMIFS(FMZINp4_laika_grafiks!$K$94:$K$228,FMZINp4_laika_grafiks!#REF!,'GRAFIKI II'!$A151,FMZINp4_laika_grafiks!$M$94:$M$228,'GRAFIKI II'!K$119)/1000000</f>
        <v>#REF!</v>
      </c>
      <c r="L151" s="83" t="e">
        <f>SUMIFS(FMZINp4_laika_grafiks!$K$94:$K$228,FMZINp4_laika_grafiks!#REF!,'GRAFIKI II'!$A151,FMZINp4_laika_grafiks!$M$94:$M$228,'GRAFIKI II'!L$119)/1000000</f>
        <v>#REF!</v>
      </c>
      <c r="M151" s="83" t="e">
        <f>SUMIFS(FMZINp4_laika_grafiks!$K$94:$K$228,FMZINp4_laika_grafiks!#REF!,'GRAFIKI II'!$A151,FMZINp4_laika_grafiks!$M$94:$M$228,'GRAFIKI II'!M$119)/1000000</f>
        <v>#REF!</v>
      </c>
      <c r="P151" s="48" t="s">
        <v>34</v>
      </c>
      <c r="Q151" s="49" t="e">
        <f>((SUMIFS(FMZINp4_laika_grafiks!$K$94:$K$228,FMZINp4_laika_grafiks!#REF!,'GRAFIKI II'!$P151,FMZINp4_laika_grafiks!$M$94:$M$228,'GRAFIKI II'!Q$119))/1000000)</f>
        <v>#REF!</v>
      </c>
      <c r="R151" s="49" t="e">
        <f>((SUMIFS(FMZINp4_laika_grafiks!$K$94:$K$228,FMZINp4_laika_grafiks!#REF!,'GRAFIKI II'!$P151,FMZINp4_laika_grafiks!$M$94:$M$228,'GRAFIKI II'!R$119))/1000000)</f>
        <v>#REF!</v>
      </c>
      <c r="S151" s="49" t="e">
        <f>((SUMIFS(FMZINp4_laika_grafiks!$K$94:$K$228,FMZINp4_laika_grafiks!#REF!,'GRAFIKI II'!$P151,FMZINp4_laika_grafiks!$M$94:$M$228,'GRAFIKI II'!S$119))/1000000)</f>
        <v>#REF!</v>
      </c>
      <c r="T151" s="49" t="e">
        <f>((SUMIFS(FMZINp4_laika_grafiks!$K$94:$K$228,FMZINp4_laika_grafiks!#REF!,'GRAFIKI II'!$P151,FMZINp4_laika_grafiks!$M$94:$M$228,'GRAFIKI II'!T$119))/1000000)</f>
        <v>#REF!</v>
      </c>
      <c r="U151" s="49" t="e">
        <f>((SUMIFS(FMZINp4_laika_grafiks!$K$94:$K$228,FMZINp4_laika_grafiks!#REF!,'GRAFIKI II'!$P151,FMZINp4_laika_grafiks!$M$94:$M$228,'GRAFIKI II'!U$119))/1000000)</f>
        <v>#REF!</v>
      </c>
      <c r="V151" s="49" t="e">
        <f>((SUMIFS(FMZINp4_laika_grafiks!$K$94:$K$228,FMZINp4_laika_grafiks!#REF!,'GRAFIKI II'!$P151,FMZINp4_laika_grafiks!$M$94:$M$228,'GRAFIKI II'!V$119))/1000000)</f>
        <v>#REF!</v>
      </c>
      <c r="W151" s="49" t="e">
        <f>((SUMIFS(FMZINp4_laika_grafiks!$K$94:$K$228,FMZINp4_laika_grafiks!#REF!,'GRAFIKI II'!$P151,FMZINp4_laika_grafiks!$M$94:$M$228,'GRAFIKI II'!W$119))/1000000)</f>
        <v>#REF!</v>
      </c>
      <c r="X151" s="49" t="e">
        <f>((SUMIFS(FMZINp4_laika_grafiks!$K$94:$K$228,FMZINp4_laika_grafiks!#REF!,'GRAFIKI II'!$P151,FMZINp4_laika_grafiks!$M$94:$M$228,'GRAFIKI II'!X$119))/1000000)</f>
        <v>#REF!</v>
      </c>
      <c r="Y151" s="49" t="e">
        <f>((SUMIFS(FMZINp4_laika_grafiks!$K$94:$K$228,FMZINp4_laika_grafiks!#REF!,'GRAFIKI II'!$P151,FMZINp4_laika_grafiks!$M$94:$M$228,'GRAFIKI II'!Y$119))/1000000)</f>
        <v>#REF!</v>
      </c>
      <c r="Z151" s="49" t="e">
        <f>((SUMIFS(FMZINp4_laika_grafiks!$K$94:$K$228,FMZINp4_laika_grafiks!#REF!,'GRAFIKI II'!$P151,FMZINp4_laika_grafiks!$M$94:$M$228,'GRAFIKI II'!Z$119))/1000000)</f>
        <v>#REF!</v>
      </c>
      <c r="AA151" s="49" t="e">
        <f>((SUMIFS(FMZINp4_laika_grafiks!$K$94:$K$228,FMZINp4_laika_grafiks!#REF!,'GRAFIKI II'!$P151,FMZINp4_laika_grafiks!$M$94:$M$228,'GRAFIKI II'!AA$119))/1000000)</f>
        <v>#REF!</v>
      </c>
      <c r="AB151" s="49" t="e">
        <f>((SUMIFS(FMZINp4_laika_grafiks!$K$94:$K$228,FMZINp4_laika_grafiks!#REF!,'GRAFIKI II'!$P151,FMZINp4_laika_grafiks!$M$94:$M$228,'GRAFIKI II'!AB$119))/1000000)</f>
        <v>#REF!</v>
      </c>
    </row>
    <row r="152" spans="1:28" x14ac:dyDescent="0.25">
      <c r="A152" s="76" t="s">
        <v>35</v>
      </c>
      <c r="B152" s="83" t="e">
        <f>SUMIFS(FMZINp4_laika_grafiks!$K$94:$K$228,FMZINp4_laika_grafiks!#REF!,'GRAFIKI II'!$A152,FMZINp4_laika_grafiks!$M$94:$M$228,'GRAFIKI II'!B$119)/1000000</f>
        <v>#REF!</v>
      </c>
      <c r="C152" s="83" t="e">
        <f>SUMIFS(FMZINp4_laika_grafiks!$K$94:$K$228,FMZINp4_laika_grafiks!#REF!,'GRAFIKI II'!$A152,FMZINp4_laika_grafiks!$M$94:$M$228,'GRAFIKI II'!C$119)/1000000</f>
        <v>#REF!</v>
      </c>
      <c r="D152" s="83" t="e">
        <f>SUMIFS(FMZINp4_laika_grafiks!$K$94:$K$228,FMZINp4_laika_grafiks!#REF!,'GRAFIKI II'!$A152,FMZINp4_laika_grafiks!$M$94:$M$228,'GRAFIKI II'!D$119)/1000000</f>
        <v>#REF!</v>
      </c>
      <c r="E152" s="83" t="e">
        <f>SUMIFS(FMZINp4_laika_grafiks!$K$94:$K$228,FMZINp4_laika_grafiks!#REF!,'GRAFIKI II'!$A152,FMZINp4_laika_grafiks!$M$94:$M$228,'GRAFIKI II'!E$119)/1000000</f>
        <v>#REF!</v>
      </c>
      <c r="F152" s="83" t="e">
        <f>SUMIFS(FMZINp4_laika_grafiks!$K$94:$K$228,FMZINp4_laika_grafiks!#REF!,'GRAFIKI II'!$A152,FMZINp4_laika_grafiks!$M$94:$M$228,'GRAFIKI II'!F$119)/1000000</f>
        <v>#REF!</v>
      </c>
      <c r="G152" s="83" t="e">
        <f>SUMIFS(FMZINp4_laika_grafiks!$K$94:$K$228,FMZINp4_laika_grafiks!#REF!,'GRAFIKI II'!$A152,FMZINp4_laika_grafiks!$M$94:$M$228,'GRAFIKI II'!G$119)/1000000</f>
        <v>#REF!</v>
      </c>
      <c r="H152" s="83" t="e">
        <f>SUMIFS(FMZINp4_laika_grafiks!$K$94:$K$228,FMZINp4_laika_grafiks!#REF!,'GRAFIKI II'!$A152,FMZINp4_laika_grafiks!$M$94:$M$228,'GRAFIKI II'!H$119)/1000000</f>
        <v>#REF!</v>
      </c>
      <c r="I152" s="83" t="e">
        <f>SUMIFS(FMZINp4_laika_grafiks!$K$94:$K$228,FMZINp4_laika_grafiks!#REF!,'GRAFIKI II'!$A152,FMZINp4_laika_grafiks!$M$94:$M$228,'GRAFIKI II'!I$119)/1000000</f>
        <v>#REF!</v>
      </c>
      <c r="J152" s="83" t="e">
        <f>SUMIFS(FMZINp4_laika_grafiks!$K$94:$K$228,FMZINp4_laika_grafiks!#REF!,'GRAFIKI II'!$A152,FMZINp4_laika_grafiks!$M$94:$M$228,'GRAFIKI II'!J$119)/1000000</f>
        <v>#REF!</v>
      </c>
      <c r="K152" s="83" t="e">
        <f>SUMIFS(FMZINp4_laika_grafiks!$K$94:$K$228,FMZINp4_laika_grafiks!#REF!,'GRAFIKI II'!$A152,FMZINp4_laika_grafiks!$M$94:$M$228,'GRAFIKI II'!K$119)/1000000</f>
        <v>#REF!</v>
      </c>
      <c r="L152" s="83" t="e">
        <f>SUMIFS(FMZINp4_laika_grafiks!$K$94:$K$228,FMZINp4_laika_grafiks!#REF!,'GRAFIKI II'!$A152,FMZINp4_laika_grafiks!$M$94:$M$228,'GRAFIKI II'!L$119)/1000000</f>
        <v>#REF!</v>
      </c>
      <c r="M152" s="83" t="e">
        <f>SUMIFS(FMZINp4_laika_grafiks!$K$94:$K$228,FMZINp4_laika_grafiks!#REF!,'GRAFIKI II'!$A152,FMZINp4_laika_grafiks!$M$94:$M$228,'GRAFIKI II'!M$119)/1000000</f>
        <v>#REF!</v>
      </c>
      <c r="P152" s="48" t="s">
        <v>35</v>
      </c>
      <c r="Q152" s="49" t="e">
        <f>((SUMIFS(FMZINp4_laika_grafiks!$K$94:$K$228,FMZINp4_laika_grafiks!#REF!,'GRAFIKI II'!$P152,FMZINp4_laika_grafiks!$M$94:$M$228,'GRAFIKI II'!Q$119))/1000000)</f>
        <v>#REF!</v>
      </c>
      <c r="R152" s="49" t="e">
        <f>((SUMIFS(FMZINp4_laika_grafiks!$K$94:$K$228,FMZINp4_laika_grafiks!#REF!,'GRAFIKI II'!$P152,FMZINp4_laika_grafiks!$M$94:$M$228,'GRAFIKI II'!R$119))/1000000)</f>
        <v>#REF!</v>
      </c>
      <c r="S152" s="49" t="e">
        <f>((SUMIFS(FMZINp4_laika_grafiks!$K$94:$K$228,FMZINp4_laika_grafiks!#REF!,'GRAFIKI II'!$P152,FMZINp4_laika_grafiks!$M$94:$M$228,'GRAFIKI II'!S$119))/1000000)</f>
        <v>#REF!</v>
      </c>
      <c r="T152" s="49" t="e">
        <f>((SUMIFS(FMZINp4_laika_grafiks!$K$94:$K$228,FMZINp4_laika_grafiks!#REF!,'GRAFIKI II'!$P152,FMZINp4_laika_grafiks!$M$94:$M$228,'GRAFIKI II'!T$119))/1000000)</f>
        <v>#REF!</v>
      </c>
      <c r="U152" s="49" t="e">
        <f>((SUMIFS(FMZINp4_laika_grafiks!$K$94:$K$228,FMZINp4_laika_grafiks!#REF!,'GRAFIKI II'!$P152,FMZINp4_laika_grafiks!$M$94:$M$228,'GRAFIKI II'!U$119))/1000000)</f>
        <v>#REF!</v>
      </c>
      <c r="V152" s="49" t="e">
        <f>((SUMIFS(FMZINp4_laika_grafiks!$K$94:$K$228,FMZINp4_laika_grafiks!#REF!,'GRAFIKI II'!$P152,FMZINp4_laika_grafiks!$M$94:$M$228,'GRAFIKI II'!V$119))/1000000)</f>
        <v>#REF!</v>
      </c>
      <c r="W152" s="49" t="e">
        <f>((SUMIFS(FMZINp4_laika_grafiks!$K$94:$K$228,FMZINp4_laika_grafiks!#REF!,'GRAFIKI II'!$P152,FMZINp4_laika_grafiks!$M$94:$M$228,'GRAFIKI II'!W$119))/1000000)</f>
        <v>#REF!</v>
      </c>
      <c r="X152" s="49" t="e">
        <f>((SUMIFS(FMZINp4_laika_grafiks!$K$94:$K$228,FMZINp4_laika_grafiks!#REF!,'GRAFIKI II'!$P152,FMZINp4_laika_grafiks!$M$94:$M$228,'GRAFIKI II'!X$119))/1000000)</f>
        <v>#REF!</v>
      </c>
      <c r="Y152" s="49" t="e">
        <f>((SUMIFS(FMZINp4_laika_grafiks!$K$94:$K$228,FMZINp4_laika_grafiks!#REF!,'GRAFIKI II'!$P152,FMZINp4_laika_grafiks!$M$94:$M$228,'GRAFIKI II'!Y$119))/1000000)</f>
        <v>#REF!</v>
      </c>
      <c r="Z152" s="49" t="e">
        <f>((SUMIFS(FMZINp4_laika_grafiks!$K$94:$K$228,FMZINp4_laika_grafiks!#REF!,'GRAFIKI II'!$P152,FMZINp4_laika_grafiks!$M$94:$M$228,'GRAFIKI II'!Z$119))/1000000)</f>
        <v>#REF!</v>
      </c>
      <c r="AA152" s="49" t="e">
        <f>((SUMIFS(FMZINp4_laika_grafiks!$K$94:$K$228,FMZINp4_laika_grafiks!#REF!,'GRAFIKI II'!$P152,FMZINp4_laika_grafiks!$M$94:$M$228,'GRAFIKI II'!AA$119))/1000000)</f>
        <v>#REF!</v>
      </c>
      <c r="AB152" s="49" t="e">
        <f>((SUMIFS(FMZINp4_laika_grafiks!$K$94:$K$228,FMZINp4_laika_grafiks!#REF!,'GRAFIKI II'!$P152,FMZINp4_laika_grafiks!$M$94:$M$228,'GRAFIKI II'!AB$119))/1000000)</f>
        <v>#REF!</v>
      </c>
    </row>
    <row r="153" spans="1:28" x14ac:dyDescent="0.25">
      <c r="A153" s="76" t="s">
        <v>36</v>
      </c>
      <c r="B153" s="83" t="e">
        <f>SUMIFS(FMZINp4_laika_grafiks!$K$94:$K$228,FMZINp4_laika_grafiks!#REF!,'GRAFIKI II'!$A153,FMZINp4_laika_grafiks!$M$94:$M$228,'GRAFIKI II'!B$119)/1000000</f>
        <v>#REF!</v>
      </c>
      <c r="C153" s="83" t="e">
        <f>SUMIFS(FMZINp4_laika_grafiks!$K$94:$K$228,FMZINp4_laika_grafiks!#REF!,'GRAFIKI II'!$A153,FMZINp4_laika_grafiks!$M$94:$M$228,'GRAFIKI II'!C$119)/1000000</f>
        <v>#REF!</v>
      </c>
      <c r="D153" s="83" t="e">
        <f>SUMIFS(FMZINp4_laika_grafiks!$K$94:$K$228,FMZINp4_laika_grafiks!#REF!,'GRAFIKI II'!$A153,FMZINp4_laika_grafiks!$M$94:$M$228,'GRAFIKI II'!D$119)/1000000</f>
        <v>#REF!</v>
      </c>
      <c r="E153" s="83" t="e">
        <f>SUMIFS(FMZINp4_laika_grafiks!$K$94:$K$228,FMZINp4_laika_grafiks!#REF!,'GRAFIKI II'!$A153,FMZINp4_laika_grafiks!$M$94:$M$228,'GRAFIKI II'!E$119)/1000000</f>
        <v>#REF!</v>
      </c>
      <c r="F153" s="83" t="e">
        <f>SUMIFS(FMZINp4_laika_grafiks!$K$94:$K$228,FMZINp4_laika_grafiks!#REF!,'GRAFIKI II'!$A153,FMZINp4_laika_grafiks!$M$94:$M$228,'GRAFIKI II'!F$119)/1000000</f>
        <v>#REF!</v>
      </c>
      <c r="G153" s="83" t="e">
        <f>SUMIFS(FMZINp4_laika_grafiks!$K$94:$K$228,FMZINp4_laika_grafiks!#REF!,'GRAFIKI II'!$A153,FMZINp4_laika_grafiks!$M$94:$M$228,'GRAFIKI II'!G$119)/1000000</f>
        <v>#REF!</v>
      </c>
      <c r="H153" s="83" t="e">
        <f>SUMIFS(FMZINp4_laika_grafiks!$K$94:$K$228,FMZINp4_laika_grafiks!#REF!,'GRAFIKI II'!$A153,FMZINp4_laika_grafiks!$M$94:$M$228,'GRAFIKI II'!H$119)/1000000</f>
        <v>#REF!</v>
      </c>
      <c r="I153" s="83" t="e">
        <f>SUMIFS(FMZINp4_laika_grafiks!$K$94:$K$228,FMZINp4_laika_grafiks!#REF!,'GRAFIKI II'!$A153,FMZINp4_laika_grafiks!$M$94:$M$228,'GRAFIKI II'!I$119)/1000000</f>
        <v>#REF!</v>
      </c>
      <c r="J153" s="83" t="e">
        <f>SUMIFS(FMZINp4_laika_grafiks!$K$94:$K$228,FMZINp4_laika_grafiks!#REF!,'GRAFIKI II'!$A153,FMZINp4_laika_grafiks!$M$94:$M$228,'GRAFIKI II'!J$119)/1000000</f>
        <v>#REF!</v>
      </c>
      <c r="K153" s="83" t="e">
        <f>SUMIFS(FMZINp4_laika_grafiks!$K$94:$K$228,FMZINp4_laika_grafiks!#REF!,'GRAFIKI II'!$A153,FMZINp4_laika_grafiks!$M$94:$M$228,'GRAFIKI II'!K$119)/1000000</f>
        <v>#REF!</v>
      </c>
      <c r="L153" s="83" t="e">
        <f>SUMIFS(FMZINp4_laika_grafiks!$K$94:$K$228,FMZINp4_laika_grafiks!#REF!,'GRAFIKI II'!$A153,FMZINp4_laika_grafiks!$M$94:$M$228,'GRAFIKI II'!L$119)/1000000</f>
        <v>#REF!</v>
      </c>
      <c r="M153" s="83" t="e">
        <f>SUMIFS(FMZINp4_laika_grafiks!$K$94:$K$228,FMZINp4_laika_grafiks!#REF!,'GRAFIKI II'!$A153,FMZINp4_laika_grafiks!$M$94:$M$228,'GRAFIKI II'!M$119)/1000000</f>
        <v>#REF!</v>
      </c>
      <c r="P153" s="48" t="s">
        <v>36</v>
      </c>
      <c r="Q153" s="49" t="e">
        <f>((SUMIFS(FMZINp4_laika_grafiks!$K$94:$K$228,FMZINp4_laika_grafiks!#REF!,'GRAFIKI II'!$P153,FMZINp4_laika_grafiks!$M$94:$M$228,'GRAFIKI II'!Q$119))/1000000)</f>
        <v>#REF!</v>
      </c>
      <c r="R153" s="49" t="e">
        <f>((SUMIFS(FMZINp4_laika_grafiks!$K$94:$K$228,FMZINp4_laika_grafiks!#REF!,'GRAFIKI II'!$P153,FMZINp4_laika_grafiks!$M$94:$M$228,'GRAFIKI II'!R$119))/1000000)</f>
        <v>#REF!</v>
      </c>
      <c r="S153" s="49" t="e">
        <f>((SUMIFS(FMZINp4_laika_grafiks!$K$94:$K$228,FMZINp4_laika_grafiks!#REF!,'GRAFIKI II'!$P153,FMZINp4_laika_grafiks!$M$94:$M$228,'GRAFIKI II'!S$119))/1000000)</f>
        <v>#REF!</v>
      </c>
      <c r="T153" s="49" t="e">
        <f>((SUMIFS(FMZINp4_laika_grafiks!$K$94:$K$228,FMZINp4_laika_grafiks!#REF!,'GRAFIKI II'!$P153,FMZINp4_laika_grafiks!$M$94:$M$228,'GRAFIKI II'!T$119))/1000000)</f>
        <v>#REF!</v>
      </c>
      <c r="U153" s="49" t="e">
        <f>((SUMIFS(FMZINp4_laika_grafiks!$K$94:$K$228,FMZINp4_laika_grafiks!#REF!,'GRAFIKI II'!$P153,FMZINp4_laika_grafiks!$M$94:$M$228,'GRAFIKI II'!U$119))/1000000)</f>
        <v>#REF!</v>
      </c>
      <c r="V153" s="49" t="e">
        <f>((SUMIFS(FMZINp4_laika_grafiks!$K$94:$K$228,FMZINp4_laika_grafiks!#REF!,'GRAFIKI II'!$P153,FMZINp4_laika_grafiks!$M$94:$M$228,'GRAFIKI II'!V$119))/1000000)</f>
        <v>#REF!</v>
      </c>
      <c r="W153" s="49" t="e">
        <f>((SUMIFS(FMZINp4_laika_grafiks!$K$94:$K$228,FMZINp4_laika_grafiks!#REF!,'GRAFIKI II'!$P153,FMZINp4_laika_grafiks!$M$94:$M$228,'GRAFIKI II'!W$119))/1000000)</f>
        <v>#REF!</v>
      </c>
      <c r="X153" s="49" t="e">
        <f>((SUMIFS(FMZINp4_laika_grafiks!$K$94:$K$228,FMZINp4_laika_grafiks!#REF!,'GRAFIKI II'!$P153,FMZINp4_laika_grafiks!$M$94:$M$228,'GRAFIKI II'!X$119))/1000000)</f>
        <v>#REF!</v>
      </c>
      <c r="Y153" s="49" t="e">
        <f>((SUMIFS(FMZINp4_laika_grafiks!$K$94:$K$228,FMZINp4_laika_grafiks!#REF!,'GRAFIKI II'!$P153,FMZINp4_laika_grafiks!$M$94:$M$228,'GRAFIKI II'!Y$119))/1000000)</f>
        <v>#REF!</v>
      </c>
      <c r="Z153" s="49" t="e">
        <f>((SUMIFS(FMZINp4_laika_grafiks!$K$94:$K$228,FMZINp4_laika_grafiks!#REF!,'GRAFIKI II'!$P153,FMZINp4_laika_grafiks!$M$94:$M$228,'GRAFIKI II'!Z$119))/1000000)</f>
        <v>#REF!</v>
      </c>
      <c r="AA153" s="49" t="e">
        <f>((SUMIFS(FMZINp4_laika_grafiks!$K$94:$K$228,FMZINp4_laika_grafiks!#REF!,'GRAFIKI II'!$P153,FMZINp4_laika_grafiks!$M$94:$M$228,'GRAFIKI II'!AA$119))/1000000)</f>
        <v>#REF!</v>
      </c>
      <c r="AB153" s="49" t="e">
        <f>((SUMIFS(FMZINp4_laika_grafiks!$K$94:$K$228,FMZINp4_laika_grafiks!#REF!,'GRAFIKI II'!$P153,FMZINp4_laika_grafiks!$M$94:$M$228,'GRAFIKI II'!AB$119))/1000000)</f>
        <v>#REF!</v>
      </c>
    </row>
    <row r="154" spans="1:28" x14ac:dyDescent="0.25">
      <c r="A154" s="76" t="s">
        <v>37</v>
      </c>
      <c r="B154" s="83" t="e">
        <f>SUMIFS(FMZINp4_laika_grafiks!$K$94:$K$228,FMZINp4_laika_grafiks!#REF!,'GRAFIKI II'!$A154,FMZINp4_laika_grafiks!$M$94:$M$228,'GRAFIKI II'!B$119)/1000000</f>
        <v>#REF!</v>
      </c>
      <c r="C154" s="83" t="e">
        <f>SUMIFS(FMZINp4_laika_grafiks!$K$94:$K$228,FMZINp4_laika_grafiks!#REF!,'GRAFIKI II'!$A154,FMZINp4_laika_grafiks!$M$94:$M$228,'GRAFIKI II'!C$119)/1000000</f>
        <v>#REF!</v>
      </c>
      <c r="D154" s="83" t="e">
        <f>SUMIFS(FMZINp4_laika_grafiks!$K$94:$K$228,FMZINp4_laika_grafiks!#REF!,'GRAFIKI II'!$A154,FMZINp4_laika_grafiks!$M$94:$M$228,'GRAFIKI II'!D$119)/1000000</f>
        <v>#REF!</v>
      </c>
      <c r="E154" s="83" t="e">
        <f>SUMIFS(FMZINp4_laika_grafiks!$K$94:$K$228,FMZINp4_laika_grafiks!#REF!,'GRAFIKI II'!$A154,FMZINp4_laika_grafiks!$M$94:$M$228,'GRAFIKI II'!E$119)/1000000</f>
        <v>#REF!</v>
      </c>
      <c r="F154" s="83" t="e">
        <f>SUMIFS(FMZINp4_laika_grafiks!$K$94:$K$228,FMZINp4_laika_grafiks!#REF!,'GRAFIKI II'!$A154,FMZINp4_laika_grafiks!$M$94:$M$228,'GRAFIKI II'!F$119)/1000000</f>
        <v>#REF!</v>
      </c>
      <c r="G154" s="83" t="e">
        <f>SUMIFS(FMZINp4_laika_grafiks!$K$94:$K$228,FMZINp4_laika_grafiks!#REF!,'GRAFIKI II'!$A154,FMZINp4_laika_grafiks!$M$94:$M$228,'GRAFIKI II'!G$119)/1000000</f>
        <v>#REF!</v>
      </c>
      <c r="H154" s="83" t="e">
        <f>SUMIFS(FMZINp4_laika_grafiks!$K$94:$K$228,FMZINp4_laika_grafiks!#REF!,'GRAFIKI II'!$A154,FMZINp4_laika_grafiks!$M$94:$M$228,'GRAFIKI II'!H$119)/1000000</f>
        <v>#REF!</v>
      </c>
      <c r="I154" s="83" t="e">
        <f>SUMIFS(FMZINp4_laika_grafiks!$K$94:$K$228,FMZINp4_laika_grafiks!#REF!,'GRAFIKI II'!$A154,FMZINp4_laika_grafiks!$M$94:$M$228,'GRAFIKI II'!I$119)/1000000</f>
        <v>#REF!</v>
      </c>
      <c r="J154" s="83" t="e">
        <f>SUMIFS(FMZINp4_laika_grafiks!$K$94:$K$228,FMZINp4_laika_grafiks!#REF!,'GRAFIKI II'!$A154,FMZINp4_laika_grafiks!$M$94:$M$228,'GRAFIKI II'!J$119)/1000000</f>
        <v>#REF!</v>
      </c>
      <c r="K154" s="83" t="e">
        <f>SUMIFS(FMZINp4_laika_grafiks!$K$94:$K$228,FMZINp4_laika_grafiks!#REF!,'GRAFIKI II'!$A154,FMZINp4_laika_grafiks!$M$94:$M$228,'GRAFIKI II'!K$119)/1000000</f>
        <v>#REF!</v>
      </c>
      <c r="L154" s="83" t="e">
        <f>SUMIFS(FMZINp4_laika_grafiks!$K$94:$K$228,FMZINp4_laika_grafiks!#REF!,'GRAFIKI II'!$A154,FMZINp4_laika_grafiks!$M$94:$M$228,'GRAFIKI II'!L$119)/1000000</f>
        <v>#REF!</v>
      </c>
      <c r="M154" s="83" t="e">
        <f>SUMIFS(FMZINp4_laika_grafiks!$K$94:$K$228,FMZINp4_laika_grafiks!#REF!,'GRAFIKI II'!$A154,FMZINp4_laika_grafiks!$M$94:$M$228,'GRAFIKI II'!M$119)/1000000</f>
        <v>#REF!</v>
      </c>
      <c r="P154" s="48" t="s">
        <v>37</v>
      </c>
      <c r="Q154" s="49" t="e">
        <f>((SUMIFS(FMZINp4_laika_grafiks!$K$94:$K$228,FMZINp4_laika_grafiks!#REF!,'GRAFIKI II'!$P154,FMZINp4_laika_grafiks!$M$94:$M$228,'GRAFIKI II'!Q$119))/1000000)</f>
        <v>#REF!</v>
      </c>
      <c r="R154" s="49" t="e">
        <f>((SUMIFS(FMZINp4_laika_grafiks!$K$94:$K$228,FMZINp4_laika_grafiks!#REF!,'GRAFIKI II'!$P154,FMZINp4_laika_grafiks!$M$94:$M$228,'GRAFIKI II'!R$119))/1000000)</f>
        <v>#REF!</v>
      </c>
      <c r="S154" s="49" t="e">
        <f>((SUMIFS(FMZINp4_laika_grafiks!$K$94:$K$228,FMZINp4_laika_grafiks!#REF!,'GRAFIKI II'!$P154,FMZINp4_laika_grafiks!$M$94:$M$228,'GRAFIKI II'!S$119))/1000000)</f>
        <v>#REF!</v>
      </c>
      <c r="T154" s="49" t="e">
        <f>((SUMIFS(FMZINp4_laika_grafiks!$K$94:$K$228,FMZINp4_laika_grafiks!#REF!,'GRAFIKI II'!$P154,FMZINp4_laika_grafiks!$M$94:$M$228,'GRAFIKI II'!T$119))/1000000)</f>
        <v>#REF!</v>
      </c>
      <c r="U154" s="49" t="e">
        <f>((SUMIFS(FMZINp4_laika_grafiks!$K$94:$K$228,FMZINp4_laika_grafiks!#REF!,'GRAFIKI II'!$P154,FMZINp4_laika_grafiks!$M$94:$M$228,'GRAFIKI II'!U$119))/1000000)</f>
        <v>#REF!</v>
      </c>
      <c r="V154" s="49" t="e">
        <f>((SUMIFS(FMZINp4_laika_grafiks!$K$94:$K$228,FMZINp4_laika_grafiks!#REF!,'GRAFIKI II'!$P154,FMZINp4_laika_grafiks!$M$94:$M$228,'GRAFIKI II'!V$119))/1000000)</f>
        <v>#REF!</v>
      </c>
      <c r="W154" s="49" t="e">
        <f>((SUMIFS(FMZINp4_laika_grafiks!$K$94:$K$228,FMZINp4_laika_grafiks!#REF!,'GRAFIKI II'!$P154,FMZINp4_laika_grafiks!$M$94:$M$228,'GRAFIKI II'!W$119))/1000000)</f>
        <v>#REF!</v>
      </c>
      <c r="X154" s="49" t="e">
        <f>((SUMIFS(FMZINp4_laika_grafiks!$K$94:$K$228,FMZINp4_laika_grafiks!#REF!,'GRAFIKI II'!$P154,FMZINp4_laika_grafiks!$M$94:$M$228,'GRAFIKI II'!X$119))/1000000)</f>
        <v>#REF!</v>
      </c>
      <c r="Y154" s="49" t="e">
        <f>((SUMIFS(FMZINp4_laika_grafiks!$K$94:$K$228,FMZINp4_laika_grafiks!#REF!,'GRAFIKI II'!$P154,FMZINp4_laika_grafiks!$M$94:$M$228,'GRAFIKI II'!Y$119))/1000000)</f>
        <v>#REF!</v>
      </c>
      <c r="Z154" s="49" t="e">
        <f>((SUMIFS(FMZINp4_laika_grafiks!$K$94:$K$228,FMZINp4_laika_grafiks!#REF!,'GRAFIKI II'!$P154,FMZINp4_laika_grafiks!$M$94:$M$228,'GRAFIKI II'!Z$119))/1000000)</f>
        <v>#REF!</v>
      </c>
      <c r="AA154" s="49" t="e">
        <f>((SUMIFS(FMZINp4_laika_grafiks!$K$94:$K$228,FMZINp4_laika_grafiks!#REF!,'GRAFIKI II'!$P154,FMZINp4_laika_grafiks!$M$94:$M$228,'GRAFIKI II'!AA$119))/1000000)</f>
        <v>#REF!</v>
      </c>
      <c r="AB154" s="49" t="e">
        <f>((SUMIFS(FMZINp4_laika_grafiks!$K$94:$K$228,FMZINp4_laika_grafiks!#REF!,'GRAFIKI II'!$P154,FMZINp4_laika_grafiks!$M$94:$M$228,'GRAFIKI II'!AB$119))/1000000)</f>
        <v>#REF!</v>
      </c>
    </row>
    <row r="155" spans="1:28" x14ac:dyDescent="0.25">
      <c r="A155" s="76" t="s">
        <v>41</v>
      </c>
      <c r="B155" s="83" t="e">
        <f>SUMIFS(FMZINp4_laika_grafiks!$K$94:$K$228,FMZINp4_laika_grafiks!#REF!,'GRAFIKI II'!$A155,FMZINp4_laika_grafiks!$M$94:$M$228,'GRAFIKI II'!B$119)/1000000</f>
        <v>#REF!</v>
      </c>
      <c r="C155" s="83" t="e">
        <f>SUMIFS(FMZINp4_laika_grafiks!$K$94:$K$228,FMZINp4_laika_grafiks!#REF!,'GRAFIKI II'!$A155,FMZINp4_laika_grafiks!$M$94:$M$228,'GRAFIKI II'!C$119)/1000000</f>
        <v>#REF!</v>
      </c>
      <c r="D155" s="83" t="e">
        <f>SUMIFS(FMZINp4_laika_grafiks!$K$94:$K$228,FMZINp4_laika_grafiks!#REF!,'GRAFIKI II'!$A155,FMZINp4_laika_grafiks!$M$94:$M$228,'GRAFIKI II'!D$119)/1000000</f>
        <v>#REF!</v>
      </c>
      <c r="E155" s="83" t="e">
        <f>SUMIFS(FMZINp4_laika_grafiks!$K$94:$K$228,FMZINp4_laika_grafiks!#REF!,'GRAFIKI II'!$A155,FMZINp4_laika_grafiks!$M$94:$M$228,'GRAFIKI II'!E$119)/1000000</f>
        <v>#REF!</v>
      </c>
      <c r="F155" s="83" t="e">
        <f>SUMIFS(FMZINp4_laika_grafiks!$K$94:$K$228,FMZINp4_laika_grafiks!#REF!,'GRAFIKI II'!$A155,FMZINp4_laika_grafiks!$M$94:$M$228,'GRAFIKI II'!F$119)/1000000</f>
        <v>#REF!</v>
      </c>
      <c r="G155" s="83" t="e">
        <f>SUMIFS(FMZINp4_laika_grafiks!$K$94:$K$228,FMZINp4_laika_grafiks!#REF!,'GRAFIKI II'!$A155,FMZINp4_laika_grafiks!$M$94:$M$228,'GRAFIKI II'!G$119)/1000000</f>
        <v>#REF!</v>
      </c>
      <c r="H155" s="83" t="e">
        <f>SUMIFS(FMZINp4_laika_grafiks!$K$94:$K$228,FMZINp4_laika_grafiks!#REF!,'GRAFIKI II'!$A155,FMZINp4_laika_grafiks!$M$94:$M$228,'GRAFIKI II'!H$119)/1000000</f>
        <v>#REF!</v>
      </c>
      <c r="I155" s="83" t="e">
        <f>SUMIFS(FMZINp4_laika_grafiks!$K$94:$K$228,FMZINp4_laika_grafiks!#REF!,'GRAFIKI II'!$A155,FMZINp4_laika_grafiks!$M$94:$M$228,'GRAFIKI II'!I$119)/1000000</f>
        <v>#REF!</v>
      </c>
      <c r="J155" s="83" t="e">
        <f>SUMIFS(FMZINp4_laika_grafiks!$K$94:$K$228,FMZINp4_laika_grafiks!#REF!,'GRAFIKI II'!$A155,FMZINp4_laika_grafiks!$M$94:$M$228,'GRAFIKI II'!J$119)/1000000</f>
        <v>#REF!</v>
      </c>
      <c r="K155" s="83" t="e">
        <f>SUMIFS(FMZINp4_laika_grafiks!$K$94:$K$228,FMZINp4_laika_grafiks!#REF!,'GRAFIKI II'!$A155,FMZINp4_laika_grafiks!$M$94:$M$228,'GRAFIKI II'!K$119)/1000000</f>
        <v>#REF!</v>
      </c>
      <c r="L155" s="83" t="e">
        <f>SUMIFS(FMZINp4_laika_grafiks!$K$94:$K$228,FMZINp4_laika_grafiks!#REF!,'GRAFIKI II'!$A155,FMZINp4_laika_grafiks!$M$94:$M$228,'GRAFIKI II'!L$119)/1000000</f>
        <v>#REF!</v>
      </c>
      <c r="M155" s="83" t="e">
        <f>SUMIFS(FMZINp4_laika_grafiks!$K$94:$K$228,FMZINp4_laika_grafiks!#REF!,'GRAFIKI II'!$A155,FMZINp4_laika_grafiks!$M$94:$M$228,'GRAFIKI II'!M$119)/1000000</f>
        <v>#REF!</v>
      </c>
      <c r="P155" s="48" t="s">
        <v>41</v>
      </c>
      <c r="Q155" s="49" t="e">
        <f>((SUMIFS(FMZINp4_laika_grafiks!$K$94:$K$228,FMZINp4_laika_grafiks!#REF!,'GRAFIKI II'!$P155,FMZINp4_laika_grafiks!$M$94:$M$228,'GRAFIKI II'!Q$119))/1000000)</f>
        <v>#REF!</v>
      </c>
      <c r="R155" s="49" t="e">
        <f>((SUMIFS(FMZINp4_laika_grafiks!$K$94:$K$228,FMZINp4_laika_grafiks!#REF!,'GRAFIKI II'!$P155,FMZINp4_laika_grafiks!$M$94:$M$228,'GRAFIKI II'!R$119))/1000000)</f>
        <v>#REF!</v>
      </c>
      <c r="S155" s="49" t="e">
        <f>((SUMIFS(FMZINp4_laika_grafiks!$K$94:$K$228,FMZINp4_laika_grafiks!#REF!,'GRAFIKI II'!$P155,FMZINp4_laika_grafiks!$M$94:$M$228,'GRAFIKI II'!S$119))/1000000)</f>
        <v>#REF!</v>
      </c>
      <c r="T155" s="49" t="e">
        <f>((SUMIFS(FMZINp4_laika_grafiks!$K$94:$K$228,FMZINp4_laika_grafiks!#REF!,'GRAFIKI II'!$P155,FMZINp4_laika_grafiks!$M$94:$M$228,'GRAFIKI II'!T$119))/1000000)</f>
        <v>#REF!</v>
      </c>
      <c r="U155" s="49" t="e">
        <f>((SUMIFS(FMZINp4_laika_grafiks!$K$94:$K$228,FMZINp4_laika_grafiks!#REF!,'GRAFIKI II'!$P155,FMZINp4_laika_grafiks!$M$94:$M$228,'GRAFIKI II'!U$119))/1000000)</f>
        <v>#REF!</v>
      </c>
      <c r="V155" s="49" t="e">
        <f>((SUMIFS(FMZINp4_laika_grafiks!$K$94:$K$228,FMZINp4_laika_grafiks!#REF!,'GRAFIKI II'!$P155,FMZINp4_laika_grafiks!$M$94:$M$228,'GRAFIKI II'!V$119))/1000000)</f>
        <v>#REF!</v>
      </c>
      <c r="W155" s="49" t="e">
        <f>((SUMIFS(FMZINp4_laika_grafiks!$K$94:$K$228,FMZINp4_laika_grafiks!#REF!,'GRAFIKI II'!$P155,FMZINp4_laika_grafiks!$M$94:$M$228,'GRAFIKI II'!W$119))/1000000)</f>
        <v>#REF!</v>
      </c>
      <c r="X155" s="49" t="e">
        <f>((SUMIFS(FMZINp4_laika_grafiks!$K$94:$K$228,FMZINp4_laika_grafiks!#REF!,'GRAFIKI II'!$P155,FMZINp4_laika_grafiks!$M$94:$M$228,'GRAFIKI II'!X$119))/1000000)</f>
        <v>#REF!</v>
      </c>
      <c r="Y155" s="49" t="e">
        <f>((SUMIFS(FMZINp4_laika_grafiks!$K$94:$K$228,FMZINp4_laika_grafiks!#REF!,'GRAFIKI II'!$P155,FMZINp4_laika_grafiks!$M$94:$M$228,'GRAFIKI II'!Y$119))/1000000)</f>
        <v>#REF!</v>
      </c>
      <c r="Z155" s="49" t="e">
        <f>((SUMIFS(FMZINp4_laika_grafiks!$K$94:$K$228,FMZINp4_laika_grafiks!#REF!,'GRAFIKI II'!$P155,FMZINp4_laika_grafiks!$M$94:$M$228,'GRAFIKI II'!Z$119))/1000000)</f>
        <v>#REF!</v>
      </c>
      <c r="AA155" s="49" t="e">
        <f>((SUMIFS(FMZINp4_laika_grafiks!$K$94:$K$228,FMZINp4_laika_grafiks!#REF!,'GRAFIKI II'!$P155,FMZINp4_laika_grafiks!$M$94:$M$228,'GRAFIKI II'!AA$119))/1000000)</f>
        <v>#REF!</v>
      </c>
      <c r="AB155" s="49" t="e">
        <f>((SUMIFS(FMZINp4_laika_grafiks!$K$94:$K$228,FMZINp4_laika_grafiks!#REF!,'GRAFIKI II'!$P155,FMZINp4_laika_grafiks!$M$94:$M$228,'GRAFIKI II'!AB$119))/1000000)</f>
        <v>#REF!</v>
      </c>
    </row>
    <row r="156" spans="1:28" x14ac:dyDescent="0.25">
      <c r="A156" s="76" t="s">
        <v>40</v>
      </c>
      <c r="B156" s="83" t="e">
        <f>SUMIFS(FMZINp4_laika_grafiks!$K$94:$K$228,FMZINp4_laika_grafiks!#REF!,'GRAFIKI II'!$A156,FMZINp4_laika_grafiks!$M$94:$M$228,'GRAFIKI II'!B$119)/1000000</f>
        <v>#REF!</v>
      </c>
      <c r="C156" s="83" t="e">
        <f>SUMIFS(FMZINp4_laika_grafiks!$K$94:$K$228,FMZINp4_laika_grafiks!#REF!,'GRAFIKI II'!$A156,FMZINp4_laika_grafiks!$M$94:$M$228,'GRAFIKI II'!C$119)/1000000</f>
        <v>#REF!</v>
      </c>
      <c r="D156" s="83" t="e">
        <f>SUMIFS(FMZINp4_laika_grafiks!$K$94:$K$228,FMZINp4_laika_grafiks!#REF!,'GRAFIKI II'!$A156,FMZINp4_laika_grafiks!$M$94:$M$228,'GRAFIKI II'!D$119)/1000000</f>
        <v>#REF!</v>
      </c>
      <c r="E156" s="83" t="e">
        <f>SUMIFS(FMZINp4_laika_grafiks!$K$94:$K$228,FMZINp4_laika_grafiks!#REF!,'GRAFIKI II'!$A156,FMZINp4_laika_grafiks!$M$94:$M$228,'GRAFIKI II'!E$119)/1000000</f>
        <v>#REF!</v>
      </c>
      <c r="F156" s="83" t="e">
        <f>SUMIFS(FMZINp4_laika_grafiks!$K$94:$K$228,FMZINp4_laika_grafiks!#REF!,'GRAFIKI II'!$A156,FMZINp4_laika_grafiks!$M$94:$M$228,'GRAFIKI II'!F$119)/1000000</f>
        <v>#REF!</v>
      </c>
      <c r="G156" s="83" t="e">
        <f>SUMIFS(FMZINp4_laika_grafiks!$K$94:$K$228,FMZINp4_laika_grafiks!#REF!,'GRAFIKI II'!$A156,FMZINp4_laika_grafiks!$M$94:$M$228,'GRAFIKI II'!G$119)/1000000</f>
        <v>#REF!</v>
      </c>
      <c r="H156" s="83" t="e">
        <f>SUMIFS(FMZINp4_laika_grafiks!$K$94:$K$228,FMZINp4_laika_grafiks!#REF!,'GRAFIKI II'!$A156,FMZINp4_laika_grafiks!$M$94:$M$228,'GRAFIKI II'!H$119)/1000000</f>
        <v>#REF!</v>
      </c>
      <c r="I156" s="83" t="e">
        <f>SUMIFS(FMZINp4_laika_grafiks!$K$94:$K$228,FMZINp4_laika_grafiks!#REF!,'GRAFIKI II'!$A156,FMZINp4_laika_grafiks!$M$94:$M$228,'GRAFIKI II'!I$119)/1000000</f>
        <v>#REF!</v>
      </c>
      <c r="J156" s="83" t="e">
        <f>SUMIFS(FMZINp4_laika_grafiks!$K$94:$K$228,FMZINp4_laika_grafiks!#REF!,'GRAFIKI II'!$A156,FMZINp4_laika_grafiks!$M$94:$M$228,'GRAFIKI II'!J$119)/1000000</f>
        <v>#REF!</v>
      </c>
      <c r="K156" s="83" t="e">
        <f>SUMIFS(FMZINp4_laika_grafiks!$K$94:$K$228,FMZINp4_laika_grafiks!#REF!,'GRAFIKI II'!$A156,FMZINp4_laika_grafiks!$M$94:$M$228,'GRAFIKI II'!K$119)/1000000</f>
        <v>#REF!</v>
      </c>
      <c r="L156" s="83" t="e">
        <f>SUMIFS(FMZINp4_laika_grafiks!$K$94:$K$228,FMZINp4_laika_grafiks!#REF!,'GRAFIKI II'!$A156,FMZINp4_laika_grafiks!$M$94:$M$228,'GRAFIKI II'!L$119)/1000000</f>
        <v>#REF!</v>
      </c>
      <c r="M156" s="83" t="e">
        <f>SUMIFS(FMZINp4_laika_grafiks!$K$94:$K$228,FMZINp4_laika_grafiks!#REF!,'GRAFIKI II'!$A156,FMZINp4_laika_grafiks!$M$94:$M$228,'GRAFIKI II'!M$119)/1000000</f>
        <v>#REF!</v>
      </c>
      <c r="P156" s="48" t="s">
        <v>40</v>
      </c>
      <c r="Q156" s="49" t="e">
        <f>((SUMIFS(FMZINp4_laika_grafiks!$K$94:$K$228,FMZINp4_laika_grafiks!#REF!,'GRAFIKI II'!$P156,FMZINp4_laika_grafiks!$M$94:$M$228,'GRAFIKI II'!Q$119))/1000000)</f>
        <v>#REF!</v>
      </c>
      <c r="R156" s="49" t="e">
        <f>((SUMIFS(FMZINp4_laika_grafiks!$K$94:$K$228,FMZINp4_laika_grafiks!#REF!,'GRAFIKI II'!$P156,FMZINp4_laika_grafiks!$M$94:$M$228,'GRAFIKI II'!R$119))/1000000)</f>
        <v>#REF!</v>
      </c>
      <c r="S156" s="49" t="e">
        <f>((SUMIFS(FMZINp4_laika_grafiks!$K$94:$K$228,FMZINp4_laika_grafiks!#REF!,'GRAFIKI II'!$P156,FMZINp4_laika_grafiks!$M$94:$M$228,'GRAFIKI II'!S$119))/1000000)</f>
        <v>#REF!</v>
      </c>
      <c r="T156" s="49" t="e">
        <f>((SUMIFS(FMZINp4_laika_grafiks!$K$94:$K$228,FMZINp4_laika_grafiks!#REF!,'GRAFIKI II'!$P156,FMZINp4_laika_grafiks!$M$94:$M$228,'GRAFIKI II'!T$119))/1000000)</f>
        <v>#REF!</v>
      </c>
      <c r="U156" s="49" t="e">
        <f>((SUMIFS(FMZINp4_laika_grafiks!$K$94:$K$228,FMZINp4_laika_grafiks!#REF!,'GRAFIKI II'!$P156,FMZINp4_laika_grafiks!$M$94:$M$228,'GRAFIKI II'!U$119))/1000000)</f>
        <v>#REF!</v>
      </c>
      <c r="V156" s="49" t="e">
        <f>((SUMIFS(FMZINp4_laika_grafiks!$K$94:$K$228,FMZINp4_laika_grafiks!#REF!,'GRAFIKI II'!$P156,FMZINp4_laika_grafiks!$M$94:$M$228,'GRAFIKI II'!V$119))/1000000)</f>
        <v>#REF!</v>
      </c>
      <c r="W156" s="49" t="e">
        <f>((SUMIFS(FMZINp4_laika_grafiks!$K$94:$K$228,FMZINp4_laika_grafiks!#REF!,'GRAFIKI II'!$P156,FMZINp4_laika_grafiks!$M$94:$M$228,'GRAFIKI II'!W$119))/1000000)</f>
        <v>#REF!</v>
      </c>
      <c r="X156" s="49" t="e">
        <f>((SUMIFS(FMZINp4_laika_grafiks!$K$94:$K$228,FMZINp4_laika_grafiks!#REF!,'GRAFIKI II'!$P156,FMZINp4_laika_grafiks!$M$94:$M$228,'GRAFIKI II'!X$119))/1000000)</f>
        <v>#REF!</v>
      </c>
      <c r="Y156" s="49" t="e">
        <f>((SUMIFS(FMZINp4_laika_grafiks!$K$94:$K$228,FMZINp4_laika_grafiks!#REF!,'GRAFIKI II'!$P156,FMZINp4_laika_grafiks!$M$94:$M$228,'GRAFIKI II'!Y$119))/1000000)</f>
        <v>#REF!</v>
      </c>
      <c r="Z156" s="49" t="e">
        <f>((SUMIFS(FMZINp4_laika_grafiks!$K$94:$K$228,FMZINp4_laika_grafiks!#REF!,'GRAFIKI II'!$P156,FMZINp4_laika_grafiks!$M$94:$M$228,'GRAFIKI II'!Z$119))/1000000)</f>
        <v>#REF!</v>
      </c>
      <c r="AA156" s="49" t="e">
        <f>((SUMIFS(FMZINp4_laika_grafiks!$K$94:$K$228,FMZINp4_laika_grafiks!#REF!,'GRAFIKI II'!$P156,FMZINp4_laika_grafiks!$M$94:$M$228,'GRAFIKI II'!AA$119))/1000000)</f>
        <v>#REF!</v>
      </c>
      <c r="AB156" s="49" t="e">
        <f>((SUMIFS(FMZINp4_laika_grafiks!$K$94:$K$228,FMZINp4_laika_grafiks!#REF!,'GRAFIKI II'!$P156,FMZINp4_laika_grafiks!$M$94:$M$228,'GRAFIKI II'!AB$119))/1000000)</f>
        <v>#REF!</v>
      </c>
    </row>
    <row r="157" spans="1:28" x14ac:dyDescent="0.25">
      <c r="A157" s="76" t="s">
        <v>39</v>
      </c>
      <c r="B157" s="83" t="e">
        <f>SUMIFS(FMZINp4_laika_grafiks!$K$94:$K$228,FMZINp4_laika_grafiks!#REF!,'GRAFIKI II'!$A157,FMZINp4_laika_grafiks!$M$94:$M$228,'GRAFIKI II'!B$119)/1000000</f>
        <v>#REF!</v>
      </c>
      <c r="C157" s="83" t="e">
        <f>SUMIFS(FMZINp4_laika_grafiks!$K$94:$K$228,FMZINp4_laika_grafiks!#REF!,'GRAFIKI II'!$A157,FMZINp4_laika_grafiks!$M$94:$M$228,'GRAFIKI II'!C$119)/1000000</f>
        <v>#REF!</v>
      </c>
      <c r="D157" s="83" t="e">
        <f>SUMIFS(FMZINp4_laika_grafiks!$K$94:$K$228,FMZINp4_laika_grafiks!#REF!,'GRAFIKI II'!$A157,FMZINp4_laika_grafiks!$M$94:$M$228,'GRAFIKI II'!D$119)/1000000</f>
        <v>#REF!</v>
      </c>
      <c r="E157" s="83" t="e">
        <f>SUMIFS(FMZINp4_laika_grafiks!$K$94:$K$228,FMZINp4_laika_grafiks!#REF!,'GRAFIKI II'!$A157,FMZINp4_laika_grafiks!$M$94:$M$228,'GRAFIKI II'!E$119)/1000000</f>
        <v>#REF!</v>
      </c>
      <c r="F157" s="83" t="e">
        <f>SUMIFS(FMZINp4_laika_grafiks!$K$94:$K$228,FMZINp4_laika_grafiks!#REF!,'GRAFIKI II'!$A157,FMZINp4_laika_grafiks!$M$94:$M$228,'GRAFIKI II'!F$119)/1000000</f>
        <v>#REF!</v>
      </c>
      <c r="G157" s="83" t="e">
        <f>SUMIFS(FMZINp4_laika_grafiks!$K$94:$K$228,FMZINp4_laika_grafiks!#REF!,'GRAFIKI II'!$A157,FMZINp4_laika_grafiks!$M$94:$M$228,'GRAFIKI II'!G$119)/1000000</f>
        <v>#REF!</v>
      </c>
      <c r="H157" s="83" t="e">
        <f>SUMIFS(FMZINp4_laika_grafiks!$K$94:$K$228,FMZINp4_laika_grafiks!#REF!,'GRAFIKI II'!$A157,FMZINp4_laika_grafiks!$M$94:$M$228,'GRAFIKI II'!H$119)/1000000</f>
        <v>#REF!</v>
      </c>
      <c r="I157" s="83" t="e">
        <f>SUMIFS(FMZINp4_laika_grafiks!$K$94:$K$228,FMZINp4_laika_grafiks!#REF!,'GRAFIKI II'!$A157,FMZINp4_laika_grafiks!$M$94:$M$228,'GRAFIKI II'!I$119)/1000000</f>
        <v>#REF!</v>
      </c>
      <c r="J157" s="83" t="e">
        <f>SUMIFS(FMZINp4_laika_grafiks!$K$94:$K$228,FMZINp4_laika_grafiks!#REF!,'GRAFIKI II'!$A157,FMZINp4_laika_grafiks!$M$94:$M$228,'GRAFIKI II'!J$119)/1000000</f>
        <v>#REF!</v>
      </c>
      <c r="K157" s="83" t="e">
        <f>SUMIFS(FMZINp4_laika_grafiks!$K$94:$K$228,FMZINp4_laika_grafiks!#REF!,'GRAFIKI II'!$A157,FMZINp4_laika_grafiks!$M$94:$M$228,'GRAFIKI II'!K$119)/1000000</f>
        <v>#REF!</v>
      </c>
      <c r="L157" s="83" t="e">
        <f>SUMIFS(FMZINp4_laika_grafiks!$K$94:$K$228,FMZINp4_laika_grafiks!#REF!,'GRAFIKI II'!$A157,FMZINp4_laika_grafiks!$M$94:$M$228,'GRAFIKI II'!L$119)/1000000</f>
        <v>#REF!</v>
      </c>
      <c r="M157" s="83" t="e">
        <f>SUMIFS(FMZINp4_laika_grafiks!$K$94:$K$228,FMZINp4_laika_grafiks!#REF!,'GRAFIKI II'!$A157,FMZINp4_laika_grafiks!$M$94:$M$228,'GRAFIKI II'!M$119)/1000000</f>
        <v>#REF!</v>
      </c>
      <c r="P157" s="48" t="s">
        <v>39</v>
      </c>
      <c r="Q157" s="49" t="e">
        <f>((SUMIFS(FMZINp4_laika_grafiks!$K$94:$K$228,FMZINp4_laika_grafiks!#REF!,'GRAFIKI II'!$P157,FMZINp4_laika_grafiks!$M$94:$M$228,'GRAFIKI II'!Q$119))/1000000)</f>
        <v>#REF!</v>
      </c>
      <c r="R157" s="49" t="e">
        <f>((SUMIFS(FMZINp4_laika_grafiks!$K$94:$K$228,FMZINp4_laika_grafiks!#REF!,'GRAFIKI II'!$P157,FMZINp4_laika_grafiks!$M$94:$M$228,'GRAFIKI II'!R$119))/1000000)</f>
        <v>#REF!</v>
      </c>
      <c r="S157" s="49" t="e">
        <f>((SUMIFS(FMZINp4_laika_grafiks!$K$94:$K$228,FMZINp4_laika_grafiks!#REF!,'GRAFIKI II'!$P157,FMZINp4_laika_grafiks!$M$94:$M$228,'GRAFIKI II'!S$119))/1000000)</f>
        <v>#REF!</v>
      </c>
      <c r="T157" s="49" t="e">
        <f>((SUMIFS(FMZINp4_laika_grafiks!$K$94:$K$228,FMZINp4_laika_grafiks!#REF!,'GRAFIKI II'!$P157,FMZINp4_laika_grafiks!$M$94:$M$228,'GRAFIKI II'!T$119))/1000000)</f>
        <v>#REF!</v>
      </c>
      <c r="U157" s="49" t="e">
        <f>((SUMIFS(FMZINp4_laika_grafiks!$K$94:$K$228,FMZINp4_laika_grafiks!#REF!,'GRAFIKI II'!$P157,FMZINp4_laika_grafiks!$M$94:$M$228,'GRAFIKI II'!U$119))/1000000)</f>
        <v>#REF!</v>
      </c>
      <c r="V157" s="49" t="e">
        <f>((SUMIFS(FMZINp4_laika_grafiks!$K$94:$K$228,FMZINp4_laika_grafiks!#REF!,'GRAFIKI II'!$P157,FMZINp4_laika_grafiks!$M$94:$M$228,'GRAFIKI II'!V$119))/1000000)</f>
        <v>#REF!</v>
      </c>
      <c r="W157" s="49" t="e">
        <f>((SUMIFS(FMZINp4_laika_grafiks!$K$94:$K$228,FMZINp4_laika_grafiks!#REF!,'GRAFIKI II'!$P157,FMZINp4_laika_grafiks!$M$94:$M$228,'GRAFIKI II'!W$119))/1000000)</f>
        <v>#REF!</v>
      </c>
      <c r="X157" s="49" t="e">
        <f>((SUMIFS(FMZINp4_laika_grafiks!$K$94:$K$228,FMZINp4_laika_grafiks!#REF!,'GRAFIKI II'!$P157,FMZINp4_laika_grafiks!$M$94:$M$228,'GRAFIKI II'!X$119))/1000000)</f>
        <v>#REF!</v>
      </c>
      <c r="Y157" s="49" t="e">
        <f>((SUMIFS(FMZINp4_laika_grafiks!$K$94:$K$228,FMZINp4_laika_grafiks!#REF!,'GRAFIKI II'!$P157,FMZINp4_laika_grafiks!$M$94:$M$228,'GRAFIKI II'!Y$119))/1000000)</f>
        <v>#REF!</v>
      </c>
      <c r="Z157" s="49" t="e">
        <f>((SUMIFS(FMZINp4_laika_grafiks!$K$94:$K$228,FMZINp4_laika_grafiks!#REF!,'GRAFIKI II'!$P157,FMZINp4_laika_grafiks!$M$94:$M$228,'GRAFIKI II'!Z$119))/1000000)</f>
        <v>#REF!</v>
      </c>
      <c r="AA157" s="49" t="e">
        <f>((SUMIFS(FMZINp4_laika_grafiks!$K$94:$K$228,FMZINp4_laika_grafiks!#REF!,'GRAFIKI II'!$P157,FMZINp4_laika_grafiks!$M$94:$M$228,'GRAFIKI II'!AA$119))/1000000)</f>
        <v>#REF!</v>
      </c>
      <c r="AB157" s="49" t="e">
        <f>((SUMIFS(FMZINp4_laika_grafiks!$K$94:$K$228,FMZINp4_laika_grafiks!#REF!,'GRAFIKI II'!$P157,FMZINp4_laika_grafiks!$M$94:$M$228,'GRAFIKI II'!AB$119))/1000000)</f>
        <v>#REF!</v>
      </c>
    </row>
    <row r="158" spans="1:28" x14ac:dyDescent="0.25">
      <c r="A158" s="76" t="s">
        <v>38</v>
      </c>
      <c r="B158" s="83" t="e">
        <f>SUMIFS(FMZINp4_laika_grafiks!$K$94:$K$228,FMZINp4_laika_grafiks!#REF!,'GRAFIKI II'!$A158,FMZINp4_laika_grafiks!$M$94:$M$228,'GRAFIKI II'!B$119)/1000000</f>
        <v>#REF!</v>
      </c>
      <c r="C158" s="83" t="e">
        <f>SUMIFS(FMZINp4_laika_grafiks!$K$94:$K$228,FMZINp4_laika_grafiks!#REF!,'GRAFIKI II'!$A158,FMZINp4_laika_grafiks!$M$94:$M$228,'GRAFIKI II'!C$119)/1000000</f>
        <v>#REF!</v>
      </c>
      <c r="D158" s="83" t="e">
        <f>SUMIFS(FMZINp4_laika_grafiks!$K$94:$K$228,FMZINp4_laika_grafiks!#REF!,'GRAFIKI II'!$A158,FMZINp4_laika_grafiks!$M$94:$M$228,'GRAFIKI II'!D$119)/1000000</f>
        <v>#REF!</v>
      </c>
      <c r="E158" s="83" t="e">
        <f>SUMIFS(FMZINp4_laika_grafiks!$K$94:$K$228,FMZINp4_laika_grafiks!#REF!,'GRAFIKI II'!$A158,FMZINp4_laika_grafiks!$M$94:$M$228,'GRAFIKI II'!E$119)/1000000</f>
        <v>#REF!</v>
      </c>
      <c r="F158" s="83" t="e">
        <f>SUMIFS(FMZINp4_laika_grafiks!$K$94:$K$228,FMZINp4_laika_grafiks!#REF!,'GRAFIKI II'!$A158,FMZINp4_laika_grafiks!$M$94:$M$228,'GRAFIKI II'!F$119)/1000000</f>
        <v>#REF!</v>
      </c>
      <c r="G158" s="83" t="e">
        <f>SUMIFS(FMZINp4_laika_grafiks!$K$94:$K$228,FMZINp4_laika_grafiks!#REF!,'GRAFIKI II'!$A158,FMZINp4_laika_grafiks!$M$94:$M$228,'GRAFIKI II'!G$119)/1000000</f>
        <v>#REF!</v>
      </c>
      <c r="H158" s="83" t="e">
        <f>SUMIFS(FMZINp4_laika_grafiks!$K$94:$K$228,FMZINp4_laika_grafiks!#REF!,'GRAFIKI II'!$A158,FMZINp4_laika_grafiks!$M$94:$M$228,'GRAFIKI II'!H$119)/1000000</f>
        <v>#REF!</v>
      </c>
      <c r="I158" s="83" t="e">
        <f>SUMIFS(FMZINp4_laika_grafiks!$K$94:$K$228,FMZINp4_laika_grafiks!#REF!,'GRAFIKI II'!$A158,FMZINp4_laika_grafiks!$M$94:$M$228,'GRAFIKI II'!I$119)/1000000</f>
        <v>#REF!</v>
      </c>
      <c r="J158" s="83" t="e">
        <f>SUMIFS(FMZINp4_laika_grafiks!$K$94:$K$228,FMZINp4_laika_grafiks!#REF!,'GRAFIKI II'!$A158,FMZINp4_laika_grafiks!$M$94:$M$228,'GRAFIKI II'!J$119)/1000000</f>
        <v>#REF!</v>
      </c>
      <c r="K158" s="83" t="e">
        <f>SUMIFS(FMZINp4_laika_grafiks!$K$94:$K$228,FMZINp4_laika_grafiks!#REF!,'GRAFIKI II'!$A158,FMZINp4_laika_grafiks!$M$94:$M$228,'GRAFIKI II'!K$119)/1000000</f>
        <v>#REF!</v>
      </c>
      <c r="L158" s="83" t="e">
        <f>SUMIFS(FMZINp4_laika_grafiks!$K$94:$K$228,FMZINp4_laika_grafiks!#REF!,'GRAFIKI II'!$A158,FMZINp4_laika_grafiks!$M$94:$M$228,'GRAFIKI II'!L$119)/1000000</f>
        <v>#REF!</v>
      </c>
      <c r="M158" s="83" t="e">
        <f>SUMIFS(FMZINp4_laika_grafiks!$K$94:$K$228,FMZINp4_laika_grafiks!#REF!,'GRAFIKI II'!$A158,FMZINp4_laika_grafiks!$M$94:$M$228,'GRAFIKI II'!M$119)/1000000</f>
        <v>#REF!</v>
      </c>
      <c r="P158" s="48" t="s">
        <v>38</v>
      </c>
      <c r="Q158" s="49" t="e">
        <f>((SUMIFS(FMZINp4_laika_grafiks!$K$94:$K$228,FMZINp4_laika_grafiks!#REF!,'GRAFIKI II'!$P158,FMZINp4_laika_grafiks!$M$94:$M$228,'GRAFIKI II'!Q$119))/1000000)</f>
        <v>#REF!</v>
      </c>
      <c r="R158" s="49" t="e">
        <f>((SUMIFS(FMZINp4_laika_grafiks!$K$94:$K$228,FMZINp4_laika_grafiks!#REF!,'GRAFIKI II'!$P158,FMZINp4_laika_grafiks!$M$94:$M$228,'GRAFIKI II'!R$119))/1000000)</f>
        <v>#REF!</v>
      </c>
      <c r="S158" s="49" t="e">
        <f>((SUMIFS(FMZINp4_laika_grafiks!$K$94:$K$228,FMZINp4_laika_grafiks!#REF!,'GRAFIKI II'!$P158,FMZINp4_laika_grafiks!$M$94:$M$228,'GRAFIKI II'!S$119))/1000000)</f>
        <v>#REF!</v>
      </c>
      <c r="T158" s="49" t="e">
        <f>((SUMIFS(FMZINp4_laika_grafiks!$K$94:$K$228,FMZINp4_laika_grafiks!#REF!,'GRAFIKI II'!$P158,FMZINp4_laika_grafiks!$M$94:$M$228,'GRAFIKI II'!T$119))/1000000)</f>
        <v>#REF!</v>
      </c>
      <c r="U158" s="49" t="e">
        <f>((SUMIFS(FMZINp4_laika_grafiks!$K$94:$K$228,FMZINp4_laika_grafiks!#REF!,'GRAFIKI II'!$P158,FMZINp4_laika_grafiks!$M$94:$M$228,'GRAFIKI II'!U$119))/1000000)</f>
        <v>#REF!</v>
      </c>
      <c r="V158" s="49" t="e">
        <f>((SUMIFS(FMZINp4_laika_grafiks!$K$94:$K$228,FMZINp4_laika_grafiks!#REF!,'GRAFIKI II'!$P158,FMZINp4_laika_grafiks!$M$94:$M$228,'GRAFIKI II'!V$119))/1000000)</f>
        <v>#REF!</v>
      </c>
      <c r="W158" s="49" t="e">
        <f>((SUMIFS(FMZINp4_laika_grafiks!$K$94:$K$228,FMZINp4_laika_grafiks!#REF!,'GRAFIKI II'!$P158,FMZINp4_laika_grafiks!$M$94:$M$228,'GRAFIKI II'!W$119))/1000000)</f>
        <v>#REF!</v>
      </c>
      <c r="X158" s="49" t="e">
        <f>((SUMIFS(FMZINp4_laika_grafiks!$K$94:$K$228,FMZINp4_laika_grafiks!#REF!,'GRAFIKI II'!$P158,FMZINp4_laika_grafiks!$M$94:$M$228,'GRAFIKI II'!X$119))/1000000)</f>
        <v>#REF!</v>
      </c>
      <c r="Y158" s="49" t="e">
        <f>((SUMIFS(FMZINp4_laika_grafiks!$K$94:$K$228,FMZINp4_laika_grafiks!#REF!,'GRAFIKI II'!$P158,FMZINp4_laika_grafiks!$M$94:$M$228,'GRAFIKI II'!Y$119))/1000000)</f>
        <v>#REF!</v>
      </c>
      <c r="Z158" s="49" t="e">
        <f>((SUMIFS(FMZINp4_laika_grafiks!$K$94:$K$228,FMZINp4_laika_grafiks!#REF!,'GRAFIKI II'!$P158,FMZINp4_laika_grafiks!$M$94:$M$228,'GRAFIKI II'!Z$119))/1000000)</f>
        <v>#REF!</v>
      </c>
      <c r="AA158" s="49" t="e">
        <f>((SUMIFS(FMZINp4_laika_grafiks!$K$94:$K$228,FMZINp4_laika_grafiks!#REF!,'GRAFIKI II'!$P158,FMZINp4_laika_grafiks!$M$94:$M$228,'GRAFIKI II'!AA$119))/1000000)</f>
        <v>#REF!</v>
      </c>
      <c r="AB158" s="49" t="e">
        <f>((SUMIFS(FMZINp4_laika_grafiks!$K$94:$K$228,FMZINp4_laika_grafiks!#REF!,'GRAFIKI II'!$P158,FMZINp4_laika_grafiks!$M$94:$M$228,'GRAFIKI II'!AB$119))/1000000)</f>
        <v>#REF!</v>
      </c>
    </row>
    <row r="159" spans="1:28" x14ac:dyDescent="0.25">
      <c r="A159" s="76" t="s">
        <v>42</v>
      </c>
      <c r="B159" s="83" t="e">
        <f>SUMIFS(FMZINp4_laika_grafiks!$K$94:$K$228,FMZINp4_laika_grafiks!#REF!,'GRAFIKI II'!$A159,FMZINp4_laika_grafiks!$M$94:$M$228,'GRAFIKI II'!B$119)/1000000</f>
        <v>#REF!</v>
      </c>
      <c r="C159" s="83" t="e">
        <f>SUMIFS(FMZINp4_laika_grafiks!$K$94:$K$228,FMZINp4_laika_grafiks!#REF!,'GRAFIKI II'!$A159,FMZINp4_laika_grafiks!$M$94:$M$228,'GRAFIKI II'!C$119)/1000000</f>
        <v>#REF!</v>
      </c>
      <c r="D159" s="83" t="e">
        <f>SUMIFS(FMZINp4_laika_grafiks!$K$94:$K$228,FMZINp4_laika_grafiks!#REF!,'GRAFIKI II'!$A159,FMZINp4_laika_grafiks!$M$94:$M$228,'GRAFIKI II'!D$119)/1000000</f>
        <v>#REF!</v>
      </c>
      <c r="E159" s="83" t="e">
        <f>SUMIFS(FMZINp4_laika_grafiks!$K$94:$K$228,FMZINp4_laika_grafiks!#REF!,'GRAFIKI II'!$A159,FMZINp4_laika_grafiks!$M$94:$M$228,'GRAFIKI II'!E$119)/1000000</f>
        <v>#REF!</v>
      </c>
      <c r="F159" s="83" t="e">
        <f>SUMIFS(FMZINp4_laika_grafiks!$K$94:$K$228,FMZINp4_laika_grafiks!#REF!,'GRAFIKI II'!$A159,FMZINp4_laika_grafiks!$M$94:$M$228,'GRAFIKI II'!F$119)/1000000</f>
        <v>#REF!</v>
      </c>
      <c r="G159" s="83" t="e">
        <f>SUMIFS(FMZINp4_laika_grafiks!$K$94:$K$228,FMZINp4_laika_grafiks!#REF!,'GRAFIKI II'!$A159,FMZINp4_laika_grafiks!$M$94:$M$228,'GRAFIKI II'!G$119)/1000000</f>
        <v>#REF!</v>
      </c>
      <c r="H159" s="83" t="e">
        <f>SUMIFS(FMZINp4_laika_grafiks!$K$94:$K$228,FMZINp4_laika_grafiks!#REF!,'GRAFIKI II'!$A159,FMZINp4_laika_grafiks!$M$94:$M$228,'GRAFIKI II'!H$119)/1000000</f>
        <v>#REF!</v>
      </c>
      <c r="I159" s="83" t="e">
        <f>SUMIFS(FMZINp4_laika_grafiks!$K$94:$K$228,FMZINp4_laika_grafiks!#REF!,'GRAFIKI II'!$A159,FMZINp4_laika_grafiks!$M$94:$M$228,'GRAFIKI II'!I$119)/1000000</f>
        <v>#REF!</v>
      </c>
      <c r="J159" s="83" t="e">
        <f>SUMIFS(FMZINp4_laika_grafiks!$K$94:$K$228,FMZINp4_laika_grafiks!#REF!,'GRAFIKI II'!$A159,FMZINp4_laika_grafiks!$M$94:$M$228,'GRAFIKI II'!J$119)/1000000</f>
        <v>#REF!</v>
      </c>
      <c r="K159" s="83" t="e">
        <f>SUMIFS(FMZINp4_laika_grafiks!$K$94:$K$228,FMZINp4_laika_grafiks!#REF!,'GRAFIKI II'!$A159,FMZINp4_laika_grafiks!$M$94:$M$228,'GRAFIKI II'!K$119)/1000000</f>
        <v>#REF!</v>
      </c>
      <c r="L159" s="83" t="e">
        <f>SUMIFS(FMZINp4_laika_grafiks!$K$94:$K$228,FMZINp4_laika_grafiks!#REF!,'GRAFIKI II'!$A159,FMZINp4_laika_grafiks!$M$94:$M$228,'GRAFIKI II'!L$119)/1000000</f>
        <v>#REF!</v>
      </c>
      <c r="M159" s="83" t="e">
        <f>SUMIFS(FMZINp4_laika_grafiks!$K$94:$K$228,FMZINp4_laika_grafiks!#REF!,'GRAFIKI II'!$A159,FMZINp4_laika_grafiks!$M$94:$M$228,'GRAFIKI II'!M$119)/1000000</f>
        <v>#REF!</v>
      </c>
      <c r="P159" s="48" t="s">
        <v>42</v>
      </c>
      <c r="Q159" s="49" t="e">
        <f>((SUMIFS(FMZINp4_laika_grafiks!$K$94:$K$228,FMZINp4_laika_grafiks!#REF!,'GRAFIKI II'!$P159,FMZINp4_laika_grafiks!$M$94:$M$228,'GRAFIKI II'!Q$119))/1000000)</f>
        <v>#REF!</v>
      </c>
      <c r="R159" s="49" t="e">
        <f>((SUMIFS(FMZINp4_laika_grafiks!$K$94:$K$228,FMZINp4_laika_grafiks!#REF!,'GRAFIKI II'!$P159,FMZINp4_laika_grafiks!$M$94:$M$228,'GRAFIKI II'!R$119))/1000000)</f>
        <v>#REF!</v>
      </c>
      <c r="S159" s="49" t="e">
        <f>((SUMIFS(FMZINp4_laika_grafiks!$K$94:$K$228,FMZINp4_laika_grafiks!#REF!,'GRAFIKI II'!$P159,FMZINp4_laika_grafiks!$M$94:$M$228,'GRAFIKI II'!S$119))/1000000)</f>
        <v>#REF!</v>
      </c>
      <c r="T159" s="49" t="e">
        <f>((SUMIFS(FMZINp4_laika_grafiks!$K$94:$K$228,FMZINp4_laika_grafiks!#REF!,'GRAFIKI II'!$P159,FMZINp4_laika_grafiks!$M$94:$M$228,'GRAFIKI II'!T$119))/1000000)</f>
        <v>#REF!</v>
      </c>
      <c r="U159" s="49" t="e">
        <f>((SUMIFS(FMZINp4_laika_grafiks!$K$94:$K$228,FMZINp4_laika_grafiks!#REF!,'GRAFIKI II'!$P159,FMZINp4_laika_grafiks!$M$94:$M$228,'GRAFIKI II'!U$119))/1000000)</f>
        <v>#REF!</v>
      </c>
      <c r="V159" s="49" t="e">
        <f>((SUMIFS(FMZINp4_laika_grafiks!$K$94:$K$228,FMZINp4_laika_grafiks!#REF!,'GRAFIKI II'!$P159,FMZINp4_laika_grafiks!$M$94:$M$228,'GRAFIKI II'!V$119))/1000000)</f>
        <v>#REF!</v>
      </c>
      <c r="W159" s="49" t="e">
        <f>((SUMIFS(FMZINp4_laika_grafiks!$K$94:$K$228,FMZINp4_laika_grafiks!#REF!,'GRAFIKI II'!$P159,FMZINp4_laika_grafiks!$M$94:$M$228,'GRAFIKI II'!W$119))/1000000)</f>
        <v>#REF!</v>
      </c>
      <c r="X159" s="49" t="e">
        <f>((SUMIFS(FMZINp4_laika_grafiks!$K$94:$K$228,FMZINp4_laika_grafiks!#REF!,'GRAFIKI II'!$P159,FMZINp4_laika_grafiks!$M$94:$M$228,'GRAFIKI II'!X$119))/1000000)</f>
        <v>#REF!</v>
      </c>
      <c r="Y159" s="49" t="e">
        <f>((SUMIFS(FMZINp4_laika_grafiks!$K$94:$K$228,FMZINp4_laika_grafiks!#REF!,'GRAFIKI II'!$P159,FMZINp4_laika_grafiks!$M$94:$M$228,'GRAFIKI II'!Y$119))/1000000)</f>
        <v>#REF!</v>
      </c>
      <c r="Z159" s="49" t="e">
        <f>((SUMIFS(FMZINp4_laika_grafiks!$K$94:$K$228,FMZINp4_laika_grafiks!#REF!,'GRAFIKI II'!$P159,FMZINp4_laika_grafiks!$M$94:$M$228,'GRAFIKI II'!Z$119))/1000000)</f>
        <v>#REF!</v>
      </c>
      <c r="AA159" s="49" t="e">
        <f>((SUMIFS(FMZINp4_laika_grafiks!$K$94:$K$228,FMZINp4_laika_grafiks!#REF!,'GRAFIKI II'!$P159,FMZINp4_laika_grafiks!$M$94:$M$228,'GRAFIKI II'!AA$119))/1000000)</f>
        <v>#REF!</v>
      </c>
      <c r="AB159" s="49" t="e">
        <f>((SUMIFS(FMZINp4_laika_grafiks!$K$94:$K$228,FMZINp4_laika_grafiks!#REF!,'GRAFIKI II'!$P159,FMZINp4_laika_grafiks!$M$94:$M$228,'GRAFIKI II'!AB$119))/1000000)</f>
        <v>#REF!</v>
      </c>
    </row>
    <row r="160" spans="1:28" x14ac:dyDescent="0.25">
      <c r="A160" s="76" t="s">
        <v>43</v>
      </c>
      <c r="B160" s="83" t="e">
        <f>SUMIFS(FMZINp4_laika_grafiks!$K$94:$K$228,FMZINp4_laika_grafiks!#REF!,'GRAFIKI II'!$A160,FMZINp4_laika_grafiks!$M$94:$M$228,'GRAFIKI II'!B$119)/1000000</f>
        <v>#REF!</v>
      </c>
      <c r="C160" s="83" t="e">
        <f>SUMIFS(FMZINp4_laika_grafiks!$K$94:$K$228,FMZINp4_laika_grafiks!#REF!,'GRAFIKI II'!$A160,FMZINp4_laika_grafiks!$M$94:$M$228,'GRAFIKI II'!C$119)/1000000</f>
        <v>#REF!</v>
      </c>
      <c r="D160" s="83" t="e">
        <f>SUMIFS(FMZINp4_laika_grafiks!$K$94:$K$228,FMZINp4_laika_grafiks!#REF!,'GRAFIKI II'!$A160,FMZINp4_laika_grafiks!$M$94:$M$228,'GRAFIKI II'!D$119)/1000000</f>
        <v>#REF!</v>
      </c>
      <c r="E160" s="83" t="e">
        <f>SUMIFS(FMZINp4_laika_grafiks!$K$94:$K$228,FMZINp4_laika_grafiks!#REF!,'GRAFIKI II'!$A160,FMZINp4_laika_grafiks!$M$94:$M$228,'GRAFIKI II'!E$119)/1000000</f>
        <v>#REF!</v>
      </c>
      <c r="F160" s="83" t="e">
        <f>SUMIFS(FMZINp4_laika_grafiks!$K$94:$K$228,FMZINp4_laika_grafiks!#REF!,'GRAFIKI II'!$A160,FMZINp4_laika_grafiks!$M$94:$M$228,'GRAFIKI II'!F$119)/1000000</f>
        <v>#REF!</v>
      </c>
      <c r="G160" s="83" t="e">
        <f>SUMIFS(FMZINp4_laika_grafiks!$K$94:$K$228,FMZINp4_laika_grafiks!#REF!,'GRAFIKI II'!$A160,FMZINp4_laika_grafiks!$M$94:$M$228,'GRAFIKI II'!G$119)/1000000</f>
        <v>#REF!</v>
      </c>
      <c r="H160" s="83" t="e">
        <f>SUMIFS(FMZINp4_laika_grafiks!$K$94:$K$228,FMZINp4_laika_grafiks!#REF!,'GRAFIKI II'!$A160,FMZINp4_laika_grafiks!$M$94:$M$228,'GRAFIKI II'!H$119)/1000000</f>
        <v>#REF!</v>
      </c>
      <c r="I160" s="83" t="e">
        <f>SUMIFS(FMZINp4_laika_grafiks!$K$94:$K$228,FMZINp4_laika_grafiks!#REF!,'GRAFIKI II'!$A160,FMZINp4_laika_grafiks!$M$94:$M$228,'GRAFIKI II'!I$119)/1000000</f>
        <v>#REF!</v>
      </c>
      <c r="J160" s="83" t="e">
        <f>SUMIFS(FMZINp4_laika_grafiks!$K$94:$K$228,FMZINp4_laika_grafiks!#REF!,'GRAFIKI II'!$A160,FMZINp4_laika_grafiks!$M$94:$M$228,'GRAFIKI II'!J$119)/1000000</f>
        <v>#REF!</v>
      </c>
      <c r="K160" s="83" t="e">
        <f>SUMIFS(FMZINp4_laika_grafiks!$K$94:$K$228,FMZINp4_laika_grafiks!#REF!,'GRAFIKI II'!$A160,FMZINp4_laika_grafiks!$M$94:$M$228,'GRAFIKI II'!K$119)/1000000</f>
        <v>#REF!</v>
      </c>
      <c r="L160" s="83" t="e">
        <f>SUMIFS(FMZINp4_laika_grafiks!$K$94:$K$228,FMZINp4_laika_grafiks!#REF!,'GRAFIKI II'!$A160,FMZINp4_laika_grafiks!$M$94:$M$228,'GRAFIKI II'!L$119)/1000000</f>
        <v>#REF!</v>
      </c>
      <c r="M160" s="83" t="e">
        <f>SUMIFS(FMZINp4_laika_grafiks!$K$94:$K$228,FMZINp4_laika_grafiks!#REF!,'GRAFIKI II'!$A160,FMZINp4_laika_grafiks!$M$94:$M$228,'GRAFIKI II'!M$119)/1000000</f>
        <v>#REF!</v>
      </c>
      <c r="P160" s="48" t="s">
        <v>43</v>
      </c>
      <c r="Q160" s="49" t="e">
        <f>((SUMIFS(FMZINp4_laika_grafiks!$K$94:$K$228,FMZINp4_laika_grafiks!#REF!,'GRAFIKI II'!$P160,FMZINp4_laika_grafiks!$M$94:$M$228,'GRAFIKI II'!Q$119))/1000000)</f>
        <v>#REF!</v>
      </c>
      <c r="R160" s="49" t="e">
        <f>((SUMIFS(FMZINp4_laika_grafiks!$K$94:$K$228,FMZINp4_laika_grafiks!#REF!,'GRAFIKI II'!$P160,FMZINp4_laika_grafiks!$M$94:$M$228,'GRAFIKI II'!R$119))/1000000)</f>
        <v>#REF!</v>
      </c>
      <c r="S160" s="49" t="e">
        <f>((SUMIFS(FMZINp4_laika_grafiks!$K$94:$K$228,FMZINp4_laika_grafiks!#REF!,'GRAFIKI II'!$P160,FMZINp4_laika_grafiks!$M$94:$M$228,'GRAFIKI II'!S$119))/1000000)</f>
        <v>#REF!</v>
      </c>
      <c r="T160" s="49" t="e">
        <f>((SUMIFS(FMZINp4_laika_grafiks!$K$94:$K$228,FMZINp4_laika_grafiks!#REF!,'GRAFIKI II'!$P160,FMZINp4_laika_grafiks!$M$94:$M$228,'GRAFIKI II'!T$119))/1000000)</f>
        <v>#REF!</v>
      </c>
      <c r="U160" s="49" t="e">
        <f>((SUMIFS(FMZINp4_laika_grafiks!$K$94:$K$228,FMZINp4_laika_grafiks!#REF!,'GRAFIKI II'!$P160,FMZINp4_laika_grafiks!$M$94:$M$228,'GRAFIKI II'!U$119))/1000000)</f>
        <v>#REF!</v>
      </c>
      <c r="V160" s="49" t="e">
        <f>((SUMIFS(FMZINp4_laika_grafiks!$K$94:$K$228,FMZINp4_laika_grafiks!#REF!,'GRAFIKI II'!$P160,FMZINp4_laika_grafiks!$M$94:$M$228,'GRAFIKI II'!V$119))/1000000)</f>
        <v>#REF!</v>
      </c>
      <c r="W160" s="49" t="e">
        <f>((SUMIFS(FMZINp4_laika_grafiks!$K$94:$K$228,FMZINp4_laika_grafiks!#REF!,'GRAFIKI II'!$P160,FMZINp4_laika_grafiks!$M$94:$M$228,'GRAFIKI II'!W$119))/1000000)</f>
        <v>#REF!</v>
      </c>
      <c r="X160" s="49" t="e">
        <f>((SUMIFS(FMZINp4_laika_grafiks!$K$94:$K$228,FMZINp4_laika_grafiks!#REF!,'GRAFIKI II'!$P160,FMZINp4_laika_grafiks!$M$94:$M$228,'GRAFIKI II'!X$119))/1000000)</f>
        <v>#REF!</v>
      </c>
      <c r="Y160" s="49" t="e">
        <f>((SUMIFS(FMZINp4_laika_grafiks!$K$94:$K$228,FMZINp4_laika_grafiks!#REF!,'GRAFIKI II'!$P160,FMZINp4_laika_grafiks!$M$94:$M$228,'GRAFIKI II'!Y$119))/1000000)</f>
        <v>#REF!</v>
      </c>
      <c r="Z160" s="49" t="e">
        <f>((SUMIFS(FMZINp4_laika_grafiks!$K$94:$K$228,FMZINp4_laika_grafiks!#REF!,'GRAFIKI II'!$P160,FMZINp4_laika_grafiks!$M$94:$M$228,'GRAFIKI II'!Z$119))/1000000)</f>
        <v>#REF!</v>
      </c>
      <c r="AA160" s="49" t="e">
        <f>((SUMIFS(FMZINp4_laika_grafiks!$K$94:$K$228,FMZINp4_laika_grafiks!#REF!,'GRAFIKI II'!$P160,FMZINp4_laika_grafiks!$M$94:$M$228,'GRAFIKI II'!AA$119))/1000000)</f>
        <v>#REF!</v>
      </c>
      <c r="AB160" s="49" t="e">
        <f>((SUMIFS(FMZINp4_laika_grafiks!$K$94:$K$228,FMZINp4_laika_grafiks!#REF!,'GRAFIKI II'!$P160,FMZINp4_laika_grafiks!$M$94:$M$228,'GRAFIKI II'!AB$119))/1000000)</f>
        <v>#REF!</v>
      </c>
    </row>
    <row r="161" spans="1:28" x14ac:dyDescent="0.25">
      <c r="A161" s="76" t="s">
        <v>44</v>
      </c>
      <c r="B161" s="83" t="e">
        <f>SUMIFS(FMZINp4_laika_grafiks!$K$94:$K$228,FMZINp4_laika_grafiks!#REF!,'GRAFIKI II'!$A161,FMZINp4_laika_grafiks!$M$94:$M$228,'GRAFIKI II'!B$119)/1000000</f>
        <v>#REF!</v>
      </c>
      <c r="C161" s="83" t="e">
        <f>SUMIFS(FMZINp4_laika_grafiks!$K$94:$K$228,FMZINp4_laika_grafiks!#REF!,'GRAFIKI II'!$A161,FMZINp4_laika_grafiks!$M$94:$M$228,'GRAFIKI II'!C$119)/1000000</f>
        <v>#REF!</v>
      </c>
      <c r="D161" s="83" t="e">
        <f>SUMIFS(FMZINp4_laika_grafiks!$K$94:$K$228,FMZINp4_laika_grafiks!#REF!,'GRAFIKI II'!$A161,FMZINp4_laika_grafiks!$M$94:$M$228,'GRAFIKI II'!D$119)/1000000</f>
        <v>#REF!</v>
      </c>
      <c r="E161" s="83" t="e">
        <f>SUMIFS(FMZINp4_laika_grafiks!$K$94:$K$228,FMZINp4_laika_grafiks!#REF!,'GRAFIKI II'!$A161,FMZINp4_laika_grafiks!$M$94:$M$228,'GRAFIKI II'!E$119)/1000000</f>
        <v>#REF!</v>
      </c>
      <c r="F161" s="83" t="e">
        <f>SUMIFS(FMZINp4_laika_grafiks!$K$94:$K$228,FMZINp4_laika_grafiks!#REF!,'GRAFIKI II'!$A161,FMZINp4_laika_grafiks!$M$94:$M$228,'GRAFIKI II'!F$119)/1000000</f>
        <v>#REF!</v>
      </c>
      <c r="G161" s="83" t="e">
        <f>SUMIFS(FMZINp4_laika_grafiks!$K$94:$K$228,FMZINp4_laika_grafiks!#REF!,'GRAFIKI II'!$A161,FMZINp4_laika_grafiks!$M$94:$M$228,'GRAFIKI II'!G$119)/1000000</f>
        <v>#REF!</v>
      </c>
      <c r="H161" s="83" t="e">
        <f>SUMIFS(FMZINp4_laika_grafiks!$K$94:$K$228,FMZINp4_laika_grafiks!#REF!,'GRAFIKI II'!$A161,FMZINp4_laika_grafiks!$M$94:$M$228,'GRAFIKI II'!H$119)/1000000</f>
        <v>#REF!</v>
      </c>
      <c r="I161" s="83" t="e">
        <f>SUMIFS(FMZINp4_laika_grafiks!$K$94:$K$228,FMZINp4_laika_grafiks!#REF!,'GRAFIKI II'!$A161,FMZINp4_laika_grafiks!$M$94:$M$228,'GRAFIKI II'!I$119)/1000000</f>
        <v>#REF!</v>
      </c>
      <c r="J161" s="83" t="e">
        <f>SUMIFS(FMZINp4_laika_grafiks!$K$94:$K$228,FMZINp4_laika_grafiks!#REF!,'GRAFIKI II'!$A161,FMZINp4_laika_grafiks!$M$94:$M$228,'GRAFIKI II'!J$119)/1000000</f>
        <v>#REF!</v>
      </c>
      <c r="K161" s="83" t="e">
        <f>SUMIFS(FMZINp4_laika_grafiks!$K$94:$K$228,FMZINp4_laika_grafiks!#REF!,'GRAFIKI II'!$A161,FMZINp4_laika_grafiks!$M$94:$M$228,'GRAFIKI II'!K$119)/1000000</f>
        <v>#REF!</v>
      </c>
      <c r="L161" s="83" t="e">
        <f>SUMIFS(FMZINp4_laika_grafiks!$K$94:$K$228,FMZINp4_laika_grafiks!#REF!,'GRAFIKI II'!$A161,FMZINp4_laika_grafiks!$M$94:$M$228,'GRAFIKI II'!L$119)/1000000</f>
        <v>#REF!</v>
      </c>
      <c r="M161" s="83" t="e">
        <f>SUMIFS(FMZINp4_laika_grafiks!$K$94:$K$228,FMZINp4_laika_grafiks!#REF!,'GRAFIKI II'!$A161,FMZINp4_laika_grafiks!$M$94:$M$228,'GRAFIKI II'!M$119)/1000000</f>
        <v>#REF!</v>
      </c>
      <c r="P161" s="48" t="s">
        <v>44</v>
      </c>
      <c r="Q161" s="49" t="e">
        <f>((SUMIFS(FMZINp4_laika_grafiks!$K$94:$K$228,FMZINp4_laika_grafiks!#REF!,'GRAFIKI II'!$P161,FMZINp4_laika_grafiks!$M$94:$M$228,'GRAFIKI II'!Q$119))/1000000)</f>
        <v>#REF!</v>
      </c>
      <c r="R161" s="49" t="e">
        <f>((SUMIFS(FMZINp4_laika_grafiks!$K$94:$K$228,FMZINp4_laika_grafiks!#REF!,'GRAFIKI II'!$P161,FMZINp4_laika_grafiks!$M$94:$M$228,'GRAFIKI II'!R$119))/1000000)</f>
        <v>#REF!</v>
      </c>
      <c r="S161" s="49" t="e">
        <f>((SUMIFS(FMZINp4_laika_grafiks!$K$94:$K$228,FMZINp4_laika_grafiks!#REF!,'GRAFIKI II'!$P161,FMZINp4_laika_grafiks!$M$94:$M$228,'GRAFIKI II'!S$119))/1000000)</f>
        <v>#REF!</v>
      </c>
      <c r="T161" s="49" t="e">
        <f>((SUMIFS(FMZINp4_laika_grafiks!$K$94:$K$228,FMZINp4_laika_grafiks!#REF!,'GRAFIKI II'!$P161,FMZINp4_laika_grafiks!$M$94:$M$228,'GRAFIKI II'!T$119))/1000000)</f>
        <v>#REF!</v>
      </c>
      <c r="U161" s="49" t="e">
        <f>((SUMIFS(FMZINp4_laika_grafiks!$K$94:$K$228,FMZINp4_laika_grafiks!#REF!,'GRAFIKI II'!$P161,FMZINp4_laika_grafiks!$M$94:$M$228,'GRAFIKI II'!U$119))/1000000)</f>
        <v>#REF!</v>
      </c>
      <c r="V161" s="49" t="e">
        <f>((SUMIFS(FMZINp4_laika_grafiks!$K$94:$K$228,FMZINp4_laika_grafiks!#REF!,'GRAFIKI II'!$P161,FMZINp4_laika_grafiks!$M$94:$M$228,'GRAFIKI II'!V$119))/1000000)</f>
        <v>#REF!</v>
      </c>
      <c r="W161" s="49" t="e">
        <f>((SUMIFS(FMZINp4_laika_grafiks!$K$94:$K$228,FMZINp4_laika_grafiks!#REF!,'GRAFIKI II'!$P161,FMZINp4_laika_grafiks!$M$94:$M$228,'GRAFIKI II'!W$119))/1000000)</f>
        <v>#REF!</v>
      </c>
      <c r="X161" s="49" t="e">
        <f>((SUMIFS(FMZINp4_laika_grafiks!$K$94:$K$228,FMZINp4_laika_grafiks!#REF!,'GRAFIKI II'!$P161,FMZINp4_laika_grafiks!$M$94:$M$228,'GRAFIKI II'!X$119))/1000000)</f>
        <v>#REF!</v>
      </c>
      <c r="Y161" s="49" t="e">
        <f>((SUMIFS(FMZINp4_laika_grafiks!$K$94:$K$228,FMZINp4_laika_grafiks!#REF!,'GRAFIKI II'!$P161,FMZINp4_laika_grafiks!$M$94:$M$228,'GRAFIKI II'!Y$119))/1000000)</f>
        <v>#REF!</v>
      </c>
      <c r="Z161" s="49" t="e">
        <f>((SUMIFS(FMZINp4_laika_grafiks!$K$94:$K$228,FMZINp4_laika_grafiks!#REF!,'GRAFIKI II'!$P161,FMZINp4_laika_grafiks!$M$94:$M$228,'GRAFIKI II'!Z$119))/1000000)</f>
        <v>#REF!</v>
      </c>
      <c r="AA161" s="49" t="e">
        <f>((SUMIFS(FMZINp4_laika_grafiks!$K$94:$K$228,FMZINp4_laika_grafiks!#REF!,'GRAFIKI II'!$P161,FMZINp4_laika_grafiks!$M$94:$M$228,'GRAFIKI II'!AA$119))/1000000)</f>
        <v>#REF!</v>
      </c>
      <c r="AB161" s="49" t="e">
        <f>((SUMIFS(FMZINp4_laika_grafiks!$K$94:$K$228,FMZINp4_laika_grafiks!#REF!,'GRAFIKI II'!$P161,FMZINp4_laika_grafiks!$M$94:$M$228,'GRAFIKI II'!AB$119))/1000000)</f>
        <v>#REF!</v>
      </c>
    </row>
    <row r="162" spans="1:28" x14ac:dyDescent="0.25">
      <c r="A162" s="76" t="s">
        <v>45</v>
      </c>
      <c r="B162" s="83" t="e">
        <f>SUMIFS(FMZINp4_laika_grafiks!$K$94:$K$228,FMZINp4_laika_grafiks!#REF!,'GRAFIKI II'!$A162,FMZINp4_laika_grafiks!$M$94:$M$228,'GRAFIKI II'!B$119)/1000000</f>
        <v>#REF!</v>
      </c>
      <c r="C162" s="83" t="e">
        <f>SUMIFS(FMZINp4_laika_grafiks!$K$94:$K$228,FMZINp4_laika_grafiks!#REF!,'GRAFIKI II'!$A162,FMZINp4_laika_grafiks!$M$94:$M$228,'GRAFIKI II'!C$119)/1000000</f>
        <v>#REF!</v>
      </c>
      <c r="D162" s="83" t="e">
        <f>SUMIFS(FMZINp4_laika_grafiks!$K$94:$K$228,FMZINp4_laika_grafiks!#REF!,'GRAFIKI II'!$A162,FMZINp4_laika_grafiks!$M$94:$M$228,'GRAFIKI II'!D$119)/1000000</f>
        <v>#REF!</v>
      </c>
      <c r="E162" s="83" t="e">
        <f>SUMIFS(FMZINp4_laika_grafiks!$K$94:$K$228,FMZINp4_laika_grafiks!#REF!,'GRAFIKI II'!$A162,FMZINp4_laika_grafiks!$M$94:$M$228,'GRAFIKI II'!E$119)/1000000</f>
        <v>#REF!</v>
      </c>
      <c r="F162" s="83" t="e">
        <f>SUMIFS(FMZINp4_laika_grafiks!$K$94:$K$228,FMZINp4_laika_grafiks!#REF!,'GRAFIKI II'!$A162,FMZINp4_laika_grafiks!$M$94:$M$228,'GRAFIKI II'!F$119)/1000000</f>
        <v>#REF!</v>
      </c>
      <c r="G162" s="83" t="e">
        <f>SUMIFS(FMZINp4_laika_grafiks!$K$94:$K$228,FMZINp4_laika_grafiks!#REF!,'GRAFIKI II'!$A162,FMZINp4_laika_grafiks!$M$94:$M$228,'GRAFIKI II'!G$119)/1000000</f>
        <v>#REF!</v>
      </c>
      <c r="H162" s="83" t="e">
        <f>SUMIFS(FMZINp4_laika_grafiks!$K$94:$K$228,FMZINp4_laika_grafiks!#REF!,'GRAFIKI II'!$A162,FMZINp4_laika_grafiks!$M$94:$M$228,'GRAFIKI II'!H$119)/1000000</f>
        <v>#REF!</v>
      </c>
      <c r="I162" s="83" t="e">
        <f>SUMIFS(FMZINp4_laika_grafiks!$K$94:$K$228,FMZINp4_laika_grafiks!#REF!,'GRAFIKI II'!$A162,FMZINp4_laika_grafiks!$M$94:$M$228,'GRAFIKI II'!I$119)/1000000</f>
        <v>#REF!</v>
      </c>
      <c r="J162" s="83" t="e">
        <f>SUMIFS(FMZINp4_laika_grafiks!$K$94:$K$228,FMZINp4_laika_grafiks!#REF!,'GRAFIKI II'!$A162,FMZINp4_laika_grafiks!$M$94:$M$228,'GRAFIKI II'!J$119)/1000000</f>
        <v>#REF!</v>
      </c>
      <c r="K162" s="83" t="e">
        <f>SUMIFS(FMZINp4_laika_grafiks!$K$94:$K$228,FMZINp4_laika_grafiks!#REF!,'GRAFIKI II'!$A162,FMZINp4_laika_grafiks!$M$94:$M$228,'GRAFIKI II'!K$119)/1000000</f>
        <v>#REF!</v>
      </c>
      <c r="L162" s="83" t="e">
        <f>SUMIFS(FMZINp4_laika_grafiks!$K$94:$K$228,FMZINp4_laika_grafiks!#REF!,'GRAFIKI II'!$A162,FMZINp4_laika_grafiks!$M$94:$M$228,'GRAFIKI II'!L$119)/1000000</f>
        <v>#REF!</v>
      </c>
      <c r="M162" s="83" t="e">
        <f>SUMIFS(FMZINp4_laika_grafiks!$K$94:$K$228,FMZINp4_laika_grafiks!#REF!,'GRAFIKI II'!$A162,FMZINp4_laika_grafiks!$M$94:$M$228,'GRAFIKI II'!M$119)/1000000</f>
        <v>#REF!</v>
      </c>
      <c r="P162" s="48" t="s">
        <v>45</v>
      </c>
      <c r="Q162" s="49" t="e">
        <f>((SUMIFS(FMZINp4_laika_grafiks!$K$94:$K$228,FMZINp4_laika_grafiks!#REF!,'GRAFIKI II'!$P162,FMZINp4_laika_grafiks!$M$94:$M$228,'GRAFIKI II'!Q$119))/1000000)</f>
        <v>#REF!</v>
      </c>
      <c r="R162" s="49" t="e">
        <f>((SUMIFS(FMZINp4_laika_grafiks!$K$94:$K$228,FMZINp4_laika_grafiks!#REF!,'GRAFIKI II'!$P162,FMZINp4_laika_grafiks!$M$94:$M$228,'GRAFIKI II'!R$119))/1000000)</f>
        <v>#REF!</v>
      </c>
      <c r="S162" s="49" t="e">
        <f>((SUMIFS(FMZINp4_laika_grafiks!$K$94:$K$228,FMZINp4_laika_grafiks!#REF!,'GRAFIKI II'!$P162,FMZINp4_laika_grafiks!$M$94:$M$228,'GRAFIKI II'!S$119))/1000000)</f>
        <v>#REF!</v>
      </c>
      <c r="T162" s="49" t="e">
        <f>((SUMIFS(FMZINp4_laika_grafiks!$K$94:$K$228,FMZINp4_laika_grafiks!#REF!,'GRAFIKI II'!$P162,FMZINp4_laika_grafiks!$M$94:$M$228,'GRAFIKI II'!T$119))/1000000)</f>
        <v>#REF!</v>
      </c>
      <c r="U162" s="49" t="e">
        <f>((SUMIFS(FMZINp4_laika_grafiks!$K$94:$K$228,FMZINp4_laika_grafiks!#REF!,'GRAFIKI II'!$P162,FMZINp4_laika_grafiks!$M$94:$M$228,'GRAFIKI II'!U$119))/1000000)</f>
        <v>#REF!</v>
      </c>
      <c r="V162" s="49" t="e">
        <f>((SUMIFS(FMZINp4_laika_grafiks!$K$94:$K$228,FMZINp4_laika_grafiks!#REF!,'GRAFIKI II'!$P162,FMZINp4_laika_grafiks!$M$94:$M$228,'GRAFIKI II'!V$119))/1000000)</f>
        <v>#REF!</v>
      </c>
      <c r="W162" s="49" t="e">
        <f>((SUMIFS(FMZINp4_laika_grafiks!$K$94:$K$228,FMZINp4_laika_grafiks!#REF!,'GRAFIKI II'!$P162,FMZINp4_laika_grafiks!$M$94:$M$228,'GRAFIKI II'!W$119))/1000000)</f>
        <v>#REF!</v>
      </c>
      <c r="X162" s="49" t="e">
        <f>((SUMIFS(FMZINp4_laika_grafiks!$K$94:$K$228,FMZINp4_laika_grafiks!#REF!,'GRAFIKI II'!$P162,FMZINp4_laika_grafiks!$M$94:$M$228,'GRAFIKI II'!X$119))/1000000)</f>
        <v>#REF!</v>
      </c>
      <c r="Y162" s="49" t="e">
        <f>((SUMIFS(FMZINp4_laika_grafiks!$K$94:$K$228,FMZINp4_laika_grafiks!#REF!,'GRAFIKI II'!$P162,FMZINp4_laika_grafiks!$M$94:$M$228,'GRAFIKI II'!Y$119))/1000000)</f>
        <v>#REF!</v>
      </c>
      <c r="Z162" s="49" t="e">
        <f>((SUMIFS(FMZINp4_laika_grafiks!$K$94:$K$228,FMZINp4_laika_grafiks!#REF!,'GRAFIKI II'!$P162,FMZINp4_laika_grafiks!$M$94:$M$228,'GRAFIKI II'!Z$119))/1000000)</f>
        <v>#REF!</v>
      </c>
      <c r="AA162" s="49" t="e">
        <f>((SUMIFS(FMZINp4_laika_grafiks!$K$94:$K$228,FMZINp4_laika_grafiks!#REF!,'GRAFIKI II'!$P162,FMZINp4_laika_grafiks!$M$94:$M$228,'GRAFIKI II'!AA$119))/1000000)</f>
        <v>#REF!</v>
      </c>
      <c r="AB162" s="49" t="e">
        <f>((SUMIFS(FMZINp4_laika_grafiks!$K$94:$K$228,FMZINp4_laika_grafiks!#REF!,'GRAFIKI II'!$P162,FMZINp4_laika_grafiks!$M$94:$M$228,'GRAFIKI II'!AB$119))/1000000)</f>
        <v>#REF!</v>
      </c>
    </row>
    <row r="163" spans="1:28" x14ac:dyDescent="0.25">
      <c r="A163" s="76" t="s">
        <v>49</v>
      </c>
      <c r="B163" s="83" t="e">
        <f>SUMIFS(FMZINp4_laika_grafiks!$K$94:$K$228,FMZINp4_laika_grafiks!#REF!,'GRAFIKI II'!$A163,FMZINp4_laika_grafiks!$M$94:$M$228,'GRAFIKI II'!B$119)/1000000</f>
        <v>#REF!</v>
      </c>
      <c r="C163" s="83" t="e">
        <f>SUMIFS(FMZINp4_laika_grafiks!$K$94:$K$228,FMZINp4_laika_grafiks!#REF!,'GRAFIKI II'!$A163,FMZINp4_laika_grafiks!$M$94:$M$228,'GRAFIKI II'!C$119)/1000000</f>
        <v>#REF!</v>
      </c>
      <c r="D163" s="83" t="e">
        <f>SUMIFS(FMZINp4_laika_grafiks!$K$94:$K$228,FMZINp4_laika_grafiks!#REF!,'GRAFIKI II'!$A163,FMZINp4_laika_grafiks!$M$94:$M$228,'GRAFIKI II'!D$119)/1000000</f>
        <v>#REF!</v>
      </c>
      <c r="E163" s="83" t="e">
        <f>SUMIFS(FMZINp4_laika_grafiks!$K$94:$K$228,FMZINp4_laika_grafiks!#REF!,'GRAFIKI II'!$A163,FMZINp4_laika_grafiks!$M$94:$M$228,'GRAFIKI II'!E$119)/1000000</f>
        <v>#REF!</v>
      </c>
      <c r="F163" s="83" t="e">
        <f>SUMIFS(FMZINp4_laika_grafiks!$K$94:$K$228,FMZINp4_laika_grafiks!#REF!,'GRAFIKI II'!$A163,FMZINp4_laika_grafiks!$M$94:$M$228,'GRAFIKI II'!F$119)/1000000</f>
        <v>#REF!</v>
      </c>
      <c r="G163" s="83" t="e">
        <f>SUMIFS(FMZINp4_laika_grafiks!$K$94:$K$228,FMZINp4_laika_grafiks!#REF!,'GRAFIKI II'!$A163,FMZINp4_laika_grafiks!$M$94:$M$228,'GRAFIKI II'!G$119)/1000000</f>
        <v>#REF!</v>
      </c>
      <c r="H163" s="83" t="e">
        <f>SUMIFS(FMZINp4_laika_grafiks!$K$94:$K$228,FMZINp4_laika_grafiks!#REF!,'GRAFIKI II'!$A163,FMZINp4_laika_grafiks!$M$94:$M$228,'GRAFIKI II'!H$119)/1000000</f>
        <v>#REF!</v>
      </c>
      <c r="I163" s="83" t="e">
        <f>SUMIFS(FMZINp4_laika_grafiks!$K$94:$K$228,FMZINp4_laika_grafiks!#REF!,'GRAFIKI II'!$A163,FMZINp4_laika_grafiks!$M$94:$M$228,'GRAFIKI II'!I$119)/1000000</f>
        <v>#REF!</v>
      </c>
      <c r="J163" s="83" t="e">
        <f>SUMIFS(FMZINp4_laika_grafiks!$K$94:$K$228,FMZINp4_laika_grafiks!#REF!,'GRAFIKI II'!$A163,FMZINp4_laika_grafiks!$M$94:$M$228,'GRAFIKI II'!J$119)/1000000</f>
        <v>#REF!</v>
      </c>
      <c r="K163" s="83" t="e">
        <f>SUMIFS(FMZINp4_laika_grafiks!$K$94:$K$228,FMZINp4_laika_grafiks!#REF!,'GRAFIKI II'!$A163,FMZINp4_laika_grafiks!$M$94:$M$228,'GRAFIKI II'!K$119)/1000000</f>
        <v>#REF!</v>
      </c>
      <c r="L163" s="83" t="e">
        <f>SUMIFS(FMZINp4_laika_grafiks!$K$94:$K$228,FMZINp4_laika_grafiks!#REF!,'GRAFIKI II'!$A163,FMZINp4_laika_grafiks!$M$94:$M$228,'GRAFIKI II'!L$119)/1000000</f>
        <v>#REF!</v>
      </c>
      <c r="M163" s="83" t="e">
        <f>SUMIFS(FMZINp4_laika_grafiks!$K$94:$K$228,FMZINp4_laika_grafiks!#REF!,'GRAFIKI II'!$A163,FMZINp4_laika_grafiks!$M$94:$M$228,'GRAFIKI II'!M$119)/1000000</f>
        <v>#REF!</v>
      </c>
      <c r="P163" s="48" t="s">
        <v>49</v>
      </c>
      <c r="Q163" s="49" t="e">
        <f>((SUMIFS(FMZINp4_laika_grafiks!$K$94:$K$228,FMZINp4_laika_grafiks!#REF!,'GRAFIKI II'!$P163,FMZINp4_laika_grafiks!$M$94:$M$228,'GRAFIKI II'!Q$119))/1000000)</f>
        <v>#REF!</v>
      </c>
      <c r="R163" s="49" t="e">
        <f>((SUMIFS(FMZINp4_laika_grafiks!$K$94:$K$228,FMZINp4_laika_grafiks!#REF!,'GRAFIKI II'!$P163,FMZINp4_laika_grafiks!$M$94:$M$228,'GRAFIKI II'!R$119))/1000000)</f>
        <v>#REF!</v>
      </c>
      <c r="S163" s="49" t="e">
        <f>((SUMIFS(FMZINp4_laika_grafiks!$K$94:$K$228,FMZINp4_laika_grafiks!#REF!,'GRAFIKI II'!$P163,FMZINp4_laika_grafiks!$M$94:$M$228,'GRAFIKI II'!S$119))/1000000)</f>
        <v>#REF!</v>
      </c>
      <c r="T163" s="49" t="e">
        <f>((SUMIFS(FMZINp4_laika_grafiks!$K$94:$K$228,FMZINp4_laika_grafiks!#REF!,'GRAFIKI II'!$P163,FMZINp4_laika_grafiks!$M$94:$M$228,'GRAFIKI II'!T$119))/1000000)</f>
        <v>#REF!</v>
      </c>
      <c r="U163" s="49" t="e">
        <f>((SUMIFS(FMZINp4_laika_grafiks!$K$94:$K$228,FMZINp4_laika_grafiks!#REF!,'GRAFIKI II'!$P163,FMZINp4_laika_grafiks!$M$94:$M$228,'GRAFIKI II'!U$119))/1000000)</f>
        <v>#REF!</v>
      </c>
      <c r="V163" s="49" t="e">
        <f>((SUMIFS(FMZINp4_laika_grafiks!$K$94:$K$228,FMZINp4_laika_grafiks!#REF!,'GRAFIKI II'!$P163,FMZINp4_laika_grafiks!$M$94:$M$228,'GRAFIKI II'!V$119))/1000000)</f>
        <v>#REF!</v>
      </c>
      <c r="W163" s="49" t="e">
        <f>((SUMIFS(FMZINp4_laika_grafiks!$K$94:$K$228,FMZINp4_laika_grafiks!#REF!,'GRAFIKI II'!$P163,FMZINp4_laika_grafiks!$M$94:$M$228,'GRAFIKI II'!W$119))/1000000)</f>
        <v>#REF!</v>
      </c>
      <c r="X163" s="49" t="e">
        <f>((SUMIFS(FMZINp4_laika_grafiks!$K$94:$K$228,FMZINp4_laika_grafiks!#REF!,'GRAFIKI II'!$P163,FMZINp4_laika_grafiks!$M$94:$M$228,'GRAFIKI II'!X$119))/1000000)</f>
        <v>#REF!</v>
      </c>
      <c r="Y163" s="49" t="e">
        <f>((SUMIFS(FMZINp4_laika_grafiks!$K$94:$K$228,FMZINp4_laika_grafiks!#REF!,'GRAFIKI II'!$P163,FMZINp4_laika_grafiks!$M$94:$M$228,'GRAFIKI II'!Y$119))/1000000)</f>
        <v>#REF!</v>
      </c>
      <c r="Z163" s="49" t="e">
        <f>((SUMIFS(FMZINp4_laika_grafiks!$K$94:$K$228,FMZINp4_laika_grafiks!#REF!,'GRAFIKI II'!$P163,FMZINp4_laika_grafiks!$M$94:$M$228,'GRAFIKI II'!Z$119))/1000000)</f>
        <v>#REF!</v>
      </c>
      <c r="AA163" s="49" t="e">
        <f>((SUMIFS(FMZINp4_laika_grafiks!$K$94:$K$228,FMZINp4_laika_grafiks!#REF!,'GRAFIKI II'!$P163,FMZINp4_laika_grafiks!$M$94:$M$228,'GRAFIKI II'!AA$119))/1000000)</f>
        <v>#REF!</v>
      </c>
      <c r="AB163" s="49" t="e">
        <f>((SUMIFS(FMZINp4_laika_grafiks!$K$94:$K$228,FMZINp4_laika_grafiks!#REF!,'GRAFIKI II'!$P163,FMZINp4_laika_grafiks!$M$94:$M$228,'GRAFIKI II'!AB$119))/1000000)</f>
        <v>#REF!</v>
      </c>
    </row>
    <row r="164" spans="1:28" x14ac:dyDescent="0.25">
      <c r="A164" s="77" t="s">
        <v>21</v>
      </c>
      <c r="B164" s="83" t="e">
        <f>SUMIFS(FMZINp4_laika_grafiks!$K$94:$K$228,FMZINp4_laika_grafiks!#REF!,'GRAFIKI II'!$A164,FMZINp4_laika_grafiks!$M$94:$M$228,'GRAFIKI II'!B$119)/1000000</f>
        <v>#REF!</v>
      </c>
      <c r="C164" s="83" t="e">
        <f>SUMIFS(FMZINp4_laika_grafiks!$K$94:$K$228,FMZINp4_laika_grafiks!#REF!,'GRAFIKI II'!$A164,FMZINp4_laika_grafiks!$M$94:$M$228,'GRAFIKI II'!C$119)/1000000</f>
        <v>#REF!</v>
      </c>
      <c r="D164" s="83" t="e">
        <f>SUMIFS(FMZINp4_laika_grafiks!$K$94:$K$228,FMZINp4_laika_grafiks!#REF!,'GRAFIKI II'!$A164,FMZINp4_laika_grafiks!$M$94:$M$228,'GRAFIKI II'!D$119)/1000000</f>
        <v>#REF!</v>
      </c>
      <c r="E164" s="83" t="e">
        <f>SUMIFS(FMZINp4_laika_grafiks!$K$94:$K$228,FMZINp4_laika_grafiks!#REF!,'GRAFIKI II'!$A164,FMZINp4_laika_grafiks!$M$94:$M$228,'GRAFIKI II'!E$119)/1000000</f>
        <v>#REF!</v>
      </c>
      <c r="F164" s="83" t="e">
        <f>SUMIFS(FMZINp4_laika_grafiks!$K$94:$K$228,FMZINp4_laika_grafiks!#REF!,'GRAFIKI II'!$A164,FMZINp4_laika_grafiks!$M$94:$M$228,'GRAFIKI II'!F$119)/1000000</f>
        <v>#REF!</v>
      </c>
      <c r="G164" s="83" t="e">
        <f>SUMIFS(FMZINp4_laika_grafiks!$K$94:$K$228,FMZINp4_laika_grafiks!#REF!,'GRAFIKI II'!$A164,FMZINp4_laika_grafiks!$M$94:$M$228,'GRAFIKI II'!G$119)/1000000</f>
        <v>#REF!</v>
      </c>
      <c r="H164" s="83" t="e">
        <f>SUMIFS(FMZINp4_laika_grafiks!$K$94:$K$228,FMZINp4_laika_grafiks!#REF!,'GRAFIKI II'!$A164,FMZINp4_laika_grafiks!$M$94:$M$228,'GRAFIKI II'!H$119)/1000000</f>
        <v>#REF!</v>
      </c>
      <c r="I164" s="83" t="e">
        <f>SUMIFS(FMZINp4_laika_grafiks!$K$94:$K$228,FMZINp4_laika_grafiks!#REF!,'GRAFIKI II'!$A164,FMZINp4_laika_grafiks!$M$94:$M$228,'GRAFIKI II'!I$119)/1000000</f>
        <v>#REF!</v>
      </c>
      <c r="J164" s="83" t="e">
        <f>SUMIFS(FMZINp4_laika_grafiks!$K$94:$K$228,FMZINp4_laika_grafiks!#REF!,'GRAFIKI II'!$A164,FMZINp4_laika_grafiks!$M$94:$M$228,'GRAFIKI II'!J$119)/1000000</f>
        <v>#REF!</v>
      </c>
      <c r="K164" s="83" t="e">
        <f>SUMIFS(FMZINp4_laika_grafiks!$K$94:$K$228,FMZINp4_laika_grafiks!#REF!,'GRAFIKI II'!$A164,FMZINp4_laika_grafiks!$M$94:$M$228,'GRAFIKI II'!K$119)/1000000</f>
        <v>#REF!</v>
      </c>
      <c r="L164" s="83" t="e">
        <f>SUMIFS(FMZINp4_laika_grafiks!$K$94:$K$228,FMZINp4_laika_grafiks!#REF!,'GRAFIKI II'!$A164,FMZINp4_laika_grafiks!$M$94:$M$228,'GRAFIKI II'!L$119)/1000000</f>
        <v>#REF!</v>
      </c>
      <c r="M164" s="83" t="e">
        <f>SUMIFS(FMZINp4_laika_grafiks!$K$94:$K$228,FMZINp4_laika_grafiks!#REF!,'GRAFIKI II'!$A164,FMZINp4_laika_grafiks!$M$94:$M$228,'GRAFIKI II'!M$119)/1000000</f>
        <v>#REF!</v>
      </c>
      <c r="P164" s="50" t="s">
        <v>21</v>
      </c>
      <c r="Q164" s="49" t="e">
        <f>((SUMIFS(FMZINp4_laika_grafiks!$K$94:$K$228,FMZINp4_laika_grafiks!#REF!,'GRAFIKI II'!$P164,FMZINp4_laika_grafiks!$M$94:$M$228,'GRAFIKI II'!Q$119))/1000000)</f>
        <v>#REF!</v>
      </c>
      <c r="R164" s="49" t="e">
        <f>((SUMIFS(FMZINp4_laika_grafiks!$K$94:$K$228,FMZINp4_laika_grafiks!#REF!,'GRAFIKI II'!$P164,FMZINp4_laika_grafiks!$M$94:$M$228,'GRAFIKI II'!R$119))/1000000)</f>
        <v>#REF!</v>
      </c>
      <c r="S164" s="49" t="e">
        <f>((SUMIFS(FMZINp4_laika_grafiks!$K$94:$K$228,FMZINp4_laika_grafiks!#REF!,'GRAFIKI II'!$P164,FMZINp4_laika_grafiks!$M$94:$M$228,'GRAFIKI II'!S$119))/1000000)</f>
        <v>#REF!</v>
      </c>
      <c r="T164" s="49" t="e">
        <f>((SUMIFS(FMZINp4_laika_grafiks!$K$94:$K$228,FMZINp4_laika_grafiks!#REF!,'GRAFIKI II'!$P164,FMZINp4_laika_grafiks!$M$94:$M$228,'GRAFIKI II'!T$119))/1000000)</f>
        <v>#REF!</v>
      </c>
      <c r="U164" s="49" t="e">
        <f>((SUMIFS(FMZINp4_laika_grafiks!$K$94:$K$228,FMZINp4_laika_grafiks!#REF!,'GRAFIKI II'!$P164,FMZINp4_laika_grafiks!$M$94:$M$228,'GRAFIKI II'!U$119))/1000000)</f>
        <v>#REF!</v>
      </c>
      <c r="V164" s="49" t="e">
        <f>((SUMIFS(FMZINp4_laika_grafiks!$K$94:$K$228,FMZINp4_laika_grafiks!#REF!,'GRAFIKI II'!$P164,FMZINp4_laika_grafiks!$M$94:$M$228,'GRAFIKI II'!V$119))/1000000)</f>
        <v>#REF!</v>
      </c>
      <c r="W164" s="49" t="e">
        <f>((SUMIFS(FMZINp4_laika_grafiks!$K$94:$K$228,FMZINp4_laika_grafiks!#REF!,'GRAFIKI II'!$P164,FMZINp4_laika_grafiks!$M$94:$M$228,'GRAFIKI II'!W$119))/1000000)</f>
        <v>#REF!</v>
      </c>
      <c r="X164" s="49" t="e">
        <f>((SUMIFS(FMZINp4_laika_grafiks!$K$94:$K$228,FMZINp4_laika_grafiks!#REF!,'GRAFIKI II'!$P164,FMZINp4_laika_grafiks!$M$94:$M$228,'GRAFIKI II'!X$119))/1000000)</f>
        <v>#REF!</v>
      </c>
      <c r="Y164" s="49" t="e">
        <f>((SUMIFS(FMZINp4_laika_grafiks!$K$94:$K$228,FMZINp4_laika_grafiks!#REF!,'GRAFIKI II'!$P164,FMZINp4_laika_grafiks!$M$94:$M$228,'GRAFIKI II'!Y$119))/1000000)</f>
        <v>#REF!</v>
      </c>
      <c r="Z164" s="49" t="e">
        <f>((SUMIFS(FMZINp4_laika_grafiks!$K$94:$K$228,FMZINp4_laika_grafiks!#REF!,'GRAFIKI II'!$P164,FMZINp4_laika_grafiks!$M$94:$M$228,'GRAFIKI II'!Z$119))/1000000)</f>
        <v>#REF!</v>
      </c>
      <c r="AA164" s="49" t="e">
        <f>((SUMIFS(FMZINp4_laika_grafiks!$K$94:$K$228,FMZINp4_laika_grafiks!#REF!,'GRAFIKI II'!$P164,FMZINp4_laika_grafiks!$M$94:$M$228,'GRAFIKI II'!AA$119))/1000000)</f>
        <v>#REF!</v>
      </c>
      <c r="AB164" s="49" t="e">
        <f>((SUMIFS(FMZINp4_laika_grafiks!$K$94:$K$228,FMZINp4_laika_grafiks!#REF!,'GRAFIKI II'!$P164,FMZINp4_laika_grafiks!$M$94:$M$228,'GRAFIKI II'!AB$119))/1000000)</f>
        <v>#REF!</v>
      </c>
    </row>
    <row r="165" spans="1:28" x14ac:dyDescent="0.25">
      <c r="A165" s="76" t="s">
        <v>48</v>
      </c>
      <c r="B165" s="83" t="e">
        <f>SUMIFS(FMZINp4_laika_grafiks!$K$94:$K$228,FMZINp4_laika_grafiks!#REF!,'GRAFIKI II'!$A165,FMZINp4_laika_grafiks!$M$94:$M$228,'GRAFIKI II'!B$119)/1000000</f>
        <v>#REF!</v>
      </c>
      <c r="C165" s="83" t="e">
        <f>SUMIFS(FMZINp4_laika_grafiks!$K$94:$K$228,FMZINp4_laika_grafiks!#REF!,'GRAFIKI II'!$A165,FMZINp4_laika_grafiks!$M$94:$M$228,'GRAFIKI II'!C$119)/1000000</f>
        <v>#REF!</v>
      </c>
      <c r="D165" s="83" t="e">
        <f>SUMIFS(FMZINp4_laika_grafiks!$K$94:$K$228,FMZINp4_laika_grafiks!#REF!,'GRAFIKI II'!$A165,FMZINp4_laika_grafiks!$M$94:$M$228,'GRAFIKI II'!D$119)/1000000</f>
        <v>#REF!</v>
      </c>
      <c r="E165" s="83" t="e">
        <f>SUMIFS(FMZINp4_laika_grafiks!$K$94:$K$228,FMZINp4_laika_grafiks!#REF!,'GRAFIKI II'!$A165,FMZINp4_laika_grafiks!$M$94:$M$228,'GRAFIKI II'!E$119)/1000000</f>
        <v>#REF!</v>
      </c>
      <c r="F165" s="83" t="e">
        <f>SUMIFS(FMZINp4_laika_grafiks!$K$94:$K$228,FMZINp4_laika_grafiks!#REF!,'GRAFIKI II'!$A165,FMZINp4_laika_grafiks!$M$94:$M$228,'GRAFIKI II'!F$119)/1000000</f>
        <v>#REF!</v>
      </c>
      <c r="G165" s="83" t="e">
        <f>SUMIFS(FMZINp4_laika_grafiks!$K$94:$K$228,FMZINp4_laika_grafiks!#REF!,'GRAFIKI II'!$A165,FMZINp4_laika_grafiks!$M$94:$M$228,'GRAFIKI II'!G$119)/1000000</f>
        <v>#REF!</v>
      </c>
      <c r="H165" s="83" t="e">
        <f>SUMIFS(FMZINp4_laika_grafiks!$K$94:$K$228,FMZINp4_laika_grafiks!#REF!,'GRAFIKI II'!$A165,FMZINp4_laika_grafiks!$M$94:$M$228,'GRAFIKI II'!H$119)/1000000</f>
        <v>#REF!</v>
      </c>
      <c r="I165" s="83" t="e">
        <f>SUMIFS(FMZINp4_laika_grafiks!$K$94:$K$228,FMZINp4_laika_grafiks!#REF!,'GRAFIKI II'!$A165,FMZINp4_laika_grafiks!$M$94:$M$228,'GRAFIKI II'!I$119)/1000000</f>
        <v>#REF!</v>
      </c>
      <c r="J165" s="83" t="e">
        <f>SUMIFS(FMZINp4_laika_grafiks!$K$94:$K$228,FMZINp4_laika_grafiks!#REF!,'GRAFIKI II'!$A165,FMZINp4_laika_grafiks!$M$94:$M$228,'GRAFIKI II'!J$119)/1000000</f>
        <v>#REF!</v>
      </c>
      <c r="K165" s="83" t="e">
        <f>SUMIFS(FMZINp4_laika_grafiks!$K$94:$K$228,FMZINp4_laika_grafiks!#REF!,'GRAFIKI II'!$A165,FMZINp4_laika_grafiks!$M$94:$M$228,'GRAFIKI II'!K$119)/1000000</f>
        <v>#REF!</v>
      </c>
      <c r="L165" s="83" t="e">
        <f>SUMIFS(FMZINp4_laika_grafiks!$K$94:$K$228,FMZINp4_laika_grafiks!#REF!,'GRAFIKI II'!$A165,FMZINp4_laika_grafiks!$M$94:$M$228,'GRAFIKI II'!L$119)/1000000</f>
        <v>#REF!</v>
      </c>
      <c r="M165" s="83" t="e">
        <f>SUMIFS(FMZINp4_laika_grafiks!$K$94:$K$228,FMZINp4_laika_grafiks!#REF!,'GRAFIKI II'!$A165,FMZINp4_laika_grafiks!$M$94:$M$228,'GRAFIKI II'!M$119)/1000000</f>
        <v>#REF!</v>
      </c>
      <c r="P165" s="48" t="s">
        <v>48</v>
      </c>
      <c r="Q165" s="49" t="e">
        <f>((SUMIFS(FMZINp4_laika_grafiks!$K$94:$K$228,FMZINp4_laika_grafiks!#REF!,'GRAFIKI II'!$P165,FMZINp4_laika_grafiks!$M$94:$M$228,'GRAFIKI II'!Q$119))/1000000)</f>
        <v>#REF!</v>
      </c>
      <c r="R165" s="49" t="e">
        <f>((SUMIFS(FMZINp4_laika_grafiks!$K$94:$K$228,FMZINp4_laika_grafiks!#REF!,'GRAFIKI II'!$P165,FMZINp4_laika_grafiks!$M$94:$M$228,'GRAFIKI II'!R$119))/1000000)</f>
        <v>#REF!</v>
      </c>
      <c r="S165" s="49" t="e">
        <f>((SUMIFS(FMZINp4_laika_grafiks!$K$94:$K$228,FMZINp4_laika_grafiks!#REF!,'GRAFIKI II'!$P165,FMZINp4_laika_grafiks!$M$94:$M$228,'GRAFIKI II'!S$119))/1000000)</f>
        <v>#REF!</v>
      </c>
      <c r="T165" s="49" t="e">
        <f>((SUMIFS(FMZINp4_laika_grafiks!$K$94:$K$228,FMZINp4_laika_grafiks!#REF!,'GRAFIKI II'!$P165,FMZINp4_laika_grafiks!$M$94:$M$228,'GRAFIKI II'!T$119))/1000000)</f>
        <v>#REF!</v>
      </c>
      <c r="U165" s="49" t="e">
        <f>((SUMIFS(FMZINp4_laika_grafiks!$K$94:$K$228,FMZINp4_laika_grafiks!#REF!,'GRAFIKI II'!$P165,FMZINp4_laika_grafiks!$M$94:$M$228,'GRAFIKI II'!U$119))/1000000)</f>
        <v>#REF!</v>
      </c>
      <c r="V165" s="49" t="e">
        <f>((SUMIFS(FMZINp4_laika_grafiks!$K$94:$K$228,FMZINp4_laika_grafiks!#REF!,'GRAFIKI II'!$P165,FMZINp4_laika_grafiks!$M$94:$M$228,'GRAFIKI II'!V$119))/1000000)</f>
        <v>#REF!</v>
      </c>
      <c r="W165" s="49" t="e">
        <f>((SUMIFS(FMZINp4_laika_grafiks!$K$94:$K$228,FMZINp4_laika_grafiks!#REF!,'GRAFIKI II'!$P165,FMZINp4_laika_grafiks!$M$94:$M$228,'GRAFIKI II'!W$119))/1000000)</f>
        <v>#REF!</v>
      </c>
      <c r="X165" s="49" t="e">
        <f>((SUMIFS(FMZINp4_laika_grafiks!$K$94:$K$228,FMZINp4_laika_grafiks!#REF!,'GRAFIKI II'!$P165,FMZINp4_laika_grafiks!$M$94:$M$228,'GRAFIKI II'!X$119))/1000000)</f>
        <v>#REF!</v>
      </c>
      <c r="Y165" s="49" t="e">
        <f>((SUMIFS(FMZINp4_laika_grafiks!$K$94:$K$228,FMZINp4_laika_grafiks!#REF!,'GRAFIKI II'!$P165,FMZINp4_laika_grafiks!$M$94:$M$228,'GRAFIKI II'!Y$119))/1000000)</f>
        <v>#REF!</v>
      </c>
      <c r="Z165" s="49" t="e">
        <f>((SUMIFS(FMZINp4_laika_grafiks!$K$94:$K$228,FMZINp4_laika_grafiks!#REF!,'GRAFIKI II'!$P165,FMZINp4_laika_grafiks!$M$94:$M$228,'GRAFIKI II'!Z$119))/1000000)</f>
        <v>#REF!</v>
      </c>
      <c r="AA165" s="49" t="e">
        <f>((SUMIFS(FMZINp4_laika_grafiks!$K$94:$K$228,FMZINp4_laika_grafiks!#REF!,'GRAFIKI II'!$P165,FMZINp4_laika_grafiks!$M$94:$M$228,'GRAFIKI II'!AA$119))/1000000)</f>
        <v>#REF!</v>
      </c>
      <c r="AB165" s="49" t="e">
        <f>((SUMIFS(FMZINp4_laika_grafiks!$K$94:$K$228,FMZINp4_laika_grafiks!#REF!,'GRAFIKI II'!$P165,FMZINp4_laika_grafiks!$M$94:$M$228,'GRAFIKI II'!AB$119))/1000000)</f>
        <v>#REF!</v>
      </c>
    </row>
    <row r="166" spans="1:28" x14ac:dyDescent="0.25">
      <c r="A166" s="78" t="s">
        <v>47</v>
      </c>
      <c r="B166" s="83" t="e">
        <f>SUMIFS(FMZINp4_laika_grafiks!$K$94:$K$228,FMZINp4_laika_grafiks!#REF!,'GRAFIKI II'!$A166,FMZINp4_laika_grafiks!$M$94:$M$228,'GRAFIKI II'!B$119)/1000000</f>
        <v>#REF!</v>
      </c>
      <c r="C166" s="83" t="e">
        <f>SUMIFS(FMZINp4_laika_grafiks!$K$94:$K$228,FMZINp4_laika_grafiks!#REF!,'GRAFIKI II'!$A166,FMZINp4_laika_grafiks!$M$94:$M$228,'GRAFIKI II'!C$119)/1000000</f>
        <v>#REF!</v>
      </c>
      <c r="D166" s="83" t="e">
        <f>SUMIFS(FMZINp4_laika_grafiks!$K$94:$K$228,FMZINp4_laika_grafiks!#REF!,'GRAFIKI II'!$A166,FMZINp4_laika_grafiks!$M$94:$M$228,'GRAFIKI II'!D$119)/1000000</f>
        <v>#REF!</v>
      </c>
      <c r="E166" s="83" t="e">
        <f>SUMIFS(FMZINp4_laika_grafiks!$K$94:$K$228,FMZINp4_laika_grafiks!#REF!,'GRAFIKI II'!$A166,FMZINp4_laika_grafiks!$M$94:$M$228,'GRAFIKI II'!E$119)/1000000</f>
        <v>#REF!</v>
      </c>
      <c r="F166" s="83" t="e">
        <f>SUMIFS(FMZINp4_laika_grafiks!$K$94:$K$228,FMZINp4_laika_grafiks!#REF!,'GRAFIKI II'!$A166,FMZINp4_laika_grafiks!$M$94:$M$228,'GRAFIKI II'!F$119)/1000000</f>
        <v>#REF!</v>
      </c>
      <c r="G166" s="83" t="e">
        <f>SUMIFS(FMZINp4_laika_grafiks!$K$94:$K$228,FMZINp4_laika_grafiks!#REF!,'GRAFIKI II'!$A166,FMZINp4_laika_grafiks!$M$94:$M$228,'GRAFIKI II'!G$119)/1000000</f>
        <v>#REF!</v>
      </c>
      <c r="H166" s="83" t="e">
        <f>SUMIFS(FMZINp4_laika_grafiks!$K$94:$K$228,FMZINp4_laika_grafiks!#REF!,'GRAFIKI II'!$A166,FMZINp4_laika_grafiks!$M$94:$M$228,'GRAFIKI II'!H$119)/1000000</f>
        <v>#REF!</v>
      </c>
      <c r="I166" s="83" t="e">
        <f>SUMIFS(FMZINp4_laika_grafiks!$K$94:$K$228,FMZINp4_laika_grafiks!#REF!,'GRAFIKI II'!$A166,FMZINp4_laika_grafiks!$M$94:$M$228,'GRAFIKI II'!I$119)/1000000</f>
        <v>#REF!</v>
      </c>
      <c r="J166" s="83" t="e">
        <f>SUMIFS(FMZINp4_laika_grafiks!$K$94:$K$228,FMZINp4_laika_grafiks!#REF!,'GRAFIKI II'!$A166,FMZINp4_laika_grafiks!$M$94:$M$228,'GRAFIKI II'!J$119)/1000000</f>
        <v>#REF!</v>
      </c>
      <c r="K166" s="83" t="e">
        <f>SUMIFS(FMZINp4_laika_grafiks!$K$94:$K$228,FMZINp4_laika_grafiks!#REF!,'GRAFIKI II'!$A166,FMZINp4_laika_grafiks!$M$94:$M$228,'GRAFIKI II'!K$119)/1000000</f>
        <v>#REF!</v>
      </c>
      <c r="L166" s="83" t="e">
        <f>SUMIFS(FMZINp4_laika_grafiks!$K$94:$K$228,FMZINp4_laika_grafiks!#REF!,'GRAFIKI II'!$A166,FMZINp4_laika_grafiks!$M$94:$M$228,'GRAFIKI II'!L$119)/1000000</f>
        <v>#REF!</v>
      </c>
      <c r="M166" s="83" t="e">
        <f>SUMIFS(FMZINp4_laika_grafiks!$K$94:$K$228,FMZINp4_laika_grafiks!#REF!,'GRAFIKI II'!$A166,FMZINp4_laika_grafiks!$M$94:$M$228,'GRAFIKI II'!M$119)/1000000</f>
        <v>#REF!</v>
      </c>
      <c r="P166" s="51" t="s">
        <v>47</v>
      </c>
      <c r="Q166" s="49" t="e">
        <f>((SUMIFS(FMZINp4_laika_grafiks!$K$94:$K$228,FMZINp4_laika_grafiks!#REF!,'GRAFIKI II'!$P166,FMZINp4_laika_grafiks!$M$94:$M$228,'GRAFIKI II'!Q$119))/1000000)</f>
        <v>#REF!</v>
      </c>
      <c r="R166" s="49" t="e">
        <f>((SUMIFS(FMZINp4_laika_grafiks!$K$94:$K$228,FMZINp4_laika_grafiks!#REF!,'GRAFIKI II'!$P166,FMZINp4_laika_grafiks!$M$94:$M$228,'GRAFIKI II'!R$119))/1000000)</f>
        <v>#REF!</v>
      </c>
      <c r="S166" s="49" t="e">
        <f>((SUMIFS(FMZINp4_laika_grafiks!$K$94:$K$228,FMZINp4_laika_grafiks!#REF!,'GRAFIKI II'!$P166,FMZINp4_laika_grafiks!$M$94:$M$228,'GRAFIKI II'!S$119))/1000000)</f>
        <v>#REF!</v>
      </c>
      <c r="T166" s="49" t="e">
        <f>((SUMIFS(FMZINp4_laika_grafiks!$K$94:$K$228,FMZINp4_laika_grafiks!#REF!,'GRAFIKI II'!$P166,FMZINp4_laika_grafiks!$M$94:$M$228,'GRAFIKI II'!T$119))/1000000)</f>
        <v>#REF!</v>
      </c>
      <c r="U166" s="49" t="e">
        <f>((SUMIFS(FMZINp4_laika_grafiks!$K$94:$K$228,FMZINp4_laika_grafiks!#REF!,'GRAFIKI II'!$P166,FMZINp4_laika_grafiks!$M$94:$M$228,'GRAFIKI II'!U$119))/1000000)</f>
        <v>#REF!</v>
      </c>
      <c r="V166" s="49" t="e">
        <f>((SUMIFS(FMZINp4_laika_grafiks!$K$94:$K$228,FMZINp4_laika_grafiks!#REF!,'GRAFIKI II'!$P166,FMZINp4_laika_grafiks!$M$94:$M$228,'GRAFIKI II'!V$119))/1000000)</f>
        <v>#REF!</v>
      </c>
      <c r="W166" s="49" t="e">
        <f>((SUMIFS(FMZINp4_laika_grafiks!$K$94:$K$228,FMZINp4_laika_grafiks!#REF!,'GRAFIKI II'!$P166,FMZINp4_laika_grafiks!$M$94:$M$228,'GRAFIKI II'!W$119))/1000000)</f>
        <v>#REF!</v>
      </c>
      <c r="X166" s="49" t="e">
        <f>((SUMIFS(FMZINp4_laika_grafiks!$K$94:$K$228,FMZINp4_laika_grafiks!#REF!,'GRAFIKI II'!$P166,FMZINp4_laika_grafiks!$M$94:$M$228,'GRAFIKI II'!X$119))/1000000)</f>
        <v>#REF!</v>
      </c>
      <c r="Y166" s="49" t="e">
        <f>((SUMIFS(FMZINp4_laika_grafiks!$K$94:$K$228,FMZINp4_laika_grafiks!#REF!,'GRAFIKI II'!$P166,FMZINp4_laika_grafiks!$M$94:$M$228,'GRAFIKI II'!Y$119))/1000000)</f>
        <v>#REF!</v>
      </c>
      <c r="Z166" s="49" t="e">
        <f>((SUMIFS(FMZINp4_laika_grafiks!$K$94:$K$228,FMZINp4_laika_grafiks!#REF!,'GRAFIKI II'!$P166,FMZINp4_laika_grafiks!$M$94:$M$228,'GRAFIKI II'!Z$119))/1000000)</f>
        <v>#REF!</v>
      </c>
      <c r="AA166" s="49" t="e">
        <f>((SUMIFS(FMZINp4_laika_grafiks!$K$94:$K$228,FMZINp4_laika_grafiks!#REF!,'GRAFIKI II'!$P166,FMZINp4_laika_grafiks!$M$94:$M$228,'GRAFIKI II'!AA$119))/1000000)</f>
        <v>#REF!</v>
      </c>
      <c r="AB166" s="49" t="e">
        <f>((SUMIFS(FMZINp4_laika_grafiks!$K$94:$K$228,FMZINp4_laika_grafiks!#REF!,'GRAFIKI II'!$P166,FMZINp4_laika_grafiks!$M$94:$M$228,'GRAFIKI II'!AB$119))/1000000)</f>
        <v>#REF!</v>
      </c>
    </row>
    <row r="167" spans="1:28" x14ac:dyDescent="0.25">
      <c r="A167" s="78" t="s">
        <v>46</v>
      </c>
      <c r="B167" s="83" t="e">
        <f>SUMIFS(FMZINp4_laika_grafiks!$K$94:$K$228,FMZINp4_laika_grafiks!#REF!,'GRAFIKI II'!$A167,FMZINp4_laika_grafiks!$M$94:$M$228,'GRAFIKI II'!B$119)/1000000</f>
        <v>#REF!</v>
      </c>
      <c r="C167" s="83" t="e">
        <f>SUMIFS(FMZINp4_laika_grafiks!$K$94:$K$228,FMZINp4_laika_grafiks!#REF!,'GRAFIKI II'!$A167,FMZINp4_laika_grafiks!$M$94:$M$228,'GRAFIKI II'!C$119)/1000000</f>
        <v>#REF!</v>
      </c>
      <c r="D167" s="83" t="e">
        <f>SUMIFS(FMZINp4_laika_grafiks!$K$94:$K$228,FMZINp4_laika_grafiks!#REF!,'GRAFIKI II'!$A167,FMZINp4_laika_grafiks!$M$94:$M$228,'GRAFIKI II'!D$119)/1000000</f>
        <v>#REF!</v>
      </c>
      <c r="E167" s="83" t="e">
        <f>SUMIFS(FMZINp4_laika_grafiks!$K$94:$K$228,FMZINp4_laika_grafiks!#REF!,'GRAFIKI II'!$A167,FMZINp4_laika_grafiks!$M$94:$M$228,'GRAFIKI II'!E$119)/1000000</f>
        <v>#REF!</v>
      </c>
      <c r="F167" s="83" t="e">
        <f>SUMIFS(FMZINp4_laika_grafiks!$K$94:$K$228,FMZINp4_laika_grafiks!#REF!,'GRAFIKI II'!$A167,FMZINp4_laika_grafiks!$M$94:$M$228,'GRAFIKI II'!F$119)/1000000</f>
        <v>#REF!</v>
      </c>
      <c r="G167" s="83" t="e">
        <f>SUMIFS(FMZINp4_laika_grafiks!$K$94:$K$228,FMZINp4_laika_grafiks!#REF!,'GRAFIKI II'!$A167,FMZINp4_laika_grafiks!$M$94:$M$228,'GRAFIKI II'!G$119)/1000000</f>
        <v>#REF!</v>
      </c>
      <c r="H167" s="83" t="e">
        <f>SUMIFS(FMZINp4_laika_grafiks!$K$94:$K$228,FMZINp4_laika_grafiks!#REF!,'GRAFIKI II'!$A167,FMZINp4_laika_grafiks!$M$94:$M$228,'GRAFIKI II'!H$119)/1000000</f>
        <v>#REF!</v>
      </c>
      <c r="I167" s="83" t="e">
        <f>SUMIFS(FMZINp4_laika_grafiks!$K$94:$K$228,FMZINp4_laika_grafiks!#REF!,'GRAFIKI II'!$A167,FMZINp4_laika_grafiks!$M$94:$M$228,'GRAFIKI II'!I$119)/1000000</f>
        <v>#REF!</v>
      </c>
      <c r="J167" s="83" t="e">
        <f>SUMIFS(FMZINp4_laika_grafiks!$K$94:$K$228,FMZINp4_laika_grafiks!#REF!,'GRAFIKI II'!$A167,FMZINp4_laika_grafiks!$M$94:$M$228,'GRAFIKI II'!J$119)/1000000</f>
        <v>#REF!</v>
      </c>
      <c r="K167" s="83" t="e">
        <f>SUMIFS(FMZINp4_laika_grafiks!$K$94:$K$228,FMZINp4_laika_grafiks!#REF!,'GRAFIKI II'!$A167,FMZINp4_laika_grafiks!$M$94:$M$228,'GRAFIKI II'!K$119)/1000000</f>
        <v>#REF!</v>
      </c>
      <c r="L167" s="83" t="e">
        <f>SUMIFS(FMZINp4_laika_grafiks!$K$94:$K$228,FMZINp4_laika_grafiks!#REF!,'GRAFIKI II'!$A167,FMZINp4_laika_grafiks!$M$94:$M$228,'GRAFIKI II'!L$119)/1000000</f>
        <v>#REF!</v>
      </c>
      <c r="M167" s="83" t="e">
        <f>SUMIFS(FMZINp4_laika_grafiks!$K$94:$K$228,FMZINp4_laika_grafiks!#REF!,'GRAFIKI II'!$A167,FMZINp4_laika_grafiks!$M$94:$M$228,'GRAFIKI II'!M$119)/1000000</f>
        <v>#REF!</v>
      </c>
      <c r="P167" s="51" t="s">
        <v>46</v>
      </c>
      <c r="Q167" s="49" t="e">
        <f>((SUMIFS(FMZINp4_laika_grafiks!$K$94:$K$228,FMZINp4_laika_grafiks!#REF!,'GRAFIKI II'!$P167,FMZINp4_laika_grafiks!$M$94:$M$228,'GRAFIKI II'!Q$119))/1000000)</f>
        <v>#REF!</v>
      </c>
      <c r="R167" s="49" t="e">
        <f>((SUMIFS(FMZINp4_laika_grafiks!$K$94:$K$228,FMZINp4_laika_grafiks!#REF!,'GRAFIKI II'!$P167,FMZINp4_laika_grafiks!$M$94:$M$228,'GRAFIKI II'!R$119))/1000000)</f>
        <v>#REF!</v>
      </c>
      <c r="S167" s="49" t="e">
        <f>((SUMIFS(FMZINp4_laika_grafiks!$K$94:$K$228,FMZINp4_laika_grafiks!#REF!,'GRAFIKI II'!$P167,FMZINp4_laika_grafiks!$M$94:$M$228,'GRAFIKI II'!S$119))/1000000)</f>
        <v>#REF!</v>
      </c>
      <c r="T167" s="49" t="e">
        <f>((SUMIFS(FMZINp4_laika_grafiks!$K$94:$K$228,FMZINp4_laika_grafiks!#REF!,'GRAFIKI II'!$P167,FMZINp4_laika_grafiks!$M$94:$M$228,'GRAFIKI II'!T$119))/1000000)</f>
        <v>#REF!</v>
      </c>
      <c r="U167" s="49" t="e">
        <f>((SUMIFS(FMZINp4_laika_grafiks!$K$94:$K$228,FMZINp4_laika_grafiks!#REF!,'GRAFIKI II'!$P167,FMZINp4_laika_grafiks!$M$94:$M$228,'GRAFIKI II'!U$119))/1000000)</f>
        <v>#REF!</v>
      </c>
      <c r="V167" s="49" t="e">
        <f>((SUMIFS(FMZINp4_laika_grafiks!$K$94:$K$228,FMZINp4_laika_grafiks!#REF!,'GRAFIKI II'!$P167,FMZINp4_laika_grafiks!$M$94:$M$228,'GRAFIKI II'!V$119))/1000000)</f>
        <v>#REF!</v>
      </c>
      <c r="W167" s="49" t="e">
        <f>((SUMIFS(FMZINp4_laika_grafiks!$K$94:$K$228,FMZINp4_laika_grafiks!#REF!,'GRAFIKI II'!$P167,FMZINp4_laika_grafiks!$M$94:$M$228,'GRAFIKI II'!W$119))/1000000)</f>
        <v>#REF!</v>
      </c>
      <c r="X167" s="49" t="e">
        <f>((SUMIFS(FMZINp4_laika_grafiks!$K$94:$K$228,FMZINp4_laika_grafiks!#REF!,'GRAFIKI II'!$P167,FMZINp4_laika_grafiks!$M$94:$M$228,'GRAFIKI II'!X$119))/1000000)</f>
        <v>#REF!</v>
      </c>
      <c r="Y167" s="49" t="e">
        <f>((SUMIFS(FMZINp4_laika_grafiks!$K$94:$K$228,FMZINp4_laika_grafiks!#REF!,'GRAFIKI II'!$P167,FMZINp4_laika_grafiks!$M$94:$M$228,'GRAFIKI II'!Y$119))/1000000)</f>
        <v>#REF!</v>
      </c>
      <c r="Z167" s="49" t="e">
        <f>((SUMIFS(FMZINp4_laika_grafiks!$K$94:$K$228,FMZINp4_laika_grafiks!#REF!,'GRAFIKI II'!$P167,FMZINp4_laika_grafiks!$M$94:$M$228,'GRAFIKI II'!Z$119))/1000000)</f>
        <v>#REF!</v>
      </c>
      <c r="AA167" s="49" t="e">
        <f>((SUMIFS(FMZINp4_laika_grafiks!$K$94:$K$228,FMZINp4_laika_grafiks!#REF!,'GRAFIKI II'!$P167,FMZINp4_laika_grafiks!$M$94:$M$228,'GRAFIKI II'!AA$119))/1000000)</f>
        <v>#REF!</v>
      </c>
      <c r="AB167" s="49" t="e">
        <f>((SUMIFS(FMZINp4_laika_grafiks!$K$94:$K$228,FMZINp4_laika_grafiks!#REF!,'GRAFIKI II'!$P167,FMZINp4_laika_grafiks!$M$94:$M$228,'GRAFIKI II'!AB$119))/1000000)</f>
        <v>#REF!</v>
      </c>
    </row>
    <row r="168" spans="1:28" x14ac:dyDescent="0.25">
      <c r="A168" s="78" t="s">
        <v>50</v>
      </c>
      <c r="B168" s="83" t="e">
        <f>SUMIFS(FMZINp4_laika_grafiks!$K$94:$K$228,FMZINp4_laika_grafiks!#REF!,'GRAFIKI II'!$A168,FMZINp4_laika_grafiks!$M$94:$M$228,'GRAFIKI II'!B$119)/1000000</f>
        <v>#REF!</v>
      </c>
      <c r="C168" s="83" t="e">
        <f>SUMIFS(FMZINp4_laika_grafiks!$K$94:$K$228,FMZINp4_laika_grafiks!#REF!,'GRAFIKI II'!$A168,FMZINp4_laika_grafiks!$M$94:$M$228,'GRAFIKI II'!C$119)/1000000</f>
        <v>#REF!</v>
      </c>
      <c r="D168" s="83" t="e">
        <f>SUMIFS(FMZINp4_laika_grafiks!$K$94:$K$228,FMZINp4_laika_grafiks!#REF!,'GRAFIKI II'!$A168,FMZINp4_laika_grafiks!$M$94:$M$228,'GRAFIKI II'!D$119)/1000000</f>
        <v>#REF!</v>
      </c>
      <c r="E168" s="83" t="e">
        <f>SUMIFS(FMZINp4_laika_grafiks!$K$94:$K$228,FMZINp4_laika_grafiks!#REF!,'GRAFIKI II'!$A168,FMZINp4_laika_grafiks!$M$94:$M$228,'GRAFIKI II'!E$119)/1000000</f>
        <v>#REF!</v>
      </c>
      <c r="F168" s="83" t="e">
        <f>SUMIFS(FMZINp4_laika_grafiks!$K$94:$K$228,FMZINp4_laika_grafiks!#REF!,'GRAFIKI II'!$A168,FMZINp4_laika_grafiks!$M$94:$M$228,'GRAFIKI II'!F$119)/1000000</f>
        <v>#REF!</v>
      </c>
      <c r="G168" s="83" t="e">
        <f>SUMIFS(FMZINp4_laika_grafiks!$K$94:$K$228,FMZINp4_laika_grafiks!#REF!,'GRAFIKI II'!$A168,FMZINp4_laika_grafiks!$M$94:$M$228,'GRAFIKI II'!G$119)/1000000</f>
        <v>#REF!</v>
      </c>
      <c r="H168" s="83" t="e">
        <f>SUMIFS(FMZINp4_laika_grafiks!$K$94:$K$228,FMZINp4_laika_grafiks!#REF!,'GRAFIKI II'!$A168,FMZINp4_laika_grafiks!$M$94:$M$228,'GRAFIKI II'!H$119)/1000000</f>
        <v>#REF!</v>
      </c>
      <c r="I168" s="83" t="e">
        <f>SUMIFS(FMZINp4_laika_grafiks!$K$94:$K$228,FMZINp4_laika_grafiks!#REF!,'GRAFIKI II'!$A168,FMZINp4_laika_grafiks!$M$94:$M$228,'GRAFIKI II'!I$119)/1000000</f>
        <v>#REF!</v>
      </c>
      <c r="J168" s="83" t="e">
        <f>SUMIFS(FMZINp4_laika_grafiks!$K$94:$K$228,FMZINp4_laika_grafiks!#REF!,'GRAFIKI II'!$A168,FMZINp4_laika_grafiks!$M$94:$M$228,'GRAFIKI II'!J$119)/1000000</f>
        <v>#REF!</v>
      </c>
      <c r="K168" s="83" t="e">
        <f>SUMIFS(FMZINp4_laika_grafiks!$K$94:$K$228,FMZINp4_laika_grafiks!#REF!,'GRAFIKI II'!$A168,FMZINp4_laika_grafiks!$M$94:$M$228,'GRAFIKI II'!K$119)/1000000</f>
        <v>#REF!</v>
      </c>
      <c r="L168" s="83" t="e">
        <f>SUMIFS(FMZINp4_laika_grafiks!$K$94:$K$228,FMZINp4_laika_grafiks!#REF!,'GRAFIKI II'!$A168,FMZINp4_laika_grafiks!$M$94:$M$228,'GRAFIKI II'!L$119)/1000000</f>
        <v>#REF!</v>
      </c>
      <c r="M168" s="83" t="e">
        <f>SUMIFS(FMZINp4_laika_grafiks!$K$94:$K$228,FMZINp4_laika_grafiks!#REF!,'GRAFIKI II'!$A168,FMZINp4_laika_grafiks!$M$94:$M$228,'GRAFIKI II'!M$119)/1000000</f>
        <v>#REF!</v>
      </c>
      <c r="P168" s="51" t="s">
        <v>50</v>
      </c>
      <c r="Q168" s="49" t="e">
        <f>((SUMIFS(FMZINp4_laika_grafiks!$K$94:$K$228,FMZINp4_laika_grafiks!#REF!,'GRAFIKI II'!$P168,FMZINp4_laika_grafiks!$M$94:$M$228,'GRAFIKI II'!Q$119))/1000000)</f>
        <v>#REF!</v>
      </c>
      <c r="R168" s="49" t="e">
        <f>((SUMIFS(FMZINp4_laika_grafiks!$K$94:$K$228,FMZINp4_laika_grafiks!#REF!,'GRAFIKI II'!$P168,FMZINp4_laika_grafiks!$M$94:$M$228,'GRAFIKI II'!R$119))/1000000)</f>
        <v>#REF!</v>
      </c>
      <c r="S168" s="49" t="e">
        <f>((SUMIFS(FMZINp4_laika_grafiks!$K$94:$K$228,FMZINp4_laika_grafiks!#REF!,'GRAFIKI II'!$P168,FMZINp4_laika_grafiks!$M$94:$M$228,'GRAFIKI II'!S$119))/1000000)</f>
        <v>#REF!</v>
      </c>
      <c r="T168" s="49" t="e">
        <f>((SUMIFS(FMZINp4_laika_grafiks!$K$94:$K$228,FMZINp4_laika_grafiks!#REF!,'GRAFIKI II'!$P168,FMZINp4_laika_grafiks!$M$94:$M$228,'GRAFIKI II'!T$119))/1000000)</f>
        <v>#REF!</v>
      </c>
      <c r="U168" s="49" t="e">
        <f>((SUMIFS(FMZINp4_laika_grafiks!$K$94:$K$228,FMZINp4_laika_grafiks!#REF!,'GRAFIKI II'!$P168,FMZINp4_laika_grafiks!$M$94:$M$228,'GRAFIKI II'!U$119))/1000000)</f>
        <v>#REF!</v>
      </c>
      <c r="V168" s="49" t="e">
        <f>((SUMIFS(FMZINp4_laika_grafiks!$K$94:$K$228,FMZINp4_laika_grafiks!#REF!,'GRAFIKI II'!$P168,FMZINp4_laika_grafiks!$M$94:$M$228,'GRAFIKI II'!V$119))/1000000)</f>
        <v>#REF!</v>
      </c>
      <c r="W168" s="49" t="e">
        <f>((SUMIFS(FMZINp4_laika_grafiks!$K$94:$K$228,FMZINp4_laika_grafiks!#REF!,'GRAFIKI II'!$P168,FMZINp4_laika_grafiks!$M$94:$M$228,'GRAFIKI II'!W$119))/1000000)</f>
        <v>#REF!</v>
      </c>
      <c r="X168" s="49" t="e">
        <f>((SUMIFS(FMZINp4_laika_grafiks!$K$94:$K$228,FMZINp4_laika_grafiks!#REF!,'GRAFIKI II'!$P168,FMZINp4_laika_grafiks!$M$94:$M$228,'GRAFIKI II'!X$119))/1000000)</f>
        <v>#REF!</v>
      </c>
      <c r="Y168" s="49" t="e">
        <f>((SUMIFS(FMZINp4_laika_grafiks!$K$94:$K$228,FMZINp4_laika_grafiks!#REF!,'GRAFIKI II'!$P168,FMZINp4_laika_grafiks!$M$94:$M$228,'GRAFIKI II'!Y$119))/1000000)</f>
        <v>#REF!</v>
      </c>
      <c r="Z168" s="49" t="e">
        <f>((SUMIFS(FMZINp4_laika_grafiks!$K$94:$K$228,FMZINp4_laika_grafiks!#REF!,'GRAFIKI II'!$P168,FMZINp4_laika_grafiks!$M$94:$M$228,'GRAFIKI II'!Z$119))/1000000)</f>
        <v>#REF!</v>
      </c>
      <c r="AA168" s="49" t="e">
        <f>((SUMIFS(FMZINp4_laika_grafiks!$K$94:$K$228,FMZINp4_laika_grafiks!#REF!,'GRAFIKI II'!$P168,FMZINp4_laika_grafiks!$M$94:$M$228,'GRAFIKI II'!AA$119))/1000000)</f>
        <v>#REF!</v>
      </c>
      <c r="AB168" s="49" t="e">
        <f>((SUMIFS(FMZINp4_laika_grafiks!$K$94:$K$228,FMZINp4_laika_grafiks!#REF!,'GRAFIKI II'!$P168,FMZINp4_laika_grafiks!$M$94:$M$228,'GRAFIKI II'!AB$119))/1000000)</f>
        <v>#REF!</v>
      </c>
    </row>
    <row r="169" spans="1:28" x14ac:dyDescent="0.25">
      <c r="A169" s="78" t="s">
        <v>51</v>
      </c>
      <c r="B169" s="83" t="e">
        <f>SUMIFS(FMZINp4_laika_grafiks!$K$94:$K$228,FMZINp4_laika_grafiks!#REF!,'GRAFIKI II'!$A169,FMZINp4_laika_grafiks!$M$94:$M$228,'GRAFIKI II'!B$119)/1000000</f>
        <v>#REF!</v>
      </c>
      <c r="C169" s="83" t="e">
        <f>SUMIFS(FMZINp4_laika_grafiks!$K$94:$K$228,FMZINp4_laika_grafiks!#REF!,'GRAFIKI II'!$A169,FMZINp4_laika_grafiks!$M$94:$M$228,'GRAFIKI II'!C$119)/1000000</f>
        <v>#REF!</v>
      </c>
      <c r="D169" s="83" t="e">
        <f>SUMIFS(FMZINp4_laika_grafiks!$K$94:$K$228,FMZINp4_laika_grafiks!#REF!,'GRAFIKI II'!$A169,FMZINp4_laika_grafiks!$M$94:$M$228,'GRAFIKI II'!D$119)/1000000</f>
        <v>#REF!</v>
      </c>
      <c r="E169" s="83" t="e">
        <f>SUMIFS(FMZINp4_laika_grafiks!$K$94:$K$228,FMZINp4_laika_grafiks!#REF!,'GRAFIKI II'!$A169,FMZINp4_laika_grafiks!$M$94:$M$228,'GRAFIKI II'!E$119)/1000000</f>
        <v>#REF!</v>
      </c>
      <c r="F169" s="83" t="e">
        <f>SUMIFS(FMZINp4_laika_grafiks!$K$94:$K$228,FMZINp4_laika_grafiks!#REF!,'GRAFIKI II'!$A169,FMZINp4_laika_grafiks!$M$94:$M$228,'GRAFIKI II'!F$119)/1000000</f>
        <v>#REF!</v>
      </c>
      <c r="G169" s="83" t="e">
        <f>SUMIFS(FMZINp4_laika_grafiks!$K$94:$K$228,FMZINp4_laika_grafiks!#REF!,'GRAFIKI II'!$A169,FMZINp4_laika_grafiks!$M$94:$M$228,'GRAFIKI II'!G$119)/1000000</f>
        <v>#REF!</v>
      </c>
      <c r="H169" s="83" t="e">
        <f>SUMIFS(FMZINp4_laika_grafiks!$K$94:$K$228,FMZINp4_laika_grafiks!#REF!,'GRAFIKI II'!$A169,FMZINp4_laika_grafiks!$M$94:$M$228,'GRAFIKI II'!H$119)/1000000</f>
        <v>#REF!</v>
      </c>
      <c r="I169" s="83" t="e">
        <f>SUMIFS(FMZINp4_laika_grafiks!$K$94:$K$228,FMZINp4_laika_grafiks!#REF!,'GRAFIKI II'!$A169,FMZINp4_laika_grafiks!$M$94:$M$228,'GRAFIKI II'!I$119)/1000000</f>
        <v>#REF!</v>
      </c>
      <c r="J169" s="83" t="e">
        <f>SUMIFS(FMZINp4_laika_grafiks!$K$94:$K$228,FMZINp4_laika_grafiks!#REF!,'GRAFIKI II'!$A169,FMZINp4_laika_grafiks!$M$94:$M$228,'GRAFIKI II'!J$119)/1000000</f>
        <v>#REF!</v>
      </c>
      <c r="K169" s="83" t="e">
        <f>SUMIFS(FMZINp4_laika_grafiks!$K$94:$K$228,FMZINp4_laika_grafiks!#REF!,'GRAFIKI II'!$A169,FMZINp4_laika_grafiks!$M$94:$M$228,'GRAFIKI II'!K$119)/1000000</f>
        <v>#REF!</v>
      </c>
      <c r="L169" s="83" t="e">
        <f>SUMIFS(FMZINp4_laika_grafiks!$K$94:$K$228,FMZINp4_laika_grafiks!#REF!,'GRAFIKI II'!$A169,FMZINp4_laika_grafiks!$M$94:$M$228,'GRAFIKI II'!L$119)/1000000</f>
        <v>#REF!</v>
      </c>
      <c r="M169" s="83" t="e">
        <f>SUMIFS(FMZINp4_laika_grafiks!$K$94:$K$228,FMZINp4_laika_grafiks!#REF!,'GRAFIKI II'!$A169,FMZINp4_laika_grafiks!$M$94:$M$228,'GRAFIKI II'!M$119)/1000000</f>
        <v>#REF!</v>
      </c>
      <c r="P169" s="51" t="s">
        <v>51</v>
      </c>
      <c r="Q169" s="49" t="e">
        <f>((SUMIFS(FMZINp4_laika_grafiks!$K$94:$K$228,FMZINp4_laika_grafiks!#REF!,'GRAFIKI II'!$P169,FMZINp4_laika_grafiks!$M$94:$M$228,'GRAFIKI II'!Q$119))/1000000)</f>
        <v>#REF!</v>
      </c>
      <c r="R169" s="49" t="e">
        <f>((SUMIFS(FMZINp4_laika_grafiks!$K$94:$K$228,FMZINp4_laika_grafiks!#REF!,'GRAFIKI II'!$P169,FMZINp4_laika_grafiks!$M$94:$M$228,'GRAFIKI II'!R$119))/1000000)</f>
        <v>#REF!</v>
      </c>
      <c r="S169" s="49" t="e">
        <f>((SUMIFS(FMZINp4_laika_grafiks!$K$94:$K$228,FMZINp4_laika_grafiks!#REF!,'GRAFIKI II'!$P169,FMZINp4_laika_grafiks!$M$94:$M$228,'GRAFIKI II'!S$119))/1000000)</f>
        <v>#REF!</v>
      </c>
      <c r="T169" s="49" t="e">
        <f>((SUMIFS(FMZINp4_laika_grafiks!$K$94:$K$228,FMZINp4_laika_grafiks!#REF!,'GRAFIKI II'!$P169,FMZINp4_laika_grafiks!$M$94:$M$228,'GRAFIKI II'!T$119))/1000000)</f>
        <v>#REF!</v>
      </c>
      <c r="U169" s="49" t="e">
        <f>((SUMIFS(FMZINp4_laika_grafiks!$K$94:$K$228,FMZINp4_laika_grafiks!#REF!,'GRAFIKI II'!$P169,FMZINp4_laika_grafiks!$M$94:$M$228,'GRAFIKI II'!U$119))/1000000)</f>
        <v>#REF!</v>
      </c>
      <c r="V169" s="49" t="e">
        <f>((SUMIFS(FMZINp4_laika_grafiks!$K$94:$K$228,FMZINp4_laika_grafiks!#REF!,'GRAFIKI II'!$P169,FMZINp4_laika_grafiks!$M$94:$M$228,'GRAFIKI II'!V$119))/1000000)</f>
        <v>#REF!</v>
      </c>
      <c r="W169" s="49" t="e">
        <f>((SUMIFS(FMZINp4_laika_grafiks!$K$94:$K$228,FMZINp4_laika_grafiks!#REF!,'GRAFIKI II'!$P169,FMZINp4_laika_grafiks!$M$94:$M$228,'GRAFIKI II'!W$119))/1000000)</f>
        <v>#REF!</v>
      </c>
      <c r="X169" s="49" t="e">
        <f>((SUMIFS(FMZINp4_laika_grafiks!$K$94:$K$228,FMZINp4_laika_grafiks!#REF!,'GRAFIKI II'!$P169,FMZINp4_laika_grafiks!$M$94:$M$228,'GRAFIKI II'!X$119))/1000000)</f>
        <v>#REF!</v>
      </c>
      <c r="Y169" s="49" t="e">
        <f>((SUMIFS(FMZINp4_laika_grafiks!$K$94:$K$228,FMZINp4_laika_grafiks!#REF!,'GRAFIKI II'!$P169,FMZINp4_laika_grafiks!$M$94:$M$228,'GRAFIKI II'!Y$119))/1000000)</f>
        <v>#REF!</v>
      </c>
      <c r="Z169" s="49" t="e">
        <f>((SUMIFS(FMZINp4_laika_grafiks!$K$94:$K$228,FMZINp4_laika_grafiks!#REF!,'GRAFIKI II'!$P169,FMZINp4_laika_grafiks!$M$94:$M$228,'GRAFIKI II'!Z$119))/1000000)</f>
        <v>#REF!</v>
      </c>
      <c r="AA169" s="49" t="e">
        <f>((SUMIFS(FMZINp4_laika_grafiks!$K$94:$K$228,FMZINp4_laika_grafiks!#REF!,'GRAFIKI II'!$P169,FMZINp4_laika_grafiks!$M$94:$M$228,'GRAFIKI II'!AA$119))/1000000)</f>
        <v>#REF!</v>
      </c>
      <c r="AB169" s="49" t="e">
        <f>((SUMIFS(FMZINp4_laika_grafiks!$K$94:$K$228,FMZINp4_laika_grafiks!#REF!,'GRAFIKI II'!$P169,FMZINp4_laika_grafiks!$M$94:$M$228,'GRAFIKI II'!AB$119))/1000000)</f>
        <v>#REF!</v>
      </c>
    </row>
    <row r="170" spans="1:28" x14ac:dyDescent="0.25">
      <c r="A170" s="78" t="s">
        <v>52</v>
      </c>
      <c r="B170" s="83" t="e">
        <f>SUMIFS(FMZINp4_laika_grafiks!$K$94:$K$228,FMZINp4_laika_grafiks!#REF!,'GRAFIKI II'!$A170,FMZINp4_laika_grafiks!$M$94:$M$228,'GRAFIKI II'!B$119)/1000000</f>
        <v>#REF!</v>
      </c>
      <c r="C170" s="83" t="e">
        <f>SUMIFS(FMZINp4_laika_grafiks!$K$94:$K$228,FMZINp4_laika_grafiks!#REF!,'GRAFIKI II'!$A170,FMZINp4_laika_grafiks!$M$94:$M$228,'GRAFIKI II'!C$119)/1000000</f>
        <v>#REF!</v>
      </c>
      <c r="D170" s="83" t="e">
        <f>SUMIFS(FMZINp4_laika_grafiks!$K$94:$K$228,FMZINp4_laika_grafiks!#REF!,'GRAFIKI II'!$A170,FMZINp4_laika_grafiks!$M$94:$M$228,'GRAFIKI II'!D$119)/1000000</f>
        <v>#REF!</v>
      </c>
      <c r="E170" s="83" t="e">
        <f>SUMIFS(FMZINp4_laika_grafiks!$K$94:$K$228,FMZINp4_laika_grafiks!#REF!,'GRAFIKI II'!$A170,FMZINp4_laika_grafiks!$M$94:$M$228,'GRAFIKI II'!E$119)/1000000</f>
        <v>#REF!</v>
      </c>
      <c r="F170" s="83" t="e">
        <f>SUMIFS(FMZINp4_laika_grafiks!$K$94:$K$228,FMZINp4_laika_grafiks!#REF!,'GRAFIKI II'!$A170,FMZINp4_laika_grafiks!$M$94:$M$228,'GRAFIKI II'!F$119)/1000000</f>
        <v>#REF!</v>
      </c>
      <c r="G170" s="83" t="e">
        <f>SUMIFS(FMZINp4_laika_grafiks!$K$94:$K$228,FMZINp4_laika_grafiks!#REF!,'GRAFIKI II'!$A170,FMZINp4_laika_grafiks!$M$94:$M$228,'GRAFIKI II'!G$119)/1000000</f>
        <v>#REF!</v>
      </c>
      <c r="H170" s="83" t="e">
        <f>SUMIFS(FMZINp4_laika_grafiks!$K$94:$K$228,FMZINp4_laika_grafiks!#REF!,'GRAFIKI II'!$A170,FMZINp4_laika_grafiks!$M$94:$M$228,'GRAFIKI II'!H$119)/1000000</f>
        <v>#REF!</v>
      </c>
      <c r="I170" s="83" t="e">
        <f>SUMIFS(FMZINp4_laika_grafiks!$K$94:$K$228,FMZINp4_laika_grafiks!#REF!,'GRAFIKI II'!$A170,FMZINp4_laika_grafiks!$M$94:$M$228,'GRAFIKI II'!I$119)/1000000</f>
        <v>#REF!</v>
      </c>
      <c r="J170" s="83" t="e">
        <f>SUMIFS(FMZINp4_laika_grafiks!$K$94:$K$228,FMZINp4_laika_grafiks!#REF!,'GRAFIKI II'!$A170,FMZINp4_laika_grafiks!$M$94:$M$228,'GRAFIKI II'!J$119)/1000000</f>
        <v>#REF!</v>
      </c>
      <c r="K170" s="83" t="e">
        <f>SUMIFS(FMZINp4_laika_grafiks!$K$94:$K$228,FMZINp4_laika_grafiks!#REF!,'GRAFIKI II'!$A170,FMZINp4_laika_grafiks!$M$94:$M$228,'GRAFIKI II'!K$119)/1000000</f>
        <v>#REF!</v>
      </c>
      <c r="L170" s="83" t="e">
        <f>SUMIFS(FMZINp4_laika_grafiks!$K$94:$K$228,FMZINp4_laika_grafiks!#REF!,'GRAFIKI II'!$A170,FMZINp4_laika_grafiks!$M$94:$M$228,'GRAFIKI II'!L$119)/1000000</f>
        <v>#REF!</v>
      </c>
      <c r="M170" s="83" t="e">
        <f>SUMIFS(FMZINp4_laika_grafiks!$K$94:$K$228,FMZINp4_laika_grafiks!#REF!,'GRAFIKI II'!$A170,FMZINp4_laika_grafiks!$M$94:$M$228,'GRAFIKI II'!M$119)/1000000</f>
        <v>#REF!</v>
      </c>
      <c r="P170" s="51" t="s">
        <v>52</v>
      </c>
      <c r="Q170" s="49" t="e">
        <f>((SUMIFS(FMZINp4_laika_grafiks!$K$94:$K$228,FMZINp4_laika_grafiks!#REF!,'GRAFIKI II'!$P170,FMZINp4_laika_grafiks!$M$94:$M$228,'GRAFIKI II'!Q$119))/1000000)</f>
        <v>#REF!</v>
      </c>
      <c r="R170" s="49" t="e">
        <f>((SUMIFS(FMZINp4_laika_grafiks!$K$94:$K$228,FMZINp4_laika_grafiks!#REF!,'GRAFIKI II'!$P170,FMZINp4_laika_grafiks!$M$94:$M$228,'GRAFIKI II'!R$119))/1000000)</f>
        <v>#REF!</v>
      </c>
      <c r="S170" s="49" t="e">
        <f>((SUMIFS(FMZINp4_laika_grafiks!$K$94:$K$228,FMZINp4_laika_grafiks!#REF!,'GRAFIKI II'!$P170,FMZINp4_laika_grafiks!$M$94:$M$228,'GRAFIKI II'!S$119))/1000000)</f>
        <v>#REF!</v>
      </c>
      <c r="T170" s="49" t="e">
        <f>((SUMIFS(FMZINp4_laika_grafiks!$K$94:$K$228,FMZINp4_laika_grafiks!#REF!,'GRAFIKI II'!$P170,FMZINp4_laika_grafiks!$M$94:$M$228,'GRAFIKI II'!T$119))/1000000)</f>
        <v>#REF!</v>
      </c>
      <c r="U170" s="49" t="e">
        <f>((SUMIFS(FMZINp4_laika_grafiks!$K$94:$K$228,FMZINp4_laika_grafiks!#REF!,'GRAFIKI II'!$P170,FMZINp4_laika_grafiks!$M$94:$M$228,'GRAFIKI II'!U$119))/1000000)</f>
        <v>#REF!</v>
      </c>
      <c r="V170" s="49" t="e">
        <f>((SUMIFS(FMZINp4_laika_grafiks!$K$94:$K$228,FMZINp4_laika_grafiks!#REF!,'GRAFIKI II'!$P170,FMZINp4_laika_grafiks!$M$94:$M$228,'GRAFIKI II'!V$119))/1000000)</f>
        <v>#REF!</v>
      </c>
      <c r="W170" s="49" t="e">
        <f>((SUMIFS(FMZINp4_laika_grafiks!$K$94:$K$228,FMZINp4_laika_grafiks!#REF!,'GRAFIKI II'!$P170,FMZINp4_laika_grafiks!$M$94:$M$228,'GRAFIKI II'!W$119))/1000000)</f>
        <v>#REF!</v>
      </c>
      <c r="X170" s="49" t="e">
        <f>((SUMIFS(FMZINp4_laika_grafiks!$K$94:$K$228,FMZINp4_laika_grafiks!#REF!,'GRAFIKI II'!$P170,FMZINp4_laika_grafiks!$M$94:$M$228,'GRAFIKI II'!X$119))/1000000)</f>
        <v>#REF!</v>
      </c>
      <c r="Y170" s="49" t="e">
        <f>((SUMIFS(FMZINp4_laika_grafiks!$K$94:$K$228,FMZINp4_laika_grafiks!#REF!,'GRAFIKI II'!$P170,FMZINp4_laika_grafiks!$M$94:$M$228,'GRAFIKI II'!Y$119))/1000000)</f>
        <v>#REF!</v>
      </c>
      <c r="Z170" s="49" t="e">
        <f>((SUMIFS(FMZINp4_laika_grafiks!$K$94:$K$228,FMZINp4_laika_grafiks!#REF!,'GRAFIKI II'!$P170,FMZINp4_laika_grafiks!$M$94:$M$228,'GRAFIKI II'!Z$119))/1000000)</f>
        <v>#REF!</v>
      </c>
      <c r="AA170" s="49" t="e">
        <f>((SUMIFS(FMZINp4_laika_grafiks!$K$94:$K$228,FMZINp4_laika_grafiks!#REF!,'GRAFIKI II'!$P170,FMZINp4_laika_grafiks!$M$94:$M$228,'GRAFIKI II'!AA$119))/1000000)</f>
        <v>#REF!</v>
      </c>
      <c r="AB170" s="49" t="e">
        <f>((SUMIFS(FMZINp4_laika_grafiks!$K$94:$K$228,FMZINp4_laika_grafiks!#REF!,'GRAFIKI II'!$P170,FMZINp4_laika_grafiks!$M$94:$M$228,'GRAFIKI II'!AB$119))/1000000)</f>
        <v>#REF!</v>
      </c>
    </row>
    <row r="171" spans="1:28" x14ac:dyDescent="0.25">
      <c r="A171" s="78" t="s">
        <v>53</v>
      </c>
      <c r="B171" s="83" t="e">
        <f>SUMIFS(FMZINp4_laika_grafiks!$K$94:$K$228,FMZINp4_laika_grafiks!#REF!,'GRAFIKI II'!$A171,FMZINp4_laika_grafiks!$M$94:$M$228,'GRAFIKI II'!B$119)/1000000</f>
        <v>#REF!</v>
      </c>
      <c r="C171" s="83" t="e">
        <f>SUMIFS(FMZINp4_laika_grafiks!$K$94:$K$228,FMZINp4_laika_grafiks!#REF!,'GRAFIKI II'!$A171,FMZINp4_laika_grafiks!$M$94:$M$228,'GRAFIKI II'!C$119)/1000000</f>
        <v>#REF!</v>
      </c>
      <c r="D171" s="83" t="e">
        <f>SUMIFS(FMZINp4_laika_grafiks!$K$94:$K$228,FMZINp4_laika_grafiks!#REF!,'GRAFIKI II'!$A171,FMZINp4_laika_grafiks!$M$94:$M$228,'GRAFIKI II'!D$119)/1000000</f>
        <v>#REF!</v>
      </c>
      <c r="E171" s="83" t="e">
        <f>SUMIFS(FMZINp4_laika_grafiks!$K$94:$K$228,FMZINp4_laika_grafiks!#REF!,'GRAFIKI II'!$A171,FMZINp4_laika_grafiks!$M$94:$M$228,'GRAFIKI II'!E$119)/1000000</f>
        <v>#REF!</v>
      </c>
      <c r="F171" s="83" t="e">
        <f>SUMIFS(FMZINp4_laika_grafiks!$K$94:$K$228,FMZINp4_laika_grafiks!#REF!,'GRAFIKI II'!$A171,FMZINp4_laika_grafiks!$M$94:$M$228,'GRAFIKI II'!F$119)/1000000</f>
        <v>#REF!</v>
      </c>
      <c r="G171" s="83" t="e">
        <f>SUMIFS(FMZINp4_laika_grafiks!$K$94:$K$228,FMZINp4_laika_grafiks!#REF!,'GRAFIKI II'!$A171,FMZINp4_laika_grafiks!$M$94:$M$228,'GRAFIKI II'!G$119)/1000000</f>
        <v>#REF!</v>
      </c>
      <c r="H171" s="83" t="e">
        <f>SUMIFS(FMZINp4_laika_grafiks!$K$94:$K$228,FMZINp4_laika_grafiks!#REF!,'GRAFIKI II'!$A171,FMZINp4_laika_grafiks!$M$94:$M$228,'GRAFIKI II'!H$119)/1000000</f>
        <v>#REF!</v>
      </c>
      <c r="I171" s="83" t="e">
        <f>SUMIFS(FMZINp4_laika_grafiks!$K$94:$K$228,FMZINp4_laika_grafiks!#REF!,'GRAFIKI II'!$A171,FMZINp4_laika_grafiks!$M$94:$M$228,'GRAFIKI II'!I$119)/1000000</f>
        <v>#REF!</v>
      </c>
      <c r="J171" s="83" t="e">
        <f>SUMIFS(FMZINp4_laika_grafiks!$K$94:$K$228,FMZINp4_laika_grafiks!#REF!,'GRAFIKI II'!$A171,FMZINp4_laika_grafiks!$M$94:$M$228,'GRAFIKI II'!J$119)/1000000</f>
        <v>#REF!</v>
      </c>
      <c r="K171" s="83" t="e">
        <f>SUMIFS(FMZINp4_laika_grafiks!$K$94:$K$228,FMZINp4_laika_grafiks!#REF!,'GRAFIKI II'!$A171,FMZINp4_laika_grafiks!$M$94:$M$228,'GRAFIKI II'!K$119)/1000000</f>
        <v>#REF!</v>
      </c>
      <c r="L171" s="83" t="e">
        <f>SUMIFS(FMZINp4_laika_grafiks!$K$94:$K$228,FMZINp4_laika_grafiks!#REF!,'GRAFIKI II'!$A171,FMZINp4_laika_grafiks!$M$94:$M$228,'GRAFIKI II'!L$119)/1000000</f>
        <v>#REF!</v>
      </c>
      <c r="M171" s="83" t="e">
        <f>SUMIFS(FMZINp4_laika_grafiks!$K$94:$K$228,FMZINp4_laika_grafiks!#REF!,'GRAFIKI II'!$A171,FMZINp4_laika_grafiks!$M$94:$M$228,'GRAFIKI II'!M$119)/1000000</f>
        <v>#REF!</v>
      </c>
      <c r="P171" s="51" t="s">
        <v>53</v>
      </c>
      <c r="Q171" s="49" t="e">
        <f>((SUMIFS(FMZINp4_laika_grafiks!$K$94:$K$228,FMZINp4_laika_grafiks!#REF!,'GRAFIKI II'!$P171,FMZINp4_laika_grafiks!$M$94:$M$228,'GRAFIKI II'!Q$119))/1000000)</f>
        <v>#REF!</v>
      </c>
      <c r="R171" s="49" t="e">
        <f>((SUMIFS(FMZINp4_laika_grafiks!$K$94:$K$228,FMZINp4_laika_grafiks!#REF!,'GRAFIKI II'!$P171,FMZINp4_laika_grafiks!$M$94:$M$228,'GRAFIKI II'!R$119))/1000000)</f>
        <v>#REF!</v>
      </c>
      <c r="S171" s="49" t="e">
        <f>((SUMIFS(FMZINp4_laika_grafiks!$K$94:$K$228,FMZINp4_laika_grafiks!#REF!,'GRAFIKI II'!$P171,FMZINp4_laika_grafiks!$M$94:$M$228,'GRAFIKI II'!S$119))/1000000)</f>
        <v>#REF!</v>
      </c>
      <c r="T171" s="49" t="e">
        <f>((SUMIFS(FMZINp4_laika_grafiks!$K$94:$K$228,FMZINp4_laika_grafiks!#REF!,'GRAFIKI II'!$P171,FMZINp4_laika_grafiks!$M$94:$M$228,'GRAFIKI II'!T$119))/1000000)</f>
        <v>#REF!</v>
      </c>
      <c r="U171" s="49" t="e">
        <f>((SUMIFS(FMZINp4_laika_grafiks!$K$94:$K$228,FMZINp4_laika_grafiks!#REF!,'GRAFIKI II'!$P171,FMZINp4_laika_grafiks!$M$94:$M$228,'GRAFIKI II'!U$119))/1000000)</f>
        <v>#REF!</v>
      </c>
      <c r="V171" s="49" t="e">
        <f>((SUMIFS(FMZINp4_laika_grafiks!$K$94:$K$228,FMZINp4_laika_grafiks!#REF!,'GRAFIKI II'!$P171,FMZINp4_laika_grafiks!$M$94:$M$228,'GRAFIKI II'!V$119))/1000000)</f>
        <v>#REF!</v>
      </c>
      <c r="W171" s="49" t="e">
        <f>((SUMIFS(FMZINp4_laika_grafiks!$K$94:$K$228,FMZINp4_laika_grafiks!#REF!,'GRAFIKI II'!$P171,FMZINp4_laika_grafiks!$M$94:$M$228,'GRAFIKI II'!W$119))/1000000)</f>
        <v>#REF!</v>
      </c>
      <c r="X171" s="49" t="e">
        <f>((SUMIFS(FMZINp4_laika_grafiks!$K$94:$K$228,FMZINp4_laika_grafiks!#REF!,'GRAFIKI II'!$P171,FMZINp4_laika_grafiks!$M$94:$M$228,'GRAFIKI II'!X$119))/1000000)</f>
        <v>#REF!</v>
      </c>
      <c r="Y171" s="49" t="e">
        <f>((SUMIFS(FMZINp4_laika_grafiks!$K$94:$K$228,FMZINp4_laika_grafiks!#REF!,'GRAFIKI II'!$P171,FMZINp4_laika_grafiks!$M$94:$M$228,'GRAFIKI II'!Y$119))/1000000)</f>
        <v>#REF!</v>
      </c>
      <c r="Z171" s="49" t="e">
        <f>((SUMIFS(FMZINp4_laika_grafiks!$K$94:$K$228,FMZINp4_laika_grafiks!#REF!,'GRAFIKI II'!$P171,FMZINp4_laika_grafiks!$M$94:$M$228,'GRAFIKI II'!Z$119))/1000000)</f>
        <v>#REF!</v>
      </c>
      <c r="AA171" s="49" t="e">
        <f>((SUMIFS(FMZINp4_laika_grafiks!$K$94:$K$228,FMZINp4_laika_grafiks!#REF!,'GRAFIKI II'!$P171,FMZINp4_laika_grafiks!$M$94:$M$228,'GRAFIKI II'!AA$119))/1000000)</f>
        <v>#REF!</v>
      </c>
      <c r="AB171" s="49" t="e">
        <f>((SUMIFS(FMZINp4_laika_grafiks!$K$94:$K$228,FMZINp4_laika_grafiks!#REF!,'GRAFIKI II'!$P171,FMZINp4_laika_grafiks!$M$94:$M$228,'GRAFIKI II'!AB$119))/1000000)</f>
        <v>#REF!</v>
      </c>
    </row>
    <row r="172" spans="1:28" x14ac:dyDescent="0.25">
      <c r="A172" s="13" t="e">
        <f>SUM(B172:M172)</f>
        <v>#REF!</v>
      </c>
      <c r="B172" s="84" t="e">
        <f>SUM(B150:B171)</f>
        <v>#REF!</v>
      </c>
      <c r="C172" s="84" t="e">
        <f t="shared" ref="C172:M172" si="67">SUM(C150:C171)</f>
        <v>#REF!</v>
      </c>
      <c r="D172" s="84" t="e">
        <f t="shared" si="67"/>
        <v>#REF!</v>
      </c>
      <c r="E172" s="84" t="e">
        <f t="shared" si="67"/>
        <v>#REF!</v>
      </c>
      <c r="F172" s="84" t="e">
        <f t="shared" si="67"/>
        <v>#REF!</v>
      </c>
      <c r="G172" s="84" t="e">
        <f t="shared" si="67"/>
        <v>#REF!</v>
      </c>
      <c r="H172" s="84" t="e">
        <f t="shared" si="67"/>
        <v>#REF!</v>
      </c>
      <c r="I172" s="84" t="e">
        <f t="shared" si="67"/>
        <v>#REF!</v>
      </c>
      <c r="J172" s="84" t="e">
        <f t="shared" si="67"/>
        <v>#REF!</v>
      </c>
      <c r="K172" s="84" t="e">
        <f t="shared" si="67"/>
        <v>#REF!</v>
      </c>
      <c r="L172" s="84" t="e">
        <f t="shared" si="67"/>
        <v>#REF!</v>
      </c>
      <c r="M172" s="84" t="e">
        <f t="shared" si="67"/>
        <v>#REF!</v>
      </c>
      <c r="P172" s="6" t="e">
        <f>SUM(Q172:AB172)</f>
        <v>#REF!</v>
      </c>
      <c r="Q172" s="6" t="e">
        <f>SUM(Q150:Q171)</f>
        <v>#REF!</v>
      </c>
      <c r="R172" s="6" t="e">
        <f t="shared" ref="R172:AB172" si="68">SUM(R150:R171)</f>
        <v>#REF!</v>
      </c>
      <c r="S172" s="6" t="e">
        <f t="shared" si="68"/>
        <v>#REF!</v>
      </c>
      <c r="T172" s="6" t="e">
        <f t="shared" si="68"/>
        <v>#REF!</v>
      </c>
      <c r="U172" s="6" t="e">
        <f t="shared" si="68"/>
        <v>#REF!</v>
      </c>
      <c r="V172" s="6" t="e">
        <f t="shared" si="68"/>
        <v>#REF!</v>
      </c>
      <c r="W172" s="6" t="e">
        <f t="shared" si="68"/>
        <v>#REF!</v>
      </c>
      <c r="X172" s="6" t="e">
        <f t="shared" si="68"/>
        <v>#REF!</v>
      </c>
      <c r="Y172" s="6" t="e">
        <f t="shared" si="68"/>
        <v>#REF!</v>
      </c>
      <c r="Z172" s="6" t="e">
        <f t="shared" si="68"/>
        <v>#REF!</v>
      </c>
      <c r="AA172" s="6" t="e">
        <f t="shared" si="68"/>
        <v>#REF!</v>
      </c>
      <c r="AB172" s="6" t="e">
        <f t="shared" si="68"/>
        <v>#REF!</v>
      </c>
    </row>
    <row r="173" spans="1:28" ht="14.25" customHeight="1" x14ac:dyDescent="0.25"/>
    <row r="176" spans="1:28" x14ac:dyDescent="0.25">
      <c r="B176" s="32"/>
      <c r="C176" s="42" t="s">
        <v>12</v>
      </c>
      <c r="D176" s="42" t="s">
        <v>10</v>
      </c>
      <c r="E176" s="42" t="s">
        <v>9</v>
      </c>
      <c r="F176" s="42" t="str">
        <f>$T$61</f>
        <v>IeM</v>
      </c>
      <c r="G176" s="42" t="s">
        <v>17</v>
      </c>
    </row>
    <row r="177" spans="2:7" x14ac:dyDescent="0.25">
      <c r="B177" s="58" t="s">
        <v>72</v>
      </c>
      <c r="C177" s="32">
        <v>0</v>
      </c>
      <c r="D177" s="59">
        <f>FMZINp4_laika_grafiks!$K$186/1000000</f>
        <v>3.3041179999999999</v>
      </c>
      <c r="E177" s="32">
        <v>0</v>
      </c>
      <c r="F177" s="32">
        <v>0</v>
      </c>
      <c r="G177" s="32">
        <v>0</v>
      </c>
    </row>
    <row r="178" spans="2:7" x14ac:dyDescent="0.25">
      <c r="B178" s="58" t="s">
        <v>71</v>
      </c>
      <c r="C178" s="60" t="e">
        <f>SUMIFS(FMZINp4_laika_grafiks!$K$94:$K$228,FMZINp4_laika_grafiks!#REF!,'GRAFIKI II'!$A178,FMZINp4_laika_grafiks!$M$94:$M$228,'GRAFIKI II'!C$119)/1000000+C180</f>
        <v>#REF!</v>
      </c>
      <c r="D178" s="60" t="e">
        <f>SUMIFS(FMZINp4_laika_grafiks!$K$94:$K$228,FMZINp4_laika_grafiks!#REF!,'GRAFIKI II'!$A178,FMZINp4_laika_grafiks!$M$94:$M$228,'GRAFIKI II'!D$119)/1000000+D180</f>
        <v>#REF!</v>
      </c>
      <c r="E178" s="49">
        <v>0</v>
      </c>
      <c r="F178" s="60" t="e">
        <f>SUMIFS(FMZINp4_laika_grafiks!$K$94:$K$228,FMZINp4_laika_grafiks!#REF!,'GRAFIKI II'!$A178,FMZINp4_laika_grafiks!$M$94:$M$228,'GRAFIKI II'!F$119)/1000000+F180</f>
        <v>#REF!</v>
      </c>
      <c r="G178" s="32">
        <v>0</v>
      </c>
    </row>
    <row r="179" spans="2:7" x14ac:dyDescent="0.25">
      <c r="B179" s="58" t="s">
        <v>70</v>
      </c>
      <c r="C179" s="32">
        <v>0</v>
      </c>
      <c r="D179" s="59">
        <f>FMZINp4_laika_grafiks!$K$186/1000000</f>
        <v>3.3041179999999999</v>
      </c>
      <c r="E179" s="32">
        <v>0</v>
      </c>
      <c r="F179" s="32">
        <v>0</v>
      </c>
      <c r="G179" s="32">
        <v>0</v>
      </c>
    </row>
    <row r="180" spans="2:7" x14ac:dyDescent="0.25">
      <c r="B180" s="58" t="s">
        <v>69</v>
      </c>
      <c r="C180" s="60" t="e">
        <f>D63</f>
        <v>#REF!</v>
      </c>
      <c r="D180" s="59" t="e">
        <f>F63</f>
        <v>#REF!</v>
      </c>
      <c r="E180" s="60" t="e">
        <f>H63</f>
        <v>#REF!</v>
      </c>
      <c r="F180" s="60" t="e">
        <f>$T$63</f>
        <v>#REF!</v>
      </c>
      <c r="G180" s="60" t="e">
        <f>$B$63</f>
        <v>#REF!</v>
      </c>
    </row>
    <row r="183" spans="2:7" x14ac:dyDescent="0.25">
      <c r="B183" s="32"/>
      <c r="C183" s="97" t="s">
        <v>92</v>
      </c>
    </row>
    <row r="184" spans="2:7" x14ac:dyDescent="0.25">
      <c r="B184" s="32"/>
      <c r="C184" s="32" t="s">
        <v>93</v>
      </c>
      <c r="D184" s="61" t="s">
        <v>81</v>
      </c>
    </row>
    <row r="185" spans="2:7" x14ac:dyDescent="0.25">
      <c r="B185" s="32" t="s">
        <v>73</v>
      </c>
      <c r="C185" s="49">
        <f>14639083/1000000</f>
        <v>14.639082999999999</v>
      </c>
      <c r="D185" s="61">
        <v>1</v>
      </c>
    </row>
    <row r="186" spans="2:7" x14ac:dyDescent="0.25">
      <c r="B186" s="32" t="s">
        <v>74</v>
      </c>
      <c r="C186" s="49">
        <f>866802361/1000000</f>
        <v>866.80236100000002</v>
      </c>
      <c r="D186" s="61">
        <v>9</v>
      </c>
    </row>
    <row r="187" spans="2:7" x14ac:dyDescent="0.25">
      <c r="B187" s="32" t="s">
        <v>75</v>
      </c>
      <c r="C187" s="49">
        <f>748300998/1000000</f>
        <v>748.30099800000005</v>
      </c>
      <c r="D187" s="61">
        <v>19</v>
      </c>
    </row>
    <row r="188" spans="2:7" x14ac:dyDescent="0.25">
      <c r="B188" s="32" t="s">
        <v>23</v>
      </c>
      <c r="C188" s="49">
        <f>606095800/1000000</f>
        <v>606.09580000000005</v>
      </c>
      <c r="D188" s="61">
        <v>16</v>
      </c>
    </row>
    <row r="189" spans="2:7" x14ac:dyDescent="0.25">
      <c r="B189" s="32" t="s">
        <v>76</v>
      </c>
      <c r="C189" s="49">
        <f>553843130/1000000</f>
        <v>553.84312999999997</v>
      </c>
      <c r="D189" s="61">
        <v>14</v>
      </c>
    </row>
    <row r="190" spans="2:7" x14ac:dyDescent="0.25">
      <c r="B190" s="32" t="s">
        <v>77</v>
      </c>
      <c r="C190" s="49">
        <f>86990784/1000000</f>
        <v>86.990784000000005</v>
      </c>
      <c r="D190" s="61">
        <v>7</v>
      </c>
    </row>
    <row r="191" spans="2:7" x14ac:dyDescent="0.25">
      <c r="B191" s="32" t="s">
        <v>78</v>
      </c>
      <c r="C191" s="49">
        <f>60387799/1000000</f>
        <v>60.387799000000001</v>
      </c>
      <c r="D191" s="61">
        <v>3</v>
      </c>
    </row>
    <row r="192" spans="2:7" x14ac:dyDescent="0.25">
      <c r="B192" s="32" t="s">
        <v>79</v>
      </c>
      <c r="C192" s="49">
        <f>82017839/1000000</f>
        <v>82.017838999999995</v>
      </c>
      <c r="D192" s="61">
        <v>3</v>
      </c>
    </row>
    <row r="193" spans="1:42" x14ac:dyDescent="0.25">
      <c r="B193" s="32" t="s">
        <v>80</v>
      </c>
      <c r="C193" s="49">
        <f>32042510/1000000</f>
        <v>32.04251</v>
      </c>
      <c r="D193" s="61">
        <v>1</v>
      </c>
      <c r="AE193" t="s">
        <v>60</v>
      </c>
    </row>
    <row r="194" spans="1:42" x14ac:dyDescent="0.25">
      <c r="AE194" s="47" t="s">
        <v>17</v>
      </c>
      <c r="AF194" s="47" t="s">
        <v>12</v>
      </c>
      <c r="AG194" s="47" t="s">
        <v>10</v>
      </c>
      <c r="AH194" s="47" t="s">
        <v>9</v>
      </c>
      <c r="AI194" s="47" t="s">
        <v>7</v>
      </c>
      <c r="AJ194" s="47" t="s">
        <v>6</v>
      </c>
      <c r="AK194" s="47" t="s">
        <v>8</v>
      </c>
      <c r="AL194" s="47" t="s">
        <v>18</v>
      </c>
      <c r="AM194" s="47" t="s">
        <v>16</v>
      </c>
      <c r="AN194" s="47" t="s">
        <v>11</v>
      </c>
      <c r="AO194" s="47" t="s">
        <v>15</v>
      </c>
      <c r="AP194" s="47" t="s">
        <v>27</v>
      </c>
    </row>
    <row r="195" spans="1:42" x14ac:dyDescent="0.25">
      <c r="AE195">
        <v>9</v>
      </c>
      <c r="AF195">
        <v>19</v>
      </c>
      <c r="AG195">
        <v>20</v>
      </c>
      <c r="AH195">
        <v>33</v>
      </c>
      <c r="AI195">
        <v>11</v>
      </c>
      <c r="AJ195">
        <v>19</v>
      </c>
      <c r="AK195">
        <v>5</v>
      </c>
      <c r="AL195">
        <v>2</v>
      </c>
      <c r="AM195">
        <v>6</v>
      </c>
      <c r="AN195">
        <v>3</v>
      </c>
      <c r="AO195">
        <v>3</v>
      </c>
      <c r="AP195">
        <v>1</v>
      </c>
    </row>
    <row r="196" spans="1:42" x14ac:dyDescent="0.25">
      <c r="A196" s="86" t="s">
        <v>85</v>
      </c>
      <c r="K196" s="32"/>
      <c r="L196" s="42" t="s">
        <v>12</v>
      </c>
      <c r="M196" s="42" t="s">
        <v>10</v>
      </c>
      <c r="N196" s="42" t="s">
        <v>9</v>
      </c>
      <c r="O196" s="42" t="str">
        <f>$T$61</f>
        <v>IeM</v>
      </c>
      <c r="P196" s="42" t="s">
        <v>17</v>
      </c>
      <c r="Q196" s="42" t="s">
        <v>27</v>
      </c>
      <c r="R196" s="42" t="s">
        <v>7</v>
      </c>
      <c r="S196" s="42" t="s">
        <v>6</v>
      </c>
      <c r="T196" s="42" t="s">
        <v>15</v>
      </c>
      <c r="U196" s="42" t="s">
        <v>16</v>
      </c>
      <c r="Y196" s="1"/>
      <c r="Z196" s="1"/>
      <c r="AA196" s="1"/>
      <c r="AB196" s="1"/>
      <c r="AC196" s="1"/>
      <c r="AD196" s="1"/>
      <c r="AE196" s="1"/>
      <c r="AF196" s="1"/>
      <c r="AG196" s="1"/>
      <c r="AH196" s="1"/>
    </row>
    <row r="197" spans="1:42" ht="73.349999999999994" customHeight="1" x14ac:dyDescent="0.25">
      <c r="A197" s="10" t="s">
        <v>61</v>
      </c>
      <c r="B197" s="16" t="s">
        <v>62</v>
      </c>
      <c r="C197" s="57" t="s">
        <v>63</v>
      </c>
      <c r="D197" s="57" t="s">
        <v>90</v>
      </c>
      <c r="E197" s="57" t="s">
        <v>91</v>
      </c>
      <c r="K197" s="88" t="s">
        <v>72</v>
      </c>
      <c r="L197" s="90">
        <v>0</v>
      </c>
      <c r="M197" s="89">
        <f>FMZINp4_laika_grafiks!$K$186/1000000</f>
        <v>3.3041179999999999</v>
      </c>
      <c r="N197" s="90">
        <v>0</v>
      </c>
      <c r="O197" s="90">
        <v>0</v>
      </c>
      <c r="P197" s="90">
        <v>0</v>
      </c>
      <c r="Q197" s="90">
        <v>0</v>
      </c>
      <c r="R197" s="90">
        <v>0</v>
      </c>
      <c r="S197" s="90">
        <v>0</v>
      </c>
      <c r="T197" s="90">
        <v>0</v>
      </c>
      <c r="U197" s="90">
        <v>0</v>
      </c>
      <c r="X197" s="95"/>
    </row>
    <row r="198" spans="1:42" ht="60.75" x14ac:dyDescent="0.25">
      <c r="A198" s="10" t="s">
        <v>34</v>
      </c>
      <c r="B198" s="20" t="e">
        <f>B5</f>
        <v>#REF!</v>
      </c>
      <c r="C198" s="5" t="e">
        <f>E5</f>
        <v>#REF!</v>
      </c>
      <c r="D198" s="9">
        <v>1</v>
      </c>
      <c r="E198" s="5">
        <f>D198</f>
        <v>1</v>
      </c>
      <c r="F198" s="5"/>
      <c r="K198" s="88" t="s">
        <v>86</v>
      </c>
      <c r="L198" s="90" t="e">
        <f>R121</f>
        <v>#REF!</v>
      </c>
      <c r="M198" s="90" t="e">
        <f>S121</f>
        <v>#REF!</v>
      </c>
      <c r="N198" s="90" t="e">
        <f>T121</f>
        <v>#REF!</v>
      </c>
      <c r="O198" s="90" t="e">
        <f>Z121</f>
        <v>#REF!</v>
      </c>
      <c r="P198" s="90" t="e">
        <f>Q121</f>
        <v>#REF!</v>
      </c>
      <c r="Q198" s="90" t="e">
        <f>AB121</f>
        <v>#REF!</v>
      </c>
      <c r="R198" s="90" t="e">
        <f>U121</f>
        <v>#REF!</v>
      </c>
      <c r="S198" s="90" t="e">
        <f>V121</f>
        <v>#REF!</v>
      </c>
      <c r="T198" s="90" t="e">
        <f>AA151</f>
        <v>#REF!</v>
      </c>
      <c r="U198" s="90" t="e">
        <f>Y121</f>
        <v>#REF!</v>
      </c>
    </row>
    <row r="199" spans="1:42" ht="72.75" x14ac:dyDescent="0.25">
      <c r="A199" s="10" t="s">
        <v>35</v>
      </c>
      <c r="B199" s="5" t="e">
        <f t="shared" ref="B199:B218" si="69">B6</f>
        <v>#REF!</v>
      </c>
      <c r="C199" s="5" t="e">
        <f t="shared" ref="C199:C218" si="70">E6</f>
        <v>#REF!</v>
      </c>
      <c r="D199" s="9">
        <v>8</v>
      </c>
      <c r="E199" s="5">
        <f>E198+D199</f>
        <v>9</v>
      </c>
      <c r="F199" s="5"/>
      <c r="K199" s="88" t="s">
        <v>70</v>
      </c>
      <c r="L199" s="90">
        <v>0</v>
      </c>
      <c r="M199" s="89">
        <f>FMZINp4_laika_grafiks!$K$186/1000000</f>
        <v>3.3041179999999999</v>
      </c>
      <c r="N199" s="90">
        <v>0</v>
      </c>
      <c r="O199" s="90">
        <v>0</v>
      </c>
      <c r="P199" s="90">
        <v>0</v>
      </c>
      <c r="Q199" s="90">
        <v>0</v>
      </c>
      <c r="R199" s="90">
        <v>0</v>
      </c>
      <c r="S199" s="90">
        <v>0</v>
      </c>
      <c r="T199" s="90">
        <v>0</v>
      </c>
      <c r="U199" s="90">
        <v>0</v>
      </c>
    </row>
    <row r="200" spans="1:42" ht="72.75" x14ac:dyDescent="0.25">
      <c r="A200" s="10" t="s">
        <v>36</v>
      </c>
      <c r="B200" s="5" t="e">
        <f t="shared" si="69"/>
        <v>#REF!</v>
      </c>
      <c r="C200" s="5" t="e">
        <f t="shared" si="70"/>
        <v>#REF!</v>
      </c>
      <c r="D200" s="9">
        <v>26</v>
      </c>
      <c r="E200" s="5">
        <f t="shared" ref="E200:E218" si="71">E199+D200</f>
        <v>35</v>
      </c>
      <c r="F200" s="5"/>
      <c r="K200" s="88" t="s">
        <v>87</v>
      </c>
      <c r="L200" s="90" t="e">
        <f>AD63</f>
        <v>#REF!</v>
      </c>
      <c r="M200" s="91" t="e">
        <f>AE63</f>
        <v>#REF!</v>
      </c>
      <c r="N200" s="90" t="e">
        <f>AF63</f>
        <v>#REF!</v>
      </c>
      <c r="O200" s="90" t="e">
        <f>AL63</f>
        <v>#REF!</v>
      </c>
      <c r="P200" s="90" t="e">
        <f>AC63</f>
        <v>#REF!</v>
      </c>
      <c r="Q200" s="90" t="e">
        <f>AN63</f>
        <v>#REF!</v>
      </c>
      <c r="R200" s="90" t="e">
        <f>AG63</f>
        <v>#REF!</v>
      </c>
      <c r="S200" s="90" t="e">
        <f>AH63</f>
        <v>#REF!</v>
      </c>
      <c r="T200" s="90" t="e">
        <f>AM63</f>
        <v>#REF!</v>
      </c>
      <c r="U200" s="90" t="e">
        <f>AK63</f>
        <v>#REF!</v>
      </c>
    </row>
    <row r="201" spans="1:42" x14ac:dyDescent="0.25">
      <c r="A201" s="10" t="s">
        <v>37</v>
      </c>
      <c r="B201" s="5" t="e">
        <f t="shared" si="69"/>
        <v>#REF!</v>
      </c>
      <c r="C201" s="5" t="e">
        <f t="shared" si="70"/>
        <v>#REF!</v>
      </c>
      <c r="D201" s="9">
        <v>55</v>
      </c>
      <c r="E201" s="5">
        <f t="shared" si="71"/>
        <v>90</v>
      </c>
      <c r="F201" s="5"/>
    </row>
    <row r="202" spans="1:42" x14ac:dyDescent="0.25">
      <c r="A202" s="10" t="s">
        <v>41</v>
      </c>
      <c r="B202" s="5" t="e">
        <f t="shared" si="69"/>
        <v>#REF!</v>
      </c>
      <c r="C202" s="5" t="e">
        <f t="shared" si="70"/>
        <v>#REF!</v>
      </c>
      <c r="D202" s="9">
        <v>43</v>
      </c>
      <c r="E202" s="5">
        <f t="shared" si="71"/>
        <v>133</v>
      </c>
      <c r="F202" s="5"/>
    </row>
    <row r="203" spans="1:42" x14ac:dyDescent="0.25">
      <c r="A203" s="10" t="s">
        <v>40</v>
      </c>
      <c r="B203" s="5" t="e">
        <f t="shared" si="69"/>
        <v>#REF!</v>
      </c>
      <c r="C203" s="5" t="e">
        <f t="shared" si="70"/>
        <v>#REF!</v>
      </c>
      <c r="D203" s="9">
        <v>22</v>
      </c>
      <c r="E203" s="5">
        <f t="shared" si="71"/>
        <v>155</v>
      </c>
      <c r="F203" s="5"/>
    </row>
    <row r="204" spans="1:42" x14ac:dyDescent="0.25">
      <c r="A204" s="10" t="s">
        <v>39</v>
      </c>
      <c r="B204" s="5" t="e">
        <f t="shared" si="69"/>
        <v>#REF!</v>
      </c>
      <c r="C204" s="5" t="e">
        <f t="shared" si="70"/>
        <v>#REF!</v>
      </c>
      <c r="D204" s="9">
        <v>15</v>
      </c>
      <c r="E204" s="5">
        <f t="shared" si="71"/>
        <v>170</v>
      </c>
      <c r="F204" s="5"/>
    </row>
    <row r="205" spans="1:42" x14ac:dyDescent="0.25">
      <c r="A205" s="10" t="s">
        <v>38</v>
      </c>
      <c r="B205" s="5" t="e">
        <f t="shared" si="69"/>
        <v>#REF!</v>
      </c>
      <c r="C205" s="5" t="e">
        <f t="shared" si="70"/>
        <v>#REF!</v>
      </c>
      <c r="D205" s="9">
        <v>4</v>
      </c>
      <c r="E205" s="5">
        <f t="shared" si="71"/>
        <v>174</v>
      </c>
      <c r="F205" s="5"/>
    </row>
    <row r="206" spans="1:42" x14ac:dyDescent="0.25">
      <c r="A206" s="10" t="s">
        <v>42</v>
      </c>
      <c r="B206" s="5" t="e">
        <f t="shared" si="69"/>
        <v>#REF!</v>
      </c>
      <c r="C206" s="5" t="e">
        <f t="shared" si="70"/>
        <v>#REF!</v>
      </c>
      <c r="D206" s="9">
        <v>3</v>
      </c>
      <c r="E206" s="5">
        <f t="shared" si="71"/>
        <v>177</v>
      </c>
      <c r="F206" s="5"/>
    </row>
    <row r="207" spans="1:42" x14ac:dyDescent="0.25">
      <c r="A207" s="10" t="s">
        <v>43</v>
      </c>
      <c r="B207" s="5" t="e">
        <f t="shared" si="69"/>
        <v>#REF!</v>
      </c>
      <c r="C207" s="5" t="e">
        <f t="shared" si="70"/>
        <v>#REF!</v>
      </c>
      <c r="D207" s="9">
        <v>1</v>
      </c>
      <c r="E207" s="5">
        <f t="shared" si="71"/>
        <v>178</v>
      </c>
      <c r="F207" s="5"/>
    </row>
    <row r="208" spans="1:42" x14ac:dyDescent="0.25">
      <c r="A208" s="10" t="s">
        <v>44</v>
      </c>
      <c r="B208" s="5" t="e">
        <f t="shared" si="69"/>
        <v>#REF!</v>
      </c>
      <c r="C208" s="5" t="e">
        <f t="shared" si="70"/>
        <v>#REF!</v>
      </c>
      <c r="D208" s="9">
        <v>0</v>
      </c>
      <c r="E208" s="5">
        <f t="shared" si="71"/>
        <v>178</v>
      </c>
      <c r="F208" s="5"/>
    </row>
    <row r="209" spans="1:6" x14ac:dyDescent="0.25">
      <c r="A209" s="10" t="s">
        <v>45</v>
      </c>
      <c r="B209" s="5" t="e">
        <f t="shared" si="69"/>
        <v>#REF!</v>
      </c>
      <c r="C209" s="5" t="e">
        <f t="shared" si="70"/>
        <v>#REF!</v>
      </c>
      <c r="D209" s="9">
        <v>0</v>
      </c>
      <c r="E209" s="5">
        <f t="shared" si="71"/>
        <v>178</v>
      </c>
      <c r="F209" s="5"/>
    </row>
    <row r="210" spans="1:6" x14ac:dyDescent="0.25">
      <c r="A210" s="10" t="s">
        <v>49</v>
      </c>
      <c r="B210" s="5" t="e">
        <f t="shared" si="69"/>
        <v>#REF!</v>
      </c>
      <c r="C210" s="5" t="e">
        <f t="shared" si="70"/>
        <v>#REF!</v>
      </c>
      <c r="D210" s="9">
        <v>2</v>
      </c>
      <c r="E210" s="5">
        <f t="shared" si="71"/>
        <v>180</v>
      </c>
      <c r="F210" s="5"/>
    </row>
    <row r="211" spans="1:6" x14ac:dyDescent="0.25">
      <c r="A211" s="17" t="s">
        <v>64</v>
      </c>
      <c r="B211" s="5" t="e">
        <f t="shared" si="69"/>
        <v>#REF!</v>
      </c>
      <c r="C211" s="5" t="e">
        <f t="shared" si="70"/>
        <v>#REF!</v>
      </c>
      <c r="D211" s="9">
        <v>5</v>
      </c>
      <c r="E211" s="5">
        <f t="shared" si="71"/>
        <v>185</v>
      </c>
      <c r="F211" s="5"/>
    </row>
    <row r="212" spans="1:6" x14ac:dyDescent="0.25">
      <c r="A212" s="10" t="s">
        <v>48</v>
      </c>
      <c r="B212" s="5" t="e">
        <f t="shared" si="69"/>
        <v>#REF!</v>
      </c>
      <c r="C212" s="5" t="e">
        <f t="shared" si="70"/>
        <v>#REF!</v>
      </c>
      <c r="D212" s="9">
        <v>0</v>
      </c>
      <c r="E212" s="5">
        <f t="shared" si="71"/>
        <v>185</v>
      </c>
      <c r="F212" s="5"/>
    </row>
    <row r="213" spans="1:6" x14ac:dyDescent="0.25">
      <c r="A213" s="10" t="s">
        <v>47</v>
      </c>
      <c r="B213" s="5" t="e">
        <f t="shared" si="69"/>
        <v>#REF!</v>
      </c>
      <c r="C213" s="5" t="e">
        <f t="shared" si="70"/>
        <v>#REF!</v>
      </c>
      <c r="D213" s="9">
        <v>0</v>
      </c>
      <c r="E213" s="5">
        <f t="shared" si="71"/>
        <v>185</v>
      </c>
      <c r="F213" s="5"/>
    </row>
    <row r="214" spans="1:6" x14ac:dyDescent="0.25">
      <c r="A214" s="10" t="s">
        <v>46</v>
      </c>
      <c r="B214" s="5" t="e">
        <f t="shared" si="69"/>
        <v>#REF!</v>
      </c>
      <c r="C214" s="5" t="e">
        <f t="shared" si="70"/>
        <v>#REF!</v>
      </c>
      <c r="D214" s="9">
        <v>0</v>
      </c>
      <c r="E214" s="5">
        <f t="shared" si="71"/>
        <v>185</v>
      </c>
      <c r="F214" s="5"/>
    </row>
    <row r="215" spans="1:6" x14ac:dyDescent="0.25">
      <c r="A215" s="10" t="s">
        <v>50</v>
      </c>
      <c r="B215" s="5" t="e">
        <f t="shared" si="69"/>
        <v>#REF!</v>
      </c>
      <c r="C215" s="5" t="e">
        <f t="shared" si="70"/>
        <v>#REF!</v>
      </c>
      <c r="D215" s="9">
        <v>0</v>
      </c>
      <c r="E215" s="5">
        <f t="shared" si="71"/>
        <v>185</v>
      </c>
      <c r="F215" s="5"/>
    </row>
    <row r="216" spans="1:6" x14ac:dyDescent="0.25">
      <c r="A216" s="10" t="s">
        <v>51</v>
      </c>
      <c r="B216" s="5" t="e">
        <f t="shared" si="69"/>
        <v>#REF!</v>
      </c>
      <c r="C216" s="5" t="e">
        <f t="shared" si="70"/>
        <v>#REF!</v>
      </c>
      <c r="D216" s="9">
        <v>0</v>
      </c>
      <c r="E216" s="5">
        <f t="shared" si="71"/>
        <v>185</v>
      </c>
      <c r="F216" s="5"/>
    </row>
    <row r="217" spans="1:6" x14ac:dyDescent="0.25">
      <c r="A217" s="10" t="s">
        <v>52</v>
      </c>
      <c r="B217" s="5" t="e">
        <f t="shared" si="69"/>
        <v>#REF!</v>
      </c>
      <c r="C217" s="5" t="e">
        <f t="shared" si="70"/>
        <v>#REF!</v>
      </c>
      <c r="D217" s="9">
        <v>0</v>
      </c>
      <c r="E217" s="5">
        <f t="shared" si="71"/>
        <v>185</v>
      </c>
      <c r="F217" s="5"/>
    </row>
    <row r="218" spans="1:6" x14ac:dyDescent="0.25">
      <c r="A218" s="10" t="s">
        <v>53</v>
      </c>
      <c r="B218" s="5" t="e">
        <f t="shared" si="69"/>
        <v>#REF!</v>
      </c>
      <c r="C218" s="5" t="e">
        <f t="shared" si="70"/>
        <v>#REF!</v>
      </c>
      <c r="D218" s="9">
        <v>1</v>
      </c>
      <c r="E218" s="5">
        <f t="shared" si="71"/>
        <v>186</v>
      </c>
      <c r="F218" s="5"/>
    </row>
    <row r="223" spans="1:6" x14ac:dyDescent="0.25">
      <c r="A223" s="86" t="s">
        <v>84</v>
      </c>
    </row>
    <row r="224" spans="1:6" x14ac:dyDescent="0.25">
      <c r="A224" s="87"/>
    </row>
    <row r="225" spans="2:24" x14ac:dyDescent="0.25">
      <c r="B225" s="16" t="s">
        <v>68</v>
      </c>
      <c r="C225" s="5" t="e">
        <f>SUM(B33:B36)</f>
        <v>#REF!</v>
      </c>
    </row>
    <row r="226" spans="2:24" x14ac:dyDescent="0.25">
      <c r="B226" s="16" t="s">
        <v>66</v>
      </c>
      <c r="C226" s="5" t="e">
        <f>B54-C225</f>
        <v>#REF!</v>
      </c>
    </row>
    <row r="227" spans="2:24" x14ac:dyDescent="0.25">
      <c r="B227" s="16"/>
      <c r="C227" s="5"/>
    </row>
    <row r="228" spans="2:24" x14ac:dyDescent="0.25">
      <c r="B228" s="57" t="s">
        <v>65</v>
      </c>
      <c r="C228" s="5" t="e">
        <f>SUM(E33:E36)</f>
        <v>#REF!</v>
      </c>
    </row>
    <row r="229" spans="2:24" x14ac:dyDescent="0.25">
      <c r="B229" s="16" t="s">
        <v>67</v>
      </c>
      <c r="C229" s="5" t="e">
        <f>E54-C228</f>
        <v>#REF!</v>
      </c>
    </row>
    <row r="230" spans="2:24" x14ac:dyDescent="0.25">
      <c r="C230" s="5"/>
    </row>
    <row r="231" spans="2:24" x14ac:dyDescent="0.25">
      <c r="C231" s="5"/>
    </row>
    <row r="232" spans="2:24" x14ac:dyDescent="0.25">
      <c r="C232" s="5"/>
      <c r="M232" s="42" t="s">
        <v>17</v>
      </c>
      <c r="N232" s="42" t="s">
        <v>9</v>
      </c>
      <c r="O232" s="42" t="s">
        <v>12</v>
      </c>
      <c r="P232" s="42" t="s">
        <v>10</v>
      </c>
      <c r="Q232" s="42" t="s">
        <v>7</v>
      </c>
      <c r="R232" s="42" t="s">
        <v>6</v>
      </c>
      <c r="S232" s="42" t="s">
        <v>8</v>
      </c>
      <c r="T232" s="42" t="s">
        <v>18</v>
      </c>
      <c r="U232" s="42" t="s">
        <v>16</v>
      </c>
      <c r="V232" s="42" t="s">
        <v>11</v>
      </c>
      <c r="W232" s="42" t="s">
        <v>27</v>
      </c>
      <c r="X232" s="42" t="s">
        <v>15</v>
      </c>
    </row>
    <row r="233" spans="2:24" x14ac:dyDescent="0.25">
      <c r="C233" s="5"/>
      <c r="L233" t="s">
        <v>89</v>
      </c>
      <c r="M233" s="96" t="e">
        <f>B66</f>
        <v>#REF!</v>
      </c>
      <c r="N233" s="96" t="e">
        <f>H66</f>
        <v>#REF!</v>
      </c>
      <c r="O233" s="96" t="e">
        <f>D66</f>
        <v>#REF!</v>
      </c>
      <c r="P233" s="96" t="e">
        <f>F66</f>
        <v>#REF!</v>
      </c>
      <c r="Q233" s="96" t="e">
        <f>J66</f>
        <v>#REF!</v>
      </c>
      <c r="R233" s="96" t="e">
        <f>L66</f>
        <v>#REF!</v>
      </c>
      <c r="S233" s="96" t="e">
        <f>N66</f>
        <v>#REF!</v>
      </c>
      <c r="T233" s="96" t="e">
        <f>P66</f>
        <v>#REF!</v>
      </c>
      <c r="U233" s="96" t="e">
        <f>R66</f>
        <v>#REF!</v>
      </c>
      <c r="V233" s="96" t="e">
        <f>T66</f>
        <v>#REF!</v>
      </c>
      <c r="W233" s="96" t="e">
        <f>X66</f>
        <v>#REF!</v>
      </c>
      <c r="X233" s="96" t="e">
        <f>V66</f>
        <v>#REF!</v>
      </c>
    </row>
    <row r="234" spans="2:24" x14ac:dyDescent="0.25">
      <c r="C234" s="5"/>
      <c r="L234" t="s">
        <v>101</v>
      </c>
      <c r="O234" s="96"/>
      <c r="P234" s="96" t="e">
        <f>Z63+Z64</f>
        <v>#REF!</v>
      </c>
      <c r="R234">
        <f>AA64</f>
        <v>4.3499999999999996</v>
      </c>
    </row>
    <row r="235" spans="2:24" x14ac:dyDescent="0.25">
      <c r="C235" s="5"/>
    </row>
    <row r="236" spans="2:24" x14ac:dyDescent="0.25">
      <c r="C236" s="5"/>
    </row>
  </sheetData>
  <mergeCells count="5">
    <mergeCell ref="P147:AB147"/>
    <mergeCell ref="H2:K2"/>
    <mergeCell ref="H30:K30"/>
    <mergeCell ref="P117:AB117"/>
    <mergeCell ref="AI118:AX1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AB0C6B-369C-446B-86CD-F668E43B1108}">
  <ds:schemaRefs>
    <ds:schemaRef ds:uri="http://schemas.microsoft.com/DataMashup"/>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FMZINp4_laika_grafiks</vt:lpstr>
      <vt:lpstr>GRAFIKI II</vt:lpstr>
      <vt:lpstr>FMZINp4_laika_grafiks!Print_Area</vt:lpstr>
      <vt:lpstr>FMZINp4_laika_grafiks!Print_Titles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Matīss Iesalnieks</cp:lastModifiedBy>
  <cp:lastPrinted>2025-04-07T12:34:29Z</cp:lastPrinted>
  <dcterms:created xsi:type="dcterms:W3CDTF">2020-05-13T15:28:21Z</dcterms:created>
  <dcterms:modified xsi:type="dcterms:W3CDTF">2025-04-28T06:19:03Z</dcterms:modified>
</cp:coreProperties>
</file>