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S:\SPIPD\Informativie_zinojumi_petijumi\Koncept_zino_bernu SFK_kriteriju_maina\2_starpinst_saskanosana\4_aplis\TAP\"/>
    </mc:Choice>
  </mc:AlternateContent>
  <xr:revisionPtr revIDLastSave="0" documentId="13_ncr:1_{37FE6F63-3C9D-418F-A095-4A385DF04F0D}" xr6:coauthVersionLast="36" xr6:coauthVersionMax="47" xr10:uidLastSave="{00000000-0000-0000-0000-000000000000}"/>
  <bookViews>
    <workbookView xWindow="-110" yWindow="-110" windowWidth="30940" windowHeight="16900" xr2:uid="{FCFA8DD0-AAC3-46CB-ADE7-D69A9A65577B}"/>
  </bookViews>
  <sheets>
    <sheet name="VDEAVK" sheetId="1" r:id="rId1"/>
  </sheets>
  <definedNames>
    <definedName name="Excel_BuiltIn__FilterDatabase_2" localSheetId="0">#REF!</definedName>
    <definedName name="Excel_BuiltIn__FilterDatabase_2">#REF!</definedName>
    <definedName name="Excel_BuiltIn__FilterDatabase_3" localSheetId="0">#REF!</definedName>
    <definedName name="Excel_BuiltIn__FilterDatabase_3">#REF!</definedName>
    <definedName name="Excel_BuiltIn_Print_Titles_2" localSheetId="0">#REF!</definedName>
    <definedName name="Excel_BuiltIn_Print_Titles_2">#REF!</definedName>
    <definedName name="Excel_BuiltIn_Print_Titles_3" localSheetId="0">#REF!</definedName>
    <definedName name="Excel_BuiltIn_Print_Titles_3">#REF!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73" i="1" l="1"/>
  <c r="C73" i="1"/>
  <c r="B73" i="1"/>
  <c r="B76" i="1" l="1"/>
  <c r="B75" i="1"/>
  <c r="B74" i="1"/>
  <c r="F69" i="1"/>
  <c r="C76" i="1" s="1"/>
  <c r="E69" i="1"/>
  <c r="D76" i="1" l="1"/>
  <c r="D77" i="1"/>
  <c r="B77" i="1"/>
  <c r="K32" i="1" l="1"/>
  <c r="K11" i="1"/>
  <c r="M57" i="1"/>
  <c r="B57" i="1"/>
  <c r="G56" i="1"/>
  <c r="H56" i="1" s="1"/>
  <c r="J56" i="1" s="1"/>
  <c r="G55" i="1"/>
  <c r="H55" i="1" s="1"/>
  <c r="J55" i="1" s="1"/>
  <c r="G54" i="1"/>
  <c r="H54" i="1" s="1"/>
  <c r="J54" i="1" s="1"/>
  <c r="G53" i="1"/>
  <c r="H53" i="1" s="1"/>
  <c r="J53" i="1" s="1"/>
  <c r="G52" i="1"/>
  <c r="H52" i="1" s="1"/>
  <c r="J52" i="1" s="1"/>
  <c r="G51" i="1"/>
  <c r="H51" i="1" s="1"/>
  <c r="J51" i="1" s="1"/>
  <c r="G50" i="1"/>
  <c r="H50" i="1" s="1"/>
  <c r="J50" i="1" s="1"/>
  <c r="G49" i="1"/>
  <c r="H49" i="1" s="1"/>
  <c r="J49" i="1" s="1"/>
  <c r="G48" i="1"/>
  <c r="H48" i="1" s="1"/>
  <c r="J48" i="1" s="1"/>
  <c r="G47" i="1"/>
  <c r="H47" i="1" s="1"/>
  <c r="J47" i="1" s="1"/>
  <c r="M38" i="1"/>
  <c r="B38" i="1"/>
  <c r="G37" i="1"/>
  <c r="H37" i="1" s="1"/>
  <c r="J37" i="1" s="1"/>
  <c r="G36" i="1"/>
  <c r="H36" i="1" s="1"/>
  <c r="J36" i="1" s="1"/>
  <c r="G35" i="1"/>
  <c r="H35" i="1" s="1"/>
  <c r="J35" i="1" s="1"/>
  <c r="G34" i="1"/>
  <c r="H34" i="1" s="1"/>
  <c r="J34" i="1" s="1"/>
  <c r="G33" i="1"/>
  <c r="H33" i="1" s="1"/>
  <c r="J33" i="1" s="1"/>
  <c r="G32" i="1"/>
  <c r="H32" i="1" s="1"/>
  <c r="J32" i="1" s="1"/>
  <c r="G31" i="1"/>
  <c r="H31" i="1" s="1"/>
  <c r="J31" i="1" s="1"/>
  <c r="G30" i="1"/>
  <c r="H30" i="1" s="1"/>
  <c r="G29" i="1"/>
  <c r="H29" i="1" s="1"/>
  <c r="J29" i="1" s="1"/>
  <c r="G28" i="1"/>
  <c r="H28" i="1" s="1"/>
  <c r="J28" i="1" s="1"/>
  <c r="Q18" i="1"/>
  <c r="P18" i="1"/>
  <c r="B18" i="1"/>
  <c r="G17" i="1"/>
  <c r="H17" i="1" s="1"/>
  <c r="K17" i="1" s="1"/>
  <c r="G16" i="1"/>
  <c r="H16" i="1" s="1"/>
  <c r="K16" i="1" s="1"/>
  <c r="G15" i="1"/>
  <c r="H15" i="1" s="1"/>
  <c r="G14" i="1"/>
  <c r="H14" i="1" s="1"/>
  <c r="G13" i="1"/>
  <c r="H13" i="1" s="1"/>
  <c r="G12" i="1"/>
  <c r="H12" i="1" s="1"/>
  <c r="K12" i="1" s="1"/>
  <c r="G11" i="1"/>
  <c r="H11" i="1" s="1"/>
  <c r="G10" i="1"/>
  <c r="H10" i="1" s="1"/>
  <c r="K10" i="1" s="1"/>
  <c r="G8" i="1"/>
  <c r="H8" i="1" s="1"/>
  <c r="K8" i="1" s="1"/>
  <c r="G7" i="1"/>
  <c r="K31" i="1" l="1"/>
  <c r="K47" i="1"/>
  <c r="K55" i="1"/>
  <c r="K53" i="1"/>
  <c r="K52" i="1"/>
  <c r="J30" i="1"/>
  <c r="J38" i="1" s="1"/>
  <c r="K30" i="1"/>
  <c r="K14" i="1"/>
  <c r="K28" i="1"/>
  <c r="K29" i="1"/>
  <c r="K51" i="1"/>
  <c r="K13" i="1"/>
  <c r="K37" i="1"/>
  <c r="K50" i="1"/>
  <c r="K36" i="1"/>
  <c r="K49" i="1"/>
  <c r="K34" i="1"/>
  <c r="K48" i="1"/>
  <c r="K33" i="1"/>
  <c r="K56" i="1"/>
  <c r="K54" i="1"/>
  <c r="K35" i="1"/>
  <c r="K15" i="1"/>
  <c r="J57" i="1"/>
  <c r="G57" i="1"/>
  <c r="G18" i="1"/>
  <c r="G38" i="1"/>
  <c r="I17" i="1"/>
  <c r="J17" i="1"/>
  <c r="J11" i="1"/>
  <c r="I11" i="1"/>
  <c r="I15" i="1"/>
  <c r="J15" i="1"/>
  <c r="J13" i="1"/>
  <c r="I13" i="1"/>
  <c r="J12" i="1"/>
  <c r="I12" i="1"/>
  <c r="J16" i="1"/>
  <c r="I16" i="1"/>
  <c r="I8" i="1"/>
  <c r="J8" i="1"/>
  <c r="J10" i="1"/>
  <c r="I10" i="1"/>
  <c r="I14" i="1"/>
  <c r="J14" i="1"/>
  <c r="L14" i="1" s="1"/>
  <c r="H7" i="1"/>
  <c r="I28" i="1"/>
  <c r="I30" i="1"/>
  <c r="L30" i="1" s="1"/>
  <c r="I32" i="1"/>
  <c r="L32" i="1" s="1"/>
  <c r="I34" i="1"/>
  <c r="I36" i="1"/>
  <c r="L36" i="1" s="1"/>
  <c r="H38" i="1"/>
  <c r="I48" i="1"/>
  <c r="I50" i="1"/>
  <c r="I52" i="1"/>
  <c r="L52" i="1" s="1"/>
  <c r="I54" i="1"/>
  <c r="I56" i="1"/>
  <c r="L56" i="1" s="1"/>
  <c r="I29" i="1"/>
  <c r="I31" i="1"/>
  <c r="I33" i="1"/>
  <c r="L33" i="1" s="1"/>
  <c r="N33" i="1" s="1"/>
  <c r="I35" i="1"/>
  <c r="L35" i="1" s="1"/>
  <c r="I37" i="1"/>
  <c r="I47" i="1"/>
  <c r="I49" i="1"/>
  <c r="I51" i="1"/>
  <c r="L51" i="1" s="1"/>
  <c r="N51" i="1" s="1"/>
  <c r="I53" i="1"/>
  <c r="I55" i="1"/>
  <c r="L55" i="1" s="1"/>
  <c r="H57" i="1"/>
  <c r="L28" i="1" l="1"/>
  <c r="N28" i="1" s="1"/>
  <c r="L48" i="1"/>
  <c r="N48" i="1" s="1"/>
  <c r="L12" i="1"/>
  <c r="M12" i="1" s="1"/>
  <c r="L29" i="1"/>
  <c r="L34" i="1"/>
  <c r="N30" i="1"/>
  <c r="L50" i="1"/>
  <c r="L54" i="1"/>
  <c r="N54" i="1" s="1"/>
  <c r="L17" i="1"/>
  <c r="M17" i="1" s="1"/>
  <c r="K38" i="1"/>
  <c r="M14" i="1"/>
  <c r="L10" i="1"/>
  <c r="M10" i="1" s="1"/>
  <c r="N36" i="1"/>
  <c r="N50" i="1"/>
  <c r="N56" i="1"/>
  <c r="N34" i="1"/>
  <c r="K57" i="1"/>
  <c r="L53" i="1"/>
  <c r="N53" i="1" s="1"/>
  <c r="L49" i="1"/>
  <c r="N49" i="1" s="1"/>
  <c r="N52" i="1"/>
  <c r="N55" i="1"/>
  <c r="L31" i="1"/>
  <c r="N31" i="1" s="1"/>
  <c r="L8" i="1"/>
  <c r="M8" i="1" s="1"/>
  <c r="N29" i="1"/>
  <c r="N32" i="1"/>
  <c r="L13" i="1"/>
  <c r="M13" i="1" s="1"/>
  <c r="I7" i="1"/>
  <c r="K7" i="1"/>
  <c r="L11" i="1"/>
  <c r="M11" i="1" s="1"/>
  <c r="L47" i="1"/>
  <c r="N47" i="1" s="1"/>
  <c r="L37" i="1"/>
  <c r="N37" i="1" s="1"/>
  <c r="L16" i="1"/>
  <c r="M16" i="1" s="1"/>
  <c r="N35" i="1"/>
  <c r="L15" i="1"/>
  <c r="M15" i="1" s="1"/>
  <c r="I57" i="1"/>
  <c r="I38" i="1"/>
  <c r="H18" i="1"/>
  <c r="J7" i="1"/>
  <c r="J18" i="1" s="1"/>
  <c r="I18" i="1"/>
  <c r="L7" i="1" l="1"/>
  <c r="M7" i="1" s="1"/>
  <c r="K18" i="1"/>
  <c r="L38" i="1"/>
  <c r="N38" i="1"/>
  <c r="C77" i="1" s="1"/>
  <c r="L57" i="1"/>
  <c r="N57" i="1"/>
  <c r="L18" i="1" l="1"/>
  <c r="M18" i="1"/>
</calcChain>
</file>

<file path=xl/sharedStrings.xml><?xml version="1.0" encoding="utf-8"?>
<sst xmlns="http://schemas.openxmlformats.org/spreadsheetml/2006/main" count="185" uniqueCount="65">
  <si>
    <t>8.pielikums</t>
  </si>
  <si>
    <t>VDEĀVK papildus nepieciešamo administratīvo izdevumu aprēķins konceptuālā ziņojuma ieviešanai</t>
  </si>
  <si>
    <t>VDEĀVK nepieciešamie izdevumi atlīdzībai 2025.gadā (4 mēnešiem no 2025.gada 1. septembra)</t>
  </si>
  <si>
    <t>Vienreizējās darba vietas iekārtošanas izmaksas 2025.gadā</t>
  </si>
  <si>
    <t>Amata nosaukums</t>
  </si>
  <si>
    <t>Slodžu skaits</t>
  </si>
  <si>
    <t>Saime 
(apakšsaime)</t>
  </si>
  <si>
    <t>Līmenis</t>
  </si>
  <si>
    <t>Mēnešalgu grupa</t>
  </si>
  <si>
    <t>Amata vietai plānotā mēnešalga 1 slodzei*</t>
  </si>
  <si>
    <t>Amata vietai plānotā  mēnešalga, ņemot vērā slodzes</t>
  </si>
  <si>
    <t>Amata vietai plānotā alga, ņemot vērā slodzes, 4 mēnešos</t>
  </si>
  <si>
    <t>Prēmijas un naudas balvas 10%</t>
  </si>
  <si>
    <t>Vispārējā piemaksa 5%</t>
  </si>
  <si>
    <t>Valsts sociālās apdrošināšanas obligātās iemaksas, 23.59%</t>
  </si>
  <si>
    <t>Kopā 4 mēneši</t>
  </si>
  <si>
    <t>Portatīvais dators ar licenci**</t>
  </si>
  <si>
    <t>Biroja mēbeles***</t>
  </si>
  <si>
    <t>8=7*4 mēn.</t>
  </si>
  <si>
    <t>9=8*10%</t>
  </si>
  <si>
    <t>10=8*5%</t>
  </si>
  <si>
    <t>Konsultants (Rīga)</t>
  </si>
  <si>
    <t>25</t>
  </si>
  <si>
    <t>Ārsts eksperts (Liepāja un Kuldīga)</t>
  </si>
  <si>
    <t>13</t>
  </si>
  <si>
    <t>III</t>
  </si>
  <si>
    <t>Ārsts eksperts (Rēzekne)</t>
  </si>
  <si>
    <t>Ārsts eksperts (Daugavpils)</t>
  </si>
  <si>
    <t>Ārsts eksperts (Valmiera)</t>
  </si>
  <si>
    <t>Ārsts eksperts (Rīga)</t>
  </si>
  <si>
    <t>Vecākais ārsts eksperts (Rīga)</t>
  </si>
  <si>
    <t>V</t>
  </si>
  <si>
    <t>Kopā</t>
  </si>
  <si>
    <t>noapaļojot līdz pilniem euro</t>
  </si>
  <si>
    <t>* mēnešalga noteikta, atbilstoši Valsts kancelejas Vadlīnijām tiesību akta projekta sākotnējās ietekmes novērtēšanai un novērtējuma ziņojuma sagatavošanai vienotajā tiesību aktu izstrādes un saskaņošanas portālā, kas nosaka, ka jaunas amata vietas izveides gadījumā, veicot aprēķinus, izmantojama mēnešalga, kuras apmērs nedrīkst pārsniegt mēnešalgu skalas attiecīgās mēnešalgu grupas mēnešalgu intervāla viduspunktu. Informācija no Valsts kancelejas tīmekļa vietnes (https://www.mk.gov.lv/lv/dati-par-darba-samaksu-unnodarbinatajiem-valsts-parvalde); Provizoriskā bāzes alga un mēnešalgu skala 2025.gadam.</t>
  </si>
  <si>
    <t>** potatīvais dators katram ārstam ekspertam</t>
  </si>
  <si>
    <t>*** tā kā Liepājas un Kuldīgas reģionālajās iestādēs uz abām iestādēm tiek plānots viens ārsts eksperts (0,5 slodze), tad biroja mēbeles ir nepieciešamas katrā no reģionālājām iestādēm</t>
  </si>
  <si>
    <t>VDEĀVK nepieciešamie izdevumi atlīdzībai 2026.gadā</t>
  </si>
  <si>
    <t>Amata vietai plānotā alga, ņemot vērā slodzes, gadā</t>
  </si>
  <si>
    <t>Veselības apdrošināšanas polises</t>
  </si>
  <si>
    <t>Kopā 12 mēneši</t>
  </si>
  <si>
    <t>8=7*12 mēn.</t>
  </si>
  <si>
    <t>13=8+9+10+11+12</t>
  </si>
  <si>
    <t>* mēnešalga noteikta, atbilstoši Valsts kancelejas Vadlīnijām tiesību akta projekta sākotnējās ietekmes novērtēšanai un novērtējuma ziņojuma sagatavošanai vienotajā tiesību aktu izstrādes un saskaņošanas portālā, kas nosaka, ka jaunas amata vietas izveides gadījumā, veicot aprēķinus, izmantojama mēnešalga, kuras apmērs nedrīkst pārsniegt mēnešalgu skalas attiecīgās mēnešalgu grupas mēnešalgu intervāla viduspunktu. Informācija no Valsts kancelejas tīmekļa vietnes (https://www.mk.gov.lv/lv/dati-par-darba-samaksu-unnodarbinatajiem-valsts-parvalde); Provizoriskā bāzes alga un mēnešalgu skala 2026.gadam.</t>
  </si>
  <si>
    <t>VDEĀVK nepieciešamie izdevumi atlīdzībai 2027.gadā un turpmāk ik gadu</t>
  </si>
  <si>
    <t>* mēnešalga noteikta, atbilstoši Valsts kancelejas Vadlīnijām tiesību akta projekta sākotnējās ietekmes novērtēšanai un novērtējuma ziņojuma sagatavošanai vienotajā tiesību aktu izstrādes un saskaņošanas portālā, kas nosaka, ka jaunas amata vietas izveides gadījumā, veicot aprēķinus, izmantojama mēnešalga, kuras apmērs nedrīkst pārsniegt mēnešalgu skalas attiecīgās mēnešalgu grupas mēnešalgu intervāla viduspunktu. Informācija no Valsts kancelejas tīmekļa vietnes (https://www.mk.gov.lv/lv/dati-par-darba-samaksu-unnodarbinatajiem-valsts-parvalde); Provizoriskā bāzes alga un mēnešalgu skala 2027.gadam.</t>
  </si>
  <si>
    <t>VDEĀVK nepieciešamie izdevumi papildu telpu nomai</t>
  </si>
  <si>
    <r>
      <t>Katrā no 5 reģionālajām nodaļām tiek plānots iznomāt papildu telpas vidēji 15 m</t>
    </r>
    <r>
      <rPr>
        <i/>
        <vertAlign val="superscript"/>
        <sz val="9"/>
        <rFont val="Times New Roman Baltic"/>
        <charset val="186"/>
      </rPr>
      <t>2</t>
    </r>
    <r>
      <rPr>
        <i/>
        <sz val="9"/>
        <rFont val="Times New Roman Baltic"/>
        <charset val="186"/>
      </rPr>
      <t xml:space="preserve"> platībā x 5 reģionālās nodaļās = 75 m</t>
    </r>
    <r>
      <rPr>
        <i/>
        <vertAlign val="superscript"/>
        <sz val="9"/>
        <rFont val="Times New Roman Baltic"/>
        <charset val="186"/>
      </rPr>
      <t>2</t>
    </r>
    <r>
      <rPr>
        <i/>
        <sz val="9"/>
        <rFont val="Times New Roman Baltic"/>
        <charset val="186"/>
      </rPr>
      <t>. Telpu nomas maksas reģionālajās nodaļās vidējā cena par 1 m</t>
    </r>
    <r>
      <rPr>
        <i/>
        <vertAlign val="superscript"/>
        <sz val="9"/>
        <rFont val="Times New Roman Baltic"/>
        <charset val="186"/>
      </rPr>
      <t>2</t>
    </r>
    <r>
      <rPr>
        <i/>
        <sz val="9"/>
        <rFont val="Times New Roman Baltic"/>
        <charset val="186"/>
      </rPr>
      <t xml:space="preserve"> ir 10,60 euro m</t>
    </r>
    <r>
      <rPr>
        <i/>
        <vertAlign val="superscript"/>
        <sz val="9"/>
        <rFont val="Times New Roman Baltic"/>
        <charset val="186"/>
      </rPr>
      <t>2</t>
    </r>
    <r>
      <rPr>
        <i/>
        <sz val="9"/>
        <rFont val="Times New Roman Baltic"/>
        <charset val="186"/>
      </rPr>
      <t>.</t>
    </r>
  </si>
  <si>
    <t xml:space="preserve">Izdevumi nomas maksām </t>
  </si>
  <si>
    <t>no 09.2025. 
(4 mēneši)</t>
  </si>
  <si>
    <t>2026.gadā un turpmāk ik gadu (12 mēneši)</t>
  </si>
  <si>
    <r>
      <t>1=75m</t>
    </r>
    <r>
      <rPr>
        <i/>
        <vertAlign val="superscript"/>
        <sz val="8"/>
        <rFont val="Times New Roman Baltic"/>
        <charset val="186"/>
      </rPr>
      <t>2</t>
    </r>
    <r>
      <rPr>
        <i/>
        <sz val="8"/>
        <rFont val="Times New Roman Baltic"/>
        <charset val="186"/>
      </rPr>
      <t>*10.6 euro m</t>
    </r>
    <r>
      <rPr>
        <i/>
        <vertAlign val="superscript"/>
        <sz val="8"/>
        <rFont val="Times New Roman Baltic"/>
        <charset val="186"/>
      </rPr>
      <t xml:space="preserve">2 </t>
    </r>
    <r>
      <rPr>
        <i/>
        <sz val="8"/>
        <rFont val="Times New Roman Baltic"/>
        <charset val="186"/>
      </rPr>
      <t>*4 mēn</t>
    </r>
  </si>
  <si>
    <r>
      <t>1=75m</t>
    </r>
    <r>
      <rPr>
        <i/>
        <vertAlign val="superscript"/>
        <sz val="8"/>
        <rFont val="Times New Roman Baltic"/>
        <charset val="186"/>
      </rPr>
      <t>2</t>
    </r>
    <r>
      <rPr>
        <i/>
        <sz val="8"/>
        <rFont val="Times New Roman Baltic"/>
        <charset val="186"/>
      </rPr>
      <t>*10.6 euro m</t>
    </r>
    <r>
      <rPr>
        <i/>
        <vertAlign val="superscript"/>
        <sz val="8"/>
        <rFont val="Times New Roman Baltic"/>
        <charset val="186"/>
      </rPr>
      <t xml:space="preserve">2 </t>
    </r>
    <r>
      <rPr>
        <i/>
        <sz val="8"/>
        <rFont val="Times New Roman Baltic"/>
        <charset val="186"/>
      </rPr>
      <t>*12 mēn</t>
    </r>
  </si>
  <si>
    <t>Kopējie VDEĀVK papildus nepieciešamie administratīvie izdevumi konceptuālā ziņojuma ieviešanai</t>
  </si>
  <si>
    <t>Nosaukums</t>
  </si>
  <si>
    <t>Izdevumi atlīdzībai</t>
  </si>
  <si>
    <t>Portatīvais dators ar licenci (vienreizējie izdevumi)</t>
  </si>
  <si>
    <t>Biroja mēbeles (vienreizējie izdevumi)</t>
  </si>
  <si>
    <t>Izdevumi nomas maksām</t>
  </si>
  <si>
    <t>KOPĀ</t>
  </si>
  <si>
    <t>Sociālās garantijas 5%</t>
  </si>
  <si>
    <t>11=8*5%</t>
  </si>
  <si>
    <t>12=(8+9+10+11)*23,59%</t>
  </si>
  <si>
    <t>14=8+9+10+11+12+13</t>
  </si>
  <si>
    <t>2027.gadā un turpmāk ik gadu (12 mēneši)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</si>
</sst>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charset val="186"/>
      <scheme val="minor"/>
    </font>
    <font>
      <sz val="11"/>
      <color rgb="FFFF0000"/>
      <name val="Calibri"/>
      <family val="2"/>
      <charset val="186"/>
      <scheme val="minor"/>
    </font>
    <font>
      <sz val="10"/>
      <name val="Times New Roman Baltic"/>
      <charset val="186"/>
    </font>
    <font>
      <b/>
      <sz val="12"/>
      <color theme="1"/>
      <name val="Times New Roman"/>
      <family val="1"/>
      <charset val="186"/>
    </font>
    <font>
      <b/>
      <sz val="14"/>
      <color theme="1"/>
      <name val="Times New Roman"/>
      <family val="1"/>
      <charset val="186"/>
    </font>
    <font>
      <b/>
      <sz val="12"/>
      <name val="Times New Roman Baltic"/>
      <charset val="186"/>
    </font>
    <font>
      <sz val="10"/>
      <color theme="1"/>
      <name val="Arial"/>
      <family val="2"/>
      <charset val="186"/>
    </font>
    <font>
      <sz val="11"/>
      <name val="Times New Roman"/>
      <family val="1"/>
      <charset val="186"/>
    </font>
    <font>
      <sz val="10"/>
      <name val="Times New Roman"/>
      <family val="1"/>
    </font>
    <font>
      <sz val="10"/>
      <name val="Arial"/>
      <family val="2"/>
      <charset val="186"/>
    </font>
    <font>
      <b/>
      <sz val="10"/>
      <name val="Times New Roman"/>
      <family val="1"/>
      <charset val="186"/>
    </font>
    <font>
      <sz val="11"/>
      <name val="Times New Roman Baltic"/>
      <charset val="186"/>
    </font>
    <font>
      <i/>
      <sz val="8"/>
      <name val="Times New Roman"/>
      <family val="1"/>
      <charset val="186"/>
    </font>
    <font>
      <i/>
      <sz val="11"/>
      <name val="Times New Roman"/>
      <family val="1"/>
      <charset val="186"/>
    </font>
    <font>
      <sz val="11"/>
      <name val="Calibri"/>
      <family val="2"/>
      <charset val="186"/>
      <scheme val="minor"/>
    </font>
    <font>
      <b/>
      <sz val="11"/>
      <name val="Times New Roman"/>
      <family val="1"/>
      <charset val="186"/>
    </font>
    <font>
      <sz val="11"/>
      <color indexed="12"/>
      <name val="Times New Roman"/>
      <family val="1"/>
      <charset val="186"/>
    </font>
    <font>
      <i/>
      <sz val="10"/>
      <name val="Times New Roman Baltic"/>
      <charset val="186"/>
    </font>
    <font>
      <b/>
      <sz val="10"/>
      <color rgb="FFFF0000"/>
      <name val="Times New Roman Baltic"/>
      <charset val="186"/>
    </font>
    <font>
      <sz val="11"/>
      <color indexed="10"/>
      <name val="Calibri"/>
      <family val="2"/>
    </font>
    <font>
      <sz val="10"/>
      <color rgb="FFFF0000"/>
      <name val="Times New Roman Baltic"/>
      <charset val="186"/>
    </font>
    <font>
      <i/>
      <sz val="9"/>
      <name val="Times New Roman Baltic"/>
      <charset val="186"/>
    </font>
    <font>
      <i/>
      <vertAlign val="superscript"/>
      <sz val="9"/>
      <name val="Times New Roman Baltic"/>
      <charset val="186"/>
    </font>
    <font>
      <b/>
      <sz val="10"/>
      <name val="Times New Roman Baltic"/>
      <charset val="186"/>
    </font>
    <font>
      <i/>
      <sz val="8"/>
      <name val="Times New Roman Baltic"/>
      <charset val="186"/>
    </font>
    <font>
      <i/>
      <vertAlign val="superscript"/>
      <sz val="8"/>
      <name val="Times New Roman Baltic"/>
      <charset val="186"/>
    </font>
  </fonts>
  <fills count="6">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theme="0" tint="-0.249977111117893"/>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s>
  <cellStyleXfs count="4">
    <xf numFmtId="0" fontId="0" fillId="0" borderId="0"/>
    <xf numFmtId="0" fontId="2" fillId="0" borderId="0"/>
    <xf numFmtId="0" fontId="6" fillId="0" borderId="0"/>
    <xf numFmtId="0" fontId="9" fillId="0" borderId="0"/>
  </cellStyleXfs>
  <cellXfs count="80">
    <xf numFmtId="0" fontId="0" fillId="0" borderId="0" xfId="0"/>
    <xf numFmtId="0" fontId="2" fillId="0" borderId="0" xfId="1"/>
    <xf numFmtId="0" fontId="3" fillId="0" borderId="0" xfId="0" applyFont="1" applyAlignment="1">
      <alignment horizontal="right"/>
    </xf>
    <xf numFmtId="0" fontId="7" fillId="0" borderId="1" xfId="2" applyFont="1" applyBorder="1" applyAlignment="1">
      <alignment horizontal="center" vertical="center" wrapText="1"/>
    </xf>
    <xf numFmtId="0" fontId="8" fillId="0" borderId="1" xfId="2" applyFont="1" applyBorder="1" applyAlignment="1">
      <alignment horizontal="center" vertical="center" wrapText="1"/>
    </xf>
    <xf numFmtId="49" fontId="8" fillId="0" borderId="1" xfId="2" applyNumberFormat="1" applyFont="1" applyBorder="1" applyAlignment="1">
      <alignment horizontal="center" vertical="center" wrapText="1"/>
    </xf>
    <xf numFmtId="0" fontId="8" fillId="0" borderId="1" xfId="3" applyFont="1" applyBorder="1" applyAlignment="1">
      <alignment horizontal="center" vertical="center" wrapText="1"/>
    </xf>
    <xf numFmtId="0" fontId="10" fillId="0" borderId="1" xfId="3" applyFont="1" applyBorder="1" applyAlignment="1">
      <alignment horizontal="center" vertical="center" wrapText="1"/>
    </xf>
    <xf numFmtId="0" fontId="11" fillId="0" borderId="1" xfId="1" applyFont="1" applyBorder="1" applyAlignment="1">
      <alignment horizontal="center" vertical="center" wrapText="1"/>
    </xf>
    <xf numFmtId="0" fontId="1" fillId="0" borderId="0" xfId="0" applyFont="1" applyAlignment="1">
      <alignment horizontal="left" vertical="center"/>
    </xf>
    <xf numFmtId="0" fontId="12" fillId="0" borderId="1" xfId="2" applyFont="1" applyBorder="1" applyAlignment="1">
      <alignment horizontal="center" vertical="center" wrapText="1"/>
    </xf>
    <xf numFmtId="0" fontId="12" fillId="0" borderId="1" xfId="2" applyNumberFormat="1" applyFont="1" applyBorder="1" applyAlignment="1">
      <alignment horizontal="center" vertical="center" wrapText="1"/>
    </xf>
    <xf numFmtId="3" fontId="12" fillId="2" borderId="1" xfId="2" applyNumberFormat="1" applyFont="1" applyFill="1" applyBorder="1" applyAlignment="1">
      <alignment horizontal="center" vertical="center" wrapText="1"/>
    </xf>
    <xf numFmtId="0" fontId="13" fillId="0" borderId="1" xfId="2" applyFont="1" applyBorder="1" applyAlignment="1">
      <alignment horizontal="left" vertical="center" wrapText="1"/>
    </xf>
    <xf numFmtId="3" fontId="13" fillId="2" borderId="1" xfId="2" applyNumberFormat="1" applyFont="1" applyFill="1" applyBorder="1" applyAlignment="1">
      <alignment horizontal="center" vertical="center" wrapText="1"/>
    </xf>
    <xf numFmtId="3" fontId="13" fillId="0" borderId="1" xfId="1" applyNumberFormat="1" applyFont="1" applyBorder="1" applyAlignment="1">
      <alignment horizontal="center" vertical="center"/>
    </xf>
    <xf numFmtId="3" fontId="2" fillId="0" borderId="1" xfId="1" applyNumberFormat="1" applyBorder="1"/>
    <xf numFmtId="4" fontId="2" fillId="0" borderId="0" xfId="1" applyNumberFormat="1"/>
    <xf numFmtId="49" fontId="13" fillId="0" borderId="1" xfId="2" applyNumberFormat="1" applyFont="1" applyBorder="1" applyAlignment="1">
      <alignment horizontal="center" vertical="center" wrapText="1"/>
    </xf>
    <xf numFmtId="0" fontId="13" fillId="0" borderId="1" xfId="2" applyFont="1" applyBorder="1" applyAlignment="1">
      <alignment horizontal="center" vertical="center" wrapText="1"/>
    </xf>
    <xf numFmtId="0" fontId="2" fillId="0" borderId="0" xfId="1" applyFont="1"/>
    <xf numFmtId="3" fontId="2" fillId="0" borderId="1" xfId="1" applyNumberFormat="1" applyFont="1" applyBorder="1"/>
    <xf numFmtId="0" fontId="14" fillId="0" borderId="0" xfId="0" applyFont="1"/>
    <xf numFmtId="0" fontId="13" fillId="0" borderId="1" xfId="1" applyFont="1" applyFill="1" applyBorder="1" applyAlignment="1">
      <alignment horizontal="left" vertical="top" wrapText="1"/>
    </xf>
    <xf numFmtId="0" fontId="15" fillId="3" borderId="1" xfId="2" applyFont="1" applyFill="1" applyBorder="1" applyAlignment="1">
      <alignment horizontal="right" vertical="center" wrapText="1"/>
    </xf>
    <xf numFmtId="3" fontId="15" fillId="3" borderId="1" xfId="2" applyNumberFormat="1" applyFont="1" applyFill="1" applyBorder="1" applyAlignment="1">
      <alignment horizontal="center" vertical="center" wrapText="1"/>
    </xf>
    <xf numFmtId="49" fontId="7" fillId="3" borderId="1" xfId="2" applyNumberFormat="1" applyFont="1" applyFill="1" applyBorder="1" applyAlignment="1">
      <alignment horizontal="center"/>
    </xf>
    <xf numFmtId="0" fontId="7" fillId="3" borderId="1" xfId="2" applyFont="1" applyFill="1" applyBorder="1" applyAlignment="1">
      <alignment horizontal="center"/>
    </xf>
    <xf numFmtId="0" fontId="16" fillId="3" borderId="1" xfId="2" applyFont="1" applyFill="1" applyBorder="1" applyAlignment="1">
      <alignment horizontal="center"/>
    </xf>
    <xf numFmtId="4" fontId="15" fillId="3" borderId="1" xfId="2" applyNumberFormat="1" applyFont="1" applyFill="1" applyBorder="1" applyAlignment="1">
      <alignment horizontal="center" vertical="center" wrapText="1"/>
    </xf>
    <xf numFmtId="0" fontId="17" fillId="0" borderId="0" xfId="1" applyFont="1"/>
    <xf numFmtId="4" fontId="18" fillId="0" borderId="0" xfId="1" applyNumberFormat="1" applyFont="1"/>
    <xf numFmtId="4" fontId="0" fillId="0" borderId="0" xfId="0" applyNumberFormat="1"/>
    <xf numFmtId="4" fontId="0" fillId="0" borderId="0" xfId="0" applyNumberFormat="1" applyFill="1"/>
    <xf numFmtId="0" fontId="2" fillId="0" borderId="0" xfId="1" applyFill="1"/>
    <xf numFmtId="0" fontId="19" fillId="0" borderId="0" xfId="1" applyFont="1"/>
    <xf numFmtId="0" fontId="20" fillId="0" borderId="0" xfId="1" applyFont="1"/>
    <xf numFmtId="4" fontId="13" fillId="0" borderId="1" xfId="1" applyNumberFormat="1" applyFont="1" applyBorder="1" applyAlignment="1">
      <alignment horizontal="center" vertical="center"/>
    </xf>
    <xf numFmtId="0" fontId="1" fillId="0" borderId="0" xfId="0" applyFont="1"/>
    <xf numFmtId="4" fontId="20" fillId="0" borderId="0" xfId="1" applyNumberFormat="1" applyFont="1"/>
    <xf numFmtId="0" fontId="17" fillId="0" borderId="0" xfId="1" applyFont="1" applyAlignment="1">
      <alignment horizontal="left" vertical="top" wrapText="1"/>
    </xf>
    <xf numFmtId="0" fontId="11" fillId="0" borderId="0" xfId="1" applyFont="1" applyAlignment="1">
      <alignment horizontal="left" vertical="top" wrapText="1"/>
    </xf>
    <xf numFmtId="0" fontId="2" fillId="0" borderId="1" xfId="1" applyBorder="1" applyAlignment="1">
      <alignment horizontal="center" vertical="center" wrapText="1"/>
    </xf>
    <xf numFmtId="0" fontId="24" fillId="0" borderId="1" xfId="1" applyFont="1" applyBorder="1" applyAlignment="1">
      <alignment horizontal="center" vertical="center" wrapText="1"/>
    </xf>
    <xf numFmtId="0" fontId="2" fillId="0" borderId="1" xfId="1" applyBorder="1" applyAlignment="1">
      <alignment horizontal="center" vertical="center"/>
    </xf>
    <xf numFmtId="0" fontId="2" fillId="0" borderId="1" xfId="1" applyBorder="1"/>
    <xf numFmtId="0" fontId="23" fillId="4" borderId="1" xfId="1" applyFont="1" applyFill="1" applyBorder="1"/>
    <xf numFmtId="3" fontId="23" fillId="4" borderId="1" xfId="1" applyNumberFormat="1" applyFont="1" applyFill="1" applyBorder="1"/>
    <xf numFmtId="0" fontId="17" fillId="0" borderId="0" xfId="1" applyFont="1" applyAlignment="1">
      <alignment vertical="top" wrapText="1"/>
    </xf>
    <xf numFmtId="0" fontId="17" fillId="0" borderId="0" xfId="1" applyFont="1" applyAlignment="1">
      <alignment horizontal="left" vertical="top" wrapText="1"/>
    </xf>
    <xf numFmtId="49" fontId="13" fillId="5" borderId="1" xfId="2" applyNumberFormat="1" applyFont="1" applyFill="1" applyBorder="1" applyAlignment="1">
      <alignment horizontal="center" vertical="center" wrapText="1"/>
    </xf>
    <xf numFmtId="0" fontId="13" fillId="5" borderId="1" xfId="2" applyFont="1" applyFill="1" applyBorder="1" applyAlignment="1">
      <alignment horizontal="center" vertical="center" wrapText="1"/>
    </xf>
    <xf numFmtId="0" fontId="8" fillId="0" borderId="1" xfId="3" applyFont="1" applyFill="1" applyBorder="1" applyAlignment="1">
      <alignment horizontal="center" vertical="center" wrapText="1"/>
    </xf>
    <xf numFmtId="3" fontId="13" fillId="0" borderId="0" xfId="1" applyNumberFormat="1" applyFont="1" applyAlignment="1">
      <alignment horizontal="center" vertical="center"/>
    </xf>
    <xf numFmtId="3" fontId="13" fillId="2" borderId="4" xfId="2" applyNumberFormat="1" applyFont="1" applyFill="1" applyBorder="1" applyAlignment="1">
      <alignment horizontal="center" vertical="center" wrapText="1"/>
    </xf>
    <xf numFmtId="3" fontId="13" fillId="0" borderId="4" xfId="2" applyNumberFormat="1" applyFont="1" applyFill="1" applyBorder="1" applyAlignment="1">
      <alignment horizontal="center" vertical="center" wrapText="1"/>
    </xf>
    <xf numFmtId="0" fontId="5" fillId="0" borderId="0" xfId="1" applyFont="1" applyAlignment="1">
      <alignment vertical="center" wrapText="1"/>
    </xf>
    <xf numFmtId="0" fontId="21" fillId="0" borderId="0" xfId="1" applyFont="1" applyAlignment="1">
      <alignment horizontal="left" vertical="top" wrapText="1"/>
    </xf>
    <xf numFmtId="0" fontId="23" fillId="0" borderId="1" xfId="1" applyFont="1" applyBorder="1" applyAlignment="1">
      <alignment horizontal="center"/>
    </xf>
    <xf numFmtId="0" fontId="5" fillId="0" borderId="5" xfId="1" applyFont="1" applyBorder="1" applyAlignment="1">
      <alignment horizontal="center" vertical="top" wrapText="1"/>
    </xf>
    <xf numFmtId="0" fontId="17" fillId="0" borderId="0" xfId="1" applyFont="1" applyAlignment="1">
      <alignment horizontal="left" vertical="top" wrapText="1"/>
    </xf>
    <xf numFmtId="0" fontId="3" fillId="0" borderId="0" xfId="0" applyFont="1" applyAlignment="1">
      <alignment horizontal="center" vertical="center" wrapText="1"/>
    </xf>
    <xf numFmtId="3" fontId="2" fillId="0" borderId="2" xfId="1" applyNumberFormat="1" applyFont="1" applyBorder="1" applyAlignment="1">
      <alignment horizontal="right" vertical="center"/>
    </xf>
    <xf numFmtId="3" fontId="2" fillId="0" borderId="3" xfId="1" applyNumberFormat="1" applyFont="1" applyBorder="1" applyAlignment="1">
      <alignment horizontal="right" vertical="center"/>
    </xf>
    <xf numFmtId="3" fontId="13" fillId="0" borderId="2" xfId="1" applyNumberFormat="1" applyFont="1" applyBorder="1" applyAlignment="1">
      <alignment horizontal="center" vertical="center"/>
    </xf>
    <xf numFmtId="3" fontId="13" fillId="0" borderId="3" xfId="1" applyNumberFormat="1" applyFont="1" applyBorder="1" applyAlignment="1">
      <alignment horizontal="center" vertical="center"/>
    </xf>
    <xf numFmtId="0" fontId="4" fillId="0" borderId="0" xfId="0" applyFont="1" applyAlignment="1">
      <alignment horizontal="center" vertical="center"/>
    </xf>
    <xf numFmtId="0" fontId="5" fillId="0" borderId="0" xfId="1" applyFont="1" applyAlignment="1">
      <alignment horizontal="center" vertical="center" wrapText="1"/>
    </xf>
    <xf numFmtId="0" fontId="13" fillId="0" borderId="2" xfId="2" applyFont="1" applyBorder="1" applyAlignment="1">
      <alignment horizontal="left" vertical="center" wrapText="1"/>
    </xf>
    <xf numFmtId="0" fontId="13" fillId="0" borderId="3" xfId="2" applyFont="1" applyBorder="1" applyAlignment="1">
      <alignment horizontal="left" vertical="center" wrapText="1"/>
    </xf>
    <xf numFmtId="0" fontId="7" fillId="0" borderId="2" xfId="2" applyFont="1" applyBorder="1" applyAlignment="1">
      <alignment horizontal="center" vertical="center" wrapText="1"/>
    </xf>
    <xf numFmtId="0" fontId="7" fillId="0" borderId="3" xfId="2" applyFont="1" applyBorder="1" applyAlignment="1">
      <alignment horizontal="center" vertical="center" wrapText="1"/>
    </xf>
    <xf numFmtId="49" fontId="13" fillId="0" borderId="2" xfId="2" applyNumberFormat="1" applyFont="1" applyBorder="1" applyAlignment="1">
      <alignment horizontal="center" vertical="center" wrapText="1"/>
    </xf>
    <xf numFmtId="49" fontId="13" fillId="0" borderId="3" xfId="2" applyNumberFormat="1" applyFont="1" applyBorder="1" applyAlignment="1">
      <alignment horizontal="center" vertical="center" wrapText="1"/>
    </xf>
    <xf numFmtId="0" fontId="13" fillId="0" borderId="2" xfId="2" applyFont="1" applyBorder="1" applyAlignment="1">
      <alignment horizontal="center" vertical="center" wrapText="1"/>
    </xf>
    <xf numFmtId="0" fontId="13" fillId="0" borderId="3" xfId="2" applyFont="1" applyBorder="1" applyAlignment="1">
      <alignment horizontal="center" vertical="center" wrapText="1"/>
    </xf>
    <xf numFmtId="3" fontId="13" fillId="2" borderId="2" xfId="2" applyNumberFormat="1" applyFont="1" applyFill="1" applyBorder="1" applyAlignment="1">
      <alignment horizontal="center" vertical="center" wrapText="1"/>
    </xf>
    <xf numFmtId="3" fontId="13" fillId="2" borderId="3" xfId="2" applyNumberFormat="1" applyFont="1" applyFill="1" applyBorder="1" applyAlignment="1">
      <alignment horizontal="center" vertical="center" wrapText="1"/>
    </xf>
    <xf numFmtId="3" fontId="2" fillId="0" borderId="2" xfId="1" applyNumberFormat="1" applyBorder="1" applyAlignment="1">
      <alignment horizontal="right" vertical="center"/>
    </xf>
    <xf numFmtId="3" fontId="2" fillId="0" borderId="3" xfId="1" applyNumberFormat="1" applyBorder="1" applyAlignment="1">
      <alignment horizontal="right" vertical="center"/>
    </xf>
  </cellXfs>
  <cellStyles count="4">
    <cellStyle name="Normal" xfId="0" builtinId="0"/>
    <cellStyle name="Normal 2 2 3" xfId="2" xr:uid="{F5F228E0-42FA-4211-B8A3-B88C6F1C36B0}"/>
    <cellStyle name="Normal 2 3" xfId="3" xr:uid="{4B9A523D-6F7E-472C-952F-7F7D3AA35565}"/>
    <cellStyle name="Normal 3" xfId="1" xr:uid="{3CB031B3-44BD-432B-BB98-1AB53CACD26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F0C630-5029-47C8-9C9B-A8A324C529A6}">
  <dimension ref="A1:U150"/>
  <sheetViews>
    <sheetView tabSelected="1" zoomScale="70" zoomScaleNormal="70" workbookViewId="0">
      <selection activeCell="Q1" sqref="Q1"/>
    </sheetView>
  </sheetViews>
  <sheetFormatPr defaultColWidth="8.81640625" defaultRowHeight="13" x14ac:dyDescent="0.3"/>
  <cols>
    <col min="1" max="1" width="38.453125" style="1" customWidth="1"/>
    <col min="2" max="2" width="8.81640625" style="1"/>
    <col min="3" max="3" width="10.453125" style="1" customWidth="1"/>
    <col min="4" max="4" width="10.1796875" style="1" customWidth="1"/>
    <col min="5" max="5" width="11.81640625" style="1" customWidth="1"/>
    <col min="6" max="7" width="12" style="1" customWidth="1"/>
    <col min="8" max="11" width="13.36328125" style="1" customWidth="1"/>
    <col min="12" max="12" width="15.1796875" style="1" customWidth="1"/>
    <col min="13" max="14" width="13.36328125" style="1" customWidth="1"/>
    <col min="15" max="15" width="13.1796875" style="1" customWidth="1"/>
    <col min="16" max="16" width="12.6328125" style="1" customWidth="1"/>
    <col min="17" max="17" width="13.1796875" style="1" customWidth="1"/>
    <col min="18" max="18" width="14.1796875" style="1" customWidth="1"/>
    <col min="19" max="16384" width="8.81640625" style="1"/>
  </cols>
  <sheetData>
    <row r="1" spans="1:18" ht="15.5" x14ac:dyDescent="0.35">
      <c r="A1"/>
      <c r="B1"/>
      <c r="C1"/>
      <c r="D1"/>
      <c r="E1"/>
      <c r="F1"/>
      <c r="G1"/>
      <c r="H1"/>
      <c r="I1"/>
      <c r="J1"/>
      <c r="K1"/>
      <c r="L1"/>
      <c r="M1"/>
      <c r="N1"/>
      <c r="Q1" s="2" t="s">
        <v>0</v>
      </c>
    </row>
    <row r="2" spans="1:18" ht="25.5" customHeight="1" x14ac:dyDescent="0.3">
      <c r="A2" s="66" t="s">
        <v>1</v>
      </c>
      <c r="B2" s="66"/>
      <c r="C2" s="66"/>
      <c r="D2" s="66"/>
      <c r="E2" s="66"/>
      <c r="F2" s="66"/>
      <c r="G2" s="66"/>
      <c r="H2" s="66"/>
      <c r="I2" s="66"/>
      <c r="J2" s="66"/>
      <c r="K2" s="66"/>
      <c r="L2" s="66"/>
      <c r="M2" s="66"/>
      <c r="N2" s="66"/>
      <c r="O2" s="66"/>
      <c r="P2" s="66"/>
      <c r="Q2" s="66"/>
    </row>
    <row r="3" spans="1:18" ht="47.5" customHeight="1" x14ac:dyDescent="0.35">
      <c r="A3" s="67" t="s">
        <v>2</v>
      </c>
      <c r="B3" s="67"/>
      <c r="C3" s="67"/>
      <c r="D3" s="67"/>
      <c r="E3" s="67"/>
      <c r="F3" s="67"/>
      <c r="G3" s="67"/>
      <c r="H3" s="67"/>
      <c r="I3" s="67"/>
      <c r="J3" s="67"/>
      <c r="K3" s="67"/>
      <c r="L3" s="67"/>
      <c r="M3" s="67"/>
      <c r="N3" s="56"/>
      <c r="O3"/>
      <c r="P3" s="67" t="s">
        <v>3</v>
      </c>
      <c r="Q3" s="67"/>
    </row>
    <row r="4" spans="1:18" ht="14.5" x14ac:dyDescent="0.35">
      <c r="A4"/>
      <c r="B4"/>
      <c r="C4"/>
      <c r="D4"/>
      <c r="E4"/>
      <c r="F4"/>
      <c r="G4"/>
      <c r="H4"/>
      <c r="I4"/>
      <c r="J4"/>
      <c r="K4"/>
      <c r="L4"/>
      <c r="M4"/>
      <c r="N4"/>
      <c r="O4"/>
    </row>
    <row r="5" spans="1:18" ht="65" x14ac:dyDescent="0.3">
      <c r="A5" s="3" t="s">
        <v>4</v>
      </c>
      <c r="B5" s="4" t="s">
        <v>5</v>
      </c>
      <c r="C5" s="5" t="s">
        <v>6</v>
      </c>
      <c r="D5" s="4" t="s">
        <v>7</v>
      </c>
      <c r="E5" s="4" t="s">
        <v>8</v>
      </c>
      <c r="F5" s="6" t="s">
        <v>9</v>
      </c>
      <c r="G5" s="6" t="s">
        <v>10</v>
      </c>
      <c r="H5" s="6" t="s">
        <v>11</v>
      </c>
      <c r="I5" s="52" t="s">
        <v>12</v>
      </c>
      <c r="J5" s="52" t="s">
        <v>13</v>
      </c>
      <c r="K5" s="52" t="s">
        <v>60</v>
      </c>
      <c r="L5" s="6" t="s">
        <v>14</v>
      </c>
      <c r="M5" s="7" t="s">
        <v>15</v>
      </c>
      <c r="P5" s="8" t="s">
        <v>16</v>
      </c>
      <c r="Q5" s="8" t="s">
        <v>17</v>
      </c>
      <c r="R5" s="9"/>
    </row>
    <row r="6" spans="1:18" ht="27.75" customHeight="1" x14ac:dyDescent="0.35">
      <c r="A6" s="10">
        <v>1</v>
      </c>
      <c r="B6" s="10">
        <v>2</v>
      </c>
      <c r="C6" s="11">
        <v>3</v>
      </c>
      <c r="D6" s="10">
        <v>4</v>
      </c>
      <c r="E6" s="10">
        <v>5</v>
      </c>
      <c r="F6" s="12">
        <v>6</v>
      </c>
      <c r="G6" s="12">
        <v>7</v>
      </c>
      <c r="H6" s="12" t="s">
        <v>18</v>
      </c>
      <c r="I6" s="12" t="s">
        <v>19</v>
      </c>
      <c r="J6" s="12" t="s">
        <v>20</v>
      </c>
      <c r="K6" s="12" t="s">
        <v>61</v>
      </c>
      <c r="L6" s="12" t="s">
        <v>62</v>
      </c>
      <c r="M6" s="12" t="s">
        <v>42</v>
      </c>
      <c r="P6" s="12">
        <v>14</v>
      </c>
      <c r="Q6" s="12">
        <v>15</v>
      </c>
      <c r="R6"/>
    </row>
    <row r="7" spans="1:18" ht="16.5" customHeight="1" x14ac:dyDescent="0.35">
      <c r="A7" s="13" t="s">
        <v>21</v>
      </c>
      <c r="B7" s="3">
        <v>1</v>
      </c>
      <c r="C7" s="50" t="s">
        <v>22</v>
      </c>
      <c r="D7" s="50" t="s">
        <v>25</v>
      </c>
      <c r="E7" s="14">
        <v>8</v>
      </c>
      <c r="F7" s="53">
        <v>1559</v>
      </c>
      <c r="G7" s="15">
        <f>F7*B7</f>
        <v>1559</v>
      </c>
      <c r="H7" s="15">
        <f>G7*4</f>
        <v>6236</v>
      </c>
      <c r="I7" s="15">
        <f>H7*10%</f>
        <v>623.6</v>
      </c>
      <c r="J7" s="15">
        <f>H7*5%</f>
        <v>311.8</v>
      </c>
      <c r="K7" s="15">
        <f>H7*5%</f>
        <v>311.8</v>
      </c>
      <c r="L7" s="15">
        <f>(H7+I7+J7+K7)*23.59%</f>
        <v>1765.2868800000001</v>
      </c>
      <c r="M7" s="15">
        <f>H7+I7+J7+K7+L7</f>
        <v>9248.4868800000004</v>
      </c>
      <c r="P7" s="16">
        <v>1750</v>
      </c>
      <c r="Q7" s="16">
        <v>1200</v>
      </c>
      <c r="R7"/>
    </row>
    <row r="8" spans="1:18" ht="17.25" customHeight="1" x14ac:dyDescent="0.35">
      <c r="A8" s="68" t="s">
        <v>23</v>
      </c>
      <c r="B8" s="70">
        <v>0.5</v>
      </c>
      <c r="C8" s="72" t="s">
        <v>24</v>
      </c>
      <c r="D8" s="74" t="s">
        <v>25</v>
      </c>
      <c r="E8" s="74">
        <v>9</v>
      </c>
      <c r="F8" s="76">
        <v>1857</v>
      </c>
      <c r="G8" s="76">
        <f>F8*B8</f>
        <v>928.5</v>
      </c>
      <c r="H8" s="64">
        <f t="shared" ref="H8:H17" si="0">G8*4</f>
        <v>3714</v>
      </c>
      <c r="I8" s="64">
        <f t="shared" ref="I8:I17" si="1">H8*10%</f>
        <v>371.40000000000003</v>
      </c>
      <c r="J8" s="64">
        <f t="shared" ref="J8:J17" si="2">H8*5%</f>
        <v>185.70000000000002</v>
      </c>
      <c r="K8" s="64">
        <f t="shared" ref="K8:K17" si="3">H8*5%</f>
        <v>185.70000000000002</v>
      </c>
      <c r="L8" s="64">
        <f>(H8+I8+J8+K8)*23.59%</f>
        <v>1051.3591200000001</v>
      </c>
      <c r="M8" s="64">
        <f>H8+I8+J8+K8+L8</f>
        <v>5508.1591200000003</v>
      </c>
      <c r="O8" s="17"/>
      <c r="P8" s="78">
        <v>1750</v>
      </c>
      <c r="Q8" s="16">
        <v>1200</v>
      </c>
      <c r="R8"/>
    </row>
    <row r="9" spans="1:18" ht="17.25" customHeight="1" x14ac:dyDescent="0.35">
      <c r="A9" s="69"/>
      <c r="B9" s="71"/>
      <c r="C9" s="73"/>
      <c r="D9" s="75"/>
      <c r="E9" s="75"/>
      <c r="F9" s="77"/>
      <c r="G9" s="77"/>
      <c r="H9" s="65"/>
      <c r="I9" s="65"/>
      <c r="J9" s="65"/>
      <c r="K9" s="65"/>
      <c r="L9" s="65"/>
      <c r="M9" s="65"/>
      <c r="O9" s="17"/>
      <c r="P9" s="79"/>
      <c r="Q9" s="16">
        <v>1200</v>
      </c>
      <c r="R9"/>
    </row>
    <row r="10" spans="1:18" ht="17.25" customHeight="1" x14ac:dyDescent="0.35">
      <c r="A10" s="13" t="s">
        <v>26</v>
      </c>
      <c r="B10" s="3">
        <v>0.5</v>
      </c>
      <c r="C10" s="18" t="s">
        <v>24</v>
      </c>
      <c r="D10" s="19" t="s">
        <v>25</v>
      </c>
      <c r="E10" s="19">
        <v>9</v>
      </c>
      <c r="F10" s="54">
        <v>1857</v>
      </c>
      <c r="G10" s="14">
        <f t="shared" ref="G10:G17" si="4">F10*B10</f>
        <v>928.5</v>
      </c>
      <c r="H10" s="15">
        <f t="shared" si="0"/>
        <v>3714</v>
      </c>
      <c r="I10" s="15">
        <f t="shared" si="1"/>
        <v>371.40000000000003</v>
      </c>
      <c r="J10" s="15">
        <f t="shared" si="2"/>
        <v>185.70000000000002</v>
      </c>
      <c r="K10" s="15">
        <f t="shared" si="3"/>
        <v>185.70000000000002</v>
      </c>
      <c r="L10" s="15">
        <f>(H10+I10+J10+K10)*23.59%</f>
        <v>1051.3591200000001</v>
      </c>
      <c r="M10" s="15">
        <f>H10+I10+J10+K10+L10</f>
        <v>5508.1591200000003</v>
      </c>
      <c r="P10" s="16">
        <v>1750</v>
      </c>
      <c r="Q10" s="16">
        <v>1200</v>
      </c>
      <c r="R10"/>
    </row>
    <row r="11" spans="1:18" ht="17.25" customHeight="1" x14ac:dyDescent="0.35">
      <c r="A11" s="13" t="s">
        <v>27</v>
      </c>
      <c r="B11" s="3">
        <v>0.5</v>
      </c>
      <c r="C11" s="18" t="s">
        <v>24</v>
      </c>
      <c r="D11" s="19" t="s">
        <v>25</v>
      </c>
      <c r="E11" s="19">
        <v>9</v>
      </c>
      <c r="F11" s="54">
        <v>1857</v>
      </c>
      <c r="G11" s="14">
        <f t="shared" si="4"/>
        <v>928.5</v>
      </c>
      <c r="H11" s="15">
        <f t="shared" si="0"/>
        <v>3714</v>
      </c>
      <c r="I11" s="15">
        <f t="shared" si="1"/>
        <v>371.40000000000003</v>
      </c>
      <c r="J11" s="15">
        <f t="shared" si="2"/>
        <v>185.70000000000002</v>
      </c>
      <c r="K11" s="15">
        <f t="shared" si="3"/>
        <v>185.70000000000002</v>
      </c>
      <c r="L11" s="15">
        <f t="shared" ref="L11:L17" si="5">(H11+I11+J11+K11)*23.59%</f>
        <v>1051.3591200000001</v>
      </c>
      <c r="M11" s="15">
        <f t="shared" ref="M11:M17" si="6">H11+I11+J11+K11+L11</f>
        <v>5508.1591200000003</v>
      </c>
      <c r="P11" s="16">
        <v>1750</v>
      </c>
      <c r="Q11" s="16">
        <v>1200</v>
      </c>
      <c r="R11"/>
    </row>
    <row r="12" spans="1:18" ht="17.25" customHeight="1" x14ac:dyDescent="0.35">
      <c r="A12" s="13" t="s">
        <v>28</v>
      </c>
      <c r="B12" s="3">
        <v>0.5</v>
      </c>
      <c r="C12" s="18" t="s">
        <v>24</v>
      </c>
      <c r="D12" s="19" t="s">
        <v>25</v>
      </c>
      <c r="E12" s="19">
        <v>9</v>
      </c>
      <c r="F12" s="54">
        <v>1857</v>
      </c>
      <c r="G12" s="14">
        <f t="shared" si="4"/>
        <v>928.5</v>
      </c>
      <c r="H12" s="15">
        <f t="shared" si="0"/>
        <v>3714</v>
      </c>
      <c r="I12" s="15">
        <f t="shared" si="1"/>
        <v>371.40000000000003</v>
      </c>
      <c r="J12" s="15">
        <f t="shared" si="2"/>
        <v>185.70000000000002</v>
      </c>
      <c r="K12" s="15">
        <f t="shared" si="3"/>
        <v>185.70000000000002</v>
      </c>
      <c r="L12" s="15">
        <f t="shared" si="5"/>
        <v>1051.3591200000001</v>
      </c>
      <c r="M12" s="15">
        <f t="shared" si="6"/>
        <v>5508.1591200000003</v>
      </c>
      <c r="P12" s="16">
        <v>1750</v>
      </c>
      <c r="Q12" s="16">
        <v>1200</v>
      </c>
      <c r="R12"/>
    </row>
    <row r="13" spans="1:18" s="20" customFormat="1" ht="17.25" customHeight="1" x14ac:dyDescent="0.35">
      <c r="A13" s="13" t="s">
        <v>29</v>
      </c>
      <c r="B13" s="3">
        <v>0.5</v>
      </c>
      <c r="C13" s="18" t="s">
        <v>24</v>
      </c>
      <c r="D13" s="19" t="s">
        <v>25</v>
      </c>
      <c r="E13" s="19">
        <v>9</v>
      </c>
      <c r="F13" s="54">
        <v>1857</v>
      </c>
      <c r="G13" s="14">
        <f t="shared" si="4"/>
        <v>928.5</v>
      </c>
      <c r="H13" s="15">
        <f t="shared" si="0"/>
        <v>3714</v>
      </c>
      <c r="I13" s="15">
        <f t="shared" si="1"/>
        <v>371.40000000000003</v>
      </c>
      <c r="J13" s="15">
        <f t="shared" si="2"/>
        <v>185.70000000000002</v>
      </c>
      <c r="K13" s="15">
        <f t="shared" si="3"/>
        <v>185.70000000000002</v>
      </c>
      <c r="L13" s="15">
        <f t="shared" si="5"/>
        <v>1051.3591200000001</v>
      </c>
      <c r="M13" s="15">
        <f t="shared" si="6"/>
        <v>5508.1591200000003</v>
      </c>
      <c r="P13" s="21">
        <v>1750</v>
      </c>
      <c r="Q13" s="62">
        <v>1200</v>
      </c>
      <c r="R13" s="22"/>
    </row>
    <row r="14" spans="1:18" s="20" customFormat="1" ht="17.25" customHeight="1" x14ac:dyDescent="0.35">
      <c r="A14" s="13" t="s">
        <v>29</v>
      </c>
      <c r="B14" s="3">
        <v>0.5</v>
      </c>
      <c r="C14" s="18" t="s">
        <v>24</v>
      </c>
      <c r="D14" s="19" t="s">
        <v>25</v>
      </c>
      <c r="E14" s="19">
        <v>9</v>
      </c>
      <c r="F14" s="54">
        <v>1857</v>
      </c>
      <c r="G14" s="14">
        <f t="shared" si="4"/>
        <v>928.5</v>
      </c>
      <c r="H14" s="15">
        <f t="shared" si="0"/>
        <v>3714</v>
      </c>
      <c r="I14" s="15">
        <f t="shared" si="1"/>
        <v>371.40000000000003</v>
      </c>
      <c r="J14" s="15">
        <f t="shared" si="2"/>
        <v>185.70000000000002</v>
      </c>
      <c r="K14" s="15">
        <f t="shared" si="3"/>
        <v>185.70000000000002</v>
      </c>
      <c r="L14" s="15">
        <f t="shared" si="5"/>
        <v>1051.3591200000001</v>
      </c>
      <c r="M14" s="15">
        <f t="shared" si="6"/>
        <v>5508.1591200000003</v>
      </c>
      <c r="P14" s="21">
        <v>1750</v>
      </c>
      <c r="Q14" s="63"/>
      <c r="R14" s="22"/>
    </row>
    <row r="15" spans="1:18" s="20" customFormat="1" ht="14.5" x14ac:dyDescent="0.35">
      <c r="A15" s="23" t="s">
        <v>30</v>
      </c>
      <c r="B15" s="3">
        <v>1</v>
      </c>
      <c r="C15" s="18" t="s">
        <v>24</v>
      </c>
      <c r="D15" s="19" t="s">
        <v>31</v>
      </c>
      <c r="E15" s="19">
        <v>12</v>
      </c>
      <c r="F15" s="55">
        <v>3489</v>
      </c>
      <c r="G15" s="14">
        <f t="shared" si="4"/>
        <v>3489</v>
      </c>
      <c r="H15" s="15">
        <f t="shared" si="0"/>
        <v>13956</v>
      </c>
      <c r="I15" s="15">
        <f t="shared" si="1"/>
        <v>1395.6000000000001</v>
      </c>
      <c r="J15" s="15">
        <f t="shared" si="2"/>
        <v>697.80000000000007</v>
      </c>
      <c r="K15" s="15">
        <f t="shared" si="3"/>
        <v>697.80000000000007</v>
      </c>
      <c r="L15" s="15">
        <f t="shared" si="5"/>
        <v>3950.6644800000004</v>
      </c>
      <c r="M15" s="15">
        <f t="shared" si="6"/>
        <v>20697.86448</v>
      </c>
      <c r="P15" s="21">
        <v>1750</v>
      </c>
      <c r="Q15" s="21">
        <v>1200</v>
      </c>
      <c r="R15" s="22"/>
    </row>
    <row r="16" spans="1:18" s="20" customFormat="1" ht="14.5" x14ac:dyDescent="0.35">
      <c r="A16" s="23" t="s">
        <v>30</v>
      </c>
      <c r="B16" s="3">
        <v>1</v>
      </c>
      <c r="C16" s="18" t="s">
        <v>24</v>
      </c>
      <c r="D16" s="19" t="s">
        <v>31</v>
      </c>
      <c r="E16" s="19">
        <v>12</v>
      </c>
      <c r="F16" s="55">
        <v>3489</v>
      </c>
      <c r="G16" s="14">
        <f t="shared" si="4"/>
        <v>3489</v>
      </c>
      <c r="H16" s="15">
        <f t="shared" si="0"/>
        <v>13956</v>
      </c>
      <c r="I16" s="15">
        <f t="shared" si="1"/>
        <v>1395.6000000000001</v>
      </c>
      <c r="J16" s="15">
        <f t="shared" si="2"/>
        <v>697.80000000000007</v>
      </c>
      <c r="K16" s="15">
        <f t="shared" si="3"/>
        <v>697.80000000000007</v>
      </c>
      <c r="L16" s="15">
        <f t="shared" si="5"/>
        <v>3950.6644800000004</v>
      </c>
      <c r="M16" s="15">
        <f t="shared" si="6"/>
        <v>20697.86448</v>
      </c>
      <c r="P16" s="21">
        <v>1750</v>
      </c>
      <c r="Q16" s="21">
        <v>1200</v>
      </c>
      <c r="R16" s="22"/>
    </row>
    <row r="17" spans="1:21" s="20" customFormat="1" ht="14.5" x14ac:dyDescent="0.35">
      <c r="A17" s="23" t="s">
        <v>30</v>
      </c>
      <c r="B17" s="3">
        <v>1</v>
      </c>
      <c r="C17" s="18" t="s">
        <v>24</v>
      </c>
      <c r="D17" s="19" t="s">
        <v>31</v>
      </c>
      <c r="E17" s="19">
        <v>12</v>
      </c>
      <c r="F17" s="55">
        <v>3489</v>
      </c>
      <c r="G17" s="14">
        <f t="shared" si="4"/>
        <v>3489</v>
      </c>
      <c r="H17" s="15">
        <f t="shared" si="0"/>
        <v>13956</v>
      </c>
      <c r="I17" s="15">
        <f t="shared" si="1"/>
        <v>1395.6000000000001</v>
      </c>
      <c r="J17" s="15">
        <f t="shared" si="2"/>
        <v>697.80000000000007</v>
      </c>
      <c r="K17" s="15">
        <f t="shared" si="3"/>
        <v>697.80000000000007</v>
      </c>
      <c r="L17" s="15">
        <f t="shared" si="5"/>
        <v>3950.6644800000004</v>
      </c>
      <c r="M17" s="15">
        <f t="shared" si="6"/>
        <v>20697.86448</v>
      </c>
      <c r="P17" s="21">
        <v>1750</v>
      </c>
      <c r="Q17" s="21">
        <v>1200</v>
      </c>
      <c r="R17" s="22"/>
    </row>
    <row r="18" spans="1:21" ht="14.5" x14ac:dyDescent="0.35">
      <c r="A18" s="24" t="s">
        <v>32</v>
      </c>
      <c r="B18" s="25">
        <f>SUM(B7:B17)</f>
        <v>7</v>
      </c>
      <c r="C18" s="26"/>
      <c r="D18" s="27"/>
      <c r="E18" s="28"/>
      <c r="F18" s="29"/>
      <c r="G18" s="29">
        <f>SUM(G7:G17)</f>
        <v>17597</v>
      </c>
      <c r="H18" s="29">
        <f t="shared" ref="H18:I18" si="7">SUM(H7:H17)</f>
        <v>70388</v>
      </c>
      <c r="I18" s="29">
        <f t="shared" si="7"/>
        <v>7038.8000000000011</v>
      </c>
      <c r="J18" s="29">
        <f>SUM(J7:J17)</f>
        <v>3519.4000000000005</v>
      </c>
      <c r="K18" s="29">
        <f>SUM(K7:K17)</f>
        <v>3519.4000000000005</v>
      </c>
      <c r="L18" s="29">
        <f>SUM(L7:L17)</f>
        <v>19925.43504</v>
      </c>
      <c r="M18" s="29">
        <f>SUM(M7:M17)</f>
        <v>104391.03504000002</v>
      </c>
      <c r="O18" s="17"/>
      <c r="P18" s="29">
        <f>SUM(P7:P17)</f>
        <v>17500</v>
      </c>
      <c r="Q18" s="29">
        <f>SUM(Q7:Q17)</f>
        <v>12000</v>
      </c>
      <c r="R18"/>
    </row>
    <row r="19" spans="1:21" ht="14.5" x14ac:dyDescent="0.35">
      <c r="H19" s="30" t="s">
        <v>33</v>
      </c>
      <c r="I19" s="30"/>
      <c r="J19" s="30"/>
      <c r="K19" s="30"/>
      <c r="L19" s="30"/>
      <c r="M19" s="29">
        <v>104392</v>
      </c>
      <c r="N19" s="31"/>
      <c r="O19" s="17"/>
      <c r="P19" s="29">
        <v>17500</v>
      </c>
      <c r="Q19" s="29">
        <v>12000</v>
      </c>
      <c r="R19" s="32"/>
    </row>
    <row r="20" spans="1:21" s="34" customFormat="1" ht="40.5" customHeight="1" x14ac:dyDescent="0.35">
      <c r="A20" s="60" t="s">
        <v>34</v>
      </c>
      <c r="B20" s="60"/>
      <c r="C20" s="60"/>
      <c r="D20" s="60"/>
      <c r="E20" s="60"/>
      <c r="F20" s="60"/>
      <c r="G20" s="60"/>
      <c r="H20" s="60"/>
      <c r="I20" s="60"/>
      <c r="J20" s="60"/>
      <c r="K20" s="60"/>
      <c r="L20" s="60"/>
      <c r="M20" s="60"/>
      <c r="N20" s="48"/>
      <c r="O20" s="48"/>
      <c r="P20" s="48"/>
      <c r="Q20" s="48"/>
      <c r="R20" s="33"/>
    </row>
    <row r="21" spans="1:21" ht="14.5" customHeight="1" x14ac:dyDescent="0.3">
      <c r="A21" s="60" t="s">
        <v>35</v>
      </c>
      <c r="B21" s="60"/>
      <c r="C21" s="60"/>
      <c r="D21" s="60"/>
      <c r="E21" s="60"/>
      <c r="F21" s="60"/>
      <c r="G21" s="60"/>
      <c r="H21" s="60"/>
      <c r="I21" s="60"/>
      <c r="J21" s="60"/>
      <c r="K21" s="60"/>
      <c r="L21" s="60"/>
      <c r="M21" s="60"/>
      <c r="N21" s="60"/>
      <c r="O21" s="60"/>
      <c r="P21" s="60"/>
      <c r="Q21" s="60"/>
    </row>
    <row r="22" spans="1:21" ht="14.5" customHeight="1" x14ac:dyDescent="0.3">
      <c r="A22" s="60" t="s">
        <v>36</v>
      </c>
      <c r="B22" s="60"/>
      <c r="C22" s="60"/>
      <c r="D22" s="60"/>
      <c r="E22" s="60"/>
      <c r="F22" s="60"/>
      <c r="G22" s="60"/>
      <c r="H22" s="60"/>
      <c r="I22" s="60"/>
      <c r="J22" s="60"/>
      <c r="K22" s="60"/>
      <c r="L22" s="60"/>
      <c r="M22" s="60"/>
      <c r="N22" s="60"/>
      <c r="O22" s="60"/>
      <c r="P22" s="60"/>
      <c r="Q22" s="60"/>
    </row>
    <row r="23" spans="1:21" ht="14.5" x14ac:dyDescent="0.35">
      <c r="A23"/>
      <c r="O23" s="35"/>
    </row>
    <row r="24" spans="1:21" ht="15.5" customHeight="1" x14ac:dyDescent="0.3">
      <c r="A24" s="61" t="s">
        <v>37</v>
      </c>
      <c r="B24" s="61"/>
      <c r="C24" s="61"/>
      <c r="D24" s="61"/>
      <c r="E24" s="61"/>
      <c r="F24" s="61"/>
      <c r="G24" s="61"/>
      <c r="H24" s="61"/>
      <c r="I24" s="61"/>
      <c r="J24" s="61"/>
      <c r="K24" s="61"/>
      <c r="L24" s="61"/>
      <c r="M24" s="61"/>
      <c r="N24" s="61"/>
      <c r="O24" s="61"/>
      <c r="P24" s="61"/>
      <c r="Q24" s="61"/>
      <c r="R24" s="36"/>
    </row>
    <row r="25" spans="1:21" ht="14.5" x14ac:dyDescent="0.35">
      <c r="A25"/>
      <c r="O25" s="35"/>
    </row>
    <row r="26" spans="1:21" ht="65" x14ac:dyDescent="0.35">
      <c r="A26" s="3" t="s">
        <v>4</v>
      </c>
      <c r="B26" s="4" t="s">
        <v>5</v>
      </c>
      <c r="C26" s="5" t="s">
        <v>6</v>
      </c>
      <c r="D26" s="4" t="s">
        <v>7</v>
      </c>
      <c r="E26" s="4" t="s">
        <v>8</v>
      </c>
      <c r="F26" s="6" t="s">
        <v>9</v>
      </c>
      <c r="G26" s="6" t="s">
        <v>10</v>
      </c>
      <c r="H26" s="6" t="s">
        <v>38</v>
      </c>
      <c r="I26" s="52" t="s">
        <v>12</v>
      </c>
      <c r="J26" s="52" t="s">
        <v>13</v>
      </c>
      <c r="K26" s="52" t="s">
        <v>60</v>
      </c>
      <c r="L26" s="52" t="s">
        <v>14</v>
      </c>
      <c r="M26" s="52" t="s">
        <v>39</v>
      </c>
      <c r="N26" s="7" t="s">
        <v>40</v>
      </c>
      <c r="O26"/>
      <c r="P26"/>
      <c r="Q26"/>
      <c r="R26"/>
      <c r="S26"/>
    </row>
    <row r="27" spans="1:21" ht="27.75" customHeight="1" x14ac:dyDescent="0.35">
      <c r="A27" s="10">
        <v>1</v>
      </c>
      <c r="B27" s="10">
        <v>2</v>
      </c>
      <c r="C27" s="11">
        <v>3</v>
      </c>
      <c r="D27" s="10">
        <v>4</v>
      </c>
      <c r="E27" s="10">
        <v>5</v>
      </c>
      <c r="F27" s="12">
        <v>6</v>
      </c>
      <c r="G27" s="12">
        <v>7</v>
      </c>
      <c r="H27" s="12" t="s">
        <v>41</v>
      </c>
      <c r="I27" s="12" t="s">
        <v>19</v>
      </c>
      <c r="J27" s="12" t="s">
        <v>20</v>
      </c>
      <c r="K27" s="12" t="s">
        <v>61</v>
      </c>
      <c r="L27" s="12" t="s">
        <v>62</v>
      </c>
      <c r="M27" s="12">
        <v>13</v>
      </c>
      <c r="N27" s="12" t="s">
        <v>63</v>
      </c>
      <c r="O27"/>
      <c r="P27"/>
      <c r="Q27"/>
      <c r="R27"/>
      <c r="S27"/>
    </row>
    <row r="28" spans="1:21" ht="21.75" customHeight="1" x14ac:dyDescent="0.35">
      <c r="A28" s="13" t="s">
        <v>21</v>
      </c>
      <c r="B28" s="3">
        <v>1</v>
      </c>
      <c r="C28" s="50" t="s">
        <v>22</v>
      </c>
      <c r="D28" s="51" t="s">
        <v>25</v>
      </c>
      <c r="E28" s="14">
        <v>8</v>
      </c>
      <c r="F28" s="53">
        <v>1628</v>
      </c>
      <c r="G28" s="15">
        <f>F28*B28</f>
        <v>1628</v>
      </c>
      <c r="H28" s="15">
        <f>G28*12</f>
        <v>19536</v>
      </c>
      <c r="I28" s="15">
        <f>H28*10%</f>
        <v>1953.6000000000001</v>
      </c>
      <c r="J28" s="15">
        <f>H28*5%</f>
        <v>976.80000000000007</v>
      </c>
      <c r="K28" s="15">
        <f>H28*5%</f>
        <v>976.80000000000007</v>
      </c>
      <c r="L28" s="15">
        <f>(H28+I28+J28+K28)*23.59%</f>
        <v>5530.2508799999996</v>
      </c>
      <c r="M28" s="37">
        <v>426.86</v>
      </c>
      <c r="N28" s="15">
        <f>H28+I28+J28+K28+L28+M28</f>
        <v>29400.310879999997</v>
      </c>
      <c r="O28"/>
      <c r="P28"/>
      <c r="Q28"/>
      <c r="R28"/>
      <c r="S28"/>
      <c r="U28" s="17"/>
    </row>
    <row r="29" spans="1:21" ht="17.25" customHeight="1" x14ac:dyDescent="0.35">
      <c r="A29" s="13" t="s">
        <v>23</v>
      </c>
      <c r="B29" s="3">
        <v>0.5</v>
      </c>
      <c r="C29" s="18" t="s">
        <v>24</v>
      </c>
      <c r="D29" s="19" t="s">
        <v>25</v>
      </c>
      <c r="E29" s="19">
        <v>9</v>
      </c>
      <c r="F29" s="54">
        <v>1939</v>
      </c>
      <c r="G29" s="14">
        <f t="shared" ref="G29:G37" si="8">F29*B29</f>
        <v>969.5</v>
      </c>
      <c r="H29" s="15">
        <f t="shared" ref="H29:H37" si="9">G29*12</f>
        <v>11634</v>
      </c>
      <c r="I29" s="15">
        <f t="shared" ref="I29:I37" si="10">H29*10%</f>
        <v>1163.4000000000001</v>
      </c>
      <c r="J29" s="15">
        <f t="shared" ref="J29:J37" si="11">H29*5%</f>
        <v>581.70000000000005</v>
      </c>
      <c r="K29" s="15">
        <f t="shared" ref="K29:K37" si="12">H29*5%</f>
        <v>581.70000000000005</v>
      </c>
      <c r="L29" s="15">
        <f t="shared" ref="L29:L37" si="13">(H29+I29+J29+K29)*23.59%</f>
        <v>3293.3527200000003</v>
      </c>
      <c r="M29" s="37">
        <v>426.86</v>
      </c>
      <c r="N29" s="15">
        <f t="shared" ref="N29:N37" si="14">H29+I29+J29+K29+L29+M29</f>
        <v>17681.012720000002</v>
      </c>
      <c r="O29"/>
      <c r="P29"/>
      <c r="Q29"/>
      <c r="R29"/>
      <c r="S29"/>
      <c r="U29" s="17"/>
    </row>
    <row r="30" spans="1:21" ht="17.25" customHeight="1" x14ac:dyDescent="0.35">
      <c r="A30" s="13" t="s">
        <v>26</v>
      </c>
      <c r="B30" s="3">
        <v>0.5</v>
      </c>
      <c r="C30" s="18" t="s">
        <v>24</v>
      </c>
      <c r="D30" s="19" t="s">
        <v>25</v>
      </c>
      <c r="E30" s="19">
        <v>9</v>
      </c>
      <c r="F30" s="54">
        <v>1939</v>
      </c>
      <c r="G30" s="14">
        <f t="shared" si="8"/>
        <v>969.5</v>
      </c>
      <c r="H30" s="15">
        <f t="shared" si="9"/>
        <v>11634</v>
      </c>
      <c r="I30" s="15">
        <f t="shared" si="10"/>
        <v>1163.4000000000001</v>
      </c>
      <c r="J30" s="15">
        <f t="shared" si="11"/>
        <v>581.70000000000005</v>
      </c>
      <c r="K30" s="15">
        <f t="shared" si="12"/>
        <v>581.70000000000005</v>
      </c>
      <c r="L30" s="15">
        <f t="shared" si="13"/>
        <v>3293.3527200000003</v>
      </c>
      <c r="M30" s="37">
        <v>426.86</v>
      </c>
      <c r="N30" s="15">
        <f t="shared" si="14"/>
        <v>17681.012720000002</v>
      </c>
      <c r="O30"/>
      <c r="P30"/>
      <c r="Q30"/>
      <c r="R30"/>
      <c r="S30"/>
      <c r="U30" s="17"/>
    </row>
    <row r="31" spans="1:21" ht="17.25" customHeight="1" x14ac:dyDescent="0.35">
      <c r="A31" s="13" t="s">
        <v>27</v>
      </c>
      <c r="B31" s="3">
        <v>0.5</v>
      </c>
      <c r="C31" s="18" t="s">
        <v>24</v>
      </c>
      <c r="D31" s="19" t="s">
        <v>25</v>
      </c>
      <c r="E31" s="19">
        <v>9</v>
      </c>
      <c r="F31" s="54">
        <v>1939</v>
      </c>
      <c r="G31" s="14">
        <f t="shared" si="8"/>
        <v>969.5</v>
      </c>
      <c r="H31" s="15">
        <f t="shared" si="9"/>
        <v>11634</v>
      </c>
      <c r="I31" s="15">
        <f t="shared" si="10"/>
        <v>1163.4000000000001</v>
      </c>
      <c r="J31" s="15">
        <f t="shared" si="11"/>
        <v>581.70000000000005</v>
      </c>
      <c r="K31" s="15">
        <f t="shared" si="12"/>
        <v>581.70000000000005</v>
      </c>
      <c r="L31" s="15">
        <f t="shared" si="13"/>
        <v>3293.3527200000003</v>
      </c>
      <c r="M31" s="37">
        <v>426.86</v>
      </c>
      <c r="N31" s="15">
        <f t="shared" si="14"/>
        <v>17681.012720000002</v>
      </c>
      <c r="O31"/>
      <c r="P31"/>
      <c r="Q31"/>
      <c r="R31"/>
      <c r="S31"/>
      <c r="U31" s="17"/>
    </row>
    <row r="32" spans="1:21" ht="17" customHeight="1" x14ac:dyDescent="0.35">
      <c r="A32" s="13" t="s">
        <v>28</v>
      </c>
      <c r="B32" s="3">
        <v>0.5</v>
      </c>
      <c r="C32" s="18" t="s">
        <v>24</v>
      </c>
      <c r="D32" s="19" t="s">
        <v>25</v>
      </c>
      <c r="E32" s="19">
        <v>9</v>
      </c>
      <c r="F32" s="54">
        <v>1939</v>
      </c>
      <c r="G32" s="14">
        <f t="shared" si="8"/>
        <v>969.5</v>
      </c>
      <c r="H32" s="15">
        <f t="shared" si="9"/>
        <v>11634</v>
      </c>
      <c r="I32" s="15">
        <f t="shared" si="10"/>
        <v>1163.4000000000001</v>
      </c>
      <c r="J32" s="15">
        <f t="shared" si="11"/>
        <v>581.70000000000005</v>
      </c>
      <c r="K32" s="15">
        <f t="shared" si="12"/>
        <v>581.70000000000005</v>
      </c>
      <c r="L32" s="15">
        <f t="shared" si="13"/>
        <v>3293.3527200000003</v>
      </c>
      <c r="M32" s="37">
        <v>426.86</v>
      </c>
      <c r="N32" s="15">
        <f t="shared" si="14"/>
        <v>17681.012720000002</v>
      </c>
      <c r="O32"/>
      <c r="P32"/>
      <c r="Q32"/>
      <c r="R32"/>
      <c r="S32"/>
      <c r="U32" s="17"/>
    </row>
    <row r="33" spans="1:21" s="36" customFormat="1" ht="17" customHeight="1" x14ac:dyDescent="0.35">
      <c r="A33" s="13" t="s">
        <v>29</v>
      </c>
      <c r="B33" s="3">
        <v>0.5</v>
      </c>
      <c r="C33" s="18" t="s">
        <v>24</v>
      </c>
      <c r="D33" s="19" t="s">
        <v>25</v>
      </c>
      <c r="E33" s="19">
        <v>9</v>
      </c>
      <c r="F33" s="54">
        <v>1939</v>
      </c>
      <c r="G33" s="14">
        <f t="shared" si="8"/>
        <v>969.5</v>
      </c>
      <c r="H33" s="15">
        <f t="shared" si="9"/>
        <v>11634</v>
      </c>
      <c r="I33" s="15">
        <f t="shared" si="10"/>
        <v>1163.4000000000001</v>
      </c>
      <c r="J33" s="15">
        <f t="shared" si="11"/>
        <v>581.70000000000005</v>
      </c>
      <c r="K33" s="15">
        <f t="shared" si="12"/>
        <v>581.70000000000005</v>
      </c>
      <c r="L33" s="15">
        <f t="shared" si="13"/>
        <v>3293.3527200000003</v>
      </c>
      <c r="M33" s="37">
        <v>426.86</v>
      </c>
      <c r="N33" s="15">
        <f t="shared" si="14"/>
        <v>17681.012720000002</v>
      </c>
      <c r="O33"/>
      <c r="P33"/>
      <c r="Q33"/>
      <c r="R33"/>
      <c r="S33" s="38"/>
      <c r="U33" s="39"/>
    </row>
    <row r="34" spans="1:21" s="36" customFormat="1" ht="17" customHeight="1" x14ac:dyDescent="0.35">
      <c r="A34" s="13" t="s">
        <v>29</v>
      </c>
      <c r="B34" s="3">
        <v>0.5</v>
      </c>
      <c r="C34" s="18" t="s">
        <v>24</v>
      </c>
      <c r="D34" s="19" t="s">
        <v>25</v>
      </c>
      <c r="E34" s="19">
        <v>9</v>
      </c>
      <c r="F34" s="54">
        <v>1939</v>
      </c>
      <c r="G34" s="14">
        <f t="shared" si="8"/>
        <v>969.5</v>
      </c>
      <c r="H34" s="15">
        <f t="shared" si="9"/>
        <v>11634</v>
      </c>
      <c r="I34" s="15">
        <f t="shared" si="10"/>
        <v>1163.4000000000001</v>
      </c>
      <c r="J34" s="15">
        <f t="shared" si="11"/>
        <v>581.70000000000005</v>
      </c>
      <c r="K34" s="15">
        <f t="shared" si="12"/>
        <v>581.70000000000005</v>
      </c>
      <c r="L34" s="15">
        <f t="shared" si="13"/>
        <v>3293.3527200000003</v>
      </c>
      <c r="M34" s="37">
        <v>426.86</v>
      </c>
      <c r="N34" s="15">
        <f t="shared" si="14"/>
        <v>17681.012720000002</v>
      </c>
      <c r="O34"/>
      <c r="P34"/>
      <c r="Q34"/>
      <c r="R34"/>
      <c r="S34" s="38"/>
      <c r="U34" s="39"/>
    </row>
    <row r="35" spans="1:21" ht="17.25" customHeight="1" x14ac:dyDescent="0.35">
      <c r="A35" s="23" t="s">
        <v>30</v>
      </c>
      <c r="B35" s="3">
        <v>1</v>
      </c>
      <c r="C35" s="18" t="s">
        <v>24</v>
      </c>
      <c r="D35" s="19" t="s">
        <v>31</v>
      </c>
      <c r="E35" s="19">
        <v>12</v>
      </c>
      <c r="F35" s="55">
        <v>3643</v>
      </c>
      <c r="G35" s="14">
        <f t="shared" si="8"/>
        <v>3643</v>
      </c>
      <c r="H35" s="15">
        <f t="shared" si="9"/>
        <v>43716</v>
      </c>
      <c r="I35" s="15">
        <f t="shared" si="10"/>
        <v>4371.6000000000004</v>
      </c>
      <c r="J35" s="15">
        <f t="shared" si="11"/>
        <v>2185.8000000000002</v>
      </c>
      <c r="K35" s="15">
        <f t="shared" si="12"/>
        <v>2185.8000000000002</v>
      </c>
      <c r="L35" s="15">
        <f t="shared" si="13"/>
        <v>12375.12528</v>
      </c>
      <c r="M35" s="37">
        <v>426.86</v>
      </c>
      <c r="N35" s="15">
        <f t="shared" si="14"/>
        <v>65261.185280000005</v>
      </c>
      <c r="O35"/>
      <c r="P35"/>
      <c r="Q35"/>
      <c r="R35"/>
      <c r="S35"/>
      <c r="U35" s="17"/>
    </row>
    <row r="36" spans="1:21" s="36" customFormat="1" ht="17.25" customHeight="1" x14ac:dyDescent="0.35">
      <c r="A36" s="23" t="s">
        <v>30</v>
      </c>
      <c r="B36" s="3">
        <v>1</v>
      </c>
      <c r="C36" s="18" t="s">
        <v>24</v>
      </c>
      <c r="D36" s="19" t="s">
        <v>31</v>
      </c>
      <c r="E36" s="19">
        <v>12</v>
      </c>
      <c r="F36" s="55">
        <v>3643</v>
      </c>
      <c r="G36" s="14">
        <f t="shared" si="8"/>
        <v>3643</v>
      </c>
      <c r="H36" s="15">
        <f t="shared" si="9"/>
        <v>43716</v>
      </c>
      <c r="I36" s="15">
        <f t="shared" si="10"/>
        <v>4371.6000000000004</v>
      </c>
      <c r="J36" s="15">
        <f t="shared" si="11"/>
        <v>2185.8000000000002</v>
      </c>
      <c r="K36" s="15">
        <f t="shared" si="12"/>
        <v>2185.8000000000002</v>
      </c>
      <c r="L36" s="15">
        <f t="shared" si="13"/>
        <v>12375.12528</v>
      </c>
      <c r="M36" s="37">
        <v>426.86</v>
      </c>
      <c r="N36" s="15">
        <f t="shared" si="14"/>
        <v>65261.185280000005</v>
      </c>
      <c r="O36"/>
      <c r="P36"/>
      <c r="Q36"/>
      <c r="R36"/>
      <c r="S36" s="38"/>
      <c r="U36" s="39"/>
    </row>
    <row r="37" spans="1:21" ht="14.5" x14ac:dyDescent="0.35">
      <c r="A37" s="23" t="s">
        <v>30</v>
      </c>
      <c r="B37" s="3">
        <v>1</v>
      </c>
      <c r="C37" s="18" t="s">
        <v>24</v>
      </c>
      <c r="D37" s="19" t="s">
        <v>31</v>
      </c>
      <c r="E37" s="19">
        <v>12</v>
      </c>
      <c r="F37" s="55">
        <v>3643</v>
      </c>
      <c r="G37" s="14">
        <f t="shared" si="8"/>
        <v>3643</v>
      </c>
      <c r="H37" s="15">
        <f t="shared" si="9"/>
        <v>43716</v>
      </c>
      <c r="I37" s="15">
        <f t="shared" si="10"/>
        <v>4371.6000000000004</v>
      </c>
      <c r="J37" s="15">
        <f t="shared" si="11"/>
        <v>2185.8000000000002</v>
      </c>
      <c r="K37" s="15">
        <f t="shared" si="12"/>
        <v>2185.8000000000002</v>
      </c>
      <c r="L37" s="15">
        <f t="shared" si="13"/>
        <v>12375.12528</v>
      </c>
      <c r="M37" s="37">
        <v>426.86</v>
      </c>
      <c r="N37" s="15">
        <f t="shared" si="14"/>
        <v>65261.185280000005</v>
      </c>
      <c r="O37"/>
      <c r="P37"/>
      <c r="Q37"/>
      <c r="R37"/>
      <c r="S37"/>
      <c r="U37" s="17"/>
    </row>
    <row r="38" spans="1:21" ht="14.5" x14ac:dyDescent="0.35">
      <c r="A38" s="24" t="s">
        <v>32</v>
      </c>
      <c r="B38" s="25">
        <f>SUM(B28:B37)</f>
        <v>7</v>
      </c>
      <c r="C38" s="26"/>
      <c r="D38" s="27"/>
      <c r="E38" s="28"/>
      <c r="F38" s="28"/>
      <c r="G38" s="29">
        <f>SUM(G28:G37)</f>
        <v>18374</v>
      </c>
      <c r="H38" s="29">
        <f t="shared" ref="H38:L38" si="15">SUM(H28:H37)</f>
        <v>220488</v>
      </c>
      <c r="I38" s="29">
        <f t="shared" si="15"/>
        <v>22048.799999999996</v>
      </c>
      <c r="J38" s="29">
        <f t="shared" si="15"/>
        <v>11024.399999999998</v>
      </c>
      <c r="K38" s="29">
        <f>SUM(K28:K37)</f>
        <v>11024.399999999998</v>
      </c>
      <c r="L38" s="29">
        <f t="shared" si="15"/>
        <v>62415.743040000001</v>
      </c>
      <c r="M38" s="29">
        <f>SUM(M28:M37)</f>
        <v>4268.6000000000004</v>
      </c>
      <c r="N38" s="29">
        <f>SUM(N28:N37)</f>
        <v>331269.94304000004</v>
      </c>
      <c r="O38"/>
      <c r="P38"/>
      <c r="Q38"/>
      <c r="R38"/>
      <c r="S38"/>
    </row>
    <row r="39" spans="1:21" ht="14.5" x14ac:dyDescent="0.35">
      <c r="L39" s="30" t="s">
        <v>33</v>
      </c>
      <c r="N39" s="29">
        <v>331270</v>
      </c>
      <c r="O39"/>
      <c r="P39"/>
      <c r="Q39"/>
      <c r="R39"/>
      <c r="S39"/>
    </row>
    <row r="40" spans="1:21" ht="44" customHeight="1" x14ac:dyDescent="0.35">
      <c r="A40" s="60" t="s">
        <v>43</v>
      </c>
      <c r="B40" s="60"/>
      <c r="C40" s="60"/>
      <c r="D40" s="60"/>
      <c r="E40" s="60"/>
      <c r="F40" s="60"/>
      <c r="G40" s="60"/>
      <c r="H40" s="60"/>
      <c r="I40" s="60"/>
      <c r="J40" s="60"/>
      <c r="K40" s="60"/>
      <c r="L40" s="60"/>
      <c r="M40" s="60"/>
      <c r="N40" s="60"/>
      <c r="O40" s="48"/>
      <c r="P40" s="48"/>
      <c r="Q40" s="48"/>
      <c r="R40" s="32"/>
      <c r="S40"/>
    </row>
    <row r="41" spans="1:21" ht="14.5" x14ac:dyDescent="0.35">
      <c r="A41" s="40"/>
      <c r="B41" s="40"/>
      <c r="C41" s="40"/>
      <c r="D41" s="40"/>
      <c r="E41" s="40"/>
      <c r="F41" s="40"/>
      <c r="G41" s="40"/>
      <c r="H41" s="40"/>
      <c r="I41" s="40"/>
      <c r="J41" s="40"/>
      <c r="K41" s="49"/>
      <c r="L41" s="40"/>
      <c r="M41" s="40"/>
      <c r="N41" s="40"/>
      <c r="O41" s="40"/>
      <c r="P41" s="40"/>
      <c r="Q41" s="40"/>
      <c r="R41" s="32"/>
      <c r="S41"/>
    </row>
    <row r="42" spans="1:21" ht="14.5" x14ac:dyDescent="0.35">
      <c r="A42" s="40"/>
      <c r="B42" s="40"/>
      <c r="C42" s="40"/>
      <c r="D42" s="40"/>
      <c r="E42" s="40"/>
      <c r="F42" s="40"/>
      <c r="G42" s="40"/>
      <c r="H42" s="40"/>
      <c r="I42" s="40"/>
      <c r="J42" s="40"/>
      <c r="K42" s="49"/>
      <c r="L42" s="40"/>
      <c r="M42" s="40"/>
      <c r="N42" s="40"/>
      <c r="O42" s="40"/>
      <c r="P42" s="40"/>
      <c r="Q42" s="40"/>
      <c r="R42" s="32"/>
      <c r="S42"/>
    </row>
    <row r="43" spans="1:21" ht="15.5" customHeight="1" x14ac:dyDescent="0.3">
      <c r="A43" s="61" t="s">
        <v>44</v>
      </c>
      <c r="B43" s="61"/>
      <c r="C43" s="61"/>
      <c r="D43" s="61"/>
      <c r="E43" s="61"/>
      <c r="F43" s="61"/>
      <c r="G43" s="61"/>
      <c r="H43" s="61"/>
      <c r="I43" s="61"/>
      <c r="J43" s="61"/>
      <c r="K43" s="61"/>
      <c r="L43" s="61"/>
      <c r="M43" s="61"/>
      <c r="N43" s="61"/>
      <c r="O43" s="61"/>
      <c r="P43" s="61"/>
      <c r="Q43" s="61"/>
      <c r="R43" s="36"/>
    </row>
    <row r="44" spans="1:21" ht="14.5" x14ac:dyDescent="0.35">
      <c r="A44"/>
      <c r="O44" s="35"/>
    </row>
    <row r="45" spans="1:21" ht="65" x14ac:dyDescent="0.35">
      <c r="A45" s="3" t="s">
        <v>4</v>
      </c>
      <c r="B45" s="4" t="s">
        <v>5</v>
      </c>
      <c r="C45" s="5" t="s">
        <v>6</v>
      </c>
      <c r="D45" s="4" t="s">
        <v>7</v>
      </c>
      <c r="E45" s="4" t="s">
        <v>8</v>
      </c>
      <c r="F45" s="6" t="s">
        <v>9</v>
      </c>
      <c r="G45" s="6" t="s">
        <v>10</v>
      </c>
      <c r="H45" s="6" t="s">
        <v>38</v>
      </c>
      <c r="I45" s="52" t="s">
        <v>12</v>
      </c>
      <c r="J45" s="52" t="s">
        <v>13</v>
      </c>
      <c r="K45" s="52" t="s">
        <v>60</v>
      </c>
      <c r="L45" s="52" t="s">
        <v>14</v>
      </c>
      <c r="M45" s="52" t="s">
        <v>39</v>
      </c>
      <c r="N45" s="7" t="s">
        <v>40</v>
      </c>
      <c r="O45"/>
      <c r="P45"/>
      <c r="Q45"/>
      <c r="R45"/>
      <c r="S45"/>
    </row>
    <row r="46" spans="1:21" ht="27.75" customHeight="1" x14ac:dyDescent="0.35">
      <c r="A46" s="10">
        <v>1</v>
      </c>
      <c r="B46" s="10">
        <v>2</v>
      </c>
      <c r="C46" s="11">
        <v>3</v>
      </c>
      <c r="D46" s="10">
        <v>4</v>
      </c>
      <c r="E46" s="10">
        <v>5</v>
      </c>
      <c r="F46" s="12">
        <v>6</v>
      </c>
      <c r="G46" s="12">
        <v>7</v>
      </c>
      <c r="H46" s="12" t="s">
        <v>41</v>
      </c>
      <c r="I46" s="12" t="s">
        <v>19</v>
      </c>
      <c r="J46" s="12" t="s">
        <v>20</v>
      </c>
      <c r="K46" s="12" t="s">
        <v>61</v>
      </c>
      <c r="L46" s="12" t="s">
        <v>62</v>
      </c>
      <c r="M46" s="12">
        <v>13</v>
      </c>
      <c r="N46" s="12" t="s">
        <v>63</v>
      </c>
      <c r="O46"/>
      <c r="P46"/>
      <c r="Q46"/>
      <c r="R46"/>
      <c r="S46"/>
    </row>
    <row r="47" spans="1:21" ht="21.75" customHeight="1" x14ac:dyDescent="0.35">
      <c r="A47" s="13" t="s">
        <v>21</v>
      </c>
      <c r="B47" s="3">
        <v>1</v>
      </c>
      <c r="C47" s="50" t="s">
        <v>22</v>
      </c>
      <c r="D47" s="51" t="s">
        <v>25</v>
      </c>
      <c r="E47" s="14">
        <v>8</v>
      </c>
      <c r="F47" s="53">
        <v>1689</v>
      </c>
      <c r="G47" s="15">
        <f>F47*B47</f>
        <v>1689</v>
      </c>
      <c r="H47" s="15">
        <f>G47*12</f>
        <v>20268</v>
      </c>
      <c r="I47" s="15">
        <f>H47*10%</f>
        <v>2026.8000000000002</v>
      </c>
      <c r="J47" s="15">
        <f>H47*5%</f>
        <v>1013.4000000000001</v>
      </c>
      <c r="K47" s="15">
        <f>H47*5%</f>
        <v>1013.4000000000001</v>
      </c>
      <c r="L47" s="15">
        <f>(H47+I47+J47+K47)*23.59%</f>
        <v>5737.4654400000009</v>
      </c>
      <c r="M47" s="37">
        <v>426.86</v>
      </c>
      <c r="N47" s="15">
        <f>H47+I47+J47+K47+L47+M47</f>
        <v>30485.925440000003</v>
      </c>
      <c r="O47"/>
      <c r="P47"/>
      <c r="Q47"/>
      <c r="R47"/>
      <c r="S47"/>
      <c r="U47" s="17"/>
    </row>
    <row r="48" spans="1:21" ht="17.25" customHeight="1" x14ac:dyDescent="0.35">
      <c r="A48" s="13" t="s">
        <v>23</v>
      </c>
      <c r="B48" s="3">
        <v>0.5</v>
      </c>
      <c r="C48" s="18" t="s">
        <v>24</v>
      </c>
      <c r="D48" s="19" t="s">
        <v>25</v>
      </c>
      <c r="E48" s="19">
        <v>9</v>
      </c>
      <c r="F48" s="54">
        <v>2011</v>
      </c>
      <c r="G48" s="14">
        <f t="shared" ref="G48:G56" si="16">F48*B48</f>
        <v>1005.5</v>
      </c>
      <c r="H48" s="15">
        <f t="shared" ref="H48:H56" si="17">G48*12</f>
        <v>12066</v>
      </c>
      <c r="I48" s="15">
        <f t="shared" ref="I48:I56" si="18">H48*10%</f>
        <v>1206.6000000000001</v>
      </c>
      <c r="J48" s="15">
        <f t="shared" ref="J48:J56" si="19">H48*5%</f>
        <v>603.30000000000007</v>
      </c>
      <c r="K48" s="15">
        <f t="shared" ref="K48:K56" si="20">H48*5%</f>
        <v>603.30000000000007</v>
      </c>
      <c r="L48" s="15">
        <f t="shared" ref="L48:L56" si="21">(H48+I48+J48+K48)*23.59%</f>
        <v>3415.6432799999998</v>
      </c>
      <c r="M48" s="37">
        <v>426.86</v>
      </c>
      <c r="N48" s="15">
        <f t="shared" ref="N48:N56" si="22">H48+I48+J48+K48+L48+M48</f>
        <v>18321.703279999998</v>
      </c>
      <c r="O48"/>
      <c r="P48"/>
      <c r="Q48"/>
      <c r="R48"/>
      <c r="S48"/>
      <c r="U48" s="17"/>
    </row>
    <row r="49" spans="1:21" ht="17.25" customHeight="1" x14ac:dyDescent="0.35">
      <c r="A49" s="13" t="s">
        <v>26</v>
      </c>
      <c r="B49" s="3">
        <v>0.5</v>
      </c>
      <c r="C49" s="18" t="s">
        <v>24</v>
      </c>
      <c r="D49" s="19" t="s">
        <v>25</v>
      </c>
      <c r="E49" s="19">
        <v>9</v>
      </c>
      <c r="F49" s="54">
        <v>2011</v>
      </c>
      <c r="G49" s="14">
        <f t="shared" si="16"/>
        <v>1005.5</v>
      </c>
      <c r="H49" s="15">
        <f t="shared" si="17"/>
        <v>12066</v>
      </c>
      <c r="I49" s="15">
        <f t="shared" si="18"/>
        <v>1206.6000000000001</v>
      </c>
      <c r="J49" s="15">
        <f t="shared" si="19"/>
        <v>603.30000000000007</v>
      </c>
      <c r="K49" s="15">
        <f t="shared" si="20"/>
        <v>603.30000000000007</v>
      </c>
      <c r="L49" s="15">
        <f t="shared" si="21"/>
        <v>3415.6432799999998</v>
      </c>
      <c r="M49" s="37">
        <v>426.86</v>
      </c>
      <c r="N49" s="15">
        <f t="shared" si="22"/>
        <v>18321.703279999998</v>
      </c>
      <c r="O49"/>
      <c r="P49"/>
      <c r="Q49"/>
      <c r="R49"/>
      <c r="S49"/>
      <c r="U49" s="17"/>
    </row>
    <row r="50" spans="1:21" ht="17.25" customHeight="1" x14ac:dyDescent="0.35">
      <c r="A50" s="13" t="s">
        <v>27</v>
      </c>
      <c r="B50" s="3">
        <v>0.5</v>
      </c>
      <c r="C50" s="18" t="s">
        <v>24</v>
      </c>
      <c r="D50" s="19" t="s">
        <v>25</v>
      </c>
      <c r="E50" s="19">
        <v>9</v>
      </c>
      <c r="F50" s="54">
        <v>2011</v>
      </c>
      <c r="G50" s="14">
        <f t="shared" si="16"/>
        <v>1005.5</v>
      </c>
      <c r="H50" s="15">
        <f t="shared" si="17"/>
        <v>12066</v>
      </c>
      <c r="I50" s="15">
        <f t="shared" si="18"/>
        <v>1206.6000000000001</v>
      </c>
      <c r="J50" s="15">
        <f t="shared" si="19"/>
        <v>603.30000000000007</v>
      </c>
      <c r="K50" s="15">
        <f t="shared" si="20"/>
        <v>603.30000000000007</v>
      </c>
      <c r="L50" s="15">
        <f t="shared" si="21"/>
        <v>3415.6432799999998</v>
      </c>
      <c r="M50" s="37">
        <v>426.86</v>
      </c>
      <c r="N50" s="15">
        <f t="shared" si="22"/>
        <v>18321.703279999998</v>
      </c>
      <c r="O50"/>
      <c r="P50"/>
      <c r="Q50"/>
      <c r="R50"/>
      <c r="S50"/>
      <c r="U50" s="17"/>
    </row>
    <row r="51" spans="1:21" ht="17" customHeight="1" x14ac:dyDescent="0.35">
      <c r="A51" s="13" t="s">
        <v>28</v>
      </c>
      <c r="B51" s="3">
        <v>0.5</v>
      </c>
      <c r="C51" s="18" t="s">
        <v>24</v>
      </c>
      <c r="D51" s="19" t="s">
        <v>25</v>
      </c>
      <c r="E51" s="19">
        <v>9</v>
      </c>
      <c r="F51" s="54">
        <v>2011</v>
      </c>
      <c r="G51" s="14">
        <f t="shared" si="16"/>
        <v>1005.5</v>
      </c>
      <c r="H51" s="15">
        <f t="shared" si="17"/>
        <v>12066</v>
      </c>
      <c r="I51" s="15">
        <f t="shared" si="18"/>
        <v>1206.6000000000001</v>
      </c>
      <c r="J51" s="15">
        <f t="shared" si="19"/>
        <v>603.30000000000007</v>
      </c>
      <c r="K51" s="15">
        <f t="shared" si="20"/>
        <v>603.30000000000007</v>
      </c>
      <c r="L51" s="15">
        <f t="shared" si="21"/>
        <v>3415.6432799999998</v>
      </c>
      <c r="M51" s="37">
        <v>426.86</v>
      </c>
      <c r="N51" s="15">
        <f t="shared" si="22"/>
        <v>18321.703279999998</v>
      </c>
      <c r="O51"/>
      <c r="P51"/>
      <c r="Q51"/>
      <c r="R51"/>
      <c r="S51"/>
      <c r="U51" s="17"/>
    </row>
    <row r="52" spans="1:21" s="36" customFormat="1" ht="17" customHeight="1" x14ac:dyDescent="0.35">
      <c r="A52" s="13" t="s">
        <v>29</v>
      </c>
      <c r="B52" s="3">
        <v>0.5</v>
      </c>
      <c r="C52" s="18" t="s">
        <v>24</v>
      </c>
      <c r="D52" s="19" t="s">
        <v>25</v>
      </c>
      <c r="E52" s="19">
        <v>9</v>
      </c>
      <c r="F52" s="54">
        <v>2011</v>
      </c>
      <c r="G52" s="14">
        <f t="shared" si="16"/>
        <v>1005.5</v>
      </c>
      <c r="H52" s="15">
        <f t="shared" si="17"/>
        <v>12066</v>
      </c>
      <c r="I52" s="15">
        <f t="shared" si="18"/>
        <v>1206.6000000000001</v>
      </c>
      <c r="J52" s="15">
        <f t="shared" si="19"/>
        <v>603.30000000000007</v>
      </c>
      <c r="K52" s="15">
        <f t="shared" si="20"/>
        <v>603.30000000000007</v>
      </c>
      <c r="L52" s="15">
        <f t="shared" si="21"/>
        <v>3415.6432799999998</v>
      </c>
      <c r="M52" s="37">
        <v>426.86</v>
      </c>
      <c r="N52" s="15">
        <f t="shared" si="22"/>
        <v>18321.703279999998</v>
      </c>
      <c r="O52"/>
      <c r="P52"/>
      <c r="Q52"/>
      <c r="R52"/>
      <c r="S52" s="38"/>
      <c r="U52" s="39"/>
    </row>
    <row r="53" spans="1:21" s="36" customFormat="1" ht="17" customHeight="1" x14ac:dyDescent="0.35">
      <c r="A53" s="13" t="s">
        <v>29</v>
      </c>
      <c r="B53" s="3">
        <v>0.5</v>
      </c>
      <c r="C53" s="18" t="s">
        <v>24</v>
      </c>
      <c r="D53" s="19" t="s">
        <v>25</v>
      </c>
      <c r="E53" s="19">
        <v>9</v>
      </c>
      <c r="F53" s="54">
        <v>2011</v>
      </c>
      <c r="G53" s="14">
        <f t="shared" si="16"/>
        <v>1005.5</v>
      </c>
      <c r="H53" s="15">
        <f t="shared" si="17"/>
        <v>12066</v>
      </c>
      <c r="I53" s="15">
        <f t="shared" si="18"/>
        <v>1206.6000000000001</v>
      </c>
      <c r="J53" s="15">
        <f t="shared" si="19"/>
        <v>603.30000000000007</v>
      </c>
      <c r="K53" s="15">
        <f t="shared" si="20"/>
        <v>603.30000000000007</v>
      </c>
      <c r="L53" s="15">
        <f t="shared" si="21"/>
        <v>3415.6432799999998</v>
      </c>
      <c r="M53" s="37">
        <v>426.86</v>
      </c>
      <c r="N53" s="15">
        <f t="shared" si="22"/>
        <v>18321.703279999998</v>
      </c>
      <c r="O53"/>
      <c r="P53"/>
      <c r="Q53"/>
      <c r="R53"/>
      <c r="S53" s="38"/>
      <c r="U53" s="39"/>
    </row>
    <row r="54" spans="1:21" ht="17.25" customHeight="1" x14ac:dyDescent="0.35">
      <c r="A54" s="23" t="s">
        <v>30</v>
      </c>
      <c r="B54" s="3">
        <v>1</v>
      </c>
      <c r="C54" s="18" t="s">
        <v>24</v>
      </c>
      <c r="D54" s="19" t="s">
        <v>31</v>
      </c>
      <c r="E54" s="19">
        <v>12</v>
      </c>
      <c r="F54" s="55">
        <v>3779</v>
      </c>
      <c r="G54" s="14">
        <f t="shared" si="16"/>
        <v>3779</v>
      </c>
      <c r="H54" s="15">
        <f t="shared" si="17"/>
        <v>45348</v>
      </c>
      <c r="I54" s="15">
        <f t="shared" si="18"/>
        <v>4534.8</v>
      </c>
      <c r="J54" s="15">
        <f t="shared" si="19"/>
        <v>2267.4</v>
      </c>
      <c r="K54" s="15">
        <f t="shared" si="20"/>
        <v>2267.4</v>
      </c>
      <c r="L54" s="15">
        <f t="shared" si="21"/>
        <v>12837.111840000001</v>
      </c>
      <c r="M54" s="37">
        <v>426.86</v>
      </c>
      <c r="N54" s="15">
        <f t="shared" si="22"/>
        <v>67681.571840000004</v>
      </c>
      <c r="O54"/>
      <c r="P54"/>
      <c r="Q54"/>
      <c r="R54"/>
      <c r="S54"/>
      <c r="U54" s="17"/>
    </row>
    <row r="55" spans="1:21" s="36" customFormat="1" ht="17.25" customHeight="1" x14ac:dyDescent="0.35">
      <c r="A55" s="23" t="s">
        <v>30</v>
      </c>
      <c r="B55" s="3">
        <v>1</v>
      </c>
      <c r="C55" s="18" t="s">
        <v>24</v>
      </c>
      <c r="D55" s="19" t="s">
        <v>31</v>
      </c>
      <c r="E55" s="19">
        <v>12</v>
      </c>
      <c r="F55" s="55">
        <v>3779</v>
      </c>
      <c r="G55" s="14">
        <f t="shared" si="16"/>
        <v>3779</v>
      </c>
      <c r="H55" s="15">
        <f t="shared" si="17"/>
        <v>45348</v>
      </c>
      <c r="I55" s="15">
        <f t="shared" si="18"/>
        <v>4534.8</v>
      </c>
      <c r="J55" s="15">
        <f t="shared" si="19"/>
        <v>2267.4</v>
      </c>
      <c r="K55" s="15">
        <f t="shared" si="20"/>
        <v>2267.4</v>
      </c>
      <c r="L55" s="15">
        <f t="shared" si="21"/>
        <v>12837.111840000001</v>
      </c>
      <c r="M55" s="37">
        <v>426.86</v>
      </c>
      <c r="N55" s="15">
        <f t="shared" si="22"/>
        <v>67681.571840000004</v>
      </c>
      <c r="O55"/>
      <c r="P55"/>
      <c r="Q55"/>
      <c r="R55"/>
      <c r="S55" s="38"/>
      <c r="U55" s="39"/>
    </row>
    <row r="56" spans="1:21" ht="14.5" x14ac:dyDescent="0.35">
      <c r="A56" s="23" t="s">
        <v>30</v>
      </c>
      <c r="B56" s="3">
        <v>1</v>
      </c>
      <c r="C56" s="18" t="s">
        <v>24</v>
      </c>
      <c r="D56" s="19" t="s">
        <v>31</v>
      </c>
      <c r="E56" s="19">
        <v>12</v>
      </c>
      <c r="F56" s="55">
        <v>3779</v>
      </c>
      <c r="G56" s="14">
        <f t="shared" si="16"/>
        <v>3779</v>
      </c>
      <c r="H56" s="15">
        <f t="shared" si="17"/>
        <v>45348</v>
      </c>
      <c r="I56" s="15">
        <f t="shared" si="18"/>
        <v>4534.8</v>
      </c>
      <c r="J56" s="15">
        <f t="shared" si="19"/>
        <v>2267.4</v>
      </c>
      <c r="K56" s="15">
        <f t="shared" si="20"/>
        <v>2267.4</v>
      </c>
      <c r="L56" s="15">
        <f t="shared" si="21"/>
        <v>12837.111840000001</v>
      </c>
      <c r="M56" s="37">
        <v>426.86</v>
      </c>
      <c r="N56" s="15">
        <f t="shared" si="22"/>
        <v>67681.571840000004</v>
      </c>
      <c r="O56"/>
      <c r="P56"/>
      <c r="Q56"/>
      <c r="R56"/>
      <c r="S56"/>
      <c r="U56" s="17"/>
    </row>
    <row r="57" spans="1:21" ht="14.5" x14ac:dyDescent="0.35">
      <c r="A57" s="24" t="s">
        <v>32</v>
      </c>
      <c r="B57" s="25">
        <f>SUM(B47:B56)</f>
        <v>7</v>
      </c>
      <c r="C57" s="26"/>
      <c r="D57" s="27"/>
      <c r="E57" s="28"/>
      <c r="F57" s="28"/>
      <c r="G57" s="29">
        <f>SUM(G47:G56)</f>
        <v>19059</v>
      </c>
      <c r="H57" s="29">
        <f t="shared" ref="H57:L57" si="23">SUM(H47:H56)</f>
        <v>228708</v>
      </c>
      <c r="I57" s="29">
        <f t="shared" si="23"/>
        <v>22870.799999999999</v>
      </c>
      <c r="J57" s="29">
        <f t="shared" si="23"/>
        <v>11435.4</v>
      </c>
      <c r="K57" s="29">
        <f>SUM(K47:K56)</f>
        <v>11435.4</v>
      </c>
      <c r="L57" s="29">
        <f t="shared" si="23"/>
        <v>64742.660640000002</v>
      </c>
      <c r="M57" s="29">
        <f>SUM(M47:M56)</f>
        <v>4268.6000000000004</v>
      </c>
      <c r="N57" s="29">
        <f>SUM(N47:N56)</f>
        <v>343460.86063999997</v>
      </c>
      <c r="O57"/>
      <c r="P57"/>
      <c r="Q57"/>
      <c r="R57"/>
      <c r="S57"/>
    </row>
    <row r="58" spans="1:21" ht="14.5" x14ac:dyDescent="0.35">
      <c r="L58" s="30" t="s">
        <v>33</v>
      </c>
      <c r="N58" s="29">
        <v>343461</v>
      </c>
      <c r="O58"/>
      <c r="P58"/>
      <c r="Q58"/>
      <c r="R58"/>
      <c r="S58"/>
    </row>
    <row r="59" spans="1:21" ht="44" customHeight="1" x14ac:dyDescent="0.35">
      <c r="A59" s="60" t="s">
        <v>45</v>
      </c>
      <c r="B59" s="60"/>
      <c r="C59" s="60"/>
      <c r="D59" s="60"/>
      <c r="E59" s="60"/>
      <c r="F59" s="60"/>
      <c r="G59" s="60"/>
      <c r="H59" s="60"/>
      <c r="I59" s="60"/>
      <c r="J59" s="60"/>
      <c r="K59" s="60"/>
      <c r="L59" s="60"/>
      <c r="M59" s="60"/>
      <c r="N59" s="60"/>
      <c r="O59" s="48"/>
      <c r="P59" s="48"/>
      <c r="Q59" s="48"/>
      <c r="R59" s="32"/>
      <c r="S59"/>
    </row>
    <row r="60" spans="1:21" ht="14.5" x14ac:dyDescent="0.35">
      <c r="A60" s="40"/>
      <c r="B60" s="40"/>
      <c r="C60" s="40"/>
      <c r="D60" s="40"/>
      <c r="E60" s="40"/>
      <c r="F60" s="40"/>
      <c r="G60" s="40"/>
      <c r="H60" s="40"/>
      <c r="I60" s="40"/>
      <c r="J60" s="40"/>
      <c r="K60" s="49"/>
      <c r="L60" s="40"/>
      <c r="M60" s="40"/>
      <c r="N60" s="40"/>
      <c r="O60" s="40"/>
      <c r="P60" s="40"/>
      <c r="Q60" s="40"/>
      <c r="R60" s="32"/>
      <c r="S60"/>
    </row>
    <row r="61" spans="1:21" ht="14.5" x14ac:dyDescent="0.35">
      <c r="A61" s="40"/>
      <c r="B61" s="40"/>
      <c r="C61" s="40"/>
      <c r="D61" s="40"/>
      <c r="E61" s="40"/>
      <c r="F61" s="40"/>
      <c r="G61" s="40"/>
      <c r="H61" s="40"/>
      <c r="I61" s="40"/>
      <c r="J61" s="40"/>
      <c r="K61" s="49"/>
      <c r="L61" s="40"/>
      <c r="M61" s="40"/>
      <c r="N61" s="40"/>
      <c r="O61" s="40"/>
      <c r="P61" s="40"/>
      <c r="Q61" s="40"/>
      <c r="R61" s="32"/>
      <c r="S61"/>
    </row>
    <row r="62" spans="1:21" ht="15" x14ac:dyDescent="0.35">
      <c r="A62" s="61" t="s">
        <v>46</v>
      </c>
      <c r="B62" s="61"/>
      <c r="C62" s="61"/>
      <c r="D62" s="61"/>
      <c r="E62" s="61"/>
      <c r="F62" s="61"/>
      <c r="G62" s="40"/>
      <c r="H62" s="40"/>
      <c r="I62" s="40"/>
      <c r="J62" s="40"/>
      <c r="K62" s="49"/>
      <c r="L62" s="40"/>
      <c r="M62" s="40"/>
      <c r="N62" s="40"/>
      <c r="O62" s="40"/>
      <c r="P62" s="40"/>
      <c r="Q62" s="40"/>
      <c r="R62" s="32"/>
      <c r="S62"/>
    </row>
    <row r="63" spans="1:21" ht="14.5" x14ac:dyDescent="0.35">
      <c r="G63" s="40"/>
      <c r="H63" s="40"/>
      <c r="I63" s="40"/>
      <c r="J63" s="40"/>
      <c r="K63" s="49"/>
      <c r="L63" s="40"/>
      <c r="M63" s="40"/>
      <c r="N63" s="40"/>
      <c r="O63" s="40"/>
      <c r="P63" s="40"/>
      <c r="Q63" s="40"/>
      <c r="R63" s="32"/>
      <c r="S63"/>
    </row>
    <row r="64" spans="1:21" ht="14.5" x14ac:dyDescent="0.35">
      <c r="A64" s="57" t="s">
        <v>47</v>
      </c>
      <c r="B64" s="57"/>
      <c r="C64" s="57"/>
      <c r="D64" s="57"/>
      <c r="E64" s="57"/>
      <c r="F64" s="57"/>
      <c r="G64" s="40"/>
      <c r="H64" s="40"/>
      <c r="I64" s="40"/>
      <c r="J64" s="40"/>
      <c r="K64" s="49"/>
      <c r="L64" s="40"/>
      <c r="M64" s="40"/>
      <c r="N64" s="40"/>
      <c r="O64" s="40"/>
      <c r="P64" s="40"/>
      <c r="Q64" s="40"/>
      <c r="R64" s="32"/>
      <c r="S64"/>
    </row>
    <row r="65" spans="1:19" ht="14.5" x14ac:dyDescent="0.35">
      <c r="A65" s="41"/>
      <c r="B65" s="41"/>
      <c r="C65" s="41"/>
      <c r="D65" s="41"/>
      <c r="E65" s="41"/>
      <c r="F65" s="41"/>
      <c r="G65" s="40"/>
      <c r="H65" s="40"/>
      <c r="I65" s="40"/>
      <c r="J65" s="40"/>
      <c r="K65" s="49"/>
      <c r="L65" s="40"/>
      <c r="M65" s="40"/>
      <c r="N65" s="40"/>
      <c r="O65" s="40"/>
      <c r="P65" s="40"/>
      <c r="Q65" s="40"/>
      <c r="R65" s="32"/>
      <c r="S65"/>
    </row>
    <row r="66" spans="1:19" ht="14.5" x14ac:dyDescent="0.35">
      <c r="E66" s="58" t="s">
        <v>48</v>
      </c>
      <c r="F66" s="58"/>
      <c r="G66" s="40"/>
      <c r="H66" s="40"/>
      <c r="I66" s="40"/>
      <c r="J66" s="40"/>
      <c r="K66" s="49"/>
      <c r="L66" s="40"/>
      <c r="M66" s="40"/>
      <c r="N66" s="40"/>
      <c r="O66" s="40"/>
      <c r="P66" s="40"/>
      <c r="Q66" s="40"/>
      <c r="R66" s="32"/>
      <c r="S66"/>
    </row>
    <row r="67" spans="1:19" ht="52" x14ac:dyDescent="0.35">
      <c r="E67" s="42" t="s">
        <v>49</v>
      </c>
      <c r="F67" s="42" t="s">
        <v>50</v>
      </c>
      <c r="G67" s="40"/>
      <c r="H67" s="40"/>
      <c r="I67" s="40"/>
      <c r="J67" s="40"/>
      <c r="K67" s="49"/>
      <c r="L67" s="40"/>
      <c r="M67" s="40"/>
      <c r="N67" s="40"/>
      <c r="O67" s="40"/>
      <c r="P67" s="40"/>
      <c r="Q67" s="40"/>
      <c r="R67" s="32"/>
      <c r="S67"/>
    </row>
    <row r="68" spans="1:19" ht="25" x14ac:dyDescent="0.35">
      <c r="E68" s="43" t="s">
        <v>51</v>
      </c>
      <c r="F68" s="43" t="s">
        <v>52</v>
      </c>
      <c r="G68" s="40"/>
      <c r="H68" s="40"/>
      <c r="I68" s="40"/>
      <c r="J68" s="40"/>
      <c r="K68" s="49"/>
      <c r="L68" s="40"/>
      <c r="M68" s="40"/>
      <c r="N68" s="40"/>
      <c r="O68" s="40"/>
      <c r="P68" s="40"/>
      <c r="Q68" s="40"/>
      <c r="R68" s="32"/>
      <c r="S68"/>
    </row>
    <row r="69" spans="1:19" ht="14.5" x14ac:dyDescent="0.35">
      <c r="E69" s="16">
        <f>75*10.6*4</f>
        <v>3180</v>
      </c>
      <c r="F69" s="16">
        <f>75*10.6*12</f>
        <v>9540</v>
      </c>
      <c r="G69" s="40"/>
      <c r="H69" s="40"/>
      <c r="I69" s="40"/>
      <c r="J69" s="40"/>
      <c r="K69" s="49"/>
      <c r="L69" s="40"/>
      <c r="M69" s="40"/>
      <c r="N69" s="40"/>
      <c r="O69" s="40"/>
      <c r="P69" s="40"/>
      <c r="Q69" s="40"/>
      <c r="R69" s="32"/>
      <c r="S69"/>
    </row>
    <row r="70" spans="1:19" ht="14.5" x14ac:dyDescent="0.35">
      <c r="G70" s="40"/>
      <c r="H70" s="40"/>
      <c r="I70" s="40"/>
      <c r="J70" s="40"/>
      <c r="K70" s="49"/>
      <c r="L70" s="40"/>
      <c r="M70" s="40"/>
      <c r="N70" s="40"/>
      <c r="O70" s="40"/>
      <c r="P70" s="40"/>
      <c r="Q70" s="40"/>
      <c r="R70" s="32"/>
      <c r="S70"/>
    </row>
    <row r="71" spans="1:19" ht="15" x14ac:dyDescent="0.35">
      <c r="A71" s="59" t="s">
        <v>53</v>
      </c>
      <c r="B71" s="59"/>
      <c r="C71" s="59"/>
      <c r="G71" s="40"/>
      <c r="H71" s="40"/>
      <c r="I71" s="40"/>
      <c r="J71" s="40"/>
      <c r="K71" s="49"/>
      <c r="L71" s="40"/>
      <c r="M71" s="40"/>
      <c r="N71" s="40"/>
      <c r="O71" s="40"/>
      <c r="P71" s="40"/>
      <c r="Q71" s="40"/>
      <c r="R71" s="32"/>
      <c r="S71"/>
    </row>
    <row r="72" spans="1:19" ht="52" x14ac:dyDescent="0.35">
      <c r="A72" s="44" t="s">
        <v>54</v>
      </c>
      <c r="B72" s="42" t="s">
        <v>49</v>
      </c>
      <c r="C72" s="42" t="s">
        <v>50</v>
      </c>
      <c r="D72" s="42" t="s">
        <v>64</v>
      </c>
      <c r="G72" s="40"/>
      <c r="H72" s="40"/>
      <c r="I72" s="40"/>
      <c r="J72" s="40"/>
      <c r="K72" s="49"/>
      <c r="L72" s="40"/>
      <c r="M72" s="40"/>
      <c r="N72" s="40"/>
      <c r="O72" s="40"/>
      <c r="P72" s="40"/>
      <c r="Q72" s="40"/>
      <c r="R72" s="32"/>
      <c r="S72"/>
    </row>
    <row r="73" spans="1:19" ht="14.5" x14ac:dyDescent="0.35">
      <c r="A73" s="45" t="s">
        <v>55</v>
      </c>
      <c r="B73" s="16">
        <f>M19</f>
        <v>104392</v>
      </c>
      <c r="C73" s="16">
        <f>N39</f>
        <v>331270</v>
      </c>
      <c r="D73" s="16">
        <f>N58</f>
        <v>343461</v>
      </c>
      <c r="G73" s="40"/>
      <c r="H73" s="40"/>
      <c r="I73" s="40"/>
      <c r="J73" s="40"/>
      <c r="K73" s="49"/>
      <c r="L73" s="40"/>
      <c r="M73" s="40"/>
      <c r="N73" s="40"/>
      <c r="O73" s="40"/>
      <c r="P73" s="40"/>
      <c r="Q73" s="40"/>
      <c r="R73" s="32"/>
      <c r="S73"/>
    </row>
    <row r="74" spans="1:19" ht="14.5" x14ac:dyDescent="0.35">
      <c r="A74" s="45" t="s">
        <v>56</v>
      </c>
      <c r="B74" s="16">
        <f>P19</f>
        <v>17500</v>
      </c>
      <c r="C74" s="16">
        <v>0</v>
      </c>
      <c r="D74" s="16">
        <v>0</v>
      </c>
      <c r="G74" s="40"/>
      <c r="H74" s="40"/>
      <c r="I74" s="40"/>
      <c r="J74" s="40"/>
      <c r="K74" s="49"/>
      <c r="L74" s="40"/>
      <c r="M74" s="40"/>
      <c r="N74" s="40"/>
      <c r="O74" s="40"/>
      <c r="P74" s="40"/>
      <c r="Q74" s="40"/>
      <c r="R74" s="32"/>
      <c r="S74"/>
    </row>
    <row r="75" spans="1:19" ht="14.5" x14ac:dyDescent="0.35">
      <c r="A75" s="45" t="s">
        <v>57</v>
      </c>
      <c r="B75" s="16">
        <f>Q19</f>
        <v>12000</v>
      </c>
      <c r="C75" s="16">
        <v>0</v>
      </c>
      <c r="D75" s="16">
        <v>0</v>
      </c>
      <c r="G75" s="40"/>
      <c r="H75" s="40"/>
      <c r="I75" s="40"/>
      <c r="J75" s="40"/>
      <c r="K75" s="49"/>
      <c r="L75" s="40"/>
      <c r="M75" s="40"/>
      <c r="N75" s="40"/>
      <c r="O75" s="40"/>
      <c r="P75" s="40"/>
      <c r="Q75" s="40"/>
      <c r="R75" s="32"/>
      <c r="S75"/>
    </row>
    <row r="76" spans="1:19" ht="14.5" x14ac:dyDescent="0.35">
      <c r="A76" s="45" t="s">
        <v>58</v>
      </c>
      <c r="B76" s="16">
        <f>E69</f>
        <v>3180</v>
      </c>
      <c r="C76" s="16">
        <f>F69</f>
        <v>9540</v>
      </c>
      <c r="D76" s="16">
        <f>F69</f>
        <v>9540</v>
      </c>
      <c r="G76" s="40"/>
      <c r="H76" s="40"/>
      <c r="I76" s="40"/>
      <c r="J76" s="40"/>
      <c r="K76" s="49"/>
      <c r="L76" s="40"/>
      <c r="M76" s="40"/>
      <c r="N76" s="40"/>
      <c r="O76" s="40"/>
      <c r="P76" s="40"/>
      <c r="Q76" s="40"/>
      <c r="R76" s="32"/>
      <c r="S76"/>
    </row>
    <row r="77" spans="1:19" ht="14.5" x14ac:dyDescent="0.35">
      <c r="A77" s="46" t="s">
        <v>59</v>
      </c>
      <c r="B77" s="47">
        <f>SUM(B73:B76)</f>
        <v>137072</v>
      </c>
      <c r="C77" s="47">
        <f>SUM(C73:C76)</f>
        <v>340810</v>
      </c>
      <c r="D77" s="47">
        <f>SUM(D73:D76)</f>
        <v>353001</v>
      </c>
      <c r="G77" s="40"/>
      <c r="H77" s="40"/>
      <c r="I77" s="40"/>
      <c r="J77" s="40"/>
      <c r="K77" s="49"/>
      <c r="L77" s="40"/>
      <c r="M77" s="40"/>
      <c r="N77" s="40"/>
      <c r="O77" s="40"/>
      <c r="P77" s="40"/>
      <c r="Q77" s="40"/>
      <c r="R77" s="32"/>
      <c r="S77"/>
    </row>
    <row r="78" spans="1:19" ht="14.5" x14ac:dyDescent="0.35">
      <c r="A78" s="40"/>
      <c r="B78" s="40"/>
      <c r="C78" s="40"/>
      <c r="D78" s="40"/>
      <c r="E78" s="40"/>
      <c r="F78" s="40"/>
      <c r="G78" s="40"/>
      <c r="H78" s="40"/>
      <c r="I78" s="40"/>
      <c r="J78" s="40"/>
      <c r="K78" s="49"/>
      <c r="L78" s="40"/>
      <c r="M78" s="40"/>
      <c r="N78" s="40"/>
      <c r="O78" s="40"/>
      <c r="P78" s="40"/>
      <c r="Q78" s="40"/>
      <c r="R78" s="32"/>
      <c r="S78"/>
    </row>
    <row r="79" spans="1:19" ht="14.5" x14ac:dyDescent="0.35">
      <c r="A79" s="40"/>
      <c r="B79" s="40"/>
      <c r="C79" s="40"/>
      <c r="D79" s="40"/>
      <c r="E79" s="40"/>
      <c r="F79" s="40"/>
      <c r="G79" s="40"/>
      <c r="H79" s="40"/>
      <c r="I79" s="40"/>
      <c r="J79" s="40"/>
      <c r="K79" s="49"/>
      <c r="L79" s="40"/>
      <c r="M79" s="40"/>
      <c r="N79" s="40"/>
      <c r="O79" s="40"/>
      <c r="P79" s="40"/>
      <c r="Q79" s="40"/>
      <c r="R79" s="32"/>
      <c r="S79"/>
    </row>
    <row r="80" spans="1:19" ht="14.5" x14ac:dyDescent="0.35">
      <c r="A80" s="40"/>
      <c r="B80" s="40"/>
      <c r="C80" s="40"/>
      <c r="D80" s="40"/>
      <c r="E80" s="40"/>
      <c r="F80" s="40"/>
      <c r="G80" s="40"/>
      <c r="H80" s="40"/>
      <c r="I80" s="40"/>
      <c r="J80" s="40"/>
      <c r="K80" s="49"/>
      <c r="L80" s="40"/>
      <c r="M80" s="40"/>
      <c r="N80" s="40"/>
      <c r="O80" s="40"/>
      <c r="P80" s="40"/>
      <c r="Q80" s="40"/>
      <c r="R80" s="32"/>
      <c r="S80"/>
    </row>
    <row r="81" spans="1:19" ht="14.5" x14ac:dyDescent="0.35">
      <c r="A81" s="40"/>
      <c r="B81" s="40"/>
      <c r="C81" s="40"/>
      <c r="D81" s="40"/>
      <c r="E81" s="40"/>
      <c r="F81" s="40"/>
      <c r="G81" s="40"/>
      <c r="H81" s="40"/>
      <c r="I81" s="40"/>
      <c r="J81" s="40"/>
      <c r="K81" s="49"/>
      <c r="L81" s="40"/>
      <c r="M81" s="40"/>
      <c r="N81" s="40"/>
      <c r="O81" s="40"/>
      <c r="P81" s="40"/>
      <c r="Q81" s="40"/>
      <c r="R81" s="32"/>
      <c r="S81"/>
    </row>
    <row r="82" spans="1:19" ht="14.5" x14ac:dyDescent="0.35">
      <c r="A82" s="40"/>
      <c r="B82" s="40"/>
      <c r="C82" s="40"/>
      <c r="D82" s="40"/>
      <c r="E82" s="40"/>
      <c r="F82" s="40"/>
      <c r="G82" s="40"/>
      <c r="H82" s="40"/>
      <c r="I82" s="40"/>
      <c r="J82" s="40"/>
      <c r="K82" s="49"/>
      <c r="L82" s="40"/>
      <c r="M82" s="40"/>
      <c r="N82" s="40"/>
      <c r="O82" s="40"/>
      <c r="P82" s="40"/>
      <c r="Q82" s="40"/>
      <c r="R82" s="32"/>
      <c r="S82"/>
    </row>
    <row r="83" spans="1:19" ht="14.5" x14ac:dyDescent="0.35">
      <c r="A83" s="40"/>
      <c r="B83" s="40"/>
      <c r="C83" s="40"/>
      <c r="D83" s="40"/>
      <c r="E83" s="40"/>
      <c r="F83" s="40"/>
      <c r="G83" s="40"/>
      <c r="H83" s="40"/>
      <c r="I83" s="40"/>
      <c r="J83" s="40"/>
      <c r="K83" s="49"/>
      <c r="L83" s="40"/>
      <c r="M83" s="40"/>
      <c r="N83" s="40"/>
      <c r="O83" s="40"/>
      <c r="P83" s="40"/>
      <c r="Q83" s="40"/>
      <c r="R83" s="32"/>
      <c r="S83"/>
    </row>
    <row r="84" spans="1:19" ht="14.5" x14ac:dyDescent="0.35">
      <c r="A84" s="40"/>
      <c r="B84" s="40"/>
      <c r="C84" s="40"/>
      <c r="D84" s="40"/>
      <c r="E84" s="40"/>
      <c r="F84" s="40"/>
      <c r="G84" s="40"/>
      <c r="H84" s="40"/>
      <c r="I84" s="40"/>
      <c r="J84" s="40"/>
      <c r="K84" s="49"/>
      <c r="L84" s="40"/>
      <c r="M84" s="40"/>
      <c r="N84" s="40"/>
      <c r="O84" s="40"/>
      <c r="P84" s="40"/>
      <c r="Q84" s="40"/>
      <c r="R84" s="32"/>
      <c r="S84"/>
    </row>
    <row r="85" spans="1:19" ht="14.5" x14ac:dyDescent="0.35">
      <c r="A85" s="40"/>
      <c r="B85" s="40"/>
      <c r="C85" s="40"/>
      <c r="D85" s="40"/>
      <c r="E85" s="40"/>
      <c r="F85" s="40"/>
      <c r="G85" s="40"/>
      <c r="H85" s="40"/>
      <c r="I85" s="40"/>
      <c r="J85" s="40"/>
      <c r="K85" s="49"/>
      <c r="L85" s="40"/>
      <c r="M85" s="40"/>
      <c r="N85" s="40"/>
      <c r="O85" s="40"/>
      <c r="P85" s="40"/>
      <c r="Q85" s="40"/>
      <c r="R85" s="32"/>
      <c r="S85"/>
    </row>
    <row r="86" spans="1:19" ht="14.5" x14ac:dyDescent="0.35">
      <c r="A86" s="40"/>
      <c r="B86" s="40"/>
      <c r="C86" s="40"/>
      <c r="D86" s="40"/>
      <c r="E86" s="40"/>
      <c r="F86" s="40"/>
      <c r="G86" s="40"/>
      <c r="H86" s="40"/>
      <c r="I86" s="40"/>
      <c r="J86" s="40"/>
      <c r="K86" s="49"/>
      <c r="L86" s="40"/>
      <c r="M86" s="40"/>
      <c r="N86" s="40"/>
      <c r="O86" s="40"/>
      <c r="P86" s="40"/>
      <c r="Q86" s="40"/>
      <c r="R86" s="32"/>
      <c r="S86"/>
    </row>
    <row r="87" spans="1:19" ht="14.5" x14ac:dyDescent="0.35">
      <c r="A87" s="40"/>
      <c r="B87" s="40"/>
      <c r="C87" s="40"/>
      <c r="D87" s="40"/>
      <c r="E87" s="40"/>
      <c r="F87" s="40"/>
      <c r="G87" s="40"/>
      <c r="H87" s="40"/>
      <c r="I87" s="40"/>
      <c r="J87" s="40"/>
      <c r="K87" s="49"/>
      <c r="L87" s="40"/>
      <c r="M87" s="40"/>
      <c r="N87" s="40"/>
      <c r="O87" s="40"/>
      <c r="P87" s="40"/>
      <c r="Q87" s="40"/>
      <c r="R87" s="32"/>
      <c r="S87"/>
    </row>
    <row r="88" spans="1:19" ht="14.5" x14ac:dyDescent="0.35">
      <c r="A88" s="40"/>
      <c r="B88" s="40"/>
      <c r="C88" s="40"/>
      <c r="D88" s="40"/>
      <c r="E88" s="40"/>
      <c r="F88" s="40"/>
      <c r="G88" s="40"/>
      <c r="H88" s="40"/>
      <c r="I88" s="40"/>
      <c r="J88" s="40"/>
      <c r="K88" s="49"/>
      <c r="L88" s="40"/>
      <c r="M88" s="40"/>
      <c r="N88" s="40"/>
      <c r="O88" s="40"/>
      <c r="P88" s="40"/>
      <c r="Q88" s="40"/>
      <c r="R88" s="32"/>
      <c r="S88"/>
    </row>
    <row r="89" spans="1:19" ht="14.5" x14ac:dyDescent="0.35">
      <c r="A89" s="40"/>
      <c r="B89" s="40"/>
      <c r="C89" s="40"/>
      <c r="D89" s="40"/>
      <c r="E89" s="40"/>
      <c r="F89" s="40"/>
      <c r="G89" s="40"/>
      <c r="H89" s="40"/>
      <c r="I89" s="40"/>
      <c r="J89" s="40"/>
      <c r="K89" s="49"/>
      <c r="L89" s="40"/>
      <c r="M89" s="40"/>
      <c r="N89" s="40"/>
      <c r="O89" s="40"/>
      <c r="P89" s="40"/>
      <c r="Q89" s="40"/>
      <c r="R89" s="32"/>
      <c r="S89"/>
    </row>
    <row r="90" spans="1:19" ht="14.5" x14ac:dyDescent="0.35">
      <c r="A90" s="40"/>
      <c r="B90" s="40"/>
      <c r="C90" s="40"/>
      <c r="D90" s="40"/>
      <c r="E90" s="40"/>
      <c r="F90" s="40"/>
      <c r="G90" s="40"/>
      <c r="H90" s="40"/>
      <c r="I90" s="40"/>
      <c r="J90" s="40"/>
      <c r="K90" s="49"/>
      <c r="L90" s="40"/>
      <c r="M90" s="40"/>
      <c r="N90" s="40"/>
      <c r="O90" s="40"/>
      <c r="P90" s="40"/>
      <c r="Q90" s="40"/>
      <c r="R90" s="32"/>
      <c r="S90"/>
    </row>
    <row r="91" spans="1:19" ht="14.5" x14ac:dyDescent="0.35">
      <c r="A91" s="40"/>
      <c r="B91" s="40"/>
      <c r="C91" s="40"/>
      <c r="D91" s="40"/>
      <c r="E91" s="40"/>
      <c r="F91" s="40"/>
      <c r="G91" s="40"/>
      <c r="H91" s="40"/>
      <c r="I91" s="40"/>
      <c r="J91" s="40"/>
      <c r="K91" s="49"/>
      <c r="L91" s="40"/>
      <c r="M91" s="40"/>
      <c r="N91" s="40"/>
      <c r="O91" s="40"/>
      <c r="P91" s="40"/>
      <c r="Q91" s="40"/>
      <c r="R91" s="32"/>
      <c r="S91"/>
    </row>
    <row r="92" spans="1:19" ht="14.5" x14ac:dyDescent="0.35">
      <c r="A92" s="40"/>
      <c r="B92" s="40"/>
      <c r="C92" s="40"/>
      <c r="D92" s="40"/>
      <c r="E92" s="40"/>
      <c r="F92" s="40"/>
      <c r="G92" s="40"/>
      <c r="H92" s="40"/>
      <c r="I92" s="40"/>
      <c r="J92" s="40"/>
      <c r="K92" s="49"/>
      <c r="L92" s="40"/>
      <c r="M92" s="40"/>
      <c r="N92" s="40"/>
      <c r="O92" s="40"/>
      <c r="P92" s="40"/>
      <c r="Q92" s="40"/>
      <c r="R92" s="32"/>
      <c r="S92"/>
    </row>
    <row r="93" spans="1:19" ht="14.5" x14ac:dyDescent="0.35">
      <c r="A93" s="40"/>
      <c r="B93" s="40"/>
      <c r="C93" s="40"/>
      <c r="D93" s="40"/>
      <c r="E93" s="40"/>
      <c r="F93" s="40"/>
      <c r="G93" s="40"/>
      <c r="H93" s="40"/>
      <c r="I93" s="40"/>
      <c r="J93" s="40"/>
      <c r="K93" s="49"/>
      <c r="L93" s="40"/>
      <c r="M93" s="40"/>
      <c r="N93" s="40"/>
      <c r="O93" s="40"/>
      <c r="P93" s="40"/>
      <c r="Q93" s="40"/>
      <c r="R93" s="32"/>
      <c r="S93"/>
    </row>
    <row r="94" spans="1:19" ht="14.5" x14ac:dyDescent="0.35">
      <c r="A94" s="40"/>
      <c r="B94" s="40"/>
      <c r="C94" s="40"/>
      <c r="D94" s="40"/>
      <c r="E94" s="40"/>
      <c r="F94" s="40"/>
      <c r="G94" s="40"/>
      <c r="H94" s="40"/>
      <c r="I94" s="40"/>
      <c r="J94" s="40"/>
      <c r="K94" s="49"/>
      <c r="L94" s="40"/>
      <c r="M94" s="40"/>
      <c r="N94" s="40"/>
      <c r="O94" s="40"/>
      <c r="P94" s="40"/>
      <c r="Q94" s="40"/>
      <c r="R94" s="32"/>
      <c r="S94"/>
    </row>
    <row r="95" spans="1:19" ht="14.5" x14ac:dyDescent="0.35">
      <c r="A95" s="40"/>
      <c r="B95" s="40"/>
      <c r="C95" s="40"/>
      <c r="D95" s="40"/>
      <c r="E95" s="40"/>
      <c r="F95" s="40"/>
      <c r="G95" s="40"/>
      <c r="H95" s="40"/>
      <c r="I95" s="40"/>
      <c r="J95" s="40"/>
      <c r="K95" s="49"/>
      <c r="L95" s="40"/>
      <c r="M95" s="40"/>
      <c r="N95" s="40"/>
      <c r="O95" s="40"/>
      <c r="P95" s="40"/>
      <c r="Q95" s="40"/>
      <c r="R95" s="32"/>
      <c r="S95"/>
    </row>
    <row r="96" spans="1:19" ht="14.5" x14ac:dyDescent="0.35">
      <c r="A96" s="40"/>
      <c r="B96" s="40"/>
      <c r="C96" s="40"/>
      <c r="D96" s="40"/>
      <c r="E96" s="40"/>
      <c r="F96" s="40"/>
      <c r="G96" s="40"/>
      <c r="H96" s="40"/>
      <c r="I96" s="40"/>
      <c r="J96" s="40"/>
      <c r="K96" s="49"/>
      <c r="L96" s="40"/>
      <c r="M96" s="40"/>
      <c r="N96" s="40"/>
      <c r="O96" s="40"/>
      <c r="P96" s="40"/>
      <c r="Q96" s="40"/>
      <c r="R96" s="32"/>
      <c r="S96"/>
    </row>
    <row r="97" spans="1:19" ht="14.5" x14ac:dyDescent="0.35">
      <c r="A97" s="40"/>
      <c r="B97" s="40"/>
      <c r="C97" s="40"/>
      <c r="D97" s="40"/>
      <c r="E97" s="40"/>
      <c r="F97" s="40"/>
      <c r="G97" s="40"/>
      <c r="H97" s="40"/>
      <c r="I97" s="40"/>
      <c r="J97" s="40"/>
      <c r="K97" s="49"/>
      <c r="L97" s="40"/>
      <c r="M97" s="40"/>
      <c r="N97" s="40"/>
      <c r="O97" s="40"/>
      <c r="P97" s="40"/>
      <c r="Q97" s="40"/>
      <c r="R97" s="32"/>
      <c r="S97"/>
    </row>
    <row r="98" spans="1:19" ht="14.5" x14ac:dyDescent="0.35">
      <c r="A98" s="40"/>
      <c r="B98" s="40"/>
      <c r="C98" s="40"/>
      <c r="D98" s="40"/>
      <c r="E98" s="40"/>
      <c r="F98" s="40"/>
      <c r="G98" s="40"/>
      <c r="H98" s="40"/>
      <c r="I98" s="40"/>
      <c r="J98" s="40"/>
      <c r="K98" s="49"/>
      <c r="L98" s="40"/>
      <c r="M98" s="40"/>
      <c r="N98" s="40"/>
      <c r="O98" s="40"/>
      <c r="P98" s="40"/>
      <c r="Q98" s="40"/>
      <c r="R98" s="32"/>
      <c r="S98"/>
    </row>
    <row r="99" spans="1:19" ht="14.5" x14ac:dyDescent="0.35">
      <c r="A99" s="40"/>
      <c r="B99" s="40"/>
      <c r="C99" s="40"/>
      <c r="D99" s="40"/>
      <c r="E99" s="40"/>
      <c r="F99" s="40"/>
      <c r="G99" s="40"/>
      <c r="H99" s="40"/>
      <c r="I99" s="40"/>
      <c r="J99" s="40"/>
      <c r="K99" s="49"/>
      <c r="L99" s="40"/>
      <c r="M99" s="40"/>
      <c r="N99" s="40"/>
      <c r="O99" s="40"/>
      <c r="P99" s="40"/>
      <c r="Q99" s="40"/>
      <c r="R99" s="32"/>
      <c r="S99"/>
    </row>
    <row r="100" spans="1:19" ht="14.5" x14ac:dyDescent="0.35">
      <c r="A100" s="40"/>
      <c r="B100" s="40"/>
      <c r="C100" s="40"/>
      <c r="D100" s="40"/>
      <c r="E100" s="40"/>
      <c r="F100" s="40"/>
      <c r="G100" s="40"/>
      <c r="H100" s="40"/>
      <c r="I100" s="40"/>
      <c r="J100" s="40"/>
      <c r="K100" s="49"/>
      <c r="L100" s="40"/>
      <c r="M100" s="40"/>
      <c r="N100" s="40"/>
      <c r="O100" s="40"/>
      <c r="P100" s="40"/>
      <c r="Q100" s="40"/>
      <c r="R100" s="32"/>
      <c r="S100"/>
    </row>
    <row r="101" spans="1:19" ht="14.5" x14ac:dyDescent="0.35">
      <c r="A101" s="40"/>
      <c r="B101" s="40"/>
      <c r="C101" s="40"/>
      <c r="D101" s="40"/>
      <c r="E101" s="40"/>
      <c r="F101" s="40"/>
      <c r="G101" s="40"/>
      <c r="H101" s="40"/>
      <c r="I101" s="40"/>
      <c r="J101" s="40"/>
      <c r="K101" s="49"/>
      <c r="L101" s="40"/>
      <c r="M101" s="40"/>
      <c r="N101" s="40"/>
      <c r="O101" s="40"/>
      <c r="P101" s="40"/>
      <c r="Q101" s="40"/>
      <c r="R101" s="32"/>
      <c r="S101"/>
    </row>
    <row r="102" spans="1:19" ht="14.5" x14ac:dyDescent="0.35">
      <c r="A102" s="40"/>
      <c r="B102" s="40"/>
      <c r="C102" s="40"/>
      <c r="D102" s="40"/>
      <c r="E102" s="40"/>
      <c r="F102" s="40"/>
      <c r="G102" s="40"/>
      <c r="H102" s="40"/>
      <c r="I102" s="40"/>
      <c r="J102" s="40"/>
      <c r="K102" s="49"/>
      <c r="L102" s="40"/>
      <c r="M102" s="40"/>
      <c r="N102" s="40"/>
      <c r="O102" s="40"/>
      <c r="P102" s="40"/>
      <c r="Q102" s="40"/>
      <c r="R102" s="32"/>
      <c r="S102"/>
    </row>
    <row r="103" spans="1:19" ht="14.5" x14ac:dyDescent="0.35">
      <c r="A103" s="40"/>
      <c r="B103" s="40"/>
      <c r="C103" s="40"/>
      <c r="D103" s="40"/>
      <c r="E103" s="40"/>
      <c r="F103" s="40"/>
      <c r="G103" s="40"/>
      <c r="H103" s="40"/>
      <c r="I103" s="40"/>
      <c r="J103" s="40"/>
      <c r="K103" s="49"/>
      <c r="L103" s="40"/>
      <c r="M103" s="40"/>
      <c r="N103" s="40"/>
      <c r="O103" s="40"/>
      <c r="P103" s="40"/>
      <c r="Q103" s="40"/>
      <c r="R103" s="32"/>
      <c r="S103"/>
    </row>
    <row r="104" spans="1:19" ht="14.5" x14ac:dyDescent="0.35">
      <c r="A104" s="40"/>
      <c r="B104" s="40"/>
      <c r="C104" s="40"/>
      <c r="D104" s="40"/>
      <c r="E104" s="40"/>
      <c r="F104" s="40"/>
      <c r="G104" s="40"/>
      <c r="H104" s="40"/>
      <c r="I104" s="40"/>
      <c r="J104" s="40"/>
      <c r="K104" s="49"/>
      <c r="L104" s="40"/>
      <c r="M104" s="40"/>
      <c r="N104" s="40"/>
      <c r="O104" s="40"/>
      <c r="P104" s="40"/>
      <c r="Q104" s="40"/>
      <c r="R104" s="32"/>
      <c r="S104"/>
    </row>
    <row r="105" spans="1:19" ht="14.5" x14ac:dyDescent="0.35">
      <c r="A105" s="40"/>
      <c r="B105" s="40"/>
      <c r="C105" s="40"/>
      <c r="D105" s="40"/>
      <c r="E105" s="40"/>
      <c r="F105" s="40"/>
      <c r="G105" s="40"/>
      <c r="H105" s="40"/>
      <c r="I105" s="40"/>
      <c r="J105" s="40"/>
      <c r="K105" s="49"/>
      <c r="L105" s="40"/>
      <c r="M105" s="40"/>
      <c r="N105" s="40"/>
      <c r="O105" s="40"/>
      <c r="P105" s="40"/>
      <c r="Q105" s="40"/>
      <c r="R105" s="32"/>
      <c r="S105"/>
    </row>
    <row r="106" spans="1:19" ht="14.5" x14ac:dyDescent="0.35">
      <c r="A106" s="40"/>
      <c r="B106" s="40"/>
      <c r="C106" s="40"/>
      <c r="D106" s="40"/>
      <c r="E106" s="40"/>
      <c r="F106" s="40"/>
      <c r="G106" s="40"/>
      <c r="H106" s="40"/>
      <c r="I106" s="40"/>
      <c r="J106" s="40"/>
      <c r="K106" s="49"/>
      <c r="L106" s="40"/>
      <c r="M106" s="40"/>
      <c r="N106" s="40"/>
      <c r="O106" s="40"/>
      <c r="P106" s="40"/>
      <c r="Q106" s="40"/>
      <c r="R106" s="32"/>
      <c r="S106"/>
    </row>
    <row r="107" spans="1:19" ht="14.5" x14ac:dyDescent="0.35">
      <c r="A107" s="40"/>
      <c r="B107" s="40"/>
      <c r="C107" s="40"/>
      <c r="D107" s="40"/>
      <c r="E107" s="40"/>
      <c r="F107" s="40"/>
      <c r="G107" s="40"/>
      <c r="H107" s="40"/>
      <c r="I107" s="40"/>
      <c r="J107" s="40"/>
      <c r="K107" s="49"/>
      <c r="L107" s="40"/>
      <c r="M107" s="40"/>
      <c r="N107" s="40"/>
      <c r="O107" s="40"/>
      <c r="P107" s="40"/>
      <c r="Q107" s="40"/>
      <c r="R107" s="32"/>
      <c r="S107"/>
    </row>
    <row r="108" spans="1:19" ht="14.5" x14ac:dyDescent="0.35">
      <c r="A108" s="40"/>
      <c r="B108" s="40"/>
      <c r="C108" s="40"/>
      <c r="D108" s="40"/>
      <c r="E108" s="40"/>
      <c r="F108" s="40"/>
      <c r="G108" s="40"/>
      <c r="H108" s="40"/>
      <c r="I108" s="40"/>
      <c r="J108" s="40"/>
      <c r="K108" s="49"/>
      <c r="L108" s="40"/>
      <c r="M108" s="40"/>
      <c r="N108" s="40"/>
      <c r="O108" s="40"/>
      <c r="P108" s="40"/>
      <c r="Q108" s="40"/>
      <c r="R108" s="32"/>
      <c r="S108"/>
    </row>
    <row r="109" spans="1:19" ht="14.5" x14ac:dyDescent="0.35">
      <c r="A109" s="40"/>
      <c r="B109" s="40"/>
      <c r="C109" s="40"/>
      <c r="D109" s="40"/>
      <c r="E109" s="40"/>
      <c r="F109" s="40"/>
      <c r="G109" s="40"/>
      <c r="H109" s="40"/>
      <c r="I109" s="40"/>
      <c r="J109" s="40"/>
      <c r="K109" s="49"/>
      <c r="L109" s="40"/>
      <c r="M109" s="40"/>
      <c r="N109" s="40"/>
      <c r="O109" s="40"/>
      <c r="P109" s="40"/>
      <c r="Q109" s="40"/>
      <c r="R109" s="32"/>
      <c r="S109"/>
    </row>
    <row r="110" spans="1:19" ht="14.5" x14ac:dyDescent="0.35">
      <c r="A110" s="40"/>
      <c r="B110" s="40"/>
      <c r="C110" s="40"/>
      <c r="D110" s="40"/>
      <c r="E110" s="40"/>
      <c r="F110" s="40"/>
      <c r="G110" s="40"/>
      <c r="H110" s="40"/>
      <c r="I110" s="40"/>
      <c r="J110" s="40"/>
      <c r="K110" s="49"/>
      <c r="L110" s="40"/>
      <c r="M110" s="40"/>
      <c r="N110" s="40"/>
      <c r="O110" s="40"/>
      <c r="P110" s="40"/>
      <c r="Q110" s="40"/>
      <c r="R110" s="32"/>
      <c r="S110"/>
    </row>
    <row r="111" spans="1:19" ht="14.5" x14ac:dyDescent="0.35">
      <c r="A111" s="40"/>
      <c r="B111" s="40"/>
      <c r="C111" s="40"/>
      <c r="D111" s="40"/>
      <c r="E111" s="40"/>
      <c r="F111" s="40"/>
      <c r="G111" s="40"/>
      <c r="H111" s="40"/>
      <c r="I111" s="40"/>
      <c r="J111" s="40"/>
      <c r="K111" s="49"/>
      <c r="L111" s="40"/>
      <c r="M111" s="40"/>
      <c r="N111" s="40"/>
      <c r="O111" s="40"/>
      <c r="P111" s="40"/>
      <c r="Q111" s="40"/>
      <c r="R111" s="32"/>
      <c r="S111"/>
    </row>
    <row r="112" spans="1:19" ht="14.5" x14ac:dyDescent="0.35">
      <c r="A112" s="40"/>
      <c r="B112" s="40"/>
      <c r="C112" s="40"/>
      <c r="D112" s="40"/>
      <c r="E112" s="40"/>
      <c r="F112" s="40"/>
      <c r="G112" s="40"/>
      <c r="H112" s="40"/>
      <c r="I112" s="40"/>
      <c r="J112" s="40"/>
      <c r="K112" s="49"/>
      <c r="L112" s="40"/>
      <c r="M112" s="40"/>
      <c r="N112" s="40"/>
      <c r="O112" s="40"/>
      <c r="P112" s="40"/>
      <c r="Q112" s="40"/>
      <c r="R112" s="32"/>
      <c r="S112"/>
    </row>
    <row r="113" spans="1:19" ht="14.5" x14ac:dyDescent="0.35">
      <c r="A113" s="40"/>
      <c r="B113" s="40"/>
      <c r="C113" s="40"/>
      <c r="D113" s="40"/>
      <c r="E113" s="40"/>
      <c r="F113" s="40"/>
      <c r="G113" s="40"/>
      <c r="H113" s="40"/>
      <c r="I113" s="40"/>
      <c r="J113" s="40"/>
      <c r="K113" s="49"/>
      <c r="L113" s="40"/>
      <c r="M113" s="40"/>
      <c r="N113" s="40"/>
      <c r="O113" s="40"/>
      <c r="P113" s="40"/>
      <c r="Q113" s="40"/>
      <c r="R113" s="32"/>
      <c r="S113"/>
    </row>
    <row r="114" spans="1:19" ht="14.5" x14ac:dyDescent="0.35">
      <c r="A114" s="40"/>
      <c r="B114" s="40"/>
      <c r="C114" s="40"/>
      <c r="D114" s="40"/>
      <c r="E114" s="40"/>
      <c r="F114" s="40"/>
      <c r="G114" s="40"/>
      <c r="H114" s="40"/>
      <c r="I114" s="40"/>
      <c r="J114" s="40"/>
      <c r="K114" s="49"/>
      <c r="L114" s="40"/>
      <c r="M114" s="40"/>
      <c r="N114" s="40"/>
      <c r="O114" s="40"/>
      <c r="P114" s="40"/>
      <c r="Q114" s="40"/>
      <c r="R114" s="32"/>
      <c r="S114"/>
    </row>
    <row r="115" spans="1:19" ht="14.5" x14ac:dyDescent="0.35">
      <c r="A115" s="40"/>
      <c r="B115" s="40"/>
      <c r="C115" s="40"/>
      <c r="D115" s="40"/>
      <c r="E115" s="40"/>
      <c r="F115" s="40"/>
      <c r="G115" s="40"/>
      <c r="H115" s="40"/>
      <c r="I115" s="40"/>
      <c r="J115" s="40"/>
      <c r="K115" s="49"/>
      <c r="L115" s="40"/>
      <c r="M115" s="40"/>
      <c r="N115" s="40"/>
      <c r="O115" s="40"/>
      <c r="P115" s="40"/>
      <c r="Q115" s="40"/>
      <c r="R115" s="32"/>
      <c r="S115"/>
    </row>
    <row r="116" spans="1:19" ht="14.5" x14ac:dyDescent="0.35">
      <c r="A116" s="40"/>
      <c r="B116" s="40"/>
      <c r="C116" s="40"/>
      <c r="D116" s="40"/>
      <c r="E116" s="40"/>
      <c r="F116" s="40"/>
      <c r="G116" s="40"/>
      <c r="H116" s="40"/>
      <c r="I116" s="40"/>
      <c r="J116" s="40"/>
      <c r="K116" s="49"/>
      <c r="L116" s="40"/>
      <c r="M116" s="40"/>
      <c r="N116" s="40"/>
      <c r="O116" s="40"/>
      <c r="P116" s="40"/>
      <c r="Q116" s="40"/>
      <c r="R116" s="32"/>
      <c r="S116"/>
    </row>
    <row r="117" spans="1:19" ht="14.5" x14ac:dyDescent="0.35">
      <c r="A117" s="40"/>
      <c r="B117" s="40"/>
      <c r="C117" s="40"/>
      <c r="D117" s="40"/>
      <c r="E117" s="40"/>
      <c r="F117" s="40"/>
      <c r="G117" s="40"/>
      <c r="H117" s="40"/>
      <c r="I117" s="40"/>
      <c r="J117" s="40"/>
      <c r="K117" s="49"/>
      <c r="L117" s="40"/>
      <c r="M117" s="40"/>
      <c r="N117" s="40"/>
      <c r="O117" s="40"/>
      <c r="P117" s="40"/>
      <c r="Q117" s="40"/>
      <c r="R117" s="32"/>
      <c r="S117"/>
    </row>
    <row r="118" spans="1:19" ht="14.5" x14ac:dyDescent="0.35">
      <c r="A118" s="40"/>
      <c r="B118" s="40"/>
      <c r="C118" s="40"/>
      <c r="D118" s="40"/>
      <c r="E118" s="40"/>
      <c r="F118" s="40"/>
      <c r="G118" s="40"/>
      <c r="H118" s="40"/>
      <c r="I118" s="40"/>
      <c r="J118" s="40"/>
      <c r="K118" s="49"/>
      <c r="L118" s="40"/>
      <c r="M118" s="40"/>
      <c r="N118" s="40"/>
      <c r="O118" s="40"/>
      <c r="P118" s="40"/>
      <c r="Q118" s="40"/>
      <c r="R118" s="32"/>
      <c r="S118"/>
    </row>
    <row r="119" spans="1:19" ht="14.5" x14ac:dyDescent="0.35">
      <c r="A119" s="40"/>
      <c r="B119" s="40"/>
      <c r="C119" s="40"/>
      <c r="D119" s="40"/>
      <c r="E119" s="40"/>
      <c r="F119" s="40"/>
      <c r="G119" s="40"/>
      <c r="H119" s="40"/>
      <c r="I119" s="40"/>
      <c r="J119" s="40"/>
      <c r="K119" s="49"/>
      <c r="L119" s="40"/>
      <c r="M119" s="40"/>
      <c r="N119" s="40"/>
      <c r="O119" s="40"/>
      <c r="P119" s="40"/>
      <c r="Q119" s="40"/>
      <c r="R119" s="32"/>
      <c r="S119"/>
    </row>
    <row r="120" spans="1:19" ht="14.5" x14ac:dyDescent="0.35">
      <c r="A120" s="40"/>
      <c r="B120" s="40"/>
      <c r="C120" s="40"/>
      <c r="D120" s="40"/>
      <c r="E120" s="40"/>
      <c r="F120" s="40"/>
      <c r="G120" s="40"/>
      <c r="H120" s="40"/>
      <c r="I120" s="40"/>
      <c r="J120" s="40"/>
      <c r="K120" s="49"/>
      <c r="L120" s="40"/>
      <c r="M120" s="40"/>
      <c r="N120" s="40"/>
      <c r="O120" s="40"/>
      <c r="P120" s="40"/>
      <c r="Q120" s="40"/>
      <c r="R120" s="32"/>
      <c r="S120"/>
    </row>
    <row r="121" spans="1:19" ht="14.5" x14ac:dyDescent="0.35">
      <c r="A121" s="40"/>
      <c r="B121" s="40"/>
      <c r="C121" s="40"/>
      <c r="D121" s="40"/>
      <c r="E121" s="40"/>
      <c r="F121" s="40"/>
      <c r="G121" s="40"/>
      <c r="H121" s="40"/>
      <c r="I121" s="40"/>
      <c r="J121" s="40"/>
      <c r="K121" s="49"/>
      <c r="L121" s="40"/>
      <c r="M121" s="40"/>
      <c r="N121" s="40"/>
      <c r="O121" s="40"/>
      <c r="P121" s="40"/>
      <c r="Q121" s="40"/>
      <c r="R121" s="32"/>
      <c r="S121"/>
    </row>
    <row r="122" spans="1:19" ht="14.5" x14ac:dyDescent="0.35">
      <c r="A122" s="40"/>
      <c r="B122" s="40"/>
      <c r="C122" s="40"/>
      <c r="D122" s="40"/>
      <c r="E122" s="40"/>
      <c r="F122" s="40"/>
      <c r="G122" s="40"/>
      <c r="H122" s="40"/>
      <c r="I122" s="40"/>
      <c r="J122" s="40"/>
      <c r="K122" s="49"/>
      <c r="L122" s="40"/>
      <c r="M122" s="40"/>
      <c r="N122" s="40"/>
      <c r="O122" s="40"/>
      <c r="P122" s="40"/>
      <c r="Q122" s="40"/>
      <c r="R122" s="32"/>
      <c r="S122"/>
    </row>
    <row r="123" spans="1:19" ht="14.5" x14ac:dyDescent="0.35">
      <c r="A123" s="40"/>
      <c r="B123" s="40"/>
      <c r="C123" s="40"/>
      <c r="D123" s="40"/>
      <c r="E123" s="40"/>
      <c r="F123" s="40"/>
      <c r="G123" s="40"/>
      <c r="H123" s="40"/>
      <c r="I123" s="40"/>
      <c r="J123" s="40"/>
      <c r="K123" s="49"/>
      <c r="L123" s="40"/>
      <c r="M123" s="40"/>
      <c r="N123" s="40"/>
      <c r="O123" s="40"/>
      <c r="P123" s="40"/>
      <c r="Q123" s="40"/>
      <c r="R123" s="32"/>
      <c r="S123"/>
    </row>
    <row r="124" spans="1:19" ht="14.5" x14ac:dyDescent="0.35">
      <c r="A124" s="40"/>
      <c r="B124" s="40"/>
      <c r="C124" s="40"/>
      <c r="D124" s="40"/>
      <c r="E124" s="40"/>
      <c r="F124" s="40"/>
      <c r="G124" s="40"/>
      <c r="H124" s="40"/>
      <c r="I124" s="40"/>
      <c r="J124" s="40"/>
      <c r="K124" s="49"/>
      <c r="L124" s="40"/>
      <c r="M124" s="40"/>
      <c r="N124" s="40"/>
      <c r="O124" s="40"/>
      <c r="P124" s="40"/>
      <c r="Q124" s="40"/>
      <c r="R124" s="32"/>
      <c r="S124"/>
    </row>
    <row r="125" spans="1:19" ht="14.5" x14ac:dyDescent="0.35">
      <c r="A125" s="40"/>
      <c r="B125" s="40"/>
      <c r="C125" s="40"/>
      <c r="D125" s="40"/>
      <c r="E125" s="40"/>
      <c r="F125" s="40"/>
      <c r="G125" s="40"/>
      <c r="H125" s="40"/>
      <c r="I125" s="40"/>
      <c r="J125" s="40"/>
      <c r="K125" s="49"/>
      <c r="L125" s="40"/>
      <c r="M125" s="40"/>
      <c r="N125" s="40"/>
      <c r="O125" s="40"/>
      <c r="P125" s="40"/>
      <c r="Q125" s="40"/>
      <c r="R125" s="32"/>
      <c r="S125"/>
    </row>
    <row r="126" spans="1:19" ht="14.5" x14ac:dyDescent="0.35">
      <c r="A126" s="40"/>
      <c r="B126" s="40"/>
      <c r="C126" s="40"/>
      <c r="D126" s="40"/>
      <c r="E126" s="40"/>
      <c r="F126" s="40"/>
      <c r="G126" s="40"/>
      <c r="H126" s="40"/>
      <c r="I126" s="40"/>
      <c r="J126" s="40"/>
      <c r="K126" s="49"/>
      <c r="L126" s="40"/>
      <c r="M126" s="40"/>
      <c r="N126" s="40"/>
      <c r="O126" s="40"/>
      <c r="P126" s="40"/>
      <c r="Q126" s="40"/>
      <c r="R126" s="32"/>
      <c r="S126"/>
    </row>
    <row r="127" spans="1:19" ht="14.5" x14ac:dyDescent="0.35">
      <c r="A127" s="40"/>
      <c r="B127" s="40"/>
      <c r="C127" s="40"/>
      <c r="D127" s="40"/>
      <c r="E127" s="40"/>
      <c r="F127" s="40"/>
      <c r="G127" s="40"/>
      <c r="H127" s="40"/>
      <c r="I127" s="40"/>
      <c r="J127" s="40"/>
      <c r="K127" s="49"/>
      <c r="L127" s="40"/>
      <c r="M127" s="40"/>
      <c r="N127" s="40"/>
      <c r="O127" s="40"/>
      <c r="P127" s="40"/>
      <c r="Q127" s="40"/>
      <c r="R127" s="32"/>
      <c r="S127"/>
    </row>
    <row r="128" spans="1:19" ht="14.5" x14ac:dyDescent="0.35">
      <c r="A128" s="40"/>
      <c r="B128" s="40"/>
      <c r="C128" s="40"/>
      <c r="D128" s="40"/>
      <c r="E128" s="40"/>
      <c r="F128" s="40"/>
      <c r="G128" s="40"/>
      <c r="H128" s="40"/>
      <c r="I128" s="40"/>
      <c r="J128" s="40"/>
      <c r="K128" s="49"/>
      <c r="L128" s="40"/>
      <c r="M128" s="40"/>
      <c r="N128" s="40"/>
      <c r="O128" s="40"/>
      <c r="P128" s="40"/>
      <c r="Q128" s="40"/>
      <c r="R128" s="32"/>
      <c r="S128"/>
    </row>
    <row r="129" spans="1:19" ht="14.5" x14ac:dyDescent="0.35">
      <c r="A129" s="40"/>
      <c r="B129" s="40"/>
      <c r="C129" s="40"/>
      <c r="D129" s="40"/>
      <c r="E129" s="40"/>
      <c r="F129" s="40"/>
      <c r="G129" s="40"/>
      <c r="H129" s="40"/>
      <c r="I129" s="40"/>
      <c r="J129" s="40"/>
      <c r="K129" s="49"/>
      <c r="L129" s="40"/>
      <c r="M129" s="40"/>
      <c r="N129" s="40"/>
      <c r="O129" s="40"/>
      <c r="P129" s="40"/>
      <c r="Q129" s="40"/>
      <c r="R129" s="32"/>
      <c r="S129"/>
    </row>
    <row r="130" spans="1:19" ht="14.5" x14ac:dyDescent="0.35">
      <c r="A130" s="40"/>
      <c r="B130" s="40"/>
      <c r="C130" s="40"/>
      <c r="D130" s="40"/>
      <c r="E130" s="40"/>
      <c r="F130" s="40"/>
      <c r="G130" s="40"/>
      <c r="H130" s="40"/>
      <c r="I130" s="40"/>
      <c r="J130" s="40"/>
      <c r="K130" s="49"/>
      <c r="L130" s="40"/>
      <c r="M130" s="40"/>
      <c r="N130" s="40"/>
      <c r="O130" s="40"/>
      <c r="P130" s="40"/>
      <c r="Q130" s="40"/>
      <c r="R130" s="32"/>
      <c r="S130"/>
    </row>
    <row r="131" spans="1:19" ht="14.5" x14ac:dyDescent="0.35">
      <c r="A131" s="40"/>
      <c r="B131" s="40"/>
      <c r="C131" s="40"/>
      <c r="D131" s="40"/>
      <c r="E131" s="40"/>
      <c r="F131" s="40"/>
      <c r="G131" s="40"/>
      <c r="H131" s="40"/>
      <c r="I131" s="40"/>
      <c r="J131" s="40"/>
      <c r="K131" s="49"/>
      <c r="L131" s="40"/>
      <c r="M131" s="40"/>
      <c r="N131" s="40"/>
      <c r="O131" s="40"/>
      <c r="P131" s="40"/>
      <c r="Q131" s="40"/>
      <c r="R131" s="32"/>
      <c r="S131"/>
    </row>
    <row r="132" spans="1:19" ht="14.5" x14ac:dyDescent="0.35">
      <c r="A132" s="40"/>
      <c r="B132" s="40"/>
      <c r="C132" s="40"/>
      <c r="D132" s="40"/>
      <c r="E132" s="40"/>
      <c r="F132" s="40"/>
      <c r="G132" s="40"/>
      <c r="H132" s="40"/>
      <c r="I132" s="40"/>
      <c r="J132" s="40"/>
      <c r="K132" s="49"/>
      <c r="L132" s="40"/>
      <c r="M132" s="40"/>
      <c r="N132" s="40"/>
      <c r="O132" s="40"/>
      <c r="P132" s="40"/>
      <c r="Q132" s="40"/>
      <c r="R132" s="32"/>
      <c r="S132"/>
    </row>
    <row r="133" spans="1:19" ht="14.5" x14ac:dyDescent="0.35">
      <c r="A133" s="40"/>
      <c r="B133" s="40"/>
      <c r="C133" s="40"/>
      <c r="D133" s="40"/>
      <c r="E133" s="40"/>
      <c r="F133" s="40"/>
      <c r="G133" s="40"/>
      <c r="H133" s="40"/>
      <c r="I133" s="40"/>
      <c r="J133" s="40"/>
      <c r="K133" s="49"/>
      <c r="L133" s="40"/>
      <c r="M133" s="40"/>
      <c r="N133" s="40"/>
      <c r="O133" s="40"/>
      <c r="P133" s="40"/>
      <c r="Q133" s="40"/>
      <c r="R133" s="32"/>
      <c r="S133"/>
    </row>
    <row r="134" spans="1:19" ht="14.5" x14ac:dyDescent="0.35">
      <c r="A134" s="40"/>
      <c r="B134" s="40"/>
      <c r="C134" s="40"/>
      <c r="D134" s="40"/>
      <c r="E134" s="40"/>
      <c r="F134" s="40"/>
      <c r="G134" s="40"/>
      <c r="H134" s="40"/>
      <c r="I134" s="40"/>
      <c r="J134" s="40"/>
      <c r="K134" s="49"/>
      <c r="L134" s="40"/>
      <c r="M134" s="40"/>
      <c r="N134" s="40"/>
      <c r="O134" s="40"/>
      <c r="P134" s="40"/>
      <c r="Q134" s="40"/>
      <c r="R134" s="32"/>
      <c r="S134"/>
    </row>
    <row r="135" spans="1:19" ht="14.5" x14ac:dyDescent="0.35">
      <c r="A135" s="40"/>
      <c r="B135" s="40"/>
      <c r="C135" s="40"/>
      <c r="D135" s="40"/>
      <c r="E135" s="40"/>
      <c r="F135" s="40"/>
      <c r="G135" s="40"/>
      <c r="H135" s="40"/>
      <c r="I135" s="40"/>
      <c r="J135" s="40"/>
      <c r="K135" s="49"/>
      <c r="L135" s="40"/>
      <c r="M135" s="40"/>
      <c r="N135" s="40"/>
      <c r="O135" s="40"/>
      <c r="P135" s="40"/>
      <c r="Q135" s="40"/>
      <c r="R135" s="32"/>
      <c r="S135"/>
    </row>
    <row r="136" spans="1:19" ht="14.5" x14ac:dyDescent="0.35">
      <c r="A136" s="40"/>
      <c r="B136" s="40"/>
      <c r="C136" s="40"/>
      <c r="D136" s="40"/>
      <c r="E136" s="40"/>
      <c r="F136" s="40"/>
      <c r="G136" s="40"/>
      <c r="H136" s="40"/>
      <c r="I136" s="40"/>
      <c r="J136" s="40"/>
      <c r="K136" s="49"/>
      <c r="L136" s="40"/>
      <c r="M136" s="40"/>
      <c r="N136" s="40"/>
      <c r="O136" s="40"/>
      <c r="P136" s="40"/>
      <c r="Q136" s="40"/>
      <c r="R136" s="32"/>
      <c r="S136"/>
    </row>
    <row r="137" spans="1:19" ht="14.5" x14ac:dyDescent="0.35">
      <c r="A137" s="40"/>
      <c r="B137" s="40"/>
      <c r="C137" s="40"/>
      <c r="D137" s="40"/>
      <c r="E137" s="40"/>
      <c r="F137" s="40"/>
      <c r="G137" s="40"/>
      <c r="H137" s="40"/>
      <c r="I137" s="40"/>
      <c r="J137" s="40"/>
      <c r="K137" s="49"/>
      <c r="L137" s="40"/>
      <c r="M137" s="40"/>
      <c r="N137" s="40"/>
      <c r="O137" s="40"/>
      <c r="P137" s="40"/>
      <c r="Q137" s="40"/>
      <c r="R137" s="32"/>
      <c r="S137"/>
    </row>
    <row r="138" spans="1:19" ht="14.5" x14ac:dyDescent="0.35">
      <c r="A138" s="40"/>
      <c r="B138" s="40"/>
      <c r="C138" s="40"/>
      <c r="D138" s="40"/>
      <c r="E138" s="40"/>
      <c r="F138" s="40"/>
      <c r="G138" s="40"/>
      <c r="H138" s="40"/>
      <c r="I138" s="40"/>
      <c r="J138" s="40"/>
      <c r="K138" s="49"/>
      <c r="L138" s="40"/>
      <c r="M138" s="40"/>
      <c r="N138" s="40"/>
      <c r="O138" s="40"/>
      <c r="P138" s="40"/>
      <c r="Q138" s="40"/>
      <c r="R138" s="32"/>
      <c r="S138"/>
    </row>
    <row r="139" spans="1:19" ht="14.5" x14ac:dyDescent="0.35">
      <c r="A139" s="40"/>
      <c r="B139" s="40"/>
      <c r="C139" s="40"/>
      <c r="D139" s="40"/>
      <c r="E139" s="40"/>
      <c r="F139" s="40"/>
      <c r="G139" s="40"/>
      <c r="H139" s="40"/>
      <c r="I139" s="40"/>
      <c r="J139" s="40"/>
      <c r="K139" s="49"/>
      <c r="L139" s="40"/>
      <c r="M139" s="40"/>
      <c r="N139" s="40"/>
      <c r="O139" s="40"/>
      <c r="P139" s="40"/>
      <c r="Q139" s="40"/>
      <c r="R139" s="32"/>
      <c r="S139"/>
    </row>
    <row r="140" spans="1:19" ht="14.5" x14ac:dyDescent="0.35">
      <c r="A140" s="40"/>
      <c r="B140" s="40"/>
      <c r="C140" s="40"/>
      <c r="D140" s="40"/>
      <c r="E140" s="40"/>
      <c r="F140" s="40"/>
      <c r="G140" s="40"/>
      <c r="H140" s="40"/>
      <c r="I140" s="40"/>
      <c r="J140" s="40"/>
      <c r="K140" s="49"/>
      <c r="L140" s="40"/>
      <c r="M140" s="40"/>
      <c r="N140" s="40"/>
      <c r="O140" s="40"/>
      <c r="P140" s="40"/>
      <c r="Q140" s="40"/>
      <c r="R140" s="32"/>
      <c r="S140"/>
    </row>
    <row r="141" spans="1:19" ht="14.5" x14ac:dyDescent="0.35">
      <c r="A141" s="40"/>
      <c r="B141" s="40"/>
      <c r="C141" s="40"/>
      <c r="D141" s="40"/>
      <c r="E141" s="40"/>
      <c r="F141" s="40"/>
      <c r="G141" s="40"/>
      <c r="H141" s="40"/>
      <c r="I141" s="40"/>
      <c r="J141" s="40"/>
      <c r="K141" s="49"/>
      <c r="L141" s="40"/>
      <c r="M141" s="40"/>
      <c r="N141" s="40"/>
      <c r="O141" s="40"/>
      <c r="P141" s="40"/>
      <c r="Q141" s="40"/>
      <c r="R141" s="32"/>
      <c r="S141"/>
    </row>
    <row r="142" spans="1:19" ht="14.5" x14ac:dyDescent="0.35">
      <c r="A142" s="40"/>
      <c r="B142" s="40"/>
      <c r="C142" s="40"/>
      <c r="D142" s="40"/>
      <c r="E142" s="40"/>
      <c r="F142" s="40"/>
      <c r="G142" s="40"/>
      <c r="H142" s="40"/>
      <c r="I142" s="40"/>
      <c r="J142" s="40"/>
      <c r="K142" s="49"/>
      <c r="L142" s="40"/>
      <c r="M142" s="40"/>
      <c r="N142" s="40"/>
      <c r="O142" s="40"/>
      <c r="P142" s="40"/>
      <c r="Q142" s="40"/>
      <c r="R142" s="32"/>
      <c r="S142"/>
    </row>
    <row r="143" spans="1:19" ht="14.5" x14ac:dyDescent="0.35">
      <c r="A143" s="40"/>
      <c r="B143" s="40"/>
      <c r="C143" s="40"/>
      <c r="D143" s="40"/>
      <c r="E143" s="40"/>
      <c r="F143" s="40"/>
      <c r="G143" s="40"/>
      <c r="H143" s="40"/>
      <c r="I143" s="40"/>
      <c r="J143" s="40"/>
      <c r="K143" s="49"/>
      <c r="L143" s="40"/>
      <c r="M143" s="40"/>
      <c r="N143" s="40"/>
      <c r="O143" s="40"/>
      <c r="P143" s="40"/>
      <c r="Q143" s="40"/>
      <c r="R143" s="32"/>
      <c r="S143"/>
    </row>
    <row r="144" spans="1:19" ht="14.5" x14ac:dyDescent="0.35">
      <c r="A144" s="40"/>
      <c r="B144" s="40"/>
      <c r="C144" s="40"/>
      <c r="D144" s="40"/>
      <c r="E144" s="40"/>
      <c r="F144" s="40"/>
      <c r="G144" s="40"/>
      <c r="H144" s="40"/>
      <c r="I144" s="40"/>
      <c r="J144" s="40"/>
      <c r="K144" s="49"/>
      <c r="L144" s="40"/>
      <c r="M144" s="40"/>
      <c r="N144" s="40"/>
      <c r="O144" s="40"/>
      <c r="P144" s="40"/>
      <c r="Q144" s="40"/>
      <c r="R144" s="32"/>
      <c r="S144"/>
    </row>
    <row r="145" spans="1:19" ht="14.5" x14ac:dyDescent="0.35">
      <c r="A145" s="40"/>
      <c r="B145" s="40"/>
      <c r="C145" s="40"/>
      <c r="D145" s="40"/>
      <c r="E145" s="40"/>
      <c r="F145" s="40"/>
      <c r="G145" s="40"/>
      <c r="H145" s="40"/>
      <c r="I145" s="40"/>
      <c r="J145" s="40"/>
      <c r="K145" s="49"/>
      <c r="L145" s="40"/>
      <c r="M145" s="40"/>
      <c r="N145" s="40"/>
      <c r="O145" s="40"/>
      <c r="P145" s="40"/>
      <c r="Q145" s="40"/>
      <c r="R145" s="32"/>
      <c r="S145"/>
    </row>
    <row r="146" spans="1:19" ht="14.5" x14ac:dyDescent="0.35">
      <c r="A146" s="40"/>
      <c r="B146" s="40"/>
      <c r="C146" s="40"/>
      <c r="D146" s="40"/>
      <c r="E146" s="40"/>
      <c r="F146" s="40"/>
      <c r="G146" s="40"/>
      <c r="H146" s="40"/>
      <c r="I146" s="40"/>
      <c r="J146" s="40"/>
      <c r="K146" s="49"/>
      <c r="L146" s="40"/>
      <c r="M146" s="40"/>
      <c r="N146" s="40"/>
      <c r="O146" s="40"/>
      <c r="P146" s="40"/>
      <c r="Q146" s="40"/>
      <c r="R146" s="32"/>
      <c r="S146"/>
    </row>
    <row r="147" spans="1:19" ht="14.5" x14ac:dyDescent="0.35">
      <c r="A147" s="40"/>
      <c r="B147" s="40"/>
      <c r="C147" s="40"/>
      <c r="D147" s="40"/>
      <c r="E147" s="40"/>
      <c r="F147" s="40"/>
      <c r="G147" s="40"/>
      <c r="H147" s="40"/>
      <c r="I147" s="40"/>
      <c r="J147" s="40"/>
      <c r="K147" s="49"/>
      <c r="L147" s="40"/>
      <c r="M147" s="40"/>
      <c r="N147" s="40"/>
      <c r="O147" s="40"/>
      <c r="P147" s="40"/>
      <c r="Q147" s="40"/>
      <c r="R147" s="32"/>
      <c r="S147"/>
    </row>
    <row r="148" spans="1:19" ht="14.5" x14ac:dyDescent="0.35">
      <c r="A148" s="40"/>
      <c r="B148" s="40"/>
      <c r="C148" s="40"/>
      <c r="D148" s="40"/>
      <c r="E148" s="40"/>
      <c r="F148" s="40"/>
      <c r="G148" s="40"/>
      <c r="H148" s="40"/>
      <c r="I148" s="40"/>
      <c r="J148" s="40"/>
      <c r="K148" s="49"/>
      <c r="L148" s="40"/>
      <c r="M148" s="40"/>
      <c r="N148" s="40"/>
      <c r="O148" s="40"/>
      <c r="P148" s="40"/>
      <c r="Q148" s="40"/>
      <c r="R148" s="32"/>
      <c r="S148"/>
    </row>
    <row r="149" spans="1:19" ht="14.5" x14ac:dyDescent="0.35">
      <c r="A149" s="40"/>
      <c r="B149" s="40"/>
      <c r="C149" s="40"/>
      <c r="D149" s="40"/>
      <c r="E149" s="40"/>
      <c r="F149" s="40"/>
      <c r="G149" s="40"/>
      <c r="H149" s="40"/>
      <c r="I149" s="40"/>
      <c r="J149" s="40"/>
      <c r="K149" s="49"/>
      <c r="L149" s="40"/>
      <c r="M149" s="40"/>
      <c r="N149" s="40"/>
      <c r="O149" s="40"/>
      <c r="P149" s="40"/>
      <c r="Q149" s="40"/>
      <c r="R149" s="32"/>
      <c r="S149"/>
    </row>
    <row r="150" spans="1:19" ht="14.5" x14ac:dyDescent="0.35">
      <c r="A150" s="40"/>
      <c r="B150" s="40"/>
      <c r="C150" s="40"/>
      <c r="D150" s="40"/>
      <c r="E150" s="40"/>
      <c r="F150" s="40"/>
      <c r="G150" s="40"/>
      <c r="H150" s="40"/>
      <c r="I150" s="40"/>
      <c r="J150" s="40"/>
      <c r="K150" s="49"/>
      <c r="L150" s="40"/>
      <c r="M150" s="40"/>
      <c r="N150" s="40"/>
      <c r="O150" s="40"/>
      <c r="P150" s="40"/>
      <c r="Q150" s="40"/>
      <c r="R150" s="32"/>
      <c r="S150"/>
    </row>
  </sheetData>
  <mergeCells count="29">
    <mergeCell ref="A2:Q2"/>
    <mergeCell ref="P3:Q3"/>
    <mergeCell ref="A8:A9"/>
    <mergeCell ref="B8:B9"/>
    <mergeCell ref="C8:C9"/>
    <mergeCell ref="D8:D9"/>
    <mergeCell ref="E8:E9"/>
    <mergeCell ref="F8:F9"/>
    <mergeCell ref="G8:G9"/>
    <mergeCell ref="P8:P9"/>
    <mergeCell ref="A3:M3"/>
    <mergeCell ref="H8:H9"/>
    <mergeCell ref="I8:I9"/>
    <mergeCell ref="J8:J9"/>
    <mergeCell ref="L8:L9"/>
    <mergeCell ref="M8:M9"/>
    <mergeCell ref="K8:K9"/>
    <mergeCell ref="A24:Q24"/>
    <mergeCell ref="A43:Q43"/>
    <mergeCell ref="A62:F62"/>
    <mergeCell ref="Q13:Q14"/>
    <mergeCell ref="A21:Q21"/>
    <mergeCell ref="A22:Q22"/>
    <mergeCell ref="A20:M20"/>
    <mergeCell ref="A64:F64"/>
    <mergeCell ref="E66:F66"/>
    <mergeCell ref="A71:C71"/>
    <mergeCell ref="A40:N40"/>
    <mergeCell ref="A59:N59"/>
  </mergeCells>
  <pageMargins left="0.19685039370078741" right="0.19685039370078741" top="0.74803149606299213" bottom="0.74803149606299213" header="0.31496062992125984" footer="0.31496062992125984"/>
  <pageSetup paperSize="9" scale="5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VDEAVK</vt:lpstr>
    </vt:vector>
  </TitlesOfParts>
  <Company>LM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Ilze Štrausa</dc:creator>
  <cp:lastModifiedBy>Zanda Beinare</cp:lastModifiedBy>
  <dcterms:created xsi:type="dcterms:W3CDTF">2024-02-15T16:44:00Z</dcterms:created>
  <dcterms:modified xsi:type="dcterms:W3CDTF">2024-03-15T13:51:33Z</dcterms:modified>
</cp:coreProperties>
</file>