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larisa.tumanana\Desktop\Robežas izbūve\IZ par finansēm\IZ_Rokādes ceļi\UZ TAP\"/>
    </mc:Choice>
  </mc:AlternateContent>
  <xr:revisionPtr revIDLastSave="0" documentId="13_ncr:1_{B3C8056A-FA9E-4EE6-940D-B6A5B17625E6}" xr6:coauthVersionLast="47" xr6:coauthVersionMax="47" xr10:uidLastSave="{00000000-0000-0000-0000-000000000000}"/>
  <bookViews>
    <workbookView xWindow="-120" yWindow="-120" windowWidth="29040" windowHeight="15720" xr2:uid="{00000000-000D-0000-FFFF-FFFF00000000}"/>
  </bookViews>
  <sheets>
    <sheet name=" uz 02.04.2024 " sheetId="5" r:id="rId1"/>
  </sheets>
  <definedNames>
    <definedName name="_xlnm.Print_Titles" localSheetId="0">' uz 02.04.2024 '!$5:$5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0" i="5" l="1"/>
  <c r="F95" i="5"/>
  <c r="G19" i="5"/>
  <c r="H19" i="5"/>
  <c r="I19" i="5"/>
  <c r="J19" i="5"/>
  <c r="K19" i="5"/>
  <c r="L19" i="5"/>
  <c r="F19" i="5"/>
  <c r="I216" i="5" l="1"/>
  <c r="I210" i="5"/>
  <c r="I203" i="5"/>
  <c r="I196" i="5"/>
  <c r="I190" i="5"/>
  <c r="I182" i="5"/>
  <c r="I175" i="5"/>
  <c r="I166" i="5"/>
  <c r="I147" i="5"/>
  <c r="I136" i="5"/>
  <c r="I126" i="5"/>
  <c r="I119" i="5"/>
  <c r="I114" i="5"/>
  <c r="I95" i="5"/>
  <c r="I89" i="5"/>
  <c r="I85" i="5"/>
  <c r="I79" i="5"/>
  <c r="I75" i="5"/>
  <c r="I69" i="5"/>
  <c r="I60" i="5"/>
  <c r="I41" i="5"/>
  <c r="I24" i="5"/>
  <c r="J190" i="5"/>
  <c r="H190" i="5"/>
  <c r="L191" i="5"/>
  <c r="K191" i="5"/>
  <c r="H216" i="5"/>
  <c r="M216" i="5" s="1"/>
  <c r="M215" i="5"/>
  <c r="C19" i="5"/>
  <c r="D19" i="5"/>
  <c r="E19" i="5"/>
  <c r="G24" i="5"/>
  <c r="H24" i="5"/>
  <c r="J24" i="5"/>
  <c r="K24" i="5"/>
  <c r="L24" i="5"/>
  <c r="B19" i="5"/>
  <c r="M18" i="5"/>
  <c r="H182" i="5"/>
  <c r="M182" i="5" s="1"/>
  <c r="H175" i="5"/>
  <c r="J175" i="5"/>
  <c r="M59" i="5"/>
  <c r="M40" i="5"/>
  <c r="M38" i="5"/>
  <c r="M36" i="5"/>
  <c r="M34" i="5"/>
  <c r="M32" i="5"/>
  <c r="M30" i="5"/>
  <c r="M28" i="5"/>
  <c r="M57" i="5"/>
  <c r="M55" i="5"/>
  <c r="M50" i="5"/>
  <c r="M48" i="5"/>
  <c r="M46" i="5"/>
  <c r="M44" i="5"/>
  <c r="M22" i="5"/>
  <c r="M16" i="5"/>
  <c r="M14" i="5"/>
  <c r="M12" i="5"/>
  <c r="M10" i="5"/>
  <c r="M8" i="5"/>
  <c r="F166" i="5"/>
  <c r="L142" i="5"/>
  <c r="F136" i="5"/>
  <c r="I101" i="5" l="1"/>
  <c r="I191" i="5"/>
  <c r="M190" i="5"/>
  <c r="I142" i="5"/>
  <c r="I218" i="5"/>
  <c r="M19" i="5"/>
  <c r="J191" i="5"/>
  <c r="M175" i="5"/>
  <c r="M100" i="5"/>
  <c r="F75" i="5"/>
  <c r="D69" i="5"/>
  <c r="B41" i="5"/>
  <c r="F210" i="5"/>
  <c r="H203" i="5"/>
  <c r="M202" i="5"/>
  <c r="L210" i="5"/>
  <c r="L218" i="5" s="1"/>
  <c r="K210" i="5"/>
  <c r="J210" i="5"/>
  <c r="H210" i="5"/>
  <c r="G210" i="5"/>
  <c r="M209" i="5"/>
  <c r="M210" i="5" s="1"/>
  <c r="K203" i="5"/>
  <c r="J203" i="5"/>
  <c r="M203" i="5" l="1"/>
  <c r="M195" i="5"/>
  <c r="H166" i="5" l="1"/>
  <c r="G166" i="5"/>
  <c r="M166" i="5" l="1"/>
  <c r="G147" i="5"/>
  <c r="G191" i="5" s="1"/>
  <c r="G89" i="5"/>
  <c r="G85" i="5"/>
  <c r="G79" i="5"/>
  <c r="G41" i="5"/>
  <c r="G196" i="5"/>
  <c r="G141" i="5" l="1"/>
  <c r="G136" i="5"/>
  <c r="G126" i="5" l="1"/>
  <c r="G119" i="5"/>
  <c r="G114" i="5"/>
  <c r="G100" i="5"/>
  <c r="G75" i="5"/>
  <c r="G95" i="5"/>
  <c r="G69" i="5" l="1"/>
  <c r="G60" i="5"/>
  <c r="G101" i="5" l="1"/>
  <c r="G218" i="5"/>
  <c r="G142" i="5"/>
  <c r="F141" i="5"/>
  <c r="M141" i="5" s="1"/>
  <c r="J196" i="5" l="1"/>
  <c r="H196" i="5"/>
  <c r="F196" i="5"/>
  <c r="K136" i="5"/>
  <c r="K218" i="5" s="1"/>
  <c r="J136" i="5"/>
  <c r="H136" i="5"/>
  <c r="M136" i="5" s="1"/>
  <c r="J126" i="5"/>
  <c r="H126" i="5"/>
  <c r="F126" i="5"/>
  <c r="J119" i="5"/>
  <c r="H119" i="5"/>
  <c r="F119" i="5"/>
  <c r="E119" i="5"/>
  <c r="D119" i="5"/>
  <c r="C119" i="5"/>
  <c r="B119" i="5"/>
  <c r="J114" i="5"/>
  <c r="H114" i="5"/>
  <c r="F114" i="5"/>
  <c r="E114" i="5"/>
  <c r="D114" i="5"/>
  <c r="H147" i="5"/>
  <c r="H191" i="5" s="1"/>
  <c r="F147" i="5"/>
  <c r="F191" i="5" s="1"/>
  <c r="E147" i="5"/>
  <c r="E191" i="5" s="1"/>
  <c r="D147" i="5"/>
  <c r="D191" i="5" s="1"/>
  <c r="C147" i="5"/>
  <c r="C191" i="5" s="1"/>
  <c r="B147" i="5"/>
  <c r="B191" i="5" s="1"/>
  <c r="H95" i="5"/>
  <c r="D95" i="5"/>
  <c r="C95" i="5"/>
  <c r="B95" i="5"/>
  <c r="H89" i="5"/>
  <c r="F89" i="5"/>
  <c r="E89" i="5"/>
  <c r="D89" i="5"/>
  <c r="C89" i="5"/>
  <c r="B89" i="5"/>
  <c r="H85" i="5"/>
  <c r="F85" i="5"/>
  <c r="E85" i="5"/>
  <c r="D85" i="5"/>
  <c r="C85" i="5"/>
  <c r="B85" i="5"/>
  <c r="H79" i="5"/>
  <c r="F79" i="5"/>
  <c r="E79" i="5"/>
  <c r="D79" i="5"/>
  <c r="C79" i="5"/>
  <c r="B79" i="5"/>
  <c r="H75" i="5"/>
  <c r="D75" i="5"/>
  <c r="C75" i="5"/>
  <c r="B75" i="5"/>
  <c r="H69" i="5"/>
  <c r="F69" i="5"/>
  <c r="F101" i="5" s="1"/>
  <c r="E69" i="5"/>
  <c r="E218" i="5" s="1"/>
  <c r="C69" i="5"/>
  <c r="B69" i="5"/>
  <c r="K60" i="5"/>
  <c r="J60" i="5"/>
  <c r="E60" i="5"/>
  <c r="C60" i="5"/>
  <c r="B60" i="5"/>
  <c r="H53" i="5"/>
  <c r="F53" i="5"/>
  <c r="D52" i="5"/>
  <c r="C23" i="5"/>
  <c r="B23" i="5"/>
  <c r="H41" i="5"/>
  <c r="F41" i="5"/>
  <c r="E41" i="5"/>
  <c r="D41" i="5"/>
  <c r="C41" i="5"/>
  <c r="M75" i="5" l="1"/>
  <c r="B218" i="5"/>
  <c r="H60" i="5"/>
  <c r="H218" i="5"/>
  <c r="M52" i="5"/>
  <c r="D218" i="5"/>
  <c r="C218" i="5"/>
  <c r="F218" i="5"/>
  <c r="J218" i="5"/>
  <c r="M89" i="5"/>
  <c r="M53" i="5"/>
  <c r="M69" i="5"/>
  <c r="M147" i="5"/>
  <c r="M191" i="5" s="1"/>
  <c r="E24" i="5"/>
  <c r="F24" i="5"/>
  <c r="M79" i="5"/>
  <c r="M114" i="5"/>
  <c r="M126" i="5"/>
  <c r="C24" i="5"/>
  <c r="M41" i="5"/>
  <c r="M95" i="5"/>
  <c r="M119" i="5"/>
  <c r="B24" i="5"/>
  <c r="D24" i="5"/>
  <c r="M85" i="5"/>
  <c r="F60" i="5"/>
  <c r="J142" i="5"/>
  <c r="K142" i="5"/>
  <c r="B101" i="5"/>
  <c r="M23" i="5"/>
  <c r="M196" i="5"/>
  <c r="E101" i="5"/>
  <c r="E142" i="5" s="1"/>
  <c r="D60" i="5"/>
  <c r="C101" i="5"/>
  <c r="C142" i="5" s="1"/>
  <c r="H101" i="5"/>
  <c r="H142" i="5" s="1"/>
  <c r="D101" i="5"/>
  <c r="M218" i="5" l="1"/>
  <c r="M60" i="5"/>
  <c r="M24" i="5"/>
  <c r="B142" i="5"/>
  <c r="M101" i="5"/>
  <c r="M142" i="5" s="1"/>
  <c r="F142" i="5"/>
  <c r="D142" i="5"/>
</calcChain>
</file>

<file path=xl/sharedStrings.xml><?xml version="1.0" encoding="utf-8"?>
<sst xmlns="http://schemas.openxmlformats.org/spreadsheetml/2006/main" count="226" uniqueCount="147">
  <si>
    <t>Budžeta programma, apakšprogramma</t>
  </si>
  <si>
    <t>2021.gada izpilde</t>
  </si>
  <si>
    <t>2022.gada plāns</t>
  </si>
  <si>
    <t>2023. gada plāns</t>
  </si>
  <si>
    <t>2024.gada plāns</t>
  </si>
  <si>
    <t>KOPĀ</t>
  </si>
  <si>
    <t>40.02.00 “Nekustamais īpašums un centralizētais iepirkums”</t>
  </si>
  <si>
    <t>99.00.00 “Līdzekļu neparedzētiem gadījumiem izlietojums”</t>
  </si>
  <si>
    <t>KOPĀ 1.</t>
  </si>
  <si>
    <t>40.01.00 “Administrēšana”</t>
  </si>
  <si>
    <r>
      <t xml:space="preserve">40.02.00 “Nekustamais īpašums un centralizētais iepirkums”
</t>
    </r>
    <r>
      <rPr>
        <b/>
        <i/>
        <sz val="11"/>
        <color theme="1"/>
        <rFont val="Times New Roman"/>
        <family val="1"/>
        <charset val="186"/>
      </rPr>
      <t>Projekta vadība</t>
    </r>
  </si>
  <si>
    <t>10.00.00 “Valsts robežsardzes darbība”</t>
  </si>
  <si>
    <r>
      <t xml:space="preserve">40.02.00 “Nekustamais īpašums un centralizētais iepirkums”
</t>
    </r>
    <r>
      <rPr>
        <b/>
        <i/>
        <sz val="11"/>
        <color theme="1"/>
        <rFont val="Times New Roman"/>
        <family val="1"/>
        <charset val="186"/>
      </rPr>
      <t>Topogrāfiskā plāna izstrāde</t>
    </r>
  </si>
  <si>
    <t>2021.gada plāns</t>
  </si>
  <si>
    <t>2025.gada plāns</t>
  </si>
  <si>
    <r>
      <t xml:space="preserve">99.00.00 “Līdzekļu neparedzētiem gadījumiem izlietojums”
</t>
    </r>
    <r>
      <rPr>
        <b/>
        <i/>
        <sz val="11"/>
        <color theme="1"/>
        <rFont val="Times New Roman"/>
        <family val="1"/>
        <charset val="186"/>
      </rPr>
      <t>Projekta vadība</t>
    </r>
  </si>
  <si>
    <t>2022.gada izpilde</t>
  </si>
  <si>
    <r>
      <t xml:space="preserve">40.02.00 “Nekustamais īpašums un centralizētais iepirkums”
</t>
    </r>
    <r>
      <rPr>
        <b/>
        <sz val="11"/>
        <color theme="1"/>
        <rFont val="Times New Roman"/>
        <family val="1"/>
        <charset val="186"/>
      </rPr>
      <t>Projekta vadība</t>
    </r>
  </si>
  <si>
    <t xml:space="preserve">II. Finansiāla atbalsta instrumenta robežu pārvaldībai un vīzu politikai 2021. –2027. gada plānošanas perioda nacionālās programmas līdzekļi </t>
  </si>
  <si>
    <t>2026.gada plāns</t>
  </si>
  <si>
    <t>1. MK 28.02.2023. sēdes prot. Nr.12, 56.§ Informatīvais ziņojums "Par pastāvīgās infrastruktūras uz valsts ārējās sauszemes robežas izbūves turpināšanu un šim mērķim nepieciešamo finansējumu" (23-TA-180)</t>
  </si>
  <si>
    <t>70.24.00. „Iekšējās drošības un Patvēruma, migrācijas un integrācijas fondu un Finansiāla atbalsta instrumenta robežu pārvaldībai un vīzu politikai projektu un pasākumu īstenošana (2021–2027)”</t>
  </si>
  <si>
    <t>1.Torņu un pievedceļu izbūve uz valsts sauszemes robežas gar Latvijas Republikas – Baltkrievijas Republikas valsts robežu Daugavas posmā (3.kārta, 1.posms)*</t>
  </si>
  <si>
    <t>KOPĀ  1.</t>
  </si>
  <si>
    <t>2027.gada plāns</t>
  </si>
  <si>
    <t>1. Tehnoloģiskās infrastruktūras darbībai nepieciešamo pieslēgumu izveide (izbūve) pie ārkārtas situāciju valsts elektronisko sakaru tīkla 
(finansējums VAS "Latvijas Valsts radio un televīzijas centrs")</t>
  </si>
  <si>
    <t xml:space="preserve"> MK 21.11.2023. sēdes prot. Nr.58 81.§ Informatīvais ziņojums "Par tehnoloģiskās infrastruktūras darbībai nepieciešamo pieslēgumu izveidi (izbūvi) pie ārkārtas situāciju valsts elektronisko sakaru tīkla un to darbību" (23-TA-2783 (IP)
MK 23.01.2024. rīkojums Nr.66 "Par apropriācijas pārdali no budžeta resora "74. Gadskārtējā valsts budžeta izpildes procesā pārdalāmais finansējums" programmas 18.00.00 "Finansējums valsts drošības stiprināšanas pasākumiem"" (24-TA-19) un MK 23.01.2024. sēdes prot.Nr.3 </t>
  </si>
  <si>
    <t>I.Dotācija no vispārējiem ieņēmumiem</t>
  </si>
  <si>
    <t>1. sadaļa. Robežas infrastruktūras izbūve</t>
  </si>
  <si>
    <t>3. sadaļa. Automatizētas robežu uzraudzības infrastruktūra</t>
  </si>
  <si>
    <t>1. MK 12.09.2023. sēdes prot. Nr.44, 3.§ Informatīvais ziņojums "Par priekšlikumiem tehnoloģiskās infrastruktūras izbūves tempa kāpināšanai uz valsts ārējās sauszemes robežas" (23-TA-2239) (IP)
2. MK 19.12.2023. sēdes prot. Nr.62 109.§ Informatīvais ziņojums "Par tehnoloģiskās infrastruktūras lokāla risinājuma izveidi uz valsts ārējās sauszemes robežas" (23-TA-3038) (IP)</t>
  </si>
  <si>
    <t xml:space="preserve"> 10.00.00 "Valsts robežsardzes darbība"</t>
  </si>
  <si>
    <t>A. Robežas infrastruktūras izbūve uz Latvijas Republikas - Baltkrievijas Republikas valsts robežas</t>
  </si>
  <si>
    <t>1.2.Personāla resursu kapacitāte (NVA)</t>
  </si>
  <si>
    <r>
      <rPr>
        <b/>
        <sz val="11"/>
        <color theme="1"/>
        <rFont val="Times New Roman"/>
        <family val="1"/>
        <charset val="186"/>
      </rPr>
      <t>1.1.1.</t>
    </r>
    <r>
      <rPr>
        <sz val="11"/>
        <color theme="1"/>
        <rFont val="Times New Roman"/>
        <family val="1"/>
        <charset val="186"/>
      </rPr>
      <t xml:space="preserve">. FM 19.04.2021. rīkojums Nr.230 “Par apropriācijas pārdali” (no budžeta resora "74. Gadskārtējā valsts budžeta izpildes procesā pārdalāmais finansējums" 01.00.00 programmas "Apropriācijas rezerve") </t>
    </r>
  </si>
  <si>
    <r>
      <rPr>
        <b/>
        <sz val="11"/>
        <color theme="1"/>
        <rFont val="Times New Roman"/>
        <family val="1"/>
        <charset val="186"/>
      </rPr>
      <t>1.1.2.</t>
    </r>
    <r>
      <rPr>
        <sz val="11"/>
        <color theme="1"/>
        <rFont val="Times New Roman"/>
        <family val="1"/>
        <charset val="186"/>
      </rPr>
      <t xml:space="preserve"> Iekšējā līdzekļu pārdale no programmas 10.00.00 "Valsts robežsardzes darbība" 2018. – 2020. gada prioritārā pasākuma "Latvijas Republikas valsts robežas uzturēšana", lai nodrošinātu valstij piekritīgo un sabiedrības vajadzībām atsavināmo zemes vienību, kuras atrodas Latvijas Republikas valsts robežas joslā gar Krievijas Federāciju un Baltkrievijas Republiku, īpašuma tiesību sakārtošanu, kā arī uz tām esošo mežaudžu novērtēšanu uzņemšanai grāmatvedības uzskaitē (MK 24.08.2021. prot.Nr.57 52.§ 26.p.)</t>
    </r>
  </si>
  <si>
    <r>
      <rPr>
        <b/>
        <sz val="11"/>
        <color theme="1"/>
        <rFont val="Times New Roman"/>
        <family val="1"/>
        <charset val="186"/>
      </rPr>
      <t>1.1.3.</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</si>
  <si>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r>
      <rPr>
        <b/>
        <sz val="11"/>
        <color theme="1"/>
        <rFont val="Times New Roman"/>
        <family val="1"/>
        <charset val="186"/>
      </rPr>
      <t>1.1.4</t>
    </r>
    <r>
      <rPr>
        <sz val="11"/>
        <color theme="1"/>
        <rFont val="Times New Roman"/>
        <family val="1"/>
        <charset val="186"/>
      </rPr>
      <t>. FM 25.05.2023. rīkojums Nr.148 "Par apropriācijas pārdali"</t>
    </r>
  </si>
  <si>
    <r>
      <rPr>
        <b/>
        <sz val="11"/>
        <color theme="1"/>
        <rFont val="Times New Roman"/>
        <family val="1"/>
        <charset val="186"/>
      </rPr>
      <t>1.1.5.</t>
    </r>
    <r>
      <rPr>
        <sz val="11"/>
        <color theme="1"/>
        <rFont val="Times New Roman"/>
        <family val="1"/>
        <charset val="186"/>
      </rPr>
      <t xml:space="preserve"> MK 27.06.2023. rīkojums Nr.397 "Par apropriācijas pārdali no budžeta resora "74. Gadskārtējā valsts budžeta izpildes procesā pārdalāmais finansējums" programmas 18.00.00 "Finansējums valsts drošības stiprināšanas pasākumiem""  (23-TA-1432)</t>
    </r>
  </si>
  <si>
    <r>
      <rPr>
        <b/>
        <sz val="11"/>
        <color theme="1"/>
        <rFont val="Times New Roman"/>
        <family val="1"/>
        <charset val="186"/>
      </rPr>
      <t>1.2.1</t>
    </r>
    <r>
      <rPr>
        <sz val="11"/>
        <color theme="1"/>
        <rFont val="Times New Roman"/>
        <family val="1"/>
        <charset val="186"/>
      </rPr>
      <t>. MK 06.10.2021. rīkojums Nr.694 “Par apropriācijas pārdali valsts robežas infrastruktūras izbūves nodrošināšanai” 1.1. apakšpunkts - pārdalīt finansējumu no Iekšlietu ministrijas budžeta programmas 10.00.00 "Valsts robežsardzes darbība" 2018.-2020. gada prioritārā pasākuma "Latvijas Republikas valsts robežas uzturēšana". Iekšlietu ministrijas budžeta apakšprogrammai 40.01.00 "Administrēšana", lai nodrošinātu Nodrošinājuma valsts aģentūras personāla resursu kapacitāti (Ministru kabineta 2021. gada 10. augusta sēdes prot. Nr. 55 2. § 7.2.1. apakšpunkts)</t>
    </r>
  </si>
  <si>
    <t>KOPĀ 1.1. un 1.2.</t>
  </si>
  <si>
    <t xml:space="preserve">KOPĀ 1.1.   </t>
  </si>
  <si>
    <r>
      <rPr>
        <b/>
        <sz val="11"/>
        <color theme="1"/>
        <rFont val="Times New Roman"/>
        <family val="1"/>
        <charset val="186"/>
      </rPr>
      <t>A.1.1.</t>
    </r>
    <r>
      <rPr>
        <sz val="11"/>
        <color theme="1"/>
        <rFont val="Times New Roman"/>
        <family val="1"/>
        <charset val="186"/>
      </rPr>
      <t xml:space="preserve"> MK 23.09.2021. rīkojums Nr.675 “Par finanšu līdzekļu piešķiršanu no valsts budžeta programmas "Līdzekļi neparedzētiem gadījumiem"” 
(MK 21.09.2021. prot. Nr.62, 1. § “Informatīvais ziņojums “Par dzeloņstiepļu žoga ierīkošanu uz Latvijas Republikas valsts ārējās robežas ar Baltkrievijas Republiku"” 5.punkts)</t>
    </r>
  </si>
  <si>
    <r>
      <rPr>
        <b/>
        <sz val="11"/>
        <color theme="1"/>
        <rFont val="Times New Roman"/>
        <family val="1"/>
        <charset val="186"/>
      </rPr>
      <t>A.1.2.</t>
    </r>
    <r>
      <rPr>
        <sz val="11"/>
        <color theme="1"/>
        <rFont val="Times New Roman"/>
        <family val="1"/>
        <charset val="186"/>
      </rPr>
      <t xml:space="preserve"> MK 13.10.2021. rīkojums Nr.734 “Par finanšu līdzekļu piešķiršanu no valsts budžeta programmas "Līdzekļi neparedzētiem gadījumiem"”</t>
    </r>
  </si>
  <si>
    <r>
      <rPr>
        <b/>
        <sz val="11"/>
        <color theme="1"/>
        <rFont val="Times New Roman"/>
        <family val="1"/>
        <charset val="186"/>
      </rPr>
      <t xml:space="preserve">A.1.3. </t>
    </r>
    <r>
      <rPr>
        <sz val="11"/>
        <color theme="1"/>
        <rFont val="Times New Roman"/>
        <family val="1"/>
        <charset val="186"/>
      </rPr>
      <t>MK 21.09.2021. prot. Nr.62, 1. §“Informatīvais ziņojums "Par dzeloņstiepļu žoga ierīkošanu uz Latvijas Republikas valsts ārējās robežas ar Baltkrievijas Republiku"” 2.punkts - apropriācijas pārdale 2021. gadam no Iekšlietu ministrijas budžeta programmas 10.00.00 "Valsts robežsardzes darbība" 2018. - 2020. gada prioritārā pasākuma "Latvijas Republikas valsts robežas uzturēšana" (preces un pakalpojumi) uz Iekšlietu ministrijas budžeta apakšprogrammu 40.02.00 "Nekustamais īpašums un centralizētais iepirkums"</t>
    </r>
  </si>
  <si>
    <r>
      <rPr>
        <b/>
        <sz val="11"/>
        <color theme="1"/>
        <rFont val="Times New Roman"/>
        <family val="1"/>
        <charset val="186"/>
      </rPr>
      <t>A.1.4.</t>
    </r>
    <r>
      <rPr>
        <sz val="11"/>
        <color theme="1"/>
        <rFont val="Times New Roman"/>
        <family val="1"/>
        <charset val="186"/>
      </rPr>
      <t xml:space="preserve"> MK 21.09.2021. prot. Nr.62, 1. §“Informatīvais ziņojums "Par dzeloņstiepļu žoga ierīkošanu uz Latvijas Republikas valsts ārējās robežas ar Baltkrievijas Republiku"” 3.punkts - 2021. gadā no budžeta resora "74. Gadskārtējā valsts budžeta izpildes procesā pārdalāmais finansējums" 01.00.00 programmas "Apropriācijas rezerve" uz Iekšlietu ministrijas budžeta programmu 10.00.00 "Valsts robežsardzes darbība" ilgtermiņa saistību pasākumam "Valsts robežas joslas infrastruktūras izbūve gar Latvijas Republikas un Krievijas Federācijas robežu" piešķirto finansējumu šīs budžeta programmas ietvaros novirzīt pasākumam "Dzeloņstiepļu žoga ierīkošana uz Latvijas Republikas valsts ārējās robežas ar Baltkrievijas Republiku"</t>
    </r>
  </si>
  <si>
    <r>
      <rPr>
        <b/>
        <sz val="11"/>
        <color theme="1"/>
        <rFont val="Times New Roman"/>
        <family val="1"/>
        <charset val="186"/>
      </rPr>
      <t xml:space="preserve">A.1.5. </t>
    </r>
    <r>
      <rPr>
        <sz val="11"/>
        <color theme="1"/>
        <rFont val="Times New Roman"/>
        <family val="1"/>
        <charset val="186"/>
      </rPr>
      <t xml:space="preserve">MK 24.02.2022. rīkojums Nr.130 “Par apropriācijas pārdali” (12 503 572 EUR ietvaros) no valsts budžeta programmas 14.00.00 "Valsts robežas infrastruktūras izveide" pārdalīt uz Iekšlietu ministrijas budžeta apakšprogrammu 40.02.00 "Nekustamais īpašums un centralizētais iepirkums"; 
MK  22 02.2022.  sēdes prot. Nr.9, 53. § “Informatīvais ziņojums "Par prioritāri izbūvējamajiem valsts robežas joslas posmiem uz valsts sauszemes robežas gar Latvijas Republikas – Baltkrievijas Republikas valsts robežu nepieciešamo finansējumu”” </t>
    </r>
  </si>
  <si>
    <r>
      <rPr>
        <b/>
        <sz val="11"/>
        <color theme="1"/>
        <rFont val="Times New Roman"/>
        <family val="1"/>
        <charset val="186"/>
      </rPr>
      <t>A.1.6.</t>
    </r>
    <r>
      <rPr>
        <sz val="11"/>
        <color theme="1"/>
        <rFont val="Times New Roman"/>
        <family val="1"/>
        <charset val="186"/>
      </rPr>
      <t xml:space="preserve"> Finanšu ministrijas 2022.gada 25.aprīļa rīkojums Nr.249 "Par apropriācijas pārdali" (no budžeta resora "74. Gadskārtējā valsts budžeta izpildes procesā pārdalāmais finansējums" 01.00.00 programmas "Apropriācijas rezerve") </t>
    </r>
  </si>
  <si>
    <r>
      <rPr>
        <b/>
        <sz val="11"/>
        <color theme="1"/>
        <rFont val="Times New Roman"/>
        <family val="1"/>
        <charset val="186"/>
      </rPr>
      <t>A.1.7.</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</si>
  <si>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A.1.</t>
  </si>
  <si>
    <t>A.1. Pagaidu dzeloņstiepļu žoga ierīkošana (NVA) (Latvijas Republikas - Baltkrievijas Republikas valsts robeža)</t>
  </si>
  <si>
    <t>A.2. Ar valsts robežas izbūvi saistītie pakalpojumi (finansējums VAS “Valsts nekustamie īpašumi”) (Latvijas Republikas - Baltkrievijas Republikas valsts robeža)</t>
  </si>
  <si>
    <r>
      <rPr>
        <b/>
        <sz val="11"/>
        <color theme="1"/>
        <rFont val="Times New Roman"/>
        <family val="1"/>
        <charset val="186"/>
      </rPr>
      <t>A.2.2.</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 gadā 6 513 665 euro)  pārdalīt uz Iekšlietu ministrijas budžeta apakšprogrammu 40.02.00 "Nekustamais īpašums un centralizētais iepirkums";
MK 22.02.2022,. sēdes prot. Nr.9, 53. § “Informatīvais ziņojums “Par prioritāri izbūvējamajiem valsts robežas joslas posmiem uz valsts sauszemes robežas gar Latvijas Republikas – Baltkrievijas Republikas valsts robežu nepieciešamo finansējumu”” 3.punkts</t>
    </r>
  </si>
  <si>
    <r>
      <rPr>
        <b/>
        <sz val="11"/>
        <color theme="1"/>
        <rFont val="Times New Roman"/>
        <family val="1"/>
        <charset val="186"/>
      </rPr>
      <t>A.2.3.</t>
    </r>
    <r>
      <rPr>
        <sz val="11"/>
        <color theme="1"/>
        <rFont val="Times New Roman"/>
        <family val="1"/>
        <charset val="186"/>
      </rPr>
      <t xml:space="preserve"> MK 22.02.2022, sēdes prot. Nr.9,53. § “Informatīvais ziņojums "Par prioritāri izbūvējamajiem valsts robežas joslas posmiem uz valsts sauszemes robežas gar Latvijas Republikas – Baltkrievijas Republikas valsts robežu nepieciešamo finansējumu”” 5.2.apakšpunkts </t>
    </r>
  </si>
  <si>
    <r>
      <rPr>
        <b/>
        <sz val="11"/>
        <color theme="1"/>
        <rFont val="Times New Roman"/>
        <family val="1"/>
        <charset val="186"/>
      </rPr>
      <t>A.2.4.</t>
    </r>
    <r>
      <rPr>
        <sz val="11"/>
        <color theme="1"/>
        <rFont val="Times New Roman"/>
        <family val="1"/>
        <charset val="186"/>
      </rPr>
      <t xml:space="preserve"> Ministru kabineta 2017. gada 17. oktobra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t>
    </r>
  </si>
  <si>
    <r>
      <rPr>
        <b/>
        <sz val="11"/>
        <color theme="1"/>
        <rFont val="Times New Roman"/>
        <family val="1"/>
        <charset val="186"/>
      </rPr>
      <t>A.2.5.</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t>
    </r>
    <r>
      <rPr>
        <sz val="11"/>
        <rFont val="Times New Roman"/>
        <family val="1"/>
        <charset val="186"/>
      </rPr>
      <t xml:space="preserve"> 16.06.2022. r</t>
    </r>
    <r>
      <rPr>
        <sz val="11"/>
        <color theme="1"/>
        <rFont val="Times New Roman"/>
        <family val="1"/>
        <charset val="186"/>
      </rPr>
      <t>īkojums Nr.437 “Par finanšu līdzekļu piešķiršanu no valsts budžeta programmas “Līdzekļi neparedzētiem gadījumiem”"</t>
    </r>
  </si>
  <si>
    <r>
      <rPr>
        <b/>
        <sz val="11"/>
        <color theme="1"/>
        <rFont val="Times New Roman"/>
        <family val="1"/>
        <charset val="186"/>
      </rPr>
      <t>A.2.6</t>
    </r>
    <r>
      <rPr>
        <sz val="11"/>
        <color theme="1"/>
        <rFont val="Times New Roman"/>
        <family val="1"/>
        <charset val="186"/>
      </rPr>
      <t>.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</si>
  <si>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r>
      <rPr>
        <b/>
        <sz val="11"/>
        <color theme="1"/>
        <rFont val="Times New Roman"/>
        <family val="1"/>
        <charset val="186"/>
      </rPr>
      <t>A.2.7.</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t>
    </r>
  </si>
  <si>
    <r>
      <rPr>
        <b/>
        <sz val="11"/>
        <color theme="1"/>
        <rFont val="Times New Roman"/>
        <family val="1"/>
        <charset val="186"/>
      </rPr>
      <t xml:space="preserve">A.2.8. </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</si>
  <si>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KOPĀ A.2.</t>
  </si>
  <si>
    <r>
      <rPr>
        <b/>
        <sz val="11"/>
        <color theme="1"/>
        <rFont val="Times New Roman"/>
        <family val="1"/>
        <charset val="186"/>
      </rPr>
      <t>A.3.1.</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2024.gadā 6 513 665 euro)  pārdalīt uz Iekšlietu ministrijas budžeta apakšprogrammu 40.02.00 "Nekustamais īpašums un centralizētais iepirkums"; 
MK 22.02.2022. sēdes prot. Nr.9, 53.§ "Informatīvais ziņojums "Par prioritāri izbūvējamajiem valsts robežas joslas posmiem uz valsts sauszemes robežas gar Latvijas Republikas – Baltkrievijas Republikas valsts robežu nepieciešamo finansējumu"” 3.punkts, 5.1.apakspunkts</t>
    </r>
  </si>
  <si>
    <r>
      <rPr>
        <b/>
        <sz val="11"/>
        <color theme="1"/>
        <rFont val="Times New Roman"/>
        <family val="1"/>
        <charset val="186"/>
      </rPr>
      <t>A.3.2.</t>
    </r>
    <r>
      <rPr>
        <sz val="11"/>
        <color theme="1"/>
        <rFont val="Times New Roman"/>
        <family val="1"/>
        <charset val="186"/>
      </rPr>
      <t xml:space="preserve"> MK 22.02.2022. sēdes prot. Nr.9, 53.§ "Informatīvais ziņojums "Par prioritāri izbūvējamajiem valsts robežas joslas posmiem uz valsts sauszemes robežas gar Latvijas Republikas – Baltkrievijas Republikas valsts robežu nepieciešamo finansējumu"” 5.2.apakšpunkts</t>
    </r>
  </si>
  <si>
    <t>KOPĀ A.3.1.</t>
  </si>
  <si>
    <t>KOPĀ A.3.2.</t>
  </si>
  <si>
    <r>
      <rPr>
        <b/>
        <sz val="11"/>
        <color theme="1"/>
        <rFont val="Times New Roman"/>
        <family val="1"/>
        <charset val="186"/>
      </rPr>
      <t>A.3.3.</t>
    </r>
    <r>
      <rPr>
        <sz val="11"/>
        <color theme="1"/>
        <rFont val="Times New Roman"/>
        <family val="1"/>
        <charset val="186"/>
      </rPr>
      <t xml:space="preserve"> MK 17.10.2017.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 </t>
    </r>
  </si>
  <si>
    <t>KOPĀ A.3.3.</t>
  </si>
  <si>
    <r>
      <rPr>
        <b/>
        <sz val="11"/>
        <color theme="1"/>
        <rFont val="Times New Roman"/>
        <family val="1"/>
        <charset val="186"/>
      </rPr>
      <t>A.3.4</t>
    </r>
    <r>
      <rPr>
        <sz val="11"/>
        <color theme="1"/>
        <rFont val="Times New Roman"/>
        <family val="1"/>
        <charset val="186"/>
      </rPr>
      <t>. MK 18.03.2022. rīkojums Nr.190 “Par finanšu līdzekļu piešķiršanu no valsts budžeta programmas “Līdzekļi neparedzētiem gadījumiem”;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3.2.apakšpunkts</t>
    </r>
  </si>
  <si>
    <t>Būvniecības ieceres izstrāde</t>
  </si>
  <si>
    <t>Būvdarbu veikšana</t>
  </si>
  <si>
    <t>Būvdarbu autoruzraudzība</t>
  </si>
  <si>
    <t xml:space="preserve"> Tehniskā projekta ekspertīzes veikšana</t>
  </si>
  <si>
    <t>Būvdarbu būvuzraudzība</t>
  </si>
  <si>
    <t>.Būvdarbu būvuzraudzība</t>
  </si>
  <si>
    <t>.Būvniecības ieceres izstrāde</t>
  </si>
  <si>
    <t>.Būvdarbu veikšana</t>
  </si>
  <si>
    <t>KOPĀ A.3.4.</t>
  </si>
  <si>
    <r>
      <rPr>
        <b/>
        <sz val="11"/>
        <color theme="1"/>
        <rFont val="Times New Roman"/>
        <family val="1"/>
        <charset val="186"/>
      </rPr>
      <t>A.3.5</t>
    </r>
    <r>
      <rPr>
        <sz val="11"/>
        <color theme="1"/>
        <rFont val="Times New Roman"/>
        <family val="1"/>
        <charset val="186"/>
      </rPr>
      <t>. MK 18.03.2022. rīkojums Nr.191 “Par apropriācijas pārdali” no valsts budžeta programmas 14.00.00 "Valsts robežas infrastruktūras izveide" (plāns: 2022.gadā 14 450 325 euro);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3.1.apakšpunkts</t>
    </r>
  </si>
  <si>
    <t>KOPĀ A.3.5.</t>
  </si>
  <si>
    <r>
      <rPr>
        <b/>
        <sz val="11"/>
        <color theme="1"/>
        <rFont val="Times New Roman"/>
        <family val="1"/>
        <charset val="186"/>
      </rPr>
      <t>A.3.6</t>
    </r>
    <r>
      <rPr>
        <sz val="11"/>
        <color theme="1"/>
        <rFont val="Times New Roman"/>
        <family val="1"/>
        <charset val="186"/>
      </rPr>
      <t>.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5.1.apakšpunkts</t>
    </r>
  </si>
  <si>
    <t>KOPĀ A.3.6.</t>
  </si>
  <si>
    <r>
      <rPr>
        <b/>
        <sz val="11"/>
        <color theme="1"/>
        <rFont val="Times New Roman"/>
        <family val="1"/>
        <charset val="186"/>
      </rPr>
      <t>A.3.7.</t>
    </r>
    <r>
      <rPr>
        <sz val="11"/>
        <color theme="1"/>
        <rFont val="Times New Roman"/>
        <family val="1"/>
        <charset val="186"/>
      </rPr>
      <t xml:space="preserve">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</si>
  <si>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t>KOPĀ A.3.7.</t>
  </si>
  <si>
    <t>KOPĀ A.3.</t>
  </si>
  <si>
    <t>A.3. Būvniecības ieceres izstrāde un  būvdarbu veikšana prioritāri veicamajos darbu posmos (indikatīvi 83,9 km) 1. kārta (1-9. darbu daļas)
(finansējums VAS “Valsts nekustamie īpašumi”) (Latvijas Republikas - Baltkrievijas Republikas valsts robeža)</t>
  </si>
  <si>
    <t>A.4. Būvniecības ieceres izstrāde un  būvdarbu veikšana prioritāri veicamajos darbu posmos (indikatīvi 63,93 km) 2. kārta (10.-16. darbu daļas)
(finansējums VAS “Valsts nekustamie īpašumi”) (Latvijas Republikas - Baltkrievijas Republikas valsts robeža)</t>
  </si>
  <si>
    <r>
      <rPr>
        <b/>
        <sz val="11"/>
        <color theme="1"/>
        <rFont val="Times New Roman"/>
        <family val="1"/>
        <charset val="186"/>
      </rPr>
      <t>A.4.1.</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(tajā skaitā pārdale no 14.00.00. "Valsts robežas infrastruktūras izveide" 2024. gadā 100 624 euro (atlikums)
MK </t>
    </r>
    <r>
      <rPr>
        <sz val="11"/>
        <rFont val="Times New Roman"/>
        <family val="1"/>
        <charset val="186"/>
      </rPr>
      <t>16.06.2022.</t>
    </r>
    <r>
      <rPr>
        <sz val="11"/>
        <color theme="1"/>
        <rFont val="Times New Roman"/>
        <family val="1"/>
        <charset val="186"/>
      </rPr>
      <t xml:space="preserve"> rīkojums Nr.437 “Par finanšu līdzekļu piešķiršanu no valsts budžeta programmas “Līdzekļi neparedzētiem gadījumiem”"</t>
    </r>
  </si>
  <si>
    <t>KOPĀ A.4.1.</t>
  </si>
  <si>
    <t>A.5. Būvprojekta izspraušana dabā (NVA)
(trasējuma nodrošināšana (projekta ģenerālplānā iezīmētās infrastruktūras trases iezīmēšana (izspraušana) dabā))  (Latvijas Republikas - Baltkrievijas Republikas valsts robeža)</t>
  </si>
  <si>
    <r>
      <rPr>
        <b/>
        <sz val="11"/>
        <color theme="1"/>
        <rFont val="Times New Roman"/>
        <family val="1"/>
        <charset val="186"/>
      </rPr>
      <t xml:space="preserve">A.5.1. </t>
    </r>
    <r>
      <rPr>
        <sz val="11"/>
        <color theme="1"/>
        <rFont val="Times New Roman"/>
        <family val="1"/>
        <charset val="186"/>
      </rPr>
      <t xml:space="preserve">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t>
    </r>
    <r>
      <rPr>
        <sz val="11"/>
        <rFont val="Times New Roman"/>
        <family val="1"/>
        <charset val="186"/>
      </rPr>
      <t xml:space="preserve">16.06.2022. </t>
    </r>
    <r>
      <rPr>
        <sz val="11"/>
        <color theme="1"/>
        <rFont val="Times New Roman"/>
        <family val="1"/>
        <charset val="186"/>
      </rPr>
      <t>rīkojums Nr.437 “Par finanšu līdzekļu piešķiršanu no valsts budžeta programmas “Līdzekļi neparedzētiem gadījumiem”"</t>
    </r>
  </si>
  <si>
    <t>KOPĀ A.5.1.</t>
  </si>
  <si>
    <t>A.6. Infrastruktūras izbūves tempu kāpināšnai (2. kārta)
(finansējums VAS “Valsts nekustamie īpašumi”)  (Latvijas Republikas - Baltkrievijas Republikas valsts robeža)</t>
  </si>
  <si>
    <r>
      <rPr>
        <b/>
        <sz val="11"/>
        <color theme="1"/>
        <rFont val="Times New Roman"/>
        <family val="1"/>
        <charset val="186"/>
      </rPr>
      <t>A.6.1.</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</si>
  <si>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Netiešās izmaksas</t>
  </si>
  <si>
    <t>KOPĀ A.6.1.</t>
  </si>
  <si>
    <t>A.7. Patruļtakas izbūve Daugavas posmā (3. kārta 2.posms);  16,7 km
(finansējums VAS “Valsts nekustamie īpašumi”)  (Latvijas Republikas - Baltkrievijas Republikas valsts robeža)</t>
  </si>
  <si>
    <r>
      <rPr>
        <b/>
        <sz val="11"/>
        <color theme="1"/>
        <rFont val="Times New Roman"/>
        <family val="1"/>
        <charset val="186"/>
      </rPr>
      <t>A.7.1.</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</si>
  <si>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Tehniskā projekta ekspertīzes veikšana</t>
  </si>
  <si>
    <t>KOPĀ A.7.1.</t>
  </si>
  <si>
    <t>A.8. Neparedzēto izdevumu segšanai, kas radušies izbūves procesā uz Latvijas Republikas un Baltkrievijas Republikas robežas
(finansējums VAS “Valsts nekustamie īpašumi”)</t>
  </si>
  <si>
    <t>A.8.1.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t>
  </si>
  <si>
    <t>Būvdarbi purvu zonās, ceļu seguma stiprināšana Krāslavas novada pašvaldību ceļiem (1. kārta)</t>
  </si>
  <si>
    <t>KOPĀ A.8.</t>
  </si>
  <si>
    <t>B. Robežas infrastruktūras izbūve uz Latvijas Republikas -Krievijas Federācijas valsts robežas</t>
  </si>
  <si>
    <r>
      <rPr>
        <b/>
        <sz val="11"/>
        <color theme="1"/>
        <rFont val="Times New Roman"/>
        <family val="1"/>
        <charset val="186"/>
      </rPr>
      <t xml:space="preserve">B.1.1. </t>
    </r>
    <r>
      <rPr>
        <sz val="11"/>
        <color theme="1"/>
        <rFont val="Times New Roman"/>
        <family val="1"/>
        <charset val="186"/>
      </rPr>
      <t>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</si>
  <si>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B.1.</t>
  </si>
  <si>
    <t>B.1. Valsts robežjoslas gar Latvijas Republikas un Krievijas Federācijas robežas izbūves ekspertīze (NVA) (Latvijas Republikas -Krievijas Federācijas valsts robeža)</t>
  </si>
  <si>
    <t>B.2. Būvprojekta "Valsts robežas joslas infrastruktūras gar Latvijas Republikas un Krievijas Federācijas robežu izbūve" izmaiņu izstrādei un autoruzraudzībai, kā arī žoga (kur tas iepriekš nav ticis izbūvēts) izbūve prioritārajos posmos (aptuvenais kopējais garums – 28,67 km) uz Latvijas Republikas un Krievijas Federācijas valsts robežas
(finansējums VAS “Valsts nekustamie īpašumi”)  (Latvijas Republikas -Krievijas Federācijas valsts robeža)</t>
  </si>
  <si>
    <t xml:space="preserve"> VNĪ pakalpojumi (dzīvnieku taku izvērtēšana, karšu sagatavošana, audits prioritārajiem posmiem (180 km), juridiskais izvērtējums, žoga trases nospraušana koordinātēs un tās fiksācija dabā </t>
  </si>
  <si>
    <t>Žoga būvniecības ieceres nepieciešamās dokumentācijas izstrāde un izbūve Aizgāršas posmos:</t>
  </si>
  <si>
    <t>Būvniecības ieceres dokumentācijas izstrāde</t>
  </si>
  <si>
    <t>Būvdarbi</t>
  </si>
  <si>
    <t>Autoruzraudzība</t>
  </si>
  <si>
    <t>Projekta vadība</t>
  </si>
  <si>
    <t>Būvprojekta „Valsts robežas joslas infrastruktūras gar Latvijas Republikas un Krievijas Federācijas robežu izbūve” izmaiņu izstrāde un autoruzraudzība</t>
  </si>
  <si>
    <t>Būvprojekta izmaiņu izstrāde</t>
  </si>
  <si>
    <t>Tehniskā projekta ekspertīze</t>
  </si>
  <si>
    <r>
      <rPr>
        <b/>
        <sz val="11"/>
        <rFont val="Times New Roman"/>
        <family val="1"/>
        <charset val="186"/>
      </rPr>
      <t>B.2.1.</t>
    </r>
    <r>
      <rPr>
        <sz val="11"/>
        <rFont val="Times New Roman"/>
        <family val="1"/>
        <charset val="186"/>
      </rPr>
      <t xml:space="preserve">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
MK 23.01.2024. rīkojums Nr.65 "Par apropriācijas pārdali no budžeta resora "74. Gadskārtējā valsts budžeta izpildes procesā pārdalāmais finansējums" programmas 18.00.00 "Finansējums valsts drošības stiprināšanas pasākumiem"" (24-TA-22)</t>
    </r>
  </si>
  <si>
    <t>KOPĀ B.2.1.</t>
  </si>
  <si>
    <t>KOPĀ A.</t>
  </si>
  <si>
    <t>1.1. Īpašuma tiesību sakārtošana, mežaudžu novērtēšana (NVA). (Infrastruktūras izbūve uz Latvijas Republikas - Krievijas Federācijas un arī Latvijas Republikas - Baltkrievijas Republikas valsts robežas)</t>
  </si>
  <si>
    <t>2. sadaļa. Tehnoloģiskās infrastruktūras darbībai nepieciešamo pieslēgumu izveide (izbūve) (Infrastruktūras izbūve uz Latvijas Republikas - Krievijas Federācijas un arī Latvijas Republikas - Baltkrievijas Republikas valsts robežas)</t>
  </si>
  <si>
    <t>B.3. Finansējums valsts robežas apsardzības infrastruktūras (žoga) izbūvei gar Latvijas Republikas un Krievijas Federācijas robežu (~64,95 km)</t>
  </si>
  <si>
    <t>KOPĀ B.3.</t>
  </si>
  <si>
    <t>B.4. Finansējums valsts robežas apsardzības infrastruktūras (žoga) izbūvei gar Latvijas Republikas un Krievijas Federācijas robežu (posms, kurā žoga izbūve tiks īstenota ar NBS atbalstu) (~19,52 km)</t>
  </si>
  <si>
    <t>būvniecības ieceres dokumentācijas izstrāde, autoruzraudzība un būvdarbi</t>
  </si>
  <si>
    <t>Būvdarbu vadība</t>
  </si>
  <si>
    <t>KOPĀ B.4.</t>
  </si>
  <si>
    <r>
      <rPr>
        <b/>
        <sz val="11"/>
        <rFont val="Times New Roman"/>
        <family val="1"/>
        <charset val="186"/>
      </rPr>
      <t>1.1.6.</t>
    </r>
    <r>
      <rPr>
        <sz val="11"/>
        <rFont val="Times New Roman"/>
        <family val="1"/>
        <charset val="186"/>
      </rPr>
      <t xml:space="preserve"> MK 06.02.2024. sēdes prot. Nr.6 1.§ Informatīvais ziņojums "Par pastāvīgās infrastruktūras uz valsts ārējās sauszemes robežas izbūves turpināšanu un šim mērķim nepieciešamo finansējumu" (24-TA-23)
</t>
    </r>
  </si>
  <si>
    <t>KOPĀ B</t>
  </si>
  <si>
    <t xml:space="preserve">3.1. Finansiāla atbalsta instrumenta robežu pārvaldībai un vīzu politikai 2021. –2027. gada plānošanas perioda nacionālās programmas līdzekļi </t>
  </si>
  <si>
    <t xml:space="preserve">MK 06.02.2024. sēdes prot. Nr.6 1.§ Informatīvais ziņojums "Par pastāvīgās infrastruktūras uz valsts ārējās sauszemes robežas izbūves turpināšanu un šim mērķim nepieciešamo finansējumu" (24-TA-23). Finansējums valsts robežas apsardzības tehnoloģiskās infrastruktūras izbūves uzsākšana uz Latvijas Republikas un Krievijas Federācijas robežas
</t>
  </si>
  <si>
    <t>KOPĀ 3.1.1.</t>
  </si>
  <si>
    <t xml:space="preserve"> 3.1.2.. Automatizētas robežu uzraudzības infrastruktūras izbūves uzsākšana (projekta vadība, pieslēgumu pie Sadales tīkla izveide) (Latvijas Republikas - Krievijas Federācijas valsts robeža)</t>
  </si>
  <si>
    <t>3.1.2. Dotācija no vispārējiem ieņēmumiem</t>
  </si>
  <si>
    <t>KOPĀ 3.1.2.</t>
  </si>
  <si>
    <t>2. pielikums
informatīvajam ziņojumam “Par pastāvīgās infrastruktūras uz valsts ārējās sauszemes robežas izbūves turpināšanu un šim mērķim nepieciešamo finansējumu”</t>
  </si>
  <si>
    <t>B.5. Finansējums valsts robežas apsardzības infrastruktūras (žoga) izbūvei gar Latvijas Republikas un Krievijas Federācijas robežu (~66,71 km)</t>
  </si>
  <si>
    <r>
      <rPr>
        <b/>
        <sz val="11"/>
        <rFont val="Times New Roman"/>
        <family val="1"/>
        <charset val="186"/>
      </rPr>
      <t>B.3, B4.</t>
    </r>
    <r>
      <rPr>
        <sz val="11"/>
        <rFont val="Times New Roman"/>
        <family val="1"/>
        <charset val="186"/>
      </rPr>
      <t xml:space="preserve"> MK 06.02.2024. sēdes prot. Nr.6 1.§ Informatīvais ziņojums "Par pastāvīgās infrastruktūras uz valsts ārējās sauszemes robežas izbūves turpināšanu un šim mērķim nepieciešamo finansējumu" (24-TA-23), </t>
    </r>
    <r>
      <rPr>
        <b/>
        <sz val="11"/>
        <rFont val="Times New Roman"/>
        <family val="1"/>
        <charset val="186"/>
      </rPr>
      <t>B5</t>
    </r>
    <r>
      <rPr>
        <sz val="11"/>
        <rFont val="Times New Roman"/>
        <family val="1"/>
        <charset val="186"/>
      </rPr>
      <t>. MK 20.02.2024. sēdes prot. Nr.8 53.§ Informatīvais ziņojums "Par pastāvīgās infrastruktūras uz valsts ārējās sauszemes robežas izbūves turpināšanu un šim mērķim nepieciešamo finansējumu" (24-TA-393)</t>
    </r>
  </si>
  <si>
    <t xml:space="preserve">būvniecības ieceres dokumentācijas izstrāde </t>
  </si>
  <si>
    <t>2023. gada izpilde</t>
  </si>
  <si>
    <t>2024. gada I ceturksnis (izpilde)</t>
  </si>
  <si>
    <t>KOPĀ 1.2.</t>
  </si>
  <si>
    <t>KOPĀ B.5.</t>
  </si>
  <si>
    <t xml:space="preserve">PĀRSKATS PAR IZDEVUMIEM, KAS SAISTĪTI AR VALSTS ROBEŽAS INFRASTRUKTŪRAS 
IZBŪVI UN ĪPAŠUMTIESĪBU SAKĀRTOŠANU 2021.- 2027. GADAM
</t>
  </si>
  <si>
    <t xml:space="preserve"> 3.1.1.. Automatizētas robežu uzraudzības infrastruktūra (tehnoloģiskās infrastruktūras izbūve, tehnoloģiskās infrastruktūras lokāla risinājuma izveide)** (Latvijas Republikas - Baltkrievijas Republikas valsts robeža)**</t>
  </si>
  <si>
    <r>
      <t>** Atbilstoši vaiktajiem grozījumiem granta līgumā VRS/RPVP/2023/3 “Automatizētas robežu uzraudzības infrastruktūra”. Ar veiktajiem grozījumiem piešķirtā finansējuma apmērs veido 95 958 631</t>
    </r>
    <r>
      <rPr>
        <i/>
        <sz val="11"/>
        <color theme="1"/>
        <rFont val="Times New Roman"/>
        <family val="1"/>
        <charset val="186"/>
      </rPr>
      <t xml:space="preserve"> euro</t>
    </r>
    <r>
      <rPr>
        <sz val="11"/>
        <color theme="1"/>
        <rFont val="Times New Roman"/>
        <family val="1"/>
        <charset val="186"/>
      </rPr>
      <t xml:space="preserve"> (no tā: 71 968 973 </t>
    </r>
    <r>
      <rPr>
        <i/>
        <sz val="11"/>
        <color theme="1"/>
        <rFont val="Times New Roman"/>
        <family val="1"/>
        <charset val="186"/>
      </rPr>
      <t>euro</t>
    </r>
    <r>
      <rPr>
        <sz val="11"/>
        <color theme="1"/>
        <rFont val="Times New Roman"/>
        <family val="1"/>
        <charset val="186"/>
      </rPr>
      <t xml:space="preserve"> fonda finansējums un 23 989 658 euro nacionālais līdzfinansējums). Sadalījums pa gadiem precizēts atbilstoši veiktajiem grozījumiem (RPVP KD Nr. BMVI/2021/SA/1.5.8. un PVP KD Nr. BMVI/2023/SA/1.1.4. ietvaros piešķirtie līdzekļi).</t>
    </r>
  </si>
  <si>
    <r>
      <rPr>
        <b/>
        <sz val="11"/>
        <color theme="1"/>
        <rFont val="Times New Roman"/>
        <family val="1"/>
        <charset val="186"/>
      </rPr>
      <t xml:space="preserve">A.2.1. </t>
    </r>
    <r>
      <rPr>
        <sz val="11"/>
        <color theme="1"/>
        <rFont val="Times New Roman"/>
        <family val="1"/>
        <charset val="186"/>
      </rPr>
      <t>FM 1.12.2021. rīkojums Nr.784 “Par budžeta apropriācijas pārdali starp programmām, apakšprogrammām un budžeta izdevumu kodiem atbilstoši ekonomiskajām kategorijām” - lai nodrošinātu finansējumu līguma noslēgšanai</t>
    </r>
    <r>
      <rPr>
        <b/>
        <i/>
        <sz val="11"/>
        <color theme="1"/>
        <rFont val="Times New Roman"/>
        <family val="1"/>
        <charset val="186"/>
      </rPr>
      <t xml:space="preserve"> par dzīvnieku migrāciju taku identificēšanu un ieteikumu sniegšanu</t>
    </r>
    <r>
      <rPr>
        <sz val="11"/>
        <color theme="1"/>
        <rFont val="Times New Roman"/>
        <family val="1"/>
        <charset val="186"/>
      </rPr>
      <t xml:space="preserve"> Latvijas Republikas – Baltkrievijas Republikas robežas teritorijā saistībā ar ārējās sauszemes robežas infrastruktūras izbūves projekta precizēšanu -  pārdale no programmas 10.00.00 “Valsts robežsardzes darbība” 2018-2020.gada prioritārajam pasākumam “Latvijas Republikas valsts robežas uzturēšana”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</si>
</sst>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186"/>
      <scheme val="minor"/>
    </font>
    <font>
      <sz val="11"/>
      <color theme="1"/>
      <name val="Times New Roman"/>
      <family val="1"/>
      <charset val="186"/>
    </font>
    <font>
      <b/>
      <sz val="11"/>
      <color rgb="FFFF0000"/>
      <name val="Times New Roman"/>
      <family val="1"/>
      <charset val="186"/>
    </font>
    <font>
      <b/>
      <sz val="11"/>
      <color theme="1"/>
      <name val="Times New Roman"/>
      <family val="1"/>
      <charset val="186"/>
    </font>
    <font>
      <b/>
      <sz val="11"/>
      <color rgb="FF333333"/>
      <name val="Times New Roman"/>
      <family val="1"/>
      <charset val="186"/>
    </font>
    <font>
      <b/>
      <i/>
      <sz val="11"/>
      <color theme="1"/>
      <name val="Times New Roman"/>
      <family val="1"/>
      <charset val="186"/>
    </font>
    <font>
      <sz val="8"/>
      <color rgb="FF333333"/>
      <name val="Times New Roman"/>
      <family val="1"/>
      <charset val="186"/>
    </font>
    <font>
      <sz val="9"/>
      <color rgb="FF333333"/>
      <name val="Times New Roman"/>
      <family val="1"/>
      <charset val="186"/>
    </font>
    <font>
      <sz val="8"/>
      <color theme="1"/>
      <name val="Times New Roman"/>
      <family val="1"/>
      <charset val="186"/>
    </font>
    <font>
      <sz val="11"/>
      <name val="Times New Roman"/>
      <family val="1"/>
      <charset val="186"/>
    </font>
    <font>
      <i/>
      <sz val="11"/>
      <color theme="1"/>
      <name val="Times New Roman"/>
      <family val="1"/>
      <charset val="186"/>
    </font>
    <font>
      <sz val="9"/>
      <color theme="1"/>
      <name val="Times New Roman"/>
      <family val="1"/>
      <charset val="186"/>
    </font>
    <font>
      <b/>
      <sz val="11"/>
      <name val="Times New Roman"/>
      <family val="1"/>
      <charset val="186"/>
    </font>
    <font>
      <sz val="9"/>
      <name val="Times New Roman"/>
      <family val="1"/>
      <charset val="186"/>
    </font>
    <font>
      <i/>
      <sz val="9"/>
      <name val="Times New Roman"/>
      <family val="1"/>
      <charset val="186"/>
    </font>
    <font>
      <i/>
      <sz val="12"/>
      <color theme="1"/>
      <name val="Times New Roman"/>
      <family val="1"/>
      <charset val="186"/>
    </font>
    <font>
      <b/>
      <sz val="11"/>
      <color rgb="FFC00000"/>
      <name val="Times New Roman"/>
      <family val="1"/>
      <charset val="186"/>
    </font>
  </fonts>
  <fills count="14">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D5F4FF"/>
        <bgColor indexed="64"/>
      </patternFill>
    </fill>
    <fill>
      <patternFill patternType="solid">
        <fgColor theme="0" tint="-4.9989318521683403E-2"/>
        <bgColor indexed="64"/>
      </patternFill>
    </fill>
    <fill>
      <patternFill patternType="solid">
        <fgColor theme="0"/>
        <bgColor indexed="64"/>
      </patternFill>
    </fill>
    <fill>
      <patternFill patternType="solid">
        <fgColor rgb="FFFFDED9"/>
        <bgColor indexed="64"/>
      </patternFill>
    </fill>
    <fill>
      <patternFill patternType="solid">
        <fgColor rgb="FF79DCFF"/>
        <bgColor indexed="64"/>
      </patternFill>
    </fill>
    <fill>
      <patternFill patternType="solid">
        <fgColor rgb="FFFFFF00"/>
        <bgColor indexed="64"/>
      </patternFill>
    </fill>
    <fill>
      <patternFill patternType="solid">
        <fgColor rgb="FF00B0F0"/>
        <bgColor indexed="64"/>
      </patternFill>
    </fill>
    <fill>
      <patternFill patternType="solid">
        <fgColor rgb="FFFAF0FA"/>
        <bgColor indexed="64"/>
      </patternFill>
    </fill>
  </fills>
  <borders count="2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34998626667073579"/>
      </top>
      <bottom/>
      <diagonal/>
    </border>
    <border>
      <left/>
      <right/>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theme="0" tint="-0.34998626667073579"/>
      </right>
      <top style="medium">
        <color indexed="64"/>
      </top>
      <bottom style="medium">
        <color indexed="64"/>
      </bottom>
      <diagonal/>
    </border>
    <border>
      <left style="thin">
        <color theme="0" tint="-0.34998626667073579"/>
      </left>
      <right style="thin">
        <color theme="0" tint="-0.34998626667073579"/>
      </right>
      <top style="medium">
        <color indexed="64"/>
      </top>
      <bottom style="medium">
        <color indexed="64"/>
      </bottom>
      <diagonal/>
    </border>
    <border>
      <left style="thin">
        <color theme="0" tint="-0.34998626667073579"/>
      </left>
      <right style="medium">
        <color indexed="64"/>
      </right>
      <top style="medium">
        <color indexed="64"/>
      </top>
      <bottom style="medium">
        <color indexed="64"/>
      </bottom>
      <diagonal/>
    </border>
  </borders>
  <cellStyleXfs count="1">
    <xf numFmtId="0" fontId="0" fillId="0" borderId="0"/>
  </cellStyleXfs>
  <cellXfs count="208">
    <xf numFmtId="0" fontId="0" fillId="0" borderId="0" xfId="0"/>
    <xf numFmtId="0" fontId="1" fillId="0" borderId="0" xfId="0" applyFont="1"/>
    <xf numFmtId="0" fontId="2" fillId="0" borderId="0" xfId="0" applyFont="1"/>
    <xf numFmtId="0" fontId="3" fillId="0" borderId="0" xfId="0" applyFont="1"/>
    <xf numFmtId="3" fontId="1" fillId="0" borderId="0" xfId="0" applyNumberFormat="1" applyFont="1"/>
    <xf numFmtId="0" fontId="5" fillId="0" borderId="0" xfId="0" applyFont="1"/>
    <xf numFmtId="0" fontId="4" fillId="0" borderId="1" xfId="0" applyFont="1" applyBorder="1" applyAlignment="1">
      <alignment horizontal="center" vertical="center" wrapText="1"/>
    </xf>
    <xf numFmtId="0" fontId="4" fillId="8" borderId="1" xfId="0" applyFont="1" applyFill="1" applyBorder="1" applyAlignment="1">
      <alignment horizontal="center" vertical="center" wrapText="1"/>
    </xf>
    <xf numFmtId="3" fontId="1" fillId="8" borderId="0" xfId="0" applyNumberFormat="1" applyFont="1" applyFill="1"/>
    <xf numFmtId="0" fontId="1" fillId="8" borderId="0" xfId="0" applyFont="1" applyFill="1"/>
    <xf numFmtId="0" fontId="12" fillId="0" borderId="0" xfId="0" applyFont="1" applyAlignment="1">
      <alignment horizontal="center" vertical="center"/>
    </xf>
    <xf numFmtId="0" fontId="3" fillId="0" borderId="0" xfId="0" applyFont="1" applyAlignment="1">
      <alignment horizontal="center" vertical="center"/>
    </xf>
    <xf numFmtId="0" fontId="1" fillId="2" borderId="8" xfId="0" applyFont="1" applyFill="1" applyBorder="1" applyAlignment="1">
      <alignment vertical="center" wrapText="1"/>
    </xf>
    <xf numFmtId="0" fontId="1" fillId="2" borderId="8" xfId="0" applyFont="1" applyFill="1" applyBorder="1" applyAlignment="1">
      <alignment horizontal="left" vertical="center" wrapText="1"/>
    </xf>
    <xf numFmtId="3" fontId="3" fillId="2" borderId="8" xfId="0" applyNumberFormat="1" applyFont="1" applyFill="1" applyBorder="1" applyAlignment="1">
      <alignment horizontal="center" vertical="center"/>
    </xf>
    <xf numFmtId="3" fontId="1" fillId="2" borderId="8" xfId="0" applyNumberFormat="1" applyFont="1" applyFill="1" applyBorder="1" applyAlignment="1"/>
    <xf numFmtId="0" fontId="1" fillId="5" borderId="8" xfId="0" applyFont="1" applyFill="1" applyBorder="1" applyAlignment="1">
      <alignment vertical="center" wrapText="1"/>
    </xf>
    <xf numFmtId="3" fontId="3" fillId="5" borderId="8" xfId="0" applyNumberFormat="1" applyFont="1" applyFill="1" applyBorder="1" applyAlignment="1">
      <alignment horizontal="center" vertical="center"/>
    </xf>
    <xf numFmtId="0" fontId="9" fillId="2" borderId="8" xfId="0" applyFont="1" applyFill="1" applyBorder="1" applyAlignment="1">
      <alignment horizontal="left" vertical="center" wrapText="1"/>
    </xf>
    <xf numFmtId="3" fontId="12" fillId="2" borderId="8" xfId="0" applyNumberFormat="1" applyFont="1" applyFill="1" applyBorder="1" applyAlignment="1">
      <alignment horizontal="center" vertical="center"/>
    </xf>
    <xf numFmtId="0" fontId="13" fillId="2" borderId="8" xfId="0" applyFont="1" applyFill="1" applyBorder="1" applyAlignment="1">
      <alignment horizontal="right" vertical="center" wrapText="1"/>
    </xf>
    <xf numFmtId="3" fontId="9" fillId="2" borderId="8" xfId="0" applyNumberFormat="1" applyFont="1" applyFill="1" applyBorder="1" applyAlignment="1">
      <alignment horizontal="center" vertical="center"/>
    </xf>
    <xf numFmtId="0" fontId="3" fillId="9" borderId="16" xfId="0" applyFont="1" applyFill="1" applyBorder="1" applyAlignment="1">
      <alignment horizontal="center" vertical="center"/>
    </xf>
    <xf numFmtId="3" fontId="3" fillId="9" borderId="16" xfId="0" applyNumberFormat="1" applyFont="1" applyFill="1" applyBorder="1" applyAlignment="1">
      <alignment horizontal="center" vertical="center"/>
    </xf>
    <xf numFmtId="0" fontId="3" fillId="7" borderId="9" xfId="0" applyFont="1" applyFill="1" applyBorder="1" applyAlignment="1">
      <alignment horizontal="center" vertical="center"/>
    </xf>
    <xf numFmtId="3" fontId="3" fillId="7" borderId="9" xfId="0" applyNumberFormat="1" applyFont="1" applyFill="1" applyBorder="1" applyAlignment="1">
      <alignment horizontal="center" vertical="center"/>
    </xf>
    <xf numFmtId="0" fontId="9" fillId="4" borderId="8" xfId="0" applyFont="1" applyFill="1" applyBorder="1" applyAlignment="1">
      <alignment horizontal="center" vertical="center"/>
    </xf>
    <xf numFmtId="3" fontId="12" fillId="4" borderId="8" xfId="0" applyNumberFormat="1" applyFont="1" applyFill="1" applyBorder="1" applyAlignment="1">
      <alignment horizontal="center" vertical="center"/>
    </xf>
    <xf numFmtId="3" fontId="9" fillId="4" borderId="8" xfId="0" applyNumberFormat="1" applyFont="1" applyFill="1" applyBorder="1" applyAlignment="1">
      <alignment horizontal="center" vertical="center"/>
    </xf>
    <xf numFmtId="0" fontId="3" fillId="2" borderId="8" xfId="0" applyFont="1" applyFill="1" applyBorder="1" applyAlignment="1">
      <alignment horizontal="center" vertical="center"/>
    </xf>
    <xf numFmtId="0" fontId="3" fillId="0" borderId="0" xfId="0" applyFont="1" applyAlignment="1">
      <alignment horizontal="center" vertical="center"/>
    </xf>
    <xf numFmtId="0" fontId="1" fillId="3" borderId="8" xfId="0" applyFont="1" applyFill="1" applyBorder="1" applyAlignment="1">
      <alignment vertical="center" wrapText="1"/>
    </xf>
    <xf numFmtId="3" fontId="3" fillId="3" borderId="8" xfId="0" applyNumberFormat="1" applyFont="1" applyFill="1" applyBorder="1" applyAlignment="1">
      <alignment horizontal="center" vertical="center" wrapText="1"/>
    </xf>
    <xf numFmtId="0" fontId="1" fillId="3" borderId="8" xfId="0" applyFont="1" applyFill="1" applyBorder="1" applyAlignment="1">
      <alignment wrapText="1"/>
    </xf>
    <xf numFmtId="3" fontId="1" fillId="3" borderId="8" xfId="0" applyNumberFormat="1" applyFont="1" applyFill="1" applyBorder="1" applyAlignment="1">
      <alignment horizontal="center" vertical="center" wrapText="1"/>
    </xf>
    <xf numFmtId="3" fontId="1" fillId="3" borderId="8" xfId="0" applyNumberFormat="1" applyFont="1" applyFill="1" applyBorder="1" applyAlignment="1">
      <alignment horizontal="center" vertical="center"/>
    </xf>
    <xf numFmtId="3" fontId="3" fillId="3" borderId="8" xfId="0" applyNumberFormat="1" applyFont="1" applyFill="1" applyBorder="1" applyAlignment="1">
      <alignment horizontal="center" vertical="center"/>
    </xf>
    <xf numFmtId="0" fontId="3" fillId="3" borderId="8" xfId="0" applyFont="1" applyFill="1" applyBorder="1" applyAlignment="1">
      <alignment horizontal="center" vertical="center"/>
    </xf>
    <xf numFmtId="0" fontId="1" fillId="3" borderId="8" xfId="0" applyFont="1" applyFill="1" applyBorder="1" applyAlignment="1">
      <alignment horizontal="left" vertical="center" wrapText="1"/>
    </xf>
    <xf numFmtId="4" fontId="3" fillId="3" borderId="8" xfId="0" applyNumberFormat="1" applyFont="1" applyFill="1" applyBorder="1" applyAlignment="1">
      <alignment horizontal="center" vertical="center"/>
    </xf>
    <xf numFmtId="0" fontId="7" fillId="3" borderId="8" xfId="0" applyFont="1" applyFill="1" applyBorder="1" applyAlignment="1">
      <alignment horizontal="right" vertical="center" wrapText="1"/>
    </xf>
    <xf numFmtId="3" fontId="1" fillId="3" borderId="8" xfId="0" applyNumberFormat="1" applyFont="1" applyFill="1" applyBorder="1"/>
    <xf numFmtId="3" fontId="1" fillId="3" borderId="8" xfId="0" applyNumberFormat="1" applyFont="1" applyFill="1" applyBorder="1" applyAlignment="1">
      <alignment horizontal="center"/>
    </xf>
    <xf numFmtId="0" fontId="5" fillId="3" borderId="8" xfId="0" applyFont="1" applyFill="1" applyBorder="1" applyAlignment="1">
      <alignment horizontal="center"/>
    </xf>
    <xf numFmtId="3" fontId="5" fillId="3" borderId="8" xfId="0" applyNumberFormat="1" applyFont="1" applyFill="1" applyBorder="1" applyAlignment="1">
      <alignment horizontal="center"/>
    </xf>
    <xf numFmtId="3" fontId="1" fillId="3" borderId="8" xfId="0" applyNumberFormat="1" applyFont="1" applyFill="1" applyBorder="1" applyAlignment="1"/>
    <xf numFmtId="0" fontId="6" fillId="3" borderId="8" xfId="0" applyFont="1" applyFill="1" applyBorder="1" applyAlignment="1">
      <alignment horizontal="right" vertical="center" wrapText="1"/>
    </xf>
    <xf numFmtId="4" fontId="1" fillId="3" borderId="8" xfId="0" applyNumberFormat="1" applyFont="1" applyFill="1" applyBorder="1" applyAlignment="1">
      <alignment horizontal="center" vertical="center"/>
    </xf>
    <xf numFmtId="3" fontId="5" fillId="3" borderId="8" xfId="0" applyNumberFormat="1" applyFont="1" applyFill="1" applyBorder="1" applyAlignment="1">
      <alignment horizontal="center" vertical="center"/>
    </xf>
    <xf numFmtId="0" fontId="8" fillId="3" borderId="8" xfId="0" applyFont="1" applyFill="1" applyBorder="1" applyAlignment="1">
      <alignment horizontal="right"/>
    </xf>
    <xf numFmtId="0" fontId="1" fillId="3" borderId="8" xfId="0" applyFont="1" applyFill="1" applyBorder="1" applyAlignment="1">
      <alignment horizontal="left" wrapText="1"/>
    </xf>
    <xf numFmtId="0" fontId="5" fillId="3" borderId="8" xfId="0" applyFont="1" applyFill="1" applyBorder="1" applyAlignment="1">
      <alignment horizontal="center" vertical="center"/>
    </xf>
    <xf numFmtId="3" fontId="10" fillId="3" borderId="8" xfId="0" applyNumberFormat="1" applyFont="1" applyFill="1" applyBorder="1" applyAlignment="1">
      <alignment horizontal="center" vertical="center"/>
    </xf>
    <xf numFmtId="3" fontId="3" fillId="3" borderId="8" xfId="0" applyNumberFormat="1" applyFont="1" applyFill="1" applyBorder="1" applyAlignment="1">
      <alignment vertical="center"/>
    </xf>
    <xf numFmtId="0" fontId="11" fillId="3" borderId="8" xfId="0" applyFont="1" applyFill="1" applyBorder="1" applyAlignment="1">
      <alignment horizontal="right" vertical="center" wrapText="1"/>
    </xf>
    <xf numFmtId="0" fontId="9" fillId="3" borderId="8" xfId="0" applyFont="1" applyFill="1" applyBorder="1" applyAlignment="1">
      <alignment horizontal="left" vertical="center" wrapText="1"/>
    </xf>
    <xf numFmtId="3" fontId="12" fillId="3" borderId="8" xfId="0" applyNumberFormat="1" applyFont="1" applyFill="1" applyBorder="1" applyAlignment="1">
      <alignment horizontal="center" vertical="center"/>
    </xf>
    <xf numFmtId="0" fontId="13" fillId="3" borderId="8" xfId="0" applyFont="1" applyFill="1" applyBorder="1" applyAlignment="1">
      <alignment horizontal="right" vertical="center" wrapText="1"/>
    </xf>
    <xf numFmtId="3" fontId="9" fillId="3" borderId="8" xfId="0" applyNumberFormat="1" applyFont="1" applyFill="1" applyBorder="1" applyAlignment="1">
      <alignment horizontal="center" vertical="center"/>
    </xf>
    <xf numFmtId="3" fontId="3" fillId="5" borderId="8" xfId="0" applyNumberFormat="1" applyFont="1" applyFill="1" applyBorder="1" applyAlignment="1">
      <alignment horizontal="center" vertical="center" wrapText="1"/>
    </xf>
    <xf numFmtId="4" fontId="3" fillId="5" borderId="8" xfId="0" applyNumberFormat="1" applyFont="1" applyFill="1" applyBorder="1" applyAlignment="1">
      <alignment horizontal="center" vertical="center" wrapText="1"/>
    </xf>
    <xf numFmtId="0" fontId="9" fillId="2" borderId="8" xfId="0" applyFont="1" applyFill="1" applyBorder="1" applyAlignment="1">
      <alignment horizontal="left" vertical="center"/>
    </xf>
    <xf numFmtId="16" fontId="13" fillId="2" borderId="8" xfId="0" applyNumberFormat="1" applyFont="1" applyFill="1" applyBorder="1" applyAlignment="1">
      <alignment horizontal="right" vertical="center" wrapText="1"/>
    </xf>
    <xf numFmtId="4" fontId="9" fillId="2" borderId="8" xfId="0" applyNumberFormat="1" applyFont="1" applyFill="1" applyBorder="1" applyAlignment="1">
      <alignment horizontal="center" vertical="center"/>
    </xf>
    <xf numFmtId="0" fontId="14" fillId="2" borderId="8" xfId="0" applyFont="1" applyFill="1" applyBorder="1" applyAlignment="1">
      <alignment horizontal="right" vertical="center" wrapText="1"/>
    </xf>
    <xf numFmtId="0" fontId="12" fillId="3" borderId="20" xfId="0" applyFont="1" applyFill="1" applyBorder="1" applyAlignment="1">
      <alignment horizontal="center" vertical="center"/>
    </xf>
    <xf numFmtId="3" fontId="12" fillId="3" borderId="20" xfId="0" applyNumberFormat="1" applyFont="1" applyFill="1" applyBorder="1" applyAlignment="1">
      <alignment horizontal="center" vertical="center"/>
    </xf>
    <xf numFmtId="0" fontId="12" fillId="10" borderId="21" xfId="0" applyFont="1" applyFill="1" applyBorder="1" applyAlignment="1">
      <alignment horizontal="center" vertical="center"/>
    </xf>
    <xf numFmtId="3" fontId="12" fillId="10" borderId="22" xfId="0" applyNumberFormat="1" applyFont="1" applyFill="1" applyBorder="1" applyAlignment="1">
      <alignment horizontal="center" vertical="center"/>
    </xf>
    <xf numFmtId="0" fontId="12" fillId="2" borderId="20" xfId="0" applyFont="1" applyFill="1" applyBorder="1" applyAlignment="1">
      <alignment horizontal="right" vertical="center" wrapText="1"/>
    </xf>
    <xf numFmtId="3" fontId="12" fillId="2" borderId="20" xfId="0" applyNumberFormat="1" applyFont="1" applyFill="1" applyBorder="1" applyAlignment="1">
      <alignment horizontal="center" vertical="center"/>
    </xf>
    <xf numFmtId="0" fontId="1" fillId="5" borderId="20" xfId="0" applyFont="1" applyFill="1" applyBorder="1" applyAlignment="1">
      <alignment vertical="center" wrapText="1"/>
    </xf>
    <xf numFmtId="3" fontId="3" fillId="5" borderId="20" xfId="0" applyNumberFormat="1" applyFont="1" applyFill="1" applyBorder="1" applyAlignment="1">
      <alignment horizontal="center" vertical="center" wrapText="1"/>
    </xf>
    <xf numFmtId="4" fontId="3" fillId="5" borderId="20" xfId="0" applyNumberFormat="1" applyFont="1" applyFill="1" applyBorder="1" applyAlignment="1">
      <alignment horizontal="center" vertical="center" wrapText="1"/>
    </xf>
    <xf numFmtId="0" fontId="3" fillId="5" borderId="21" xfId="0" applyFont="1" applyFill="1" applyBorder="1" applyAlignment="1">
      <alignment horizontal="center" vertical="center" wrapText="1"/>
    </xf>
    <xf numFmtId="3" fontId="3" fillId="5" borderId="22" xfId="0" applyNumberFormat="1" applyFont="1" applyFill="1" applyBorder="1" applyAlignment="1">
      <alignment horizontal="center" vertical="center" wrapText="1"/>
    </xf>
    <xf numFmtId="0" fontId="1" fillId="5" borderId="20" xfId="0" applyFont="1" applyFill="1" applyBorder="1" applyAlignment="1">
      <alignment vertical="center"/>
    </xf>
    <xf numFmtId="3" fontId="3" fillId="5" borderId="20" xfId="0" applyNumberFormat="1" applyFont="1" applyFill="1" applyBorder="1" applyAlignment="1">
      <alignment horizontal="center"/>
    </xf>
    <xf numFmtId="3" fontId="1" fillId="5" borderId="20" xfId="0" applyNumberFormat="1" applyFont="1" applyFill="1" applyBorder="1" applyAlignment="1">
      <alignment horizontal="center"/>
    </xf>
    <xf numFmtId="0" fontId="3" fillId="5" borderId="21" xfId="0" applyFont="1" applyFill="1" applyBorder="1" applyAlignment="1">
      <alignment horizontal="center" vertical="center"/>
    </xf>
    <xf numFmtId="3" fontId="3" fillId="5" borderId="22" xfId="0" applyNumberFormat="1" applyFont="1" applyFill="1" applyBorder="1" applyAlignment="1">
      <alignment horizontal="center" vertical="center"/>
    </xf>
    <xf numFmtId="3" fontId="3" fillId="11" borderId="8" xfId="0" applyNumberFormat="1" applyFont="1" applyFill="1" applyBorder="1" applyAlignment="1">
      <alignment horizontal="center" vertical="center"/>
    </xf>
    <xf numFmtId="3" fontId="3" fillId="5" borderId="20" xfId="0" applyNumberFormat="1" applyFont="1" applyFill="1" applyBorder="1" applyAlignment="1">
      <alignment horizontal="center" vertical="center"/>
    </xf>
    <xf numFmtId="3" fontId="3" fillId="11" borderId="23" xfId="0" applyNumberFormat="1" applyFont="1" applyFill="1" applyBorder="1" applyAlignment="1">
      <alignment horizontal="center" vertical="center"/>
    </xf>
    <xf numFmtId="0" fontId="9" fillId="3" borderId="20" xfId="0" applyFont="1" applyFill="1" applyBorder="1" applyAlignment="1">
      <alignment vertical="center" wrapText="1"/>
    </xf>
    <xf numFmtId="3" fontId="9" fillId="3" borderId="20" xfId="0" applyNumberFormat="1" applyFont="1" applyFill="1" applyBorder="1" applyAlignment="1">
      <alignment horizontal="center" vertical="center"/>
    </xf>
    <xf numFmtId="0" fontId="3" fillId="3" borderId="21" xfId="0" applyFont="1" applyFill="1" applyBorder="1" applyAlignment="1">
      <alignment horizontal="center" vertical="center"/>
    </xf>
    <xf numFmtId="3" fontId="3" fillId="3" borderId="22" xfId="0" applyNumberFormat="1" applyFont="1" applyFill="1" applyBorder="1" applyAlignment="1">
      <alignment horizontal="center" vertical="center"/>
    </xf>
    <xf numFmtId="3" fontId="3" fillId="11" borderId="8" xfId="0" applyNumberFormat="1" applyFont="1" applyFill="1" applyBorder="1" applyAlignment="1">
      <alignment horizontal="center" vertical="center" wrapText="1"/>
    </xf>
    <xf numFmtId="0" fontId="5" fillId="3" borderId="20" xfId="0" applyFont="1" applyFill="1" applyBorder="1" applyAlignment="1">
      <alignment horizontal="center" vertical="center"/>
    </xf>
    <xf numFmtId="3" fontId="5" fillId="3" borderId="20" xfId="0" applyNumberFormat="1" applyFont="1" applyFill="1" applyBorder="1" applyAlignment="1">
      <alignment horizontal="center" vertical="center"/>
    </xf>
    <xf numFmtId="3" fontId="3" fillId="11" borderId="20" xfId="0" applyNumberFormat="1" applyFont="1" applyFill="1" applyBorder="1" applyAlignment="1">
      <alignment horizontal="center" vertical="center" wrapText="1"/>
    </xf>
    <xf numFmtId="0" fontId="3" fillId="3" borderId="25" xfId="0" applyFont="1" applyFill="1" applyBorder="1" applyAlignment="1">
      <alignment horizontal="center" vertical="center"/>
    </xf>
    <xf numFmtId="3" fontId="3" fillId="3" borderId="26" xfId="0" applyNumberFormat="1" applyFont="1" applyFill="1" applyBorder="1" applyAlignment="1">
      <alignment horizontal="center" vertical="center"/>
    </xf>
    <xf numFmtId="3" fontId="3" fillId="11" borderId="27" xfId="0" applyNumberFormat="1" applyFont="1" applyFill="1" applyBorder="1" applyAlignment="1">
      <alignment horizontal="center" vertical="center"/>
    </xf>
    <xf numFmtId="3" fontId="12" fillId="11" borderId="20" xfId="0" applyNumberFormat="1" applyFont="1" applyFill="1" applyBorder="1" applyAlignment="1">
      <alignment horizontal="center" vertical="center"/>
    </xf>
    <xf numFmtId="3" fontId="3" fillId="11" borderId="16" xfId="0" applyNumberFormat="1" applyFont="1" applyFill="1" applyBorder="1" applyAlignment="1">
      <alignment horizontal="center" vertical="center"/>
    </xf>
    <xf numFmtId="3" fontId="12" fillId="11" borderId="8" xfId="0" applyNumberFormat="1" applyFont="1" applyFill="1" applyBorder="1" applyAlignment="1">
      <alignment horizontal="center" vertical="center"/>
    </xf>
    <xf numFmtId="3" fontId="3" fillId="11" borderId="9" xfId="0" applyNumberFormat="1" applyFont="1" applyFill="1" applyBorder="1" applyAlignment="1">
      <alignment horizontal="center" vertical="center"/>
    </xf>
    <xf numFmtId="3" fontId="3" fillId="11" borderId="20" xfId="0" applyNumberFormat="1" applyFont="1" applyFill="1" applyBorder="1" applyAlignment="1">
      <alignment horizontal="center" vertical="center"/>
    </xf>
    <xf numFmtId="0" fontId="12" fillId="2" borderId="8" xfId="0" applyFont="1" applyFill="1" applyBorder="1" applyAlignment="1">
      <alignment horizontal="right" vertical="center" wrapText="1"/>
    </xf>
    <xf numFmtId="0" fontId="3" fillId="7" borderId="8" xfId="0" applyFont="1" applyFill="1" applyBorder="1" applyAlignment="1">
      <alignment horizontal="center" vertical="center"/>
    </xf>
    <xf numFmtId="3" fontId="3" fillId="7" borderId="8" xfId="0" applyNumberFormat="1" applyFont="1" applyFill="1" applyBorder="1" applyAlignment="1">
      <alignment horizontal="center" vertical="center"/>
    </xf>
    <xf numFmtId="0" fontId="12" fillId="12" borderId="8" xfId="0" applyFont="1" applyFill="1" applyBorder="1" applyAlignment="1">
      <alignment horizontal="right" vertical="center" wrapText="1"/>
    </xf>
    <xf numFmtId="3" fontId="12" fillId="12" borderId="8" xfId="0" applyNumberFormat="1" applyFont="1" applyFill="1" applyBorder="1" applyAlignment="1">
      <alignment horizontal="center" vertical="center"/>
    </xf>
    <xf numFmtId="3" fontId="3" fillId="9" borderId="8" xfId="0" applyNumberFormat="1" applyFont="1" applyFill="1" applyBorder="1" applyAlignment="1">
      <alignment horizontal="center" vertical="center"/>
    </xf>
    <xf numFmtId="0" fontId="3" fillId="8" borderId="0" xfId="0" applyFont="1" applyFill="1"/>
    <xf numFmtId="3" fontId="3" fillId="8" borderId="0" xfId="0" applyNumberFormat="1" applyFont="1" applyFill="1"/>
    <xf numFmtId="3" fontId="5" fillId="8" borderId="0" xfId="0" applyNumberFormat="1" applyFont="1" applyFill="1"/>
    <xf numFmtId="0" fontId="5" fillId="8" borderId="0" xfId="0" applyFont="1" applyFill="1"/>
    <xf numFmtId="0" fontId="2" fillId="8" borderId="0" xfId="0" applyFont="1" applyFill="1"/>
    <xf numFmtId="3" fontId="2" fillId="8" borderId="0" xfId="0" applyNumberFormat="1" applyFont="1" applyFill="1"/>
    <xf numFmtId="0" fontId="12" fillId="8" borderId="0" xfId="0" applyFont="1" applyFill="1" applyAlignment="1">
      <alignment horizontal="center" vertical="center"/>
    </xf>
    <xf numFmtId="0" fontId="3" fillId="8" borderId="0" xfId="0" applyFont="1" applyFill="1" applyAlignment="1">
      <alignment horizontal="center" vertical="center"/>
    </xf>
    <xf numFmtId="3" fontId="3" fillId="8" borderId="0" xfId="0" applyNumberFormat="1" applyFont="1" applyFill="1" applyAlignment="1">
      <alignment horizontal="center" vertical="center"/>
    </xf>
    <xf numFmtId="0" fontId="4" fillId="13" borderId="1" xfId="0" applyFont="1" applyFill="1" applyBorder="1" applyAlignment="1">
      <alignment horizontal="center" vertical="center" wrapText="1"/>
    </xf>
    <xf numFmtId="3" fontId="3" fillId="13" borderId="8" xfId="0" applyNumberFormat="1" applyFont="1" applyFill="1" applyBorder="1" applyAlignment="1">
      <alignment horizontal="center" vertical="center"/>
    </xf>
    <xf numFmtId="3" fontId="3" fillId="13" borderId="8" xfId="0" applyNumberFormat="1" applyFont="1" applyFill="1" applyBorder="1" applyAlignment="1">
      <alignment horizontal="center" vertical="center" wrapText="1"/>
    </xf>
    <xf numFmtId="3" fontId="3" fillId="13" borderId="20" xfId="0" applyNumberFormat="1" applyFont="1" applyFill="1" applyBorder="1" applyAlignment="1">
      <alignment horizontal="center" vertical="center" wrapText="1"/>
    </xf>
    <xf numFmtId="3" fontId="1" fillId="13" borderId="20" xfId="0" applyNumberFormat="1" applyFont="1" applyFill="1" applyBorder="1" applyAlignment="1">
      <alignment horizontal="center"/>
    </xf>
    <xf numFmtId="3" fontId="3" fillId="13" borderId="22" xfId="0" applyNumberFormat="1" applyFont="1" applyFill="1" applyBorder="1" applyAlignment="1">
      <alignment horizontal="center" vertical="center"/>
    </xf>
    <xf numFmtId="3" fontId="1" fillId="13" borderId="8" xfId="0" applyNumberFormat="1" applyFont="1" applyFill="1" applyBorder="1" applyAlignment="1">
      <alignment horizontal="center" vertical="center" wrapText="1"/>
    </xf>
    <xf numFmtId="3" fontId="1" fillId="13" borderId="8" xfId="0" applyNumberFormat="1" applyFont="1" applyFill="1" applyBorder="1" applyAlignment="1">
      <alignment horizontal="center" vertical="center"/>
    </xf>
    <xf numFmtId="3" fontId="9" fillId="13" borderId="20" xfId="0" applyNumberFormat="1" applyFont="1" applyFill="1" applyBorder="1" applyAlignment="1">
      <alignment horizontal="center" vertical="center"/>
    </xf>
    <xf numFmtId="3" fontId="1" fillId="13" borderId="8" xfId="0" applyNumberFormat="1" applyFont="1" applyFill="1" applyBorder="1" applyAlignment="1">
      <alignment horizontal="center"/>
    </xf>
    <xf numFmtId="3" fontId="5" fillId="13" borderId="8" xfId="0" applyNumberFormat="1" applyFont="1" applyFill="1" applyBorder="1" applyAlignment="1">
      <alignment horizontal="center"/>
    </xf>
    <xf numFmtId="3" fontId="1" fillId="13" borderId="8" xfId="0" applyNumberFormat="1" applyFont="1" applyFill="1" applyBorder="1" applyAlignment="1"/>
    <xf numFmtId="3" fontId="5" fillId="13" borderId="8" xfId="0" applyNumberFormat="1" applyFont="1" applyFill="1" applyBorder="1" applyAlignment="1">
      <alignment horizontal="center" vertical="center"/>
    </xf>
    <xf numFmtId="3" fontId="5" fillId="13" borderId="20" xfId="0" applyNumberFormat="1" applyFont="1" applyFill="1" applyBorder="1" applyAlignment="1">
      <alignment horizontal="center" vertical="center"/>
    </xf>
    <xf numFmtId="3" fontId="3" fillId="13" borderId="26" xfId="0" applyNumberFormat="1" applyFont="1" applyFill="1" applyBorder="1" applyAlignment="1">
      <alignment horizontal="center" vertical="center"/>
    </xf>
    <xf numFmtId="3" fontId="12" fillId="13" borderId="8" xfId="0" applyNumberFormat="1" applyFont="1" applyFill="1" applyBorder="1" applyAlignment="1">
      <alignment horizontal="center" vertical="center"/>
    </xf>
    <xf numFmtId="3" fontId="12" fillId="13" borderId="20" xfId="0" applyNumberFormat="1" applyFont="1" applyFill="1" applyBorder="1" applyAlignment="1">
      <alignment horizontal="center" vertical="center"/>
    </xf>
    <xf numFmtId="3" fontId="12" fillId="13" borderId="22" xfId="0" applyNumberFormat="1" applyFont="1" applyFill="1" applyBorder="1" applyAlignment="1">
      <alignment horizontal="center" vertical="center"/>
    </xf>
    <xf numFmtId="0" fontId="9" fillId="13" borderId="8" xfId="0" applyFont="1" applyFill="1" applyBorder="1" applyAlignment="1">
      <alignment horizontal="left" vertical="center"/>
    </xf>
    <xf numFmtId="3" fontId="9" fillId="13" borderId="8" xfId="0" applyNumberFormat="1" applyFont="1" applyFill="1" applyBorder="1" applyAlignment="1">
      <alignment horizontal="center" vertical="center"/>
    </xf>
    <xf numFmtId="3" fontId="3" fillId="13" borderId="16" xfId="0" applyNumberFormat="1" applyFont="1" applyFill="1" applyBorder="1" applyAlignment="1">
      <alignment horizontal="center" vertical="center"/>
    </xf>
    <xf numFmtId="0" fontId="1" fillId="13" borderId="0" xfId="0" applyFont="1" applyFill="1"/>
    <xf numFmtId="3" fontId="3" fillId="13" borderId="9" xfId="0" applyNumberFormat="1" applyFont="1" applyFill="1" applyBorder="1" applyAlignment="1">
      <alignment horizontal="center" vertical="center"/>
    </xf>
    <xf numFmtId="3" fontId="1" fillId="13" borderId="0" xfId="0" applyNumberFormat="1" applyFont="1" applyFill="1"/>
    <xf numFmtId="0" fontId="16" fillId="2" borderId="8" xfId="0" applyFont="1" applyFill="1" applyBorder="1" applyAlignment="1">
      <alignment horizontal="right" vertical="center" wrapText="1"/>
    </xf>
    <xf numFmtId="3" fontId="3" fillId="2" borderId="8" xfId="0" applyNumberFormat="1" applyFont="1" applyFill="1" applyBorder="1" applyAlignment="1">
      <alignment horizontal="center" vertical="center"/>
    </xf>
    <xf numFmtId="3" fontId="12" fillId="13" borderId="8" xfId="0" applyNumberFormat="1" applyFont="1" applyFill="1" applyBorder="1" applyAlignment="1">
      <alignment horizontal="center" vertical="center"/>
    </xf>
    <xf numFmtId="3" fontId="3" fillId="11" borderId="22" xfId="0" applyNumberFormat="1" applyFont="1" applyFill="1" applyBorder="1" applyAlignment="1">
      <alignment horizontal="center" vertical="center" wrapText="1"/>
    </xf>
    <xf numFmtId="0" fontId="15" fillId="0" borderId="0" xfId="0" applyFont="1" applyAlignment="1">
      <alignment horizontal="right" wrapText="1"/>
    </xf>
    <xf numFmtId="0" fontId="15" fillId="0" borderId="0" xfId="0" applyFont="1" applyAlignment="1">
      <alignment horizontal="right"/>
    </xf>
    <xf numFmtId="0" fontId="3" fillId="0" borderId="8" xfId="0" applyFont="1" applyBorder="1" applyAlignment="1">
      <alignment horizontal="center" vertical="center" wrapText="1"/>
    </xf>
    <xf numFmtId="0" fontId="9" fillId="8" borderId="8" xfId="0" applyFont="1" applyFill="1" applyBorder="1" applyAlignment="1">
      <alignment horizontal="left" vertical="center" wrapText="1"/>
    </xf>
    <xf numFmtId="0" fontId="9" fillId="8" borderId="8" xfId="0" applyFont="1" applyFill="1" applyBorder="1" applyAlignment="1">
      <alignment horizontal="left" vertical="center"/>
    </xf>
    <xf numFmtId="0" fontId="3" fillId="9" borderId="5" xfId="0" applyFont="1" applyFill="1" applyBorder="1" applyAlignment="1">
      <alignment horizontal="center" vertical="center"/>
    </xf>
    <xf numFmtId="0" fontId="9" fillId="8" borderId="6" xfId="0" applyFont="1" applyFill="1" applyBorder="1" applyAlignment="1">
      <alignment horizontal="left" vertical="center" wrapText="1"/>
    </xf>
    <xf numFmtId="0" fontId="9" fillId="8" borderId="6" xfId="0" applyFont="1" applyFill="1" applyBorder="1" applyAlignment="1">
      <alignment horizontal="left" vertical="center"/>
    </xf>
    <xf numFmtId="0" fontId="1" fillId="0" borderId="6" xfId="0" applyFont="1" applyBorder="1" applyAlignment="1">
      <alignment horizontal="left" vertical="center" wrapText="1"/>
    </xf>
    <xf numFmtId="0" fontId="9" fillId="8" borderId="17" xfId="0" applyFont="1" applyFill="1" applyBorder="1" applyAlignment="1">
      <alignment horizontal="left" vertical="center" wrapText="1"/>
    </xf>
    <xf numFmtId="0" fontId="1" fillId="8" borderId="0" xfId="0" applyFont="1" applyFill="1" applyBorder="1" applyAlignment="1">
      <alignment horizontal="left" vertical="center" wrapText="1"/>
    </xf>
    <xf numFmtId="0" fontId="3" fillId="8" borderId="5"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12" fillId="7" borderId="1" xfId="0" applyFont="1" applyFill="1" applyBorder="1" applyAlignment="1">
      <alignment horizontal="center" vertical="center" wrapText="1"/>
    </xf>
    <xf numFmtId="0" fontId="12" fillId="7"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6" borderId="5" xfId="0" applyFont="1" applyFill="1" applyBorder="1" applyAlignment="1">
      <alignment horizontal="center" vertical="center" wrapText="1"/>
    </xf>
    <xf numFmtId="0" fontId="3" fillId="6" borderId="5" xfId="0" applyFont="1" applyFill="1" applyBorder="1" applyAlignment="1">
      <alignment horizontal="center" vertical="center"/>
    </xf>
    <xf numFmtId="0" fontId="3" fillId="0" borderId="18" xfId="0" applyFont="1" applyBorder="1" applyAlignment="1">
      <alignment horizontal="center" vertical="center"/>
    </xf>
    <xf numFmtId="0" fontId="3" fillId="0" borderId="7" xfId="0" applyFont="1" applyBorder="1" applyAlignment="1">
      <alignment horizontal="center" vertical="center"/>
    </xf>
    <xf numFmtId="0" fontId="3" fillId="0" borderId="19" xfId="0" applyFont="1" applyBorder="1" applyAlignment="1">
      <alignment horizontal="center" vertical="center"/>
    </xf>
    <xf numFmtId="0" fontId="3" fillId="9" borderId="2" xfId="0" applyFont="1" applyFill="1" applyBorder="1" applyAlignment="1">
      <alignment horizontal="center" vertical="center"/>
    </xf>
    <xf numFmtId="0" fontId="3" fillId="9" borderId="3" xfId="0" applyFont="1" applyFill="1" applyBorder="1" applyAlignment="1">
      <alignment horizontal="center" vertical="center"/>
    </xf>
    <xf numFmtId="0" fontId="3" fillId="9" borderId="4" xfId="0" applyFont="1" applyFill="1" applyBorder="1" applyAlignment="1">
      <alignment horizontal="center" vertical="center"/>
    </xf>
    <xf numFmtId="0" fontId="12" fillId="3" borderId="18" xfId="0" applyFont="1" applyFill="1" applyBorder="1" applyAlignment="1">
      <alignment horizontal="center" vertical="center" wrapText="1"/>
    </xf>
    <xf numFmtId="0" fontId="12" fillId="3" borderId="7" xfId="0" applyFont="1" applyFill="1" applyBorder="1" applyAlignment="1">
      <alignment horizontal="center" vertical="center"/>
    </xf>
    <xf numFmtId="0" fontId="12" fillId="3" borderId="19" xfId="0" applyFont="1" applyFill="1" applyBorder="1" applyAlignment="1">
      <alignment horizontal="center" vertical="center"/>
    </xf>
    <xf numFmtId="0" fontId="9" fillId="8" borderId="13" xfId="0" applyFont="1" applyFill="1" applyBorder="1" applyAlignment="1">
      <alignment horizontal="left" vertical="center" wrapText="1"/>
    </xf>
    <xf numFmtId="0" fontId="9" fillId="8" borderId="14" xfId="0" applyFont="1" applyFill="1" applyBorder="1" applyAlignment="1">
      <alignment horizontal="left" vertical="center" wrapText="1"/>
    </xf>
    <xf numFmtId="0" fontId="9" fillId="8" borderId="15"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9" xfId="0" applyFont="1" applyFill="1" applyBorder="1" applyAlignment="1">
      <alignment horizontal="center" vertical="center"/>
    </xf>
    <xf numFmtId="0" fontId="3" fillId="10" borderId="18" xfId="0" applyFont="1" applyFill="1" applyBorder="1" applyAlignment="1">
      <alignment horizontal="center" vertical="center" wrapText="1"/>
    </xf>
    <xf numFmtId="0" fontId="3" fillId="10" borderId="7"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3" borderId="19" xfId="0" applyFont="1" applyFill="1" applyBorder="1" applyAlignment="1">
      <alignment horizontal="center" vertical="center"/>
    </xf>
    <xf numFmtId="0" fontId="1" fillId="8" borderId="13" xfId="0" applyFont="1" applyFill="1" applyBorder="1" applyAlignment="1">
      <alignment horizontal="left" vertical="center" wrapText="1"/>
    </xf>
    <xf numFmtId="0" fontId="1" fillId="8" borderId="14" xfId="0" applyFont="1" applyFill="1" applyBorder="1" applyAlignment="1">
      <alignment horizontal="left" vertical="center" wrapText="1"/>
    </xf>
    <xf numFmtId="0" fontId="1" fillId="8" borderId="15" xfId="0" applyFont="1" applyFill="1" applyBorder="1" applyAlignment="1">
      <alignment horizontal="left" vertical="center" wrapText="1"/>
    </xf>
    <xf numFmtId="0" fontId="1" fillId="0" borderId="10" xfId="0" applyFont="1" applyBorder="1" applyAlignment="1">
      <alignment horizontal="left" vertical="center" wrapText="1"/>
    </xf>
    <xf numFmtId="0" fontId="1" fillId="0" borderId="10" xfId="0" applyFont="1" applyBorder="1" applyAlignment="1">
      <alignment horizontal="left" vertical="center"/>
    </xf>
    <xf numFmtId="0" fontId="1" fillId="8" borderId="11" xfId="0" applyFont="1" applyFill="1" applyBorder="1" applyAlignment="1">
      <alignment horizontal="left" vertical="center" wrapText="1"/>
    </xf>
    <xf numFmtId="0" fontId="1" fillId="8" borderId="0" xfId="0" applyFont="1" applyFill="1" applyBorder="1" applyAlignment="1">
      <alignment horizontal="left" vertical="center"/>
    </xf>
    <xf numFmtId="0" fontId="1" fillId="8" borderId="12" xfId="0" applyFont="1" applyFill="1" applyBorder="1" applyAlignment="1">
      <alignment horizontal="left" vertical="center"/>
    </xf>
    <xf numFmtId="0" fontId="3" fillId="5" borderId="10" xfId="0" applyFont="1" applyFill="1" applyBorder="1" applyAlignment="1">
      <alignment horizontal="center" vertical="center"/>
    </xf>
    <xf numFmtId="0" fontId="3" fillId="3" borderId="24" xfId="0" applyFont="1" applyFill="1" applyBorder="1" applyAlignment="1">
      <alignment horizontal="center" vertical="center" wrapText="1"/>
    </xf>
    <xf numFmtId="0" fontId="1" fillId="8" borderId="12" xfId="0" applyFont="1" applyFill="1" applyBorder="1" applyAlignment="1">
      <alignment horizontal="left" vertical="center" wrapText="1"/>
    </xf>
    <xf numFmtId="0" fontId="3" fillId="3" borderId="8" xfId="0" applyFont="1" applyFill="1" applyBorder="1" applyAlignment="1">
      <alignment horizontal="center" vertical="center" wrapText="1"/>
    </xf>
    <xf numFmtId="0" fontId="1" fillId="0" borderId="10" xfId="0" applyFont="1" applyBorder="1" applyAlignment="1">
      <alignment vertical="center" wrapText="1"/>
    </xf>
    <xf numFmtId="0" fontId="1" fillId="0" borderId="8" xfId="0" applyFont="1" applyBorder="1" applyAlignment="1">
      <alignment horizontal="left" vertical="center" wrapText="1"/>
    </xf>
    <xf numFmtId="0" fontId="1" fillId="0" borderId="11" xfId="0" applyFont="1" applyBorder="1" applyAlignment="1">
      <alignment horizontal="left" vertical="center" wrapText="1"/>
    </xf>
    <xf numFmtId="0" fontId="1" fillId="0" borderId="0" xfId="0" applyFont="1" applyBorder="1" applyAlignment="1">
      <alignment horizontal="left" vertical="center" wrapText="1"/>
    </xf>
    <xf numFmtId="0" fontId="1" fillId="0" borderId="12" xfId="0" applyFont="1" applyBorder="1" applyAlignment="1">
      <alignment horizontal="left" vertical="center" wrapText="1"/>
    </xf>
    <xf numFmtId="0" fontId="3" fillId="3" borderId="1" xfId="0" applyFont="1" applyFill="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3" fillId="5" borderId="1" xfId="0" applyFont="1" applyFill="1" applyBorder="1" applyAlignment="1">
      <alignment horizontal="center" vertical="center"/>
    </xf>
    <xf numFmtId="0" fontId="1" fillId="0" borderId="6" xfId="0" applyFont="1" applyBorder="1" applyAlignment="1">
      <alignment horizontal="left" wrapText="1"/>
    </xf>
    <xf numFmtId="0" fontId="3" fillId="0" borderId="7" xfId="0" applyFont="1" applyBorder="1" applyAlignment="1">
      <alignment horizontal="center" vertical="center" wrapText="1"/>
    </xf>
    <xf numFmtId="0" fontId="3" fillId="6"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colors>
    <mruColors>
      <color rgb="FFFAF0FA"/>
      <color rgb="FFFFDED9"/>
      <color rgb="FFEEDAEE"/>
      <color rgb="FF79DCFF"/>
      <color rgb="FFD5F4FF"/>
      <color rgb="FFF8E8F8"/>
      <color rgb="FFEEC9EF"/>
      <color rgb="FF00FF00"/>
      <color rgb="FFFEB6AC"/>
      <color rgb="FFB3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EB7ED-7678-4D9B-9132-FA7A8D7DCBA6}">
  <dimension ref="A1:S218"/>
  <sheetViews>
    <sheetView tabSelected="1" zoomScale="80" zoomScaleNormal="80" workbookViewId="0">
      <pane ySplit="5" topLeftCell="A36" activePane="bottomLeft" state="frozen"/>
      <selection pane="bottomLeft" activeCell="A43" sqref="A43:M43"/>
    </sheetView>
  </sheetViews>
  <sheetFormatPr defaultColWidth="9.140625" defaultRowHeight="15" x14ac:dyDescent="0.25"/>
  <cols>
    <col min="1" max="1" width="35.28515625" style="1" customWidth="1"/>
    <col min="2" max="2" width="15.140625" style="1" customWidth="1"/>
    <col min="3" max="3" width="16.28515625" style="1" customWidth="1"/>
    <col min="4" max="4" width="14.85546875" style="1" customWidth="1"/>
    <col min="5" max="5" width="14.85546875" style="9" customWidth="1"/>
    <col min="6" max="7" width="14.85546875" style="1" customWidth="1"/>
    <col min="8" max="8" width="14.28515625" style="1" customWidth="1"/>
    <col min="9" max="9" width="14.28515625" style="136" customWidth="1"/>
    <col min="10" max="12" width="14.28515625" style="1" customWidth="1"/>
    <col min="13" max="13" width="26.85546875" style="1" customWidth="1"/>
    <col min="14" max="14" width="19.5703125" style="9" customWidth="1"/>
    <col min="15" max="15" width="12.42578125" style="9" bestFit="1" customWidth="1"/>
    <col min="16" max="16" width="12.5703125" style="9" customWidth="1"/>
    <col min="17" max="17" width="11.7109375" style="9" customWidth="1"/>
    <col min="18" max="19" width="9.140625" style="9"/>
    <col min="20" max="16384" width="9.140625" style="1"/>
  </cols>
  <sheetData>
    <row r="1" spans="1:19" ht="41.25" customHeight="1" x14ac:dyDescent="0.25">
      <c r="A1" s="143" t="s">
        <v>135</v>
      </c>
      <c r="B1" s="144"/>
      <c r="C1" s="144"/>
      <c r="D1" s="144"/>
      <c r="E1" s="144"/>
      <c r="F1" s="144"/>
      <c r="G1" s="144"/>
      <c r="H1" s="144"/>
      <c r="I1" s="144"/>
      <c r="J1" s="144"/>
      <c r="K1" s="144"/>
      <c r="L1" s="144"/>
      <c r="M1" s="144"/>
    </row>
    <row r="2" spans="1:19" ht="51.6" customHeight="1" x14ac:dyDescent="0.25">
      <c r="A2" s="202" t="s">
        <v>143</v>
      </c>
      <c r="B2" s="203"/>
      <c r="C2" s="203"/>
      <c r="D2" s="203"/>
      <c r="E2" s="203"/>
      <c r="F2" s="203"/>
      <c r="G2" s="203"/>
      <c r="H2" s="203"/>
      <c r="I2" s="203"/>
      <c r="J2" s="203"/>
      <c r="K2" s="203"/>
      <c r="L2" s="203"/>
      <c r="M2" s="203"/>
    </row>
    <row r="3" spans="1:19" ht="35.25" customHeight="1" x14ac:dyDescent="0.25">
      <c r="A3" s="207" t="s">
        <v>28</v>
      </c>
      <c r="B3" s="207"/>
      <c r="C3" s="207"/>
      <c r="D3" s="207"/>
      <c r="E3" s="207"/>
      <c r="F3" s="207"/>
      <c r="G3" s="207"/>
      <c r="H3" s="207"/>
      <c r="I3" s="207"/>
      <c r="J3" s="207"/>
      <c r="K3" s="207"/>
      <c r="L3" s="207"/>
      <c r="M3" s="207"/>
    </row>
    <row r="4" spans="1:19" ht="26.25" customHeight="1" x14ac:dyDescent="0.25">
      <c r="A4" s="206" t="s">
        <v>27</v>
      </c>
      <c r="B4" s="206"/>
      <c r="C4" s="206"/>
      <c r="D4" s="206"/>
      <c r="E4" s="206"/>
      <c r="F4" s="206"/>
      <c r="G4" s="206"/>
      <c r="H4" s="206"/>
      <c r="I4" s="206"/>
      <c r="J4" s="206"/>
      <c r="K4" s="206"/>
      <c r="L4" s="206"/>
      <c r="M4" s="206"/>
    </row>
    <row r="5" spans="1:19" ht="42.75" x14ac:dyDescent="0.25">
      <c r="A5" s="6" t="s">
        <v>0</v>
      </c>
      <c r="B5" s="6" t="s">
        <v>13</v>
      </c>
      <c r="C5" s="6" t="s">
        <v>1</v>
      </c>
      <c r="D5" s="6" t="s">
        <v>2</v>
      </c>
      <c r="E5" s="7" t="s">
        <v>16</v>
      </c>
      <c r="F5" s="6" t="s">
        <v>3</v>
      </c>
      <c r="G5" s="6" t="s">
        <v>139</v>
      </c>
      <c r="H5" s="6" t="s">
        <v>4</v>
      </c>
      <c r="I5" s="115" t="s">
        <v>140</v>
      </c>
      <c r="J5" s="6" t="s">
        <v>14</v>
      </c>
      <c r="K5" s="6" t="s">
        <v>19</v>
      </c>
      <c r="L5" s="6" t="s">
        <v>24</v>
      </c>
      <c r="M5" s="6" t="s">
        <v>5</v>
      </c>
    </row>
    <row r="6" spans="1:19" s="3" customFormat="1" ht="24" customHeight="1" x14ac:dyDescent="0.2">
      <c r="A6" s="204" t="s">
        <v>119</v>
      </c>
      <c r="B6" s="204"/>
      <c r="C6" s="204"/>
      <c r="D6" s="204"/>
      <c r="E6" s="204"/>
      <c r="F6" s="204"/>
      <c r="G6" s="204"/>
      <c r="H6" s="204"/>
      <c r="I6" s="204"/>
      <c r="J6" s="204"/>
      <c r="K6" s="204"/>
      <c r="L6" s="204"/>
      <c r="M6" s="204"/>
      <c r="N6" s="106"/>
      <c r="O6" s="106"/>
      <c r="P6" s="106"/>
      <c r="Q6" s="106"/>
      <c r="R6" s="106"/>
      <c r="S6" s="106"/>
    </row>
    <row r="7" spans="1:19" ht="30" customHeight="1" x14ac:dyDescent="0.25">
      <c r="A7" s="205" t="s">
        <v>34</v>
      </c>
      <c r="B7" s="205"/>
      <c r="C7" s="205"/>
      <c r="D7" s="205"/>
      <c r="E7" s="205"/>
      <c r="F7" s="205"/>
      <c r="G7" s="205"/>
      <c r="H7" s="205"/>
      <c r="I7" s="205"/>
      <c r="J7" s="205"/>
      <c r="K7" s="205"/>
      <c r="L7" s="205"/>
      <c r="M7" s="205"/>
    </row>
    <row r="8" spans="1:19" ht="34.5" customHeight="1" x14ac:dyDescent="0.25">
      <c r="A8" s="16" t="s">
        <v>6</v>
      </c>
      <c r="B8" s="17">
        <v>175675</v>
      </c>
      <c r="C8" s="17">
        <v>0</v>
      </c>
      <c r="D8" s="17"/>
      <c r="E8" s="17"/>
      <c r="F8" s="17"/>
      <c r="G8" s="17"/>
      <c r="H8" s="17"/>
      <c r="I8" s="116"/>
      <c r="J8" s="17"/>
      <c r="K8" s="17"/>
      <c r="L8" s="17"/>
      <c r="M8" s="17">
        <f>B8+D8+F8+H8+J8+K8+L8</f>
        <v>175675</v>
      </c>
    </row>
    <row r="9" spans="1:19" ht="65.25" customHeight="1" x14ac:dyDescent="0.25">
      <c r="A9" s="187" t="s">
        <v>35</v>
      </c>
      <c r="B9" s="187"/>
      <c r="C9" s="187"/>
      <c r="D9" s="187"/>
      <c r="E9" s="187"/>
      <c r="F9" s="187"/>
      <c r="G9" s="187"/>
      <c r="H9" s="187"/>
      <c r="I9" s="187"/>
      <c r="J9" s="187"/>
      <c r="K9" s="187"/>
      <c r="L9" s="187"/>
      <c r="M9" s="187"/>
    </row>
    <row r="10" spans="1:19" ht="36" customHeight="1" x14ac:dyDescent="0.25">
      <c r="A10" s="16" t="s">
        <v>6</v>
      </c>
      <c r="B10" s="59"/>
      <c r="C10" s="59"/>
      <c r="D10" s="59">
        <v>329922</v>
      </c>
      <c r="E10" s="59">
        <v>280329</v>
      </c>
      <c r="F10" s="59">
        <v>423630</v>
      </c>
      <c r="G10" s="59">
        <v>423630</v>
      </c>
      <c r="H10" s="59"/>
      <c r="I10" s="117"/>
      <c r="J10" s="59"/>
      <c r="K10" s="59"/>
      <c r="L10" s="59"/>
      <c r="M10" s="17">
        <f>B10+D10+F10+H10+J10+K10+L10</f>
        <v>753552</v>
      </c>
    </row>
    <row r="11" spans="1:19" ht="66.75" customHeight="1" x14ac:dyDescent="0.25">
      <c r="A11" s="196" t="s">
        <v>36</v>
      </c>
      <c r="B11" s="196"/>
      <c r="C11" s="196"/>
      <c r="D11" s="196"/>
      <c r="E11" s="196"/>
      <c r="F11" s="196"/>
      <c r="G11" s="196"/>
      <c r="H11" s="196"/>
      <c r="I11" s="196"/>
      <c r="J11" s="196"/>
      <c r="K11" s="196"/>
      <c r="L11" s="196"/>
      <c r="M11" s="196"/>
    </row>
    <row r="12" spans="1:19" ht="37.5" customHeight="1" x14ac:dyDescent="0.25">
      <c r="A12" s="16" t="s">
        <v>7</v>
      </c>
      <c r="B12" s="59"/>
      <c r="C12" s="59"/>
      <c r="D12" s="59">
        <v>536128</v>
      </c>
      <c r="E12" s="59">
        <v>376638</v>
      </c>
      <c r="F12" s="59"/>
      <c r="G12" s="59"/>
      <c r="H12" s="59"/>
      <c r="I12" s="117"/>
      <c r="J12" s="59"/>
      <c r="K12" s="59"/>
      <c r="L12" s="59"/>
      <c r="M12" s="17">
        <f>B12+D12+F12+H12+J12+K12+L12</f>
        <v>536128</v>
      </c>
    </row>
    <row r="13" spans="1:19" ht="26.45" customHeight="1" x14ac:dyDescent="0.25">
      <c r="A13" s="198" t="s">
        <v>37</v>
      </c>
      <c r="B13" s="199"/>
      <c r="C13" s="199"/>
      <c r="D13" s="199"/>
      <c r="E13" s="199"/>
      <c r="F13" s="199"/>
      <c r="G13" s="199"/>
      <c r="H13" s="199"/>
      <c r="I13" s="199"/>
      <c r="J13" s="199"/>
      <c r="K13" s="199"/>
      <c r="L13" s="199"/>
      <c r="M13" s="200"/>
    </row>
    <row r="14" spans="1:19" ht="37.5" customHeight="1" x14ac:dyDescent="0.25">
      <c r="A14" s="16" t="s">
        <v>6</v>
      </c>
      <c r="B14" s="59"/>
      <c r="C14" s="59"/>
      <c r="D14" s="59"/>
      <c r="E14" s="59"/>
      <c r="F14" s="59">
        <v>49594</v>
      </c>
      <c r="G14" s="60">
        <v>49594</v>
      </c>
      <c r="H14" s="59"/>
      <c r="I14" s="117"/>
      <c r="J14" s="59"/>
      <c r="K14" s="59"/>
      <c r="L14" s="59"/>
      <c r="M14" s="17">
        <f>B14+D14+F14+H14+J14+K14+L14</f>
        <v>49594</v>
      </c>
    </row>
    <row r="15" spans="1:19" ht="37.5" customHeight="1" x14ac:dyDescent="0.25">
      <c r="A15" s="198" t="s">
        <v>38</v>
      </c>
      <c r="B15" s="199"/>
      <c r="C15" s="199"/>
      <c r="D15" s="199"/>
      <c r="E15" s="199"/>
      <c r="F15" s="199"/>
      <c r="G15" s="199"/>
      <c r="H15" s="199"/>
      <c r="I15" s="199"/>
      <c r="J15" s="199"/>
      <c r="K15" s="199"/>
      <c r="L15" s="199"/>
      <c r="M15" s="200"/>
    </row>
    <row r="16" spans="1:19" ht="34.5" customHeight="1" x14ac:dyDescent="0.25">
      <c r="A16" s="71" t="s">
        <v>6</v>
      </c>
      <c r="B16" s="72"/>
      <c r="C16" s="72"/>
      <c r="D16" s="72"/>
      <c r="E16" s="72"/>
      <c r="F16" s="72">
        <v>559273</v>
      </c>
      <c r="G16" s="73">
        <v>122900.85</v>
      </c>
      <c r="H16" s="72"/>
      <c r="I16" s="118"/>
      <c r="J16" s="72"/>
      <c r="K16" s="72"/>
      <c r="L16" s="72"/>
      <c r="M16" s="82">
        <f>B16+D16+F16+H16+J16+K16+L16</f>
        <v>559273</v>
      </c>
    </row>
    <row r="17" spans="1:19" s="3" customFormat="1" ht="36.75" customHeight="1" x14ac:dyDescent="0.2">
      <c r="A17" s="149" t="s">
        <v>127</v>
      </c>
      <c r="B17" s="150"/>
      <c r="C17" s="150"/>
      <c r="D17" s="150"/>
      <c r="E17" s="150"/>
      <c r="F17" s="150"/>
      <c r="G17" s="150"/>
      <c r="H17" s="150"/>
      <c r="I17" s="150"/>
      <c r="J17" s="150"/>
      <c r="K17" s="150"/>
      <c r="L17" s="150"/>
      <c r="M17" s="150"/>
      <c r="N17" s="106"/>
      <c r="O17" s="106"/>
      <c r="P17" s="106"/>
      <c r="Q17" s="106"/>
      <c r="R17" s="106"/>
      <c r="S17" s="106"/>
    </row>
    <row r="18" spans="1:19" ht="34.5" customHeight="1" thickBot="1" x14ac:dyDescent="0.3">
      <c r="A18" s="71" t="s">
        <v>6</v>
      </c>
      <c r="B18" s="72"/>
      <c r="C18" s="72"/>
      <c r="D18" s="72"/>
      <c r="E18" s="72"/>
      <c r="F18" s="72"/>
      <c r="G18" s="73"/>
      <c r="H18" s="72">
        <v>620857</v>
      </c>
      <c r="I18" s="118">
        <v>14995.05</v>
      </c>
      <c r="J18" s="72"/>
      <c r="K18" s="72"/>
      <c r="L18" s="72"/>
      <c r="M18" s="82">
        <f>B18+D18+F18+H18+J18+K18+L18</f>
        <v>620857</v>
      </c>
    </row>
    <row r="19" spans="1:19" s="3" customFormat="1" ht="21.75" customHeight="1" thickBot="1" x14ac:dyDescent="0.25">
      <c r="A19" s="74" t="s">
        <v>41</v>
      </c>
      <c r="B19" s="75">
        <f>B8+B10+B12+B16+B18</f>
        <v>175675</v>
      </c>
      <c r="C19" s="75">
        <f t="shared" ref="C19:E19" si="0">C8+C10+C12+C16+C18</f>
        <v>0</v>
      </c>
      <c r="D19" s="75">
        <f t="shared" si="0"/>
        <v>866050</v>
      </c>
      <c r="E19" s="75">
        <f t="shared" si="0"/>
        <v>656967</v>
      </c>
      <c r="F19" s="75">
        <f>F8+F10+F12+F16+F18+F14</f>
        <v>1032497</v>
      </c>
      <c r="G19" s="75">
        <f t="shared" ref="G19:L19" si="1">G8+G10+G12+G16+G18+G14</f>
        <v>596124.85</v>
      </c>
      <c r="H19" s="75">
        <f t="shared" si="1"/>
        <v>620857</v>
      </c>
      <c r="I19" s="75">
        <f t="shared" si="1"/>
        <v>14995.05</v>
      </c>
      <c r="J19" s="75">
        <f t="shared" si="1"/>
        <v>0</v>
      </c>
      <c r="K19" s="75">
        <f t="shared" si="1"/>
        <v>0</v>
      </c>
      <c r="L19" s="75">
        <f t="shared" si="1"/>
        <v>0</v>
      </c>
      <c r="M19" s="142">
        <f>M8+M10+M12+M16+M18+M14</f>
        <v>2695079</v>
      </c>
      <c r="N19" s="106"/>
      <c r="O19" s="106"/>
      <c r="P19" s="106"/>
      <c r="Q19" s="106"/>
      <c r="R19" s="106"/>
      <c r="S19" s="106"/>
    </row>
    <row r="20" spans="1:19" s="3" customFormat="1" ht="26.25" customHeight="1" x14ac:dyDescent="0.2">
      <c r="A20" s="192" t="s">
        <v>33</v>
      </c>
      <c r="B20" s="192"/>
      <c r="C20" s="192"/>
      <c r="D20" s="192"/>
      <c r="E20" s="192"/>
      <c r="F20" s="192"/>
      <c r="G20" s="192"/>
      <c r="H20" s="192"/>
      <c r="I20" s="192"/>
      <c r="J20" s="192"/>
      <c r="K20" s="192"/>
      <c r="L20" s="192"/>
      <c r="M20" s="192"/>
      <c r="N20" s="106"/>
      <c r="O20" s="106"/>
      <c r="P20" s="106"/>
      <c r="Q20" s="106"/>
      <c r="R20" s="106"/>
      <c r="S20" s="106"/>
    </row>
    <row r="21" spans="1:19" s="3" customFormat="1" ht="62.25" customHeight="1" x14ac:dyDescent="0.2">
      <c r="A21" s="197" t="s">
        <v>39</v>
      </c>
      <c r="B21" s="197"/>
      <c r="C21" s="197"/>
      <c r="D21" s="197"/>
      <c r="E21" s="197"/>
      <c r="F21" s="197"/>
      <c r="G21" s="197"/>
      <c r="H21" s="197"/>
      <c r="I21" s="197"/>
      <c r="J21" s="197"/>
      <c r="K21" s="197"/>
      <c r="L21" s="197"/>
      <c r="M21" s="197"/>
      <c r="N21" s="106"/>
      <c r="O21" s="106"/>
      <c r="P21" s="106"/>
      <c r="Q21" s="106"/>
      <c r="R21" s="106"/>
      <c r="S21" s="106"/>
    </row>
    <row r="22" spans="1:19" s="3" customFormat="1" ht="21.75" customHeight="1" thickBot="1" x14ac:dyDescent="0.3">
      <c r="A22" s="76" t="s">
        <v>9</v>
      </c>
      <c r="B22" s="77">
        <v>60527</v>
      </c>
      <c r="C22" s="77">
        <v>20810</v>
      </c>
      <c r="D22" s="78"/>
      <c r="E22" s="78"/>
      <c r="F22" s="78"/>
      <c r="G22" s="78"/>
      <c r="H22" s="78"/>
      <c r="I22" s="119"/>
      <c r="J22" s="78"/>
      <c r="K22" s="78"/>
      <c r="L22" s="78"/>
      <c r="M22" s="82">
        <f>B22+D22+F22+H22+J22+K22+L22</f>
        <v>60527</v>
      </c>
      <c r="N22" s="106"/>
      <c r="O22" s="106"/>
      <c r="P22" s="106"/>
      <c r="Q22" s="106"/>
      <c r="R22" s="106"/>
      <c r="S22" s="106"/>
    </row>
    <row r="23" spans="1:19" s="3" customFormat="1" ht="21.75" customHeight="1" thickBot="1" x14ac:dyDescent="0.25">
      <c r="A23" s="79" t="s">
        <v>141</v>
      </c>
      <c r="B23" s="80">
        <f>B22</f>
        <v>60527</v>
      </c>
      <c r="C23" s="80">
        <f t="shared" ref="C23" si="2">C22</f>
        <v>20810</v>
      </c>
      <c r="D23" s="80"/>
      <c r="E23" s="80"/>
      <c r="F23" s="80"/>
      <c r="G23" s="80"/>
      <c r="H23" s="80"/>
      <c r="I23" s="120"/>
      <c r="J23" s="80"/>
      <c r="K23" s="80"/>
      <c r="L23" s="80"/>
      <c r="M23" s="83">
        <f>B23+D23+F23+H23</f>
        <v>60527</v>
      </c>
      <c r="N23" s="106"/>
      <c r="O23" s="106"/>
      <c r="P23" s="106"/>
      <c r="Q23" s="106"/>
      <c r="R23" s="106"/>
      <c r="S23" s="106"/>
    </row>
    <row r="24" spans="1:19" s="3" customFormat="1" ht="21.75" customHeight="1" thickBot="1" x14ac:dyDescent="0.25">
      <c r="A24" s="79" t="s">
        <v>40</v>
      </c>
      <c r="B24" s="80">
        <f t="shared" ref="B24:L24" si="3">B19+B23</f>
        <v>236202</v>
      </c>
      <c r="C24" s="80">
        <f t="shared" si="3"/>
        <v>20810</v>
      </c>
      <c r="D24" s="80">
        <f t="shared" si="3"/>
        <v>866050</v>
      </c>
      <c r="E24" s="80">
        <f t="shared" si="3"/>
        <v>656967</v>
      </c>
      <c r="F24" s="80">
        <f t="shared" si="3"/>
        <v>1032497</v>
      </c>
      <c r="G24" s="80">
        <f t="shared" si="3"/>
        <v>596124.85</v>
      </c>
      <c r="H24" s="80">
        <f t="shared" si="3"/>
        <v>620857</v>
      </c>
      <c r="I24" s="120">
        <f t="shared" si="3"/>
        <v>14995.05</v>
      </c>
      <c r="J24" s="80">
        <f t="shared" si="3"/>
        <v>0</v>
      </c>
      <c r="K24" s="80">
        <f t="shared" si="3"/>
        <v>0</v>
      </c>
      <c r="L24" s="80">
        <f t="shared" si="3"/>
        <v>0</v>
      </c>
      <c r="M24" s="83">
        <f>B24+D24+F24+H24+J24+K24+L24</f>
        <v>2755606</v>
      </c>
      <c r="N24" s="106"/>
      <c r="O24" s="106"/>
      <c r="P24" s="106"/>
      <c r="Q24" s="106"/>
      <c r="R24" s="106"/>
      <c r="S24" s="106"/>
    </row>
    <row r="25" spans="1:19" s="3" customFormat="1" ht="21.75" customHeight="1" x14ac:dyDescent="0.2">
      <c r="A25" s="179" t="s">
        <v>32</v>
      </c>
      <c r="B25" s="180"/>
      <c r="C25" s="180"/>
      <c r="D25" s="180"/>
      <c r="E25" s="180"/>
      <c r="F25" s="180"/>
      <c r="G25" s="180"/>
      <c r="H25" s="180"/>
      <c r="I25" s="180"/>
      <c r="J25" s="180"/>
      <c r="K25" s="180"/>
      <c r="L25" s="180"/>
      <c r="M25" s="180"/>
      <c r="N25" s="106"/>
      <c r="O25" s="106"/>
      <c r="P25" s="106"/>
      <c r="Q25" s="106"/>
      <c r="R25" s="106"/>
      <c r="S25" s="106"/>
    </row>
    <row r="26" spans="1:19" ht="23.25" customHeight="1" x14ac:dyDescent="0.25">
      <c r="A26" s="201" t="s">
        <v>50</v>
      </c>
      <c r="B26" s="201"/>
      <c r="C26" s="201"/>
      <c r="D26" s="201"/>
      <c r="E26" s="201"/>
      <c r="F26" s="201"/>
      <c r="G26" s="201"/>
      <c r="H26" s="201"/>
      <c r="I26" s="201"/>
      <c r="J26" s="201"/>
      <c r="K26" s="201"/>
      <c r="L26" s="201"/>
      <c r="M26" s="201"/>
    </row>
    <row r="27" spans="1:19" ht="51.75" customHeight="1" x14ac:dyDescent="0.25">
      <c r="A27" s="151" t="s">
        <v>42</v>
      </c>
      <c r="B27" s="151"/>
      <c r="C27" s="151"/>
      <c r="D27" s="151"/>
      <c r="E27" s="151"/>
      <c r="F27" s="151"/>
      <c r="G27" s="151"/>
      <c r="H27" s="151"/>
      <c r="I27" s="151"/>
      <c r="J27" s="151"/>
      <c r="K27" s="151"/>
      <c r="L27" s="151"/>
      <c r="M27" s="151"/>
    </row>
    <row r="28" spans="1:19" ht="30.95" customHeight="1" x14ac:dyDescent="0.25">
      <c r="A28" s="31" t="s">
        <v>7</v>
      </c>
      <c r="B28" s="32">
        <v>1105451</v>
      </c>
      <c r="C28" s="32">
        <v>1105451</v>
      </c>
      <c r="D28" s="32"/>
      <c r="E28" s="32"/>
      <c r="F28" s="32"/>
      <c r="G28" s="32"/>
      <c r="H28" s="32"/>
      <c r="I28" s="117"/>
      <c r="J28" s="32"/>
      <c r="K28" s="32"/>
      <c r="L28" s="32"/>
      <c r="M28" s="32">
        <f>B28+D28+F28+H28+J28+K28+L28</f>
        <v>1105451</v>
      </c>
    </row>
    <row r="29" spans="1:19" ht="19.5" customHeight="1" x14ac:dyDescent="0.25">
      <c r="A29" s="187" t="s">
        <v>43</v>
      </c>
      <c r="B29" s="187"/>
      <c r="C29" s="187"/>
      <c r="D29" s="187"/>
      <c r="E29" s="187"/>
      <c r="F29" s="187"/>
      <c r="G29" s="187"/>
      <c r="H29" s="187"/>
      <c r="I29" s="187"/>
      <c r="J29" s="187"/>
      <c r="K29" s="187"/>
      <c r="L29" s="187"/>
      <c r="M29" s="187"/>
    </row>
    <row r="30" spans="1:19" ht="31.5" customHeight="1" x14ac:dyDescent="0.25">
      <c r="A30" s="31" t="s">
        <v>7</v>
      </c>
      <c r="B30" s="32">
        <v>1294704</v>
      </c>
      <c r="C30" s="32">
        <v>1294704</v>
      </c>
      <c r="D30" s="32"/>
      <c r="E30" s="32"/>
      <c r="F30" s="32"/>
      <c r="G30" s="32"/>
      <c r="H30" s="32"/>
      <c r="I30" s="117"/>
      <c r="J30" s="32"/>
      <c r="K30" s="32"/>
      <c r="L30" s="32"/>
      <c r="M30" s="32">
        <f>B30+D30+F30+H30+J30+K30+L30</f>
        <v>1294704</v>
      </c>
    </row>
    <row r="31" spans="1:19" ht="63" customHeight="1" x14ac:dyDescent="0.25">
      <c r="A31" s="187" t="s">
        <v>44</v>
      </c>
      <c r="B31" s="187"/>
      <c r="C31" s="187"/>
      <c r="D31" s="187"/>
      <c r="E31" s="187"/>
      <c r="F31" s="187"/>
      <c r="G31" s="187"/>
      <c r="H31" s="187"/>
      <c r="I31" s="187"/>
      <c r="J31" s="187"/>
      <c r="K31" s="187"/>
      <c r="L31" s="187"/>
      <c r="M31" s="187"/>
    </row>
    <row r="32" spans="1:19" ht="30" x14ac:dyDescent="0.25">
      <c r="A32" s="33" t="s">
        <v>6</v>
      </c>
      <c r="B32" s="32">
        <v>391767</v>
      </c>
      <c r="C32" s="32">
        <v>391767</v>
      </c>
      <c r="D32" s="34"/>
      <c r="E32" s="34"/>
      <c r="F32" s="34"/>
      <c r="G32" s="34"/>
      <c r="H32" s="34"/>
      <c r="I32" s="121"/>
      <c r="J32" s="34"/>
      <c r="K32" s="34"/>
      <c r="L32" s="34"/>
      <c r="M32" s="32">
        <f>B32+D32+F32+H32+J32+K32+L32</f>
        <v>391767</v>
      </c>
    </row>
    <row r="33" spans="1:14" ht="72" customHeight="1" x14ac:dyDescent="0.25">
      <c r="A33" s="187" t="s">
        <v>45</v>
      </c>
      <c r="B33" s="187"/>
      <c r="C33" s="187"/>
      <c r="D33" s="187"/>
      <c r="E33" s="187"/>
      <c r="F33" s="187"/>
      <c r="G33" s="187"/>
      <c r="H33" s="187"/>
      <c r="I33" s="187"/>
      <c r="J33" s="187"/>
      <c r="K33" s="187"/>
      <c r="L33" s="187"/>
      <c r="M33" s="187"/>
    </row>
    <row r="34" spans="1:14" x14ac:dyDescent="0.25">
      <c r="A34" s="31" t="s">
        <v>11</v>
      </c>
      <c r="B34" s="32">
        <v>965609</v>
      </c>
      <c r="C34" s="32">
        <v>567250</v>
      </c>
      <c r="D34" s="32"/>
      <c r="E34" s="32"/>
      <c r="F34" s="32"/>
      <c r="G34" s="32"/>
      <c r="H34" s="32"/>
      <c r="I34" s="117"/>
      <c r="J34" s="32"/>
      <c r="K34" s="32"/>
      <c r="L34" s="32"/>
      <c r="M34" s="32">
        <f>B34+D34+F34+H34+J34+K34+L34</f>
        <v>965609</v>
      </c>
    </row>
    <row r="35" spans="1:14" ht="63.75" customHeight="1" x14ac:dyDescent="0.25">
      <c r="A35" s="196" t="s">
        <v>46</v>
      </c>
      <c r="B35" s="196"/>
      <c r="C35" s="196"/>
      <c r="D35" s="196"/>
      <c r="E35" s="196"/>
      <c r="F35" s="196"/>
      <c r="G35" s="196"/>
      <c r="H35" s="196"/>
      <c r="I35" s="196"/>
      <c r="J35" s="196"/>
      <c r="K35" s="196"/>
      <c r="L35" s="196"/>
      <c r="M35" s="196"/>
    </row>
    <row r="36" spans="1:14" ht="36" customHeight="1" x14ac:dyDescent="0.25">
      <c r="A36" s="31" t="s">
        <v>6</v>
      </c>
      <c r="B36" s="32"/>
      <c r="C36" s="32"/>
      <c r="D36" s="32">
        <v>432987</v>
      </c>
      <c r="E36" s="32">
        <v>432987</v>
      </c>
      <c r="F36" s="32"/>
      <c r="G36" s="32"/>
      <c r="H36" s="32"/>
      <c r="I36" s="117"/>
      <c r="J36" s="32"/>
      <c r="K36" s="32"/>
      <c r="L36" s="32"/>
      <c r="M36" s="32">
        <f>B36+D36+F36+H36+J36+K36+L36</f>
        <v>432987</v>
      </c>
    </row>
    <row r="37" spans="1:14" ht="37.5" customHeight="1" x14ac:dyDescent="0.25">
      <c r="A37" s="187" t="s">
        <v>47</v>
      </c>
      <c r="B37" s="187"/>
      <c r="C37" s="187"/>
      <c r="D37" s="187"/>
      <c r="E37" s="187"/>
      <c r="F37" s="187"/>
      <c r="G37" s="187"/>
      <c r="H37" s="187"/>
      <c r="I37" s="187"/>
      <c r="J37" s="187"/>
      <c r="K37" s="187"/>
      <c r="L37" s="187"/>
      <c r="M37" s="187"/>
    </row>
    <row r="38" spans="1:14" ht="33.75" customHeight="1" x14ac:dyDescent="0.25">
      <c r="A38" s="31" t="s">
        <v>6</v>
      </c>
      <c r="B38" s="35"/>
      <c r="C38" s="35"/>
      <c r="D38" s="36">
        <v>645671</v>
      </c>
      <c r="E38" s="36">
        <v>634450</v>
      </c>
      <c r="F38" s="35"/>
      <c r="G38" s="35"/>
      <c r="H38" s="35"/>
      <c r="I38" s="122"/>
      <c r="J38" s="35"/>
      <c r="K38" s="35"/>
      <c r="L38" s="35"/>
      <c r="M38" s="32">
        <f>B38+D38+F38+H38+J38+K38+L38</f>
        <v>645671</v>
      </c>
    </row>
    <row r="39" spans="1:14" ht="53.45" customHeight="1" x14ac:dyDescent="0.25">
      <c r="A39" s="187" t="s">
        <v>48</v>
      </c>
      <c r="B39" s="188"/>
      <c r="C39" s="188"/>
      <c r="D39" s="188"/>
      <c r="E39" s="188"/>
      <c r="F39" s="188"/>
      <c r="G39" s="188"/>
      <c r="H39" s="188"/>
      <c r="I39" s="188"/>
      <c r="J39" s="188"/>
      <c r="K39" s="188"/>
      <c r="L39" s="188"/>
      <c r="M39" s="188"/>
    </row>
    <row r="40" spans="1:14" ht="36" customHeight="1" thickBot="1" x14ac:dyDescent="0.3">
      <c r="A40" s="84" t="s">
        <v>7</v>
      </c>
      <c r="B40" s="85"/>
      <c r="C40" s="85"/>
      <c r="D40" s="66">
        <v>1098318</v>
      </c>
      <c r="E40" s="66">
        <v>1098318</v>
      </c>
      <c r="F40" s="85"/>
      <c r="G40" s="85"/>
      <c r="H40" s="85"/>
      <c r="I40" s="123"/>
      <c r="J40" s="85"/>
      <c r="K40" s="85"/>
      <c r="L40" s="85"/>
      <c r="M40" s="32">
        <f>B40+D40+F40+H40+J40+K40+L40</f>
        <v>1098318</v>
      </c>
      <c r="N40" s="8"/>
    </row>
    <row r="41" spans="1:14" ht="21.75" customHeight="1" thickBot="1" x14ac:dyDescent="0.3">
      <c r="A41" s="86" t="s">
        <v>49</v>
      </c>
      <c r="B41" s="87">
        <f>B28+B30+B32+B34+B36+B38+B40</f>
        <v>3757531</v>
      </c>
      <c r="C41" s="87">
        <f>C28+C30+C32+C34+C36+C38+C40</f>
        <v>3359172</v>
      </c>
      <c r="D41" s="87">
        <f>D28+D30+D32+D34+D36+D38+D40</f>
        <v>2176976</v>
      </c>
      <c r="E41" s="87">
        <f>E28+E30+E32+E34+E36+E38+E40</f>
        <v>2165755</v>
      </c>
      <c r="F41" s="87">
        <f t="shared" ref="F41:I41" si="4">F28+F30+F32+F34+F36+F38+F40</f>
        <v>0</v>
      </c>
      <c r="G41" s="87">
        <f t="shared" si="4"/>
        <v>0</v>
      </c>
      <c r="H41" s="87">
        <f t="shared" si="4"/>
        <v>0</v>
      </c>
      <c r="I41" s="120">
        <f t="shared" si="4"/>
        <v>0</v>
      </c>
      <c r="J41" s="87"/>
      <c r="K41" s="87"/>
      <c r="L41" s="87"/>
      <c r="M41" s="83">
        <f>B41+D41+F41+H41</f>
        <v>5934507</v>
      </c>
    </row>
    <row r="42" spans="1:14" ht="26.25" customHeight="1" x14ac:dyDescent="0.25">
      <c r="A42" s="193" t="s">
        <v>51</v>
      </c>
      <c r="B42" s="193"/>
      <c r="C42" s="193"/>
      <c r="D42" s="193"/>
      <c r="E42" s="193"/>
      <c r="F42" s="193"/>
      <c r="G42" s="193"/>
      <c r="H42" s="193"/>
      <c r="I42" s="193"/>
      <c r="J42" s="193"/>
      <c r="K42" s="193"/>
      <c r="L42" s="193"/>
      <c r="M42" s="193"/>
    </row>
    <row r="43" spans="1:14" ht="66" customHeight="1" x14ac:dyDescent="0.25">
      <c r="A43" s="187" t="s">
        <v>146</v>
      </c>
      <c r="B43" s="187"/>
      <c r="C43" s="187"/>
      <c r="D43" s="187"/>
      <c r="E43" s="187"/>
      <c r="F43" s="187"/>
      <c r="G43" s="187"/>
      <c r="H43" s="187"/>
      <c r="I43" s="187"/>
      <c r="J43" s="187"/>
      <c r="K43" s="187"/>
      <c r="L43" s="187"/>
      <c r="M43" s="187"/>
    </row>
    <row r="44" spans="1:14" ht="35.25" customHeight="1" x14ac:dyDescent="0.25">
      <c r="A44" s="38" t="s">
        <v>6</v>
      </c>
      <c r="B44" s="36">
        <v>22392</v>
      </c>
      <c r="C44" s="36">
        <v>22392</v>
      </c>
      <c r="D44" s="36"/>
      <c r="E44" s="36"/>
      <c r="F44" s="36"/>
      <c r="G44" s="36"/>
      <c r="H44" s="36"/>
      <c r="I44" s="116"/>
      <c r="J44" s="36"/>
      <c r="K44" s="36"/>
      <c r="L44" s="36"/>
      <c r="M44" s="32">
        <f>B44+D44+F44+H44+J44+K44+L44</f>
        <v>22392</v>
      </c>
    </row>
    <row r="45" spans="1:14" ht="83.25" customHeight="1" x14ac:dyDescent="0.25">
      <c r="A45" s="187" t="s">
        <v>52</v>
      </c>
      <c r="B45" s="188"/>
      <c r="C45" s="188"/>
      <c r="D45" s="188"/>
      <c r="E45" s="188"/>
      <c r="F45" s="188"/>
      <c r="G45" s="188"/>
      <c r="H45" s="188"/>
      <c r="I45" s="188"/>
      <c r="J45" s="188"/>
      <c r="K45" s="188"/>
      <c r="L45" s="188"/>
      <c r="M45" s="188"/>
    </row>
    <row r="46" spans="1:14" ht="44.25" customHeight="1" x14ac:dyDescent="0.25">
      <c r="A46" s="38" t="s">
        <v>10</v>
      </c>
      <c r="B46" s="35"/>
      <c r="C46" s="35"/>
      <c r="D46" s="36">
        <v>273622</v>
      </c>
      <c r="E46" s="36">
        <v>273622</v>
      </c>
      <c r="F46" s="35"/>
      <c r="G46" s="35"/>
      <c r="H46" s="35"/>
      <c r="I46" s="122"/>
      <c r="J46" s="35"/>
      <c r="K46" s="35"/>
      <c r="L46" s="35"/>
      <c r="M46" s="32">
        <f>B46+D46+F46+H46+J46+K46+L46</f>
        <v>273622</v>
      </c>
    </row>
    <row r="47" spans="1:14" ht="32.25" customHeight="1" x14ac:dyDescent="0.25">
      <c r="A47" s="187" t="s">
        <v>53</v>
      </c>
      <c r="B47" s="187"/>
      <c r="C47" s="187"/>
      <c r="D47" s="187"/>
      <c r="E47" s="187"/>
      <c r="F47" s="187"/>
      <c r="G47" s="187"/>
      <c r="H47" s="187"/>
      <c r="I47" s="187"/>
      <c r="J47" s="187"/>
      <c r="K47" s="187"/>
      <c r="L47" s="187"/>
      <c r="M47" s="187"/>
    </row>
    <row r="48" spans="1:14" ht="44.45" customHeight="1" x14ac:dyDescent="0.25">
      <c r="A48" s="38" t="s">
        <v>10</v>
      </c>
      <c r="B48" s="35"/>
      <c r="C48" s="35"/>
      <c r="D48" s="35"/>
      <c r="E48" s="35"/>
      <c r="F48" s="36">
        <v>201928</v>
      </c>
      <c r="G48" s="39">
        <v>201928.8</v>
      </c>
      <c r="H48" s="35"/>
      <c r="I48" s="122"/>
      <c r="J48" s="35"/>
      <c r="K48" s="35"/>
      <c r="L48" s="35"/>
      <c r="M48" s="32">
        <f>B48+D48+F48+H48+J48+K48+L48</f>
        <v>201928</v>
      </c>
    </row>
    <row r="49" spans="1:19" ht="68.25" customHeight="1" x14ac:dyDescent="0.25">
      <c r="A49" s="187" t="s">
        <v>54</v>
      </c>
      <c r="B49" s="187"/>
      <c r="C49" s="187"/>
      <c r="D49" s="187"/>
      <c r="E49" s="187"/>
      <c r="F49" s="187"/>
      <c r="G49" s="187"/>
      <c r="H49" s="187"/>
      <c r="I49" s="187"/>
      <c r="J49" s="187"/>
      <c r="K49" s="187"/>
      <c r="L49" s="187"/>
      <c r="M49" s="187"/>
    </row>
    <row r="50" spans="1:19" ht="47.25" customHeight="1" x14ac:dyDescent="0.25">
      <c r="A50" s="38" t="s">
        <v>12</v>
      </c>
      <c r="B50" s="35"/>
      <c r="C50" s="35"/>
      <c r="D50" s="36">
        <v>610055</v>
      </c>
      <c r="E50" s="36">
        <v>610055</v>
      </c>
      <c r="F50" s="35"/>
      <c r="G50" s="35"/>
      <c r="H50" s="35"/>
      <c r="I50" s="122"/>
      <c r="J50" s="35"/>
      <c r="K50" s="35"/>
      <c r="L50" s="35"/>
      <c r="M50" s="32">
        <f>B50+D50+F50+H50+J50+K50+L50</f>
        <v>610055</v>
      </c>
    </row>
    <row r="51" spans="1:19" ht="48.95" customHeight="1" x14ac:dyDescent="0.25">
      <c r="A51" s="187" t="s">
        <v>55</v>
      </c>
      <c r="B51" s="188"/>
      <c r="C51" s="188"/>
      <c r="D51" s="188"/>
      <c r="E51" s="188"/>
      <c r="F51" s="188"/>
      <c r="G51" s="188"/>
      <c r="H51" s="188"/>
      <c r="I51" s="188"/>
      <c r="J51" s="188"/>
      <c r="K51" s="188"/>
      <c r="L51" s="188"/>
      <c r="M51" s="188"/>
    </row>
    <row r="52" spans="1:19" ht="45.6" customHeight="1" x14ac:dyDescent="0.25">
      <c r="A52" s="38" t="s">
        <v>15</v>
      </c>
      <c r="B52" s="35"/>
      <c r="C52" s="35"/>
      <c r="D52" s="36">
        <f>70450+17308</f>
        <v>87758</v>
      </c>
      <c r="E52" s="36">
        <v>87758</v>
      </c>
      <c r="F52" s="35"/>
      <c r="G52" s="35"/>
      <c r="H52" s="35"/>
      <c r="I52" s="122"/>
      <c r="J52" s="35"/>
      <c r="K52" s="35"/>
      <c r="L52" s="35"/>
      <c r="M52" s="32">
        <f>B52+D52+F52+H52+J52+K52+L52</f>
        <v>87758</v>
      </c>
    </row>
    <row r="53" spans="1:19" ht="49.5" customHeight="1" x14ac:dyDescent="0.25">
      <c r="A53" s="38" t="s">
        <v>10</v>
      </c>
      <c r="B53" s="35"/>
      <c r="C53" s="35"/>
      <c r="D53" s="36"/>
      <c r="E53" s="36"/>
      <c r="F53" s="36">
        <f>186478+43371</f>
        <v>229849</v>
      </c>
      <c r="G53" s="39">
        <v>229849.52</v>
      </c>
      <c r="H53" s="36">
        <f>193614+40973</f>
        <v>234587</v>
      </c>
      <c r="I53" s="116">
        <v>0</v>
      </c>
      <c r="J53" s="35"/>
      <c r="K53" s="35"/>
      <c r="L53" s="35"/>
      <c r="M53" s="32">
        <f>B53+D53+F53+H53+J53+K53+L53</f>
        <v>464436</v>
      </c>
    </row>
    <row r="54" spans="1:19" ht="66" customHeight="1" x14ac:dyDescent="0.25">
      <c r="A54" s="189" t="s">
        <v>56</v>
      </c>
      <c r="B54" s="153"/>
      <c r="C54" s="153"/>
      <c r="D54" s="153"/>
      <c r="E54" s="153"/>
      <c r="F54" s="153"/>
      <c r="G54" s="153"/>
      <c r="H54" s="153"/>
      <c r="I54" s="153"/>
      <c r="J54" s="153"/>
      <c r="K54" s="153"/>
      <c r="L54" s="153"/>
      <c r="M54" s="194"/>
    </row>
    <row r="55" spans="1:19" ht="49.5" customHeight="1" x14ac:dyDescent="0.25">
      <c r="A55" s="38" t="s">
        <v>17</v>
      </c>
      <c r="B55" s="35"/>
      <c r="C55" s="35"/>
      <c r="D55" s="36"/>
      <c r="E55" s="36"/>
      <c r="F55" s="36">
        <v>83923</v>
      </c>
      <c r="G55" s="36">
        <v>83923</v>
      </c>
      <c r="H55" s="36"/>
      <c r="I55" s="116"/>
      <c r="J55" s="35"/>
      <c r="K55" s="35"/>
      <c r="L55" s="35"/>
      <c r="M55" s="32">
        <f>B55+D55+F55+H55+J55+K55+L55</f>
        <v>83923</v>
      </c>
    </row>
    <row r="56" spans="1:19" ht="41.25" customHeight="1" x14ac:dyDescent="0.25">
      <c r="A56" s="189" t="s">
        <v>57</v>
      </c>
      <c r="B56" s="153"/>
      <c r="C56" s="153"/>
      <c r="D56" s="153"/>
      <c r="E56" s="153"/>
      <c r="F56" s="153"/>
      <c r="G56" s="153"/>
      <c r="H56" s="153"/>
      <c r="I56" s="153"/>
      <c r="J56" s="153"/>
      <c r="K56" s="153"/>
      <c r="L56" s="153"/>
      <c r="M56" s="194"/>
    </row>
    <row r="57" spans="1:19" s="9" customFormat="1" ht="49.5" customHeight="1" x14ac:dyDescent="0.25">
      <c r="A57" s="38" t="s">
        <v>17</v>
      </c>
      <c r="B57" s="35"/>
      <c r="C57" s="35"/>
      <c r="D57" s="36"/>
      <c r="E57" s="36"/>
      <c r="F57" s="36"/>
      <c r="G57" s="36"/>
      <c r="H57" s="36">
        <v>53613</v>
      </c>
      <c r="I57" s="116">
        <v>0</v>
      </c>
      <c r="J57" s="35"/>
      <c r="K57" s="35"/>
      <c r="L57" s="35"/>
      <c r="M57" s="32">
        <f>B57+D57+F57+H57+J57+K57+L57</f>
        <v>53613</v>
      </c>
    </row>
    <row r="58" spans="1:19" ht="65.25" customHeight="1" x14ac:dyDescent="0.25">
      <c r="A58" s="189" t="s">
        <v>58</v>
      </c>
      <c r="B58" s="153"/>
      <c r="C58" s="153"/>
      <c r="D58" s="153"/>
      <c r="E58" s="153"/>
      <c r="F58" s="153"/>
      <c r="G58" s="153"/>
      <c r="H58" s="153"/>
      <c r="I58" s="153"/>
      <c r="J58" s="153"/>
      <c r="K58" s="153"/>
      <c r="L58" s="153"/>
      <c r="M58" s="194"/>
    </row>
    <row r="59" spans="1:19" s="9" customFormat="1" ht="49.5" customHeight="1" x14ac:dyDescent="0.25">
      <c r="A59" s="38" t="s">
        <v>17</v>
      </c>
      <c r="B59" s="35"/>
      <c r="C59" s="35"/>
      <c r="D59" s="36"/>
      <c r="E59" s="36"/>
      <c r="F59" s="36">
        <v>63965</v>
      </c>
      <c r="G59" s="39">
        <v>63964.4</v>
      </c>
      <c r="H59" s="36">
        <v>176891</v>
      </c>
      <c r="I59" s="116">
        <v>0</v>
      </c>
      <c r="J59" s="36">
        <v>52402</v>
      </c>
      <c r="K59" s="35"/>
      <c r="L59" s="35"/>
      <c r="M59" s="32">
        <f>B59+D59+F59+H59+J59+K59+L59</f>
        <v>293258</v>
      </c>
    </row>
    <row r="60" spans="1:19" s="3" customFormat="1" ht="28.5" customHeight="1" x14ac:dyDescent="0.2">
      <c r="A60" s="37" t="s">
        <v>59</v>
      </c>
      <c r="B60" s="36">
        <f>B44+B46+B48+B50+B52+B53+B55+B57+B59</f>
        <v>22392</v>
      </c>
      <c r="C60" s="36">
        <f t="shared" ref="C60:K60" si="5">C44+C46+C48+C50+C52+C53+C55+C57+C59</f>
        <v>22392</v>
      </c>
      <c r="D60" s="36">
        <f t="shared" si="5"/>
        <v>971435</v>
      </c>
      <c r="E60" s="36">
        <f t="shared" si="5"/>
        <v>971435</v>
      </c>
      <c r="F60" s="36">
        <f t="shared" si="5"/>
        <v>579665</v>
      </c>
      <c r="G60" s="39">
        <f t="shared" si="5"/>
        <v>579665.72</v>
      </c>
      <c r="H60" s="36">
        <f t="shared" si="5"/>
        <v>465091</v>
      </c>
      <c r="I60" s="116">
        <f t="shared" si="5"/>
        <v>0</v>
      </c>
      <c r="J60" s="36">
        <f t="shared" si="5"/>
        <v>52402</v>
      </c>
      <c r="K60" s="36">
        <f t="shared" si="5"/>
        <v>0</v>
      </c>
      <c r="L60" s="36"/>
      <c r="M60" s="81">
        <f>B60+D60+F60+H60+J60</f>
        <v>2090985</v>
      </c>
      <c r="N60" s="107"/>
      <c r="O60" s="106"/>
      <c r="P60" s="106"/>
      <c r="Q60" s="106"/>
      <c r="R60" s="106"/>
      <c r="S60" s="106"/>
    </row>
    <row r="61" spans="1:19" ht="36.75" customHeight="1" x14ac:dyDescent="0.25">
      <c r="A61" s="195" t="s">
        <v>83</v>
      </c>
      <c r="B61" s="195"/>
      <c r="C61" s="195"/>
      <c r="D61" s="195"/>
      <c r="E61" s="195"/>
      <c r="F61" s="195"/>
      <c r="G61" s="195"/>
      <c r="H61" s="195"/>
      <c r="I61" s="195"/>
      <c r="J61" s="195"/>
      <c r="K61" s="195"/>
      <c r="L61" s="195"/>
      <c r="M61" s="195"/>
    </row>
    <row r="62" spans="1:19" ht="70.5" customHeight="1" x14ac:dyDescent="0.25">
      <c r="A62" s="187" t="s">
        <v>60</v>
      </c>
      <c r="B62" s="188"/>
      <c r="C62" s="188"/>
      <c r="D62" s="188"/>
      <c r="E62" s="188"/>
      <c r="F62" s="188"/>
      <c r="G62" s="188"/>
      <c r="H62" s="188"/>
      <c r="I62" s="188"/>
      <c r="J62" s="188"/>
      <c r="K62" s="188"/>
      <c r="L62" s="188"/>
      <c r="M62" s="188"/>
    </row>
    <row r="63" spans="1:19" ht="30" x14ac:dyDescent="0.25">
      <c r="A63" s="38" t="s">
        <v>6</v>
      </c>
      <c r="B63" s="35"/>
      <c r="C63" s="35"/>
      <c r="D63" s="35"/>
      <c r="E63" s="35"/>
      <c r="F63" s="35"/>
      <c r="G63" s="35"/>
      <c r="H63" s="35"/>
      <c r="I63" s="122"/>
      <c r="J63" s="35"/>
      <c r="K63" s="35"/>
      <c r="L63" s="35"/>
      <c r="M63" s="35"/>
    </row>
    <row r="64" spans="1:19" x14ac:dyDescent="0.25">
      <c r="A64" s="40" t="s">
        <v>67</v>
      </c>
      <c r="B64" s="35"/>
      <c r="C64" s="35"/>
      <c r="D64" s="35">
        <v>226517</v>
      </c>
      <c r="E64" s="35">
        <v>226517</v>
      </c>
      <c r="F64" s="35">
        <v>44444</v>
      </c>
      <c r="G64" s="35">
        <v>44444</v>
      </c>
      <c r="H64" s="35">
        <v>44444</v>
      </c>
      <c r="I64" s="122"/>
      <c r="J64" s="35"/>
      <c r="K64" s="35"/>
      <c r="L64" s="35"/>
      <c r="M64" s="35"/>
    </row>
    <row r="65" spans="1:19" x14ac:dyDescent="0.25">
      <c r="A65" s="40" t="s">
        <v>68</v>
      </c>
      <c r="B65" s="35"/>
      <c r="C65" s="35"/>
      <c r="D65" s="35">
        <v>11382166</v>
      </c>
      <c r="E65" s="35">
        <v>11382166</v>
      </c>
      <c r="F65" s="35">
        <v>19262182</v>
      </c>
      <c r="G65" s="35">
        <v>19262182</v>
      </c>
      <c r="H65" s="35">
        <v>905870</v>
      </c>
      <c r="I65" s="122"/>
      <c r="J65" s="35"/>
      <c r="K65" s="35"/>
      <c r="L65" s="35"/>
      <c r="M65" s="35"/>
    </row>
    <row r="66" spans="1:19" x14ac:dyDescent="0.25">
      <c r="A66" s="40" t="s">
        <v>69</v>
      </c>
      <c r="B66" s="41"/>
      <c r="C66" s="41"/>
      <c r="D66" s="42">
        <v>26500</v>
      </c>
      <c r="E66" s="42">
        <v>26500</v>
      </c>
      <c r="F66" s="42"/>
      <c r="G66" s="42"/>
      <c r="H66" s="42">
        <v>2093</v>
      </c>
      <c r="I66" s="124"/>
      <c r="J66" s="42"/>
      <c r="K66" s="42"/>
      <c r="L66" s="42"/>
      <c r="M66" s="41"/>
    </row>
    <row r="67" spans="1:19" x14ac:dyDescent="0.25">
      <c r="A67" s="40" t="s">
        <v>70</v>
      </c>
      <c r="B67" s="41"/>
      <c r="C67" s="41"/>
      <c r="D67" s="42">
        <v>20000</v>
      </c>
      <c r="E67" s="42">
        <v>20000</v>
      </c>
      <c r="F67" s="42"/>
      <c r="G67" s="42"/>
      <c r="H67" s="42"/>
      <c r="I67" s="124"/>
      <c r="J67" s="42"/>
      <c r="K67" s="42"/>
      <c r="L67" s="42"/>
      <c r="M67" s="41"/>
    </row>
    <row r="68" spans="1:19" x14ac:dyDescent="0.25">
      <c r="A68" s="40" t="s">
        <v>71</v>
      </c>
      <c r="B68" s="41"/>
      <c r="C68" s="41"/>
      <c r="D68" s="42">
        <v>141780</v>
      </c>
      <c r="E68" s="42">
        <v>141780</v>
      </c>
      <c r="F68" s="42"/>
      <c r="G68" s="42"/>
      <c r="H68" s="42"/>
      <c r="I68" s="124"/>
      <c r="J68" s="42"/>
      <c r="K68" s="42"/>
      <c r="L68" s="42"/>
      <c r="M68" s="41"/>
    </row>
    <row r="69" spans="1:19" s="5" customFormat="1" x14ac:dyDescent="0.25">
      <c r="A69" s="43" t="s">
        <v>62</v>
      </c>
      <c r="B69" s="44">
        <f>B64+B65+B66+B67+B68</f>
        <v>0</v>
      </c>
      <c r="C69" s="44">
        <f t="shared" ref="C69:I69" si="6">C64+C65+C66+C67+C68</f>
        <v>0</v>
      </c>
      <c r="D69" s="44">
        <f>D64+D65+D66+D67+D68</f>
        <v>11796963</v>
      </c>
      <c r="E69" s="44">
        <f t="shared" si="6"/>
        <v>11796963</v>
      </c>
      <c r="F69" s="44">
        <f t="shared" si="6"/>
        <v>19306626</v>
      </c>
      <c r="G69" s="44">
        <f t="shared" si="6"/>
        <v>19306626</v>
      </c>
      <c r="H69" s="44">
        <f t="shared" si="6"/>
        <v>952407</v>
      </c>
      <c r="I69" s="125">
        <f t="shared" si="6"/>
        <v>0</v>
      </c>
      <c r="J69" s="44"/>
      <c r="K69" s="44"/>
      <c r="L69" s="44"/>
      <c r="M69" s="88">
        <f>B69+D69+F69+H69+J69+K69+L69</f>
        <v>32055996</v>
      </c>
      <c r="N69" s="108"/>
      <c r="O69" s="109"/>
      <c r="P69" s="109"/>
      <c r="Q69" s="109"/>
      <c r="R69" s="109"/>
      <c r="S69" s="109"/>
    </row>
    <row r="70" spans="1:19" ht="33.950000000000003" customHeight="1" x14ac:dyDescent="0.25">
      <c r="A70" s="187" t="s">
        <v>61</v>
      </c>
      <c r="B70" s="187"/>
      <c r="C70" s="187"/>
      <c r="D70" s="187"/>
      <c r="E70" s="187"/>
      <c r="F70" s="187"/>
      <c r="G70" s="187"/>
      <c r="H70" s="187"/>
      <c r="I70" s="187"/>
      <c r="J70" s="187"/>
      <c r="K70" s="187"/>
      <c r="L70" s="187"/>
      <c r="M70" s="187"/>
    </row>
    <row r="71" spans="1:19" ht="30" x14ac:dyDescent="0.25">
      <c r="A71" s="38" t="s">
        <v>6</v>
      </c>
      <c r="B71" s="45"/>
      <c r="C71" s="45"/>
      <c r="D71" s="45"/>
      <c r="E71" s="45"/>
      <c r="F71" s="45"/>
      <c r="G71" s="45"/>
      <c r="H71" s="45"/>
      <c r="I71" s="126"/>
      <c r="J71" s="45"/>
      <c r="K71" s="45"/>
      <c r="L71" s="45"/>
      <c r="M71" s="45"/>
    </row>
    <row r="72" spans="1:19" x14ac:dyDescent="0.25">
      <c r="A72" s="46" t="s">
        <v>68</v>
      </c>
      <c r="B72" s="45"/>
      <c r="C72" s="45"/>
      <c r="D72" s="45"/>
      <c r="E72" s="45"/>
      <c r="F72" s="35">
        <v>4684590</v>
      </c>
      <c r="G72" s="35">
        <v>4684590</v>
      </c>
      <c r="H72" s="45"/>
      <c r="I72" s="126"/>
      <c r="J72" s="45"/>
      <c r="K72" s="45"/>
      <c r="L72" s="45"/>
      <c r="M72" s="45"/>
    </row>
    <row r="73" spans="1:19" x14ac:dyDescent="0.25">
      <c r="A73" s="46" t="s">
        <v>69</v>
      </c>
      <c r="B73" s="45"/>
      <c r="C73" s="45"/>
      <c r="D73" s="45"/>
      <c r="E73" s="45"/>
      <c r="F73" s="35">
        <v>55092</v>
      </c>
      <c r="G73" s="35">
        <v>55092</v>
      </c>
      <c r="H73" s="45"/>
      <c r="I73" s="126"/>
      <c r="J73" s="45"/>
      <c r="K73" s="45"/>
      <c r="L73" s="45"/>
      <c r="M73" s="45"/>
    </row>
    <row r="74" spans="1:19" x14ac:dyDescent="0.25">
      <c r="A74" s="46" t="s">
        <v>72</v>
      </c>
      <c r="B74" s="45"/>
      <c r="C74" s="45"/>
      <c r="D74" s="45"/>
      <c r="E74" s="45"/>
      <c r="F74" s="35">
        <v>132106</v>
      </c>
      <c r="G74" s="47">
        <v>132105.82999999999</v>
      </c>
      <c r="H74" s="45"/>
      <c r="I74" s="126"/>
      <c r="J74" s="45"/>
      <c r="K74" s="45"/>
      <c r="L74" s="45"/>
      <c r="M74" s="45"/>
    </row>
    <row r="75" spans="1:19" x14ac:dyDescent="0.25">
      <c r="A75" s="43" t="s">
        <v>63</v>
      </c>
      <c r="B75" s="48">
        <f>B72+B73+B74</f>
        <v>0</v>
      </c>
      <c r="C75" s="48">
        <f t="shared" ref="C75:I75" si="7">C72+C73+C74</f>
        <v>0</v>
      </c>
      <c r="D75" s="48">
        <f t="shared" si="7"/>
        <v>0</v>
      </c>
      <c r="E75" s="48"/>
      <c r="F75" s="48">
        <f>F72+F73+F74</f>
        <v>4871788</v>
      </c>
      <c r="G75" s="48">
        <f t="shared" si="7"/>
        <v>4871787.83</v>
      </c>
      <c r="H75" s="48">
        <f t="shared" si="7"/>
        <v>0</v>
      </c>
      <c r="I75" s="127">
        <f t="shared" si="7"/>
        <v>0</v>
      </c>
      <c r="J75" s="48"/>
      <c r="K75" s="48"/>
      <c r="L75" s="48"/>
      <c r="M75" s="88">
        <f>B75+D75+F75+H75+J75+K75+L75</f>
        <v>4871788</v>
      </c>
      <c r="N75" s="8"/>
    </row>
    <row r="76" spans="1:19" ht="61.5" customHeight="1" x14ac:dyDescent="0.25">
      <c r="A76" s="187" t="s">
        <v>64</v>
      </c>
      <c r="B76" s="187"/>
      <c r="C76" s="187"/>
      <c r="D76" s="187"/>
      <c r="E76" s="187"/>
      <c r="F76" s="187"/>
      <c r="G76" s="187"/>
      <c r="H76" s="187"/>
      <c r="I76" s="187"/>
      <c r="J76" s="187"/>
      <c r="K76" s="187"/>
      <c r="L76" s="187"/>
      <c r="M76" s="187"/>
    </row>
    <row r="77" spans="1:19" ht="30.75" customHeight="1" x14ac:dyDescent="0.25">
      <c r="A77" s="33" t="s">
        <v>6</v>
      </c>
      <c r="B77" s="45"/>
      <c r="C77" s="45"/>
      <c r="D77" s="45"/>
      <c r="E77" s="45"/>
      <c r="F77" s="45"/>
      <c r="G77" s="45"/>
      <c r="H77" s="45"/>
      <c r="I77" s="126"/>
      <c r="J77" s="45"/>
      <c r="K77" s="45"/>
      <c r="L77" s="45"/>
      <c r="M77" s="45"/>
    </row>
    <row r="78" spans="1:19" x14ac:dyDescent="0.25">
      <c r="A78" s="49" t="s">
        <v>73</v>
      </c>
      <c r="B78" s="45"/>
      <c r="C78" s="45"/>
      <c r="D78" s="42">
        <v>1462345</v>
      </c>
      <c r="E78" s="42">
        <v>1462345</v>
      </c>
      <c r="F78" s="45"/>
      <c r="G78" s="45"/>
      <c r="H78" s="45"/>
      <c r="I78" s="126"/>
      <c r="J78" s="45"/>
      <c r="K78" s="45"/>
      <c r="L78" s="45"/>
      <c r="M78" s="45"/>
    </row>
    <row r="79" spans="1:19" x14ac:dyDescent="0.25">
      <c r="A79" s="43" t="s">
        <v>65</v>
      </c>
      <c r="B79" s="44">
        <f>B78</f>
        <v>0</v>
      </c>
      <c r="C79" s="44">
        <f t="shared" ref="C79:I79" si="8">C78</f>
        <v>0</v>
      </c>
      <c r="D79" s="44">
        <f t="shared" si="8"/>
        <v>1462345</v>
      </c>
      <c r="E79" s="44">
        <f t="shared" si="8"/>
        <v>1462345</v>
      </c>
      <c r="F79" s="44">
        <f t="shared" si="8"/>
        <v>0</v>
      </c>
      <c r="G79" s="44">
        <f t="shared" si="8"/>
        <v>0</v>
      </c>
      <c r="H79" s="44">
        <f t="shared" si="8"/>
        <v>0</v>
      </c>
      <c r="I79" s="125">
        <f t="shared" si="8"/>
        <v>0</v>
      </c>
      <c r="J79" s="44"/>
      <c r="K79" s="44"/>
      <c r="L79" s="44"/>
      <c r="M79" s="88">
        <f>B79+D79+F79+H79+J79+K79+L79</f>
        <v>1462345</v>
      </c>
      <c r="N79" s="8"/>
    </row>
    <row r="80" spans="1:19" ht="54.75" customHeight="1" x14ac:dyDescent="0.25">
      <c r="A80" s="187" t="s">
        <v>66</v>
      </c>
      <c r="B80" s="188"/>
      <c r="C80" s="188"/>
      <c r="D80" s="188"/>
      <c r="E80" s="188"/>
      <c r="F80" s="188"/>
      <c r="G80" s="188"/>
      <c r="H80" s="188"/>
      <c r="I80" s="188"/>
      <c r="J80" s="188"/>
      <c r="K80" s="188"/>
      <c r="L80" s="188"/>
      <c r="M80" s="188"/>
    </row>
    <row r="81" spans="1:14" ht="30" x14ac:dyDescent="0.25">
      <c r="A81" s="50" t="s">
        <v>7</v>
      </c>
      <c r="B81" s="45"/>
      <c r="C81" s="45"/>
      <c r="D81" s="45"/>
      <c r="E81" s="45"/>
      <c r="F81" s="45"/>
      <c r="G81" s="45"/>
      <c r="H81" s="45"/>
      <c r="I81" s="126"/>
      <c r="J81" s="45"/>
      <c r="K81" s="45"/>
      <c r="L81" s="45"/>
      <c r="M81" s="45"/>
    </row>
    <row r="82" spans="1:14" x14ac:dyDescent="0.25">
      <c r="A82" s="46" t="s">
        <v>74</v>
      </c>
      <c r="B82" s="45"/>
      <c r="C82" s="45"/>
      <c r="D82" s="35">
        <v>1061461</v>
      </c>
      <c r="E82" s="35">
        <v>1061461</v>
      </c>
      <c r="F82" s="45"/>
      <c r="G82" s="45"/>
      <c r="H82" s="45"/>
      <c r="I82" s="126"/>
      <c r="J82" s="45"/>
      <c r="K82" s="45"/>
      <c r="L82" s="45"/>
      <c r="M82" s="45"/>
    </row>
    <row r="83" spans="1:14" x14ac:dyDescent="0.25">
      <c r="A83" s="46" t="s">
        <v>69</v>
      </c>
      <c r="B83" s="45"/>
      <c r="C83" s="45"/>
      <c r="D83" s="35">
        <v>46908</v>
      </c>
      <c r="E83" s="35">
        <v>46908</v>
      </c>
      <c r="F83" s="45"/>
      <c r="G83" s="45"/>
      <c r="H83" s="45"/>
      <c r="I83" s="126"/>
      <c r="J83" s="45"/>
      <c r="K83" s="45"/>
      <c r="L83" s="45"/>
      <c r="M83" s="45"/>
    </row>
    <row r="84" spans="1:14" x14ac:dyDescent="0.25">
      <c r="A84" s="46" t="s">
        <v>73</v>
      </c>
      <c r="B84" s="45"/>
      <c r="C84" s="45"/>
      <c r="D84" s="42">
        <v>213624</v>
      </c>
      <c r="E84" s="42">
        <v>213624</v>
      </c>
      <c r="F84" s="45"/>
      <c r="G84" s="45"/>
      <c r="H84" s="45"/>
      <c r="I84" s="126"/>
      <c r="J84" s="45"/>
      <c r="K84" s="45"/>
      <c r="L84" s="45"/>
      <c r="M84" s="45"/>
    </row>
    <row r="85" spans="1:14" x14ac:dyDescent="0.25">
      <c r="A85" s="43" t="s">
        <v>75</v>
      </c>
      <c r="B85" s="44">
        <f>B82+B83+B84</f>
        <v>0</v>
      </c>
      <c r="C85" s="44">
        <f t="shared" ref="C85:I85" si="9">C82+C83+C84</f>
        <v>0</v>
      </c>
      <c r="D85" s="44">
        <f t="shared" si="9"/>
        <v>1321993</v>
      </c>
      <c r="E85" s="44">
        <f t="shared" si="9"/>
        <v>1321993</v>
      </c>
      <c r="F85" s="44">
        <f t="shared" si="9"/>
        <v>0</v>
      </c>
      <c r="G85" s="44">
        <f t="shared" si="9"/>
        <v>0</v>
      </c>
      <c r="H85" s="44">
        <f t="shared" si="9"/>
        <v>0</v>
      </c>
      <c r="I85" s="125">
        <f t="shared" si="9"/>
        <v>0</v>
      </c>
      <c r="J85" s="44"/>
      <c r="K85" s="44"/>
      <c r="L85" s="44"/>
      <c r="M85" s="88">
        <f>B85+D85+F85+H85+J85+K85+L85</f>
        <v>1321993</v>
      </c>
      <c r="N85" s="8"/>
    </row>
    <row r="86" spans="1:14" ht="54" customHeight="1" x14ac:dyDescent="0.25">
      <c r="A86" s="187" t="s">
        <v>76</v>
      </c>
      <c r="B86" s="187"/>
      <c r="C86" s="187"/>
      <c r="D86" s="187"/>
      <c r="E86" s="187"/>
      <c r="F86" s="187"/>
      <c r="G86" s="187"/>
      <c r="H86" s="187"/>
      <c r="I86" s="187"/>
      <c r="J86" s="187"/>
      <c r="K86" s="187"/>
      <c r="L86" s="187"/>
      <c r="M86" s="187"/>
    </row>
    <row r="87" spans="1:14" ht="30" x14ac:dyDescent="0.25">
      <c r="A87" s="33" t="s">
        <v>6</v>
      </c>
      <c r="B87" s="45"/>
      <c r="C87" s="45"/>
      <c r="D87" s="45"/>
      <c r="E87" s="45"/>
      <c r="F87" s="45"/>
      <c r="G87" s="45"/>
      <c r="H87" s="45"/>
      <c r="I87" s="126"/>
      <c r="J87" s="45"/>
      <c r="K87" s="45"/>
      <c r="L87" s="45"/>
      <c r="M87" s="45"/>
    </row>
    <row r="88" spans="1:14" x14ac:dyDescent="0.25">
      <c r="A88" s="49" t="s">
        <v>68</v>
      </c>
      <c r="B88" s="45"/>
      <c r="C88" s="45"/>
      <c r="D88" s="42">
        <v>1946753</v>
      </c>
      <c r="E88" s="42">
        <v>1946753</v>
      </c>
      <c r="F88" s="45"/>
      <c r="G88" s="45"/>
      <c r="H88" s="45"/>
      <c r="I88" s="126"/>
      <c r="J88" s="45"/>
      <c r="K88" s="45"/>
      <c r="L88" s="45"/>
      <c r="M88" s="45"/>
    </row>
    <row r="89" spans="1:14" ht="17.25" customHeight="1" x14ac:dyDescent="0.25">
      <c r="A89" s="51" t="s">
        <v>77</v>
      </c>
      <c r="B89" s="48">
        <f>B88</f>
        <v>0</v>
      </c>
      <c r="C89" s="48">
        <f t="shared" ref="C89:I89" si="10">C88</f>
        <v>0</v>
      </c>
      <c r="D89" s="48">
        <f t="shared" si="10"/>
        <v>1946753</v>
      </c>
      <c r="E89" s="48">
        <f t="shared" si="10"/>
        <v>1946753</v>
      </c>
      <c r="F89" s="48">
        <f t="shared" si="10"/>
        <v>0</v>
      </c>
      <c r="G89" s="48">
        <f t="shared" si="10"/>
        <v>0</v>
      </c>
      <c r="H89" s="48">
        <f t="shared" si="10"/>
        <v>0</v>
      </c>
      <c r="I89" s="127">
        <f t="shared" si="10"/>
        <v>0</v>
      </c>
      <c r="J89" s="48"/>
      <c r="K89" s="48"/>
      <c r="L89" s="48"/>
      <c r="M89" s="88">
        <f>B89+D89+F89+H89+J89+K89+L89</f>
        <v>1946753</v>
      </c>
      <c r="N89" s="8"/>
    </row>
    <row r="90" spans="1:14" ht="31.5" customHeight="1" x14ac:dyDescent="0.25">
      <c r="A90" s="187" t="s">
        <v>78</v>
      </c>
      <c r="B90" s="187"/>
      <c r="C90" s="187"/>
      <c r="D90" s="187"/>
      <c r="E90" s="187"/>
      <c r="F90" s="187"/>
      <c r="G90" s="187"/>
      <c r="H90" s="187"/>
      <c r="I90" s="187"/>
      <c r="J90" s="187"/>
      <c r="K90" s="187"/>
      <c r="L90" s="187"/>
      <c r="M90" s="187"/>
    </row>
    <row r="91" spans="1:14" ht="30" x14ac:dyDescent="0.25">
      <c r="A91" s="33" t="s">
        <v>6</v>
      </c>
      <c r="B91" s="45"/>
      <c r="C91" s="45"/>
      <c r="D91" s="45"/>
      <c r="E91" s="45"/>
      <c r="F91" s="45"/>
      <c r="G91" s="45"/>
      <c r="H91" s="45"/>
      <c r="I91" s="126"/>
      <c r="J91" s="45"/>
      <c r="K91" s="45"/>
      <c r="L91" s="45"/>
      <c r="M91" s="45"/>
    </row>
    <row r="92" spans="1:14" x14ac:dyDescent="0.25">
      <c r="A92" s="46" t="s">
        <v>68</v>
      </c>
      <c r="B92" s="45"/>
      <c r="C92" s="45"/>
      <c r="D92" s="45"/>
      <c r="E92" s="45"/>
      <c r="F92" s="35">
        <v>11772207</v>
      </c>
      <c r="G92" s="35">
        <v>11772207.01</v>
      </c>
      <c r="H92" s="35">
        <v>378985</v>
      </c>
      <c r="I92" s="122"/>
      <c r="J92" s="35"/>
      <c r="K92" s="35"/>
      <c r="L92" s="35"/>
      <c r="M92" s="45"/>
    </row>
    <row r="93" spans="1:14" x14ac:dyDescent="0.25">
      <c r="A93" s="46" t="s">
        <v>69</v>
      </c>
      <c r="B93" s="45"/>
      <c r="C93" s="45"/>
      <c r="D93" s="45"/>
      <c r="E93" s="45"/>
      <c r="F93" s="35">
        <v>43273</v>
      </c>
      <c r="G93" s="47">
        <v>43272.93</v>
      </c>
      <c r="H93" s="35">
        <v>2311</v>
      </c>
      <c r="I93" s="122"/>
      <c r="J93" s="35"/>
      <c r="K93" s="35"/>
      <c r="L93" s="35"/>
      <c r="M93" s="45"/>
    </row>
    <row r="94" spans="1:14" x14ac:dyDescent="0.25">
      <c r="A94" s="46" t="s">
        <v>67</v>
      </c>
      <c r="B94" s="45"/>
      <c r="C94" s="45"/>
      <c r="D94" s="45"/>
      <c r="E94" s="45"/>
      <c r="F94" s="35">
        <v>5622</v>
      </c>
      <c r="G94" s="47">
        <v>5621.43</v>
      </c>
      <c r="H94" s="35">
        <v>5622</v>
      </c>
      <c r="I94" s="122"/>
      <c r="J94" s="35"/>
      <c r="K94" s="35"/>
      <c r="L94" s="35"/>
      <c r="M94" s="45"/>
    </row>
    <row r="95" spans="1:14" ht="17.25" customHeight="1" x14ac:dyDescent="0.25">
      <c r="A95" s="51" t="s">
        <v>79</v>
      </c>
      <c r="B95" s="48">
        <f>B92+B93+B94</f>
        <v>0</v>
      </c>
      <c r="C95" s="48">
        <f t="shared" ref="C95:I95" si="11">C92+C93+C94</f>
        <v>0</v>
      </c>
      <c r="D95" s="48">
        <f t="shared" si="11"/>
        <v>0</v>
      </c>
      <c r="E95" s="48"/>
      <c r="F95" s="48">
        <f>F92+F93+F94</f>
        <v>11821102</v>
      </c>
      <c r="G95" s="48">
        <f t="shared" si="11"/>
        <v>11821101.369999999</v>
      </c>
      <c r="H95" s="48">
        <f t="shared" si="11"/>
        <v>386918</v>
      </c>
      <c r="I95" s="127">
        <f t="shared" si="11"/>
        <v>0</v>
      </c>
      <c r="J95" s="48"/>
      <c r="K95" s="48"/>
      <c r="L95" s="48"/>
      <c r="M95" s="88">
        <f>B95+D95+F95+H95+J95+K95+L95</f>
        <v>12208020</v>
      </c>
      <c r="N95" s="8"/>
    </row>
    <row r="96" spans="1:14" ht="63" customHeight="1" x14ac:dyDescent="0.25">
      <c r="A96" s="189" t="s">
        <v>80</v>
      </c>
      <c r="B96" s="190"/>
      <c r="C96" s="190"/>
      <c r="D96" s="190"/>
      <c r="E96" s="190"/>
      <c r="F96" s="190"/>
      <c r="G96" s="190"/>
      <c r="H96" s="190"/>
      <c r="I96" s="190"/>
      <c r="J96" s="190"/>
      <c r="K96" s="190"/>
      <c r="L96" s="190"/>
      <c r="M96" s="191"/>
    </row>
    <row r="97" spans="1:14" ht="30" customHeight="1" x14ac:dyDescent="0.25">
      <c r="A97" s="33" t="s">
        <v>6</v>
      </c>
      <c r="B97" s="48"/>
      <c r="C97" s="48"/>
      <c r="D97" s="48"/>
      <c r="E97" s="48"/>
      <c r="F97" s="48"/>
      <c r="G97" s="48"/>
      <c r="H97" s="48"/>
      <c r="I97" s="127"/>
      <c r="J97" s="48"/>
      <c r="K97" s="48"/>
      <c r="L97" s="48"/>
      <c r="M97" s="45"/>
    </row>
    <row r="98" spans="1:14" x14ac:dyDescent="0.25">
      <c r="A98" s="46" t="s">
        <v>68</v>
      </c>
      <c r="B98" s="48"/>
      <c r="C98" s="48"/>
      <c r="D98" s="48"/>
      <c r="E98" s="48"/>
      <c r="F98" s="52">
        <v>706312</v>
      </c>
      <c r="G98" s="52">
        <v>706312</v>
      </c>
      <c r="H98" s="48"/>
      <c r="I98" s="127"/>
      <c r="J98" s="48"/>
      <c r="K98" s="48"/>
      <c r="L98" s="48"/>
      <c r="M98" s="45"/>
    </row>
    <row r="99" spans="1:14" x14ac:dyDescent="0.25">
      <c r="A99" s="46" t="s">
        <v>71</v>
      </c>
      <c r="B99" s="48"/>
      <c r="C99" s="48"/>
      <c r="D99" s="48"/>
      <c r="E99" s="48"/>
      <c r="F99" s="52">
        <v>62687</v>
      </c>
      <c r="G99" s="52">
        <v>62687</v>
      </c>
      <c r="H99" s="48"/>
      <c r="I99" s="127"/>
      <c r="J99" s="48"/>
      <c r="K99" s="48"/>
      <c r="L99" s="48"/>
      <c r="M99" s="45"/>
    </row>
    <row r="100" spans="1:14" ht="17.25" customHeight="1" thickBot="1" x14ac:dyDescent="0.3">
      <c r="A100" s="89" t="s">
        <v>81</v>
      </c>
      <c r="B100" s="90"/>
      <c r="C100" s="90"/>
      <c r="D100" s="90"/>
      <c r="E100" s="90"/>
      <c r="F100" s="90">
        <f>F98+F99</f>
        <v>768999</v>
      </c>
      <c r="G100" s="90">
        <f>G98+G99</f>
        <v>768999</v>
      </c>
      <c r="H100" s="90"/>
      <c r="I100" s="128"/>
      <c r="J100" s="90"/>
      <c r="K100" s="90"/>
      <c r="L100" s="90"/>
      <c r="M100" s="91">
        <f>B100+D100+F100+H100+J100+K100+L100</f>
        <v>768999</v>
      </c>
      <c r="N100" s="8"/>
    </row>
    <row r="101" spans="1:14" ht="21" customHeight="1" thickBot="1" x14ac:dyDescent="0.3">
      <c r="A101" s="92" t="s">
        <v>82</v>
      </c>
      <c r="B101" s="93">
        <f>B69+B75+B79+B85+B89+B95</f>
        <v>0</v>
      </c>
      <c r="C101" s="93">
        <f>C69+C75+C79+C85+C89+C95</f>
        <v>0</v>
      </c>
      <c r="D101" s="93">
        <f>D69+D75+D79+D85+D89+D95</f>
        <v>16528054</v>
      </c>
      <c r="E101" s="93">
        <f>E69+E75+E79+E85+E89+E95</f>
        <v>16528054</v>
      </c>
      <c r="F101" s="93">
        <f>F69+F75+F79+F85+F89+F95+F100</f>
        <v>36768515</v>
      </c>
      <c r="G101" s="93">
        <f>G69+G75+G79+G85+G89+G95+G100</f>
        <v>36768514.199999996</v>
      </c>
      <c r="H101" s="93">
        <f>H69+H75+H79+H85+H89+H95</f>
        <v>1339325</v>
      </c>
      <c r="I101" s="129">
        <f>I69+I75+I79+I85+I89+I95</f>
        <v>0</v>
      </c>
      <c r="J101" s="93"/>
      <c r="K101" s="93"/>
      <c r="L101" s="93"/>
      <c r="M101" s="94">
        <f>B101+D101+F101+H101</f>
        <v>54635894</v>
      </c>
      <c r="N101" s="8"/>
    </row>
    <row r="102" spans="1:14" ht="37.5" customHeight="1" x14ac:dyDescent="0.25">
      <c r="A102" s="177" t="s">
        <v>84</v>
      </c>
      <c r="B102" s="178"/>
      <c r="C102" s="178"/>
      <c r="D102" s="178"/>
      <c r="E102" s="178"/>
      <c r="F102" s="178"/>
      <c r="G102" s="178"/>
      <c r="H102" s="178"/>
      <c r="I102" s="178"/>
      <c r="J102" s="178"/>
      <c r="K102" s="178"/>
      <c r="L102" s="178"/>
      <c r="M102" s="178"/>
    </row>
    <row r="103" spans="1:14" ht="66.599999999999994" customHeight="1" x14ac:dyDescent="0.25">
      <c r="A103" s="151" t="s">
        <v>85</v>
      </c>
      <c r="B103" s="151"/>
      <c r="C103" s="151"/>
      <c r="D103" s="151"/>
      <c r="E103" s="151"/>
      <c r="F103" s="151"/>
      <c r="G103" s="151"/>
      <c r="H103" s="151"/>
      <c r="I103" s="151"/>
      <c r="J103" s="151"/>
      <c r="K103" s="151"/>
      <c r="L103" s="151"/>
      <c r="M103" s="151"/>
    </row>
    <row r="104" spans="1:14" ht="30" x14ac:dyDescent="0.25">
      <c r="A104" s="33" t="s">
        <v>7</v>
      </c>
      <c r="B104" s="45"/>
      <c r="C104" s="45"/>
      <c r="D104" s="45"/>
      <c r="E104" s="45"/>
      <c r="F104" s="45"/>
      <c r="G104" s="45"/>
      <c r="H104" s="45"/>
      <c r="I104" s="126"/>
      <c r="J104" s="45"/>
      <c r="K104" s="45"/>
      <c r="L104" s="45"/>
      <c r="M104" s="45"/>
    </row>
    <row r="105" spans="1:14" x14ac:dyDescent="0.25">
      <c r="A105" s="40" t="s">
        <v>67</v>
      </c>
      <c r="B105" s="45"/>
      <c r="C105" s="45"/>
      <c r="D105" s="42">
        <v>567248</v>
      </c>
      <c r="E105" s="42">
        <v>567248</v>
      </c>
      <c r="F105" s="42"/>
      <c r="G105" s="42"/>
      <c r="H105" s="42"/>
      <c r="I105" s="124"/>
      <c r="J105" s="42"/>
      <c r="K105" s="42"/>
      <c r="L105" s="42"/>
      <c r="M105" s="42"/>
    </row>
    <row r="106" spans="1:14" x14ac:dyDescent="0.25">
      <c r="A106" s="40" t="s">
        <v>68</v>
      </c>
      <c r="B106" s="45"/>
      <c r="C106" s="45"/>
      <c r="D106" s="42">
        <v>1499908</v>
      </c>
      <c r="E106" s="42">
        <v>1499908</v>
      </c>
      <c r="F106" s="42"/>
      <c r="G106" s="42"/>
      <c r="H106" s="42"/>
      <c r="I106" s="124"/>
      <c r="J106" s="42"/>
      <c r="K106" s="42"/>
      <c r="L106" s="42"/>
      <c r="M106" s="42"/>
    </row>
    <row r="107" spans="1:14" x14ac:dyDescent="0.25">
      <c r="A107" s="40" t="s">
        <v>69</v>
      </c>
      <c r="B107" s="45"/>
      <c r="C107" s="45"/>
      <c r="D107" s="42">
        <v>4840</v>
      </c>
      <c r="E107" s="42">
        <v>4840</v>
      </c>
      <c r="F107" s="42"/>
      <c r="G107" s="42"/>
      <c r="H107" s="42"/>
      <c r="I107" s="124"/>
      <c r="J107" s="42"/>
      <c r="K107" s="42"/>
      <c r="L107" s="42"/>
      <c r="M107" s="42"/>
    </row>
    <row r="108" spans="1:14" x14ac:dyDescent="0.25">
      <c r="A108" s="40" t="s">
        <v>71</v>
      </c>
      <c r="B108" s="45"/>
      <c r="C108" s="45"/>
      <c r="D108" s="42">
        <v>49674</v>
      </c>
      <c r="E108" s="42">
        <v>49674</v>
      </c>
      <c r="F108" s="42"/>
      <c r="G108" s="42"/>
      <c r="H108" s="42"/>
      <c r="I108" s="124"/>
      <c r="J108" s="42"/>
      <c r="K108" s="42"/>
      <c r="L108" s="42"/>
      <c r="M108" s="42"/>
    </row>
    <row r="109" spans="1:14" ht="30" x14ac:dyDescent="0.25">
      <c r="A109" s="33" t="s">
        <v>6</v>
      </c>
      <c r="B109" s="45"/>
      <c r="C109" s="45"/>
      <c r="D109" s="42"/>
      <c r="E109" s="42"/>
      <c r="F109" s="42"/>
      <c r="G109" s="42"/>
      <c r="H109" s="42"/>
      <c r="I109" s="124"/>
      <c r="J109" s="42"/>
      <c r="K109" s="42"/>
      <c r="L109" s="42"/>
      <c r="M109" s="42"/>
    </row>
    <row r="110" spans="1:14" x14ac:dyDescent="0.25">
      <c r="A110" s="40" t="s">
        <v>67</v>
      </c>
      <c r="B110" s="45"/>
      <c r="C110" s="45"/>
      <c r="D110" s="45"/>
      <c r="E110" s="45"/>
      <c r="F110" s="35">
        <v>212637</v>
      </c>
      <c r="G110" s="47">
        <v>212636.5</v>
      </c>
      <c r="H110" s="35">
        <v>0</v>
      </c>
      <c r="I110" s="122"/>
      <c r="J110" s="35">
        <v>19997</v>
      </c>
      <c r="K110" s="35"/>
      <c r="L110" s="35"/>
      <c r="M110" s="36"/>
    </row>
    <row r="111" spans="1:14" x14ac:dyDescent="0.25">
      <c r="A111" s="40" t="s">
        <v>68</v>
      </c>
      <c r="B111" s="45"/>
      <c r="C111" s="45"/>
      <c r="D111" s="45"/>
      <c r="E111" s="45"/>
      <c r="F111" s="35">
        <v>21868973</v>
      </c>
      <c r="G111" s="47">
        <v>21868973.030000001</v>
      </c>
      <c r="H111" s="35">
        <v>21406311</v>
      </c>
      <c r="I111" s="122"/>
      <c r="J111" s="35">
        <v>1148082</v>
      </c>
      <c r="K111" s="35"/>
      <c r="L111" s="35"/>
      <c r="M111" s="36"/>
    </row>
    <row r="112" spans="1:14" x14ac:dyDescent="0.25">
      <c r="A112" s="40" t="s">
        <v>69</v>
      </c>
      <c r="B112" s="45"/>
      <c r="C112" s="45"/>
      <c r="D112" s="45"/>
      <c r="E112" s="45"/>
      <c r="F112" s="35">
        <v>86332</v>
      </c>
      <c r="G112" s="47">
        <v>86331.839999999997</v>
      </c>
      <c r="H112" s="35">
        <v>60485</v>
      </c>
      <c r="I112" s="122"/>
      <c r="J112" s="35">
        <v>3889</v>
      </c>
      <c r="K112" s="35"/>
      <c r="L112" s="35"/>
      <c r="M112" s="36"/>
    </row>
    <row r="113" spans="1:19" x14ac:dyDescent="0.25">
      <c r="A113" s="40" t="s">
        <v>71</v>
      </c>
      <c r="B113" s="45"/>
      <c r="C113" s="45"/>
      <c r="D113" s="45"/>
      <c r="E113" s="45"/>
      <c r="F113" s="35">
        <v>129501</v>
      </c>
      <c r="G113" s="47">
        <v>129501.11</v>
      </c>
      <c r="H113" s="35">
        <v>101174</v>
      </c>
      <c r="I113" s="122"/>
      <c r="J113" s="35">
        <v>0</v>
      </c>
      <c r="K113" s="35"/>
      <c r="L113" s="35"/>
      <c r="M113" s="36"/>
    </row>
    <row r="114" spans="1:19" s="3" customFormat="1" ht="20.100000000000001" customHeight="1" x14ac:dyDescent="0.2">
      <c r="A114" s="37" t="s">
        <v>86</v>
      </c>
      <c r="B114" s="53"/>
      <c r="C114" s="53"/>
      <c r="D114" s="36">
        <f>D105+D106+D107+D108+D110+D111+D112+D113</f>
        <v>2121670</v>
      </c>
      <c r="E114" s="36">
        <f>E105+E106+E107+E108+E110+E111+E112+E113</f>
        <v>2121670</v>
      </c>
      <c r="F114" s="36">
        <f t="shared" ref="F114:J114" si="12">F105+F106+F107+F108+F110+F111+F112+F113</f>
        <v>22297443</v>
      </c>
      <c r="G114" s="36">
        <f t="shared" si="12"/>
        <v>22297442.48</v>
      </c>
      <c r="H114" s="36">
        <f t="shared" si="12"/>
        <v>21567970</v>
      </c>
      <c r="I114" s="116">
        <f t="shared" si="12"/>
        <v>0</v>
      </c>
      <c r="J114" s="36">
        <f t="shared" si="12"/>
        <v>1171968</v>
      </c>
      <c r="K114" s="36"/>
      <c r="L114" s="36"/>
      <c r="M114" s="81">
        <f>J114+H114+F114+D114+B114</f>
        <v>47159051</v>
      </c>
      <c r="N114" s="106"/>
      <c r="O114" s="106"/>
      <c r="P114" s="106"/>
      <c r="Q114" s="106"/>
      <c r="R114" s="106"/>
      <c r="S114" s="106"/>
    </row>
    <row r="115" spans="1:19" ht="36" customHeight="1" x14ac:dyDescent="0.25">
      <c r="A115" s="177" t="s">
        <v>87</v>
      </c>
      <c r="B115" s="178"/>
      <c r="C115" s="178"/>
      <c r="D115" s="178"/>
      <c r="E115" s="178"/>
      <c r="F115" s="178"/>
      <c r="G115" s="178"/>
      <c r="H115" s="178"/>
      <c r="I115" s="178"/>
      <c r="J115" s="178"/>
      <c r="K115" s="178"/>
      <c r="L115" s="178"/>
      <c r="M115" s="178"/>
    </row>
    <row r="116" spans="1:19" ht="51" customHeight="1" x14ac:dyDescent="0.25">
      <c r="A116" s="151" t="s">
        <v>88</v>
      </c>
      <c r="B116" s="151"/>
      <c r="C116" s="151"/>
      <c r="D116" s="151"/>
      <c r="E116" s="151"/>
      <c r="F116" s="151"/>
      <c r="G116" s="151"/>
      <c r="H116" s="151"/>
      <c r="I116" s="151"/>
      <c r="J116" s="151"/>
      <c r="K116" s="151"/>
      <c r="L116" s="151"/>
      <c r="M116" s="151"/>
    </row>
    <row r="117" spans="1:19" ht="32.450000000000003" customHeight="1" x14ac:dyDescent="0.25">
      <c r="A117" s="38" t="s">
        <v>7</v>
      </c>
      <c r="B117" s="45"/>
      <c r="C117" s="45"/>
      <c r="D117" s="36">
        <v>50000</v>
      </c>
      <c r="E117" s="36">
        <v>11570</v>
      </c>
      <c r="F117" s="36"/>
      <c r="G117" s="36"/>
      <c r="H117" s="36"/>
      <c r="I117" s="116"/>
      <c r="J117" s="36"/>
      <c r="K117" s="36"/>
      <c r="L117" s="36"/>
      <c r="M117" s="36"/>
    </row>
    <row r="118" spans="1:19" ht="32.450000000000003" customHeight="1" x14ac:dyDescent="0.25">
      <c r="A118" s="38" t="s">
        <v>6</v>
      </c>
      <c r="B118" s="45"/>
      <c r="C118" s="45"/>
      <c r="D118" s="36"/>
      <c r="E118" s="36"/>
      <c r="F118" s="36">
        <v>49000</v>
      </c>
      <c r="G118" s="39">
        <v>8978.1</v>
      </c>
      <c r="H118" s="36"/>
      <c r="I118" s="116"/>
      <c r="J118" s="36"/>
      <c r="K118" s="36"/>
      <c r="L118" s="36"/>
      <c r="M118" s="36"/>
    </row>
    <row r="119" spans="1:19" s="3" customFormat="1" ht="20.100000000000001" customHeight="1" x14ac:dyDescent="0.2">
      <c r="A119" s="37" t="s">
        <v>89</v>
      </c>
      <c r="B119" s="36">
        <f>B117+B118</f>
        <v>0</v>
      </c>
      <c r="C119" s="36">
        <f t="shared" ref="C119:J119" si="13">C117+C118</f>
        <v>0</v>
      </c>
      <c r="D119" s="36">
        <f t="shared" si="13"/>
        <v>50000</v>
      </c>
      <c r="E119" s="36">
        <f t="shared" si="13"/>
        <v>11570</v>
      </c>
      <c r="F119" s="36">
        <f t="shared" si="13"/>
        <v>49000</v>
      </c>
      <c r="G119" s="36">
        <f t="shared" si="13"/>
        <v>8978.1</v>
      </c>
      <c r="H119" s="36">
        <f t="shared" si="13"/>
        <v>0</v>
      </c>
      <c r="I119" s="116">
        <f t="shared" si="13"/>
        <v>0</v>
      </c>
      <c r="J119" s="36">
        <f t="shared" si="13"/>
        <v>0</v>
      </c>
      <c r="K119" s="36"/>
      <c r="L119" s="36"/>
      <c r="M119" s="81">
        <f>B119+D119+F119+H119</f>
        <v>99000</v>
      </c>
      <c r="N119" s="106"/>
      <c r="O119" s="106"/>
      <c r="P119" s="106"/>
      <c r="Q119" s="106"/>
      <c r="R119" s="106"/>
      <c r="S119" s="106"/>
    </row>
    <row r="120" spans="1:19" s="3" customFormat="1" ht="33.75" customHeight="1" x14ac:dyDescent="0.2">
      <c r="A120" s="181" t="s">
        <v>90</v>
      </c>
      <c r="B120" s="182"/>
      <c r="C120" s="182"/>
      <c r="D120" s="182"/>
      <c r="E120" s="182"/>
      <c r="F120" s="182"/>
      <c r="G120" s="182"/>
      <c r="H120" s="182"/>
      <c r="I120" s="182"/>
      <c r="J120" s="182"/>
      <c r="K120" s="182"/>
      <c r="L120" s="182"/>
      <c r="M120" s="183"/>
      <c r="N120" s="106"/>
      <c r="O120" s="106"/>
      <c r="P120" s="106"/>
      <c r="Q120" s="106"/>
      <c r="R120" s="106"/>
      <c r="S120" s="106"/>
    </row>
    <row r="121" spans="1:19" s="3" customFormat="1" ht="66.75" customHeight="1" x14ac:dyDescent="0.2">
      <c r="A121" s="184" t="s">
        <v>91</v>
      </c>
      <c r="B121" s="185"/>
      <c r="C121" s="185"/>
      <c r="D121" s="185"/>
      <c r="E121" s="185"/>
      <c r="F121" s="185"/>
      <c r="G121" s="185"/>
      <c r="H121" s="185"/>
      <c r="I121" s="185"/>
      <c r="J121" s="185"/>
      <c r="K121" s="185"/>
      <c r="L121" s="185"/>
      <c r="M121" s="186"/>
      <c r="N121" s="106"/>
      <c r="O121" s="106"/>
      <c r="P121" s="106"/>
      <c r="Q121" s="106"/>
      <c r="R121" s="106"/>
      <c r="S121" s="106"/>
    </row>
    <row r="122" spans="1:19" s="3" customFormat="1" ht="29.25" customHeight="1" x14ac:dyDescent="0.2">
      <c r="A122" s="38" t="s">
        <v>6</v>
      </c>
      <c r="B122" s="36"/>
      <c r="C122" s="36"/>
      <c r="D122" s="36"/>
      <c r="E122" s="36"/>
      <c r="F122" s="36"/>
      <c r="G122" s="36"/>
      <c r="H122" s="36"/>
      <c r="I122" s="116"/>
      <c r="J122" s="36"/>
      <c r="K122" s="36"/>
      <c r="L122" s="36"/>
      <c r="M122" s="36"/>
      <c r="N122" s="106"/>
      <c r="O122" s="106"/>
      <c r="P122" s="106"/>
      <c r="Q122" s="106"/>
      <c r="R122" s="106"/>
      <c r="S122" s="106"/>
    </row>
    <row r="123" spans="1:19" s="3" customFormat="1" x14ac:dyDescent="0.2">
      <c r="A123" s="54" t="s">
        <v>68</v>
      </c>
      <c r="B123" s="36"/>
      <c r="C123" s="36"/>
      <c r="D123" s="36"/>
      <c r="E123" s="36"/>
      <c r="F123" s="35">
        <v>1766028</v>
      </c>
      <c r="G123" s="47">
        <v>1766028.55</v>
      </c>
      <c r="H123" s="35">
        <v>1254810</v>
      </c>
      <c r="I123" s="122"/>
      <c r="J123" s="35">
        <v>77458</v>
      </c>
      <c r="K123" s="35"/>
      <c r="L123" s="35"/>
      <c r="M123" s="35"/>
      <c r="N123" s="106"/>
      <c r="O123" s="106"/>
      <c r="P123" s="106"/>
      <c r="Q123" s="106"/>
      <c r="R123" s="106"/>
      <c r="S123" s="106"/>
    </row>
    <row r="124" spans="1:19" s="3" customFormat="1" x14ac:dyDescent="0.2">
      <c r="A124" s="54" t="s">
        <v>71</v>
      </c>
      <c r="B124" s="36"/>
      <c r="C124" s="36"/>
      <c r="D124" s="36"/>
      <c r="E124" s="36"/>
      <c r="F124" s="35">
        <v>24300</v>
      </c>
      <c r="G124" s="35">
        <v>24299.52</v>
      </c>
      <c r="H124" s="35">
        <v>114757</v>
      </c>
      <c r="I124" s="122"/>
      <c r="J124" s="35"/>
      <c r="K124" s="35"/>
      <c r="L124" s="35"/>
      <c r="M124" s="35"/>
      <c r="N124" s="106"/>
      <c r="O124" s="106"/>
      <c r="P124" s="106"/>
      <c r="Q124" s="106"/>
      <c r="R124" s="106"/>
      <c r="S124" s="106"/>
    </row>
    <row r="125" spans="1:19" s="3" customFormat="1" x14ac:dyDescent="0.2">
      <c r="A125" s="54" t="s">
        <v>92</v>
      </c>
      <c r="B125" s="36"/>
      <c r="C125" s="36"/>
      <c r="D125" s="36"/>
      <c r="E125" s="36"/>
      <c r="F125" s="35">
        <v>3645</v>
      </c>
      <c r="G125" s="47">
        <v>3644.93</v>
      </c>
      <c r="H125" s="35">
        <v>25256</v>
      </c>
      <c r="I125" s="122"/>
      <c r="J125" s="35"/>
      <c r="K125" s="35"/>
      <c r="L125" s="35"/>
      <c r="M125" s="35"/>
      <c r="N125" s="106"/>
      <c r="O125" s="106"/>
      <c r="P125" s="106"/>
      <c r="Q125" s="106"/>
      <c r="R125" s="106"/>
      <c r="S125" s="106"/>
    </row>
    <row r="126" spans="1:19" s="3" customFormat="1" ht="19.5" customHeight="1" x14ac:dyDescent="0.2">
      <c r="A126" s="37" t="s">
        <v>93</v>
      </c>
      <c r="B126" s="36"/>
      <c r="C126" s="36"/>
      <c r="D126" s="36"/>
      <c r="E126" s="36"/>
      <c r="F126" s="36">
        <f>F123+F125+F124</f>
        <v>1793973</v>
      </c>
      <c r="G126" s="36">
        <f>G123+G125+G124</f>
        <v>1793973</v>
      </c>
      <c r="H126" s="36">
        <f>H123+H125+H124</f>
        <v>1394823</v>
      </c>
      <c r="I126" s="116">
        <f>I123+I125+I124</f>
        <v>0</v>
      </c>
      <c r="J126" s="36">
        <f>J123+J125</f>
        <v>77458</v>
      </c>
      <c r="K126" s="36"/>
      <c r="L126" s="36"/>
      <c r="M126" s="81">
        <f>F126+H126+J126</f>
        <v>3266254</v>
      </c>
      <c r="N126" s="106"/>
      <c r="O126" s="107"/>
      <c r="P126" s="107"/>
      <c r="Q126" s="107"/>
      <c r="R126" s="106"/>
      <c r="S126" s="106"/>
    </row>
    <row r="127" spans="1:19" s="3" customFormat="1" ht="36" customHeight="1" x14ac:dyDescent="0.2">
      <c r="A127" s="181" t="s">
        <v>94</v>
      </c>
      <c r="B127" s="182"/>
      <c r="C127" s="182"/>
      <c r="D127" s="182"/>
      <c r="E127" s="182"/>
      <c r="F127" s="182"/>
      <c r="G127" s="182"/>
      <c r="H127" s="182"/>
      <c r="I127" s="182"/>
      <c r="J127" s="182"/>
      <c r="K127" s="182"/>
      <c r="L127" s="182"/>
      <c r="M127" s="183"/>
      <c r="N127" s="106"/>
      <c r="O127" s="107"/>
      <c r="P127" s="107"/>
      <c r="Q127" s="107"/>
      <c r="R127" s="106"/>
      <c r="S127" s="106"/>
    </row>
    <row r="128" spans="1:19" s="3" customFormat="1" ht="68.25" customHeight="1" x14ac:dyDescent="0.2">
      <c r="A128" s="184" t="s">
        <v>95</v>
      </c>
      <c r="B128" s="185"/>
      <c r="C128" s="185"/>
      <c r="D128" s="185"/>
      <c r="E128" s="185"/>
      <c r="F128" s="185"/>
      <c r="G128" s="185"/>
      <c r="H128" s="185"/>
      <c r="I128" s="185"/>
      <c r="J128" s="185"/>
      <c r="K128" s="185"/>
      <c r="L128" s="185"/>
      <c r="M128" s="186"/>
      <c r="N128" s="106"/>
      <c r="O128" s="107"/>
      <c r="P128" s="107"/>
      <c r="Q128" s="107"/>
      <c r="R128" s="106"/>
      <c r="S128" s="106"/>
    </row>
    <row r="129" spans="1:19" s="3" customFormat="1" ht="30" customHeight="1" x14ac:dyDescent="0.2">
      <c r="A129" s="38" t="s">
        <v>6</v>
      </c>
      <c r="B129" s="36"/>
      <c r="C129" s="36"/>
      <c r="D129" s="36"/>
      <c r="E129" s="36"/>
      <c r="F129" s="36"/>
      <c r="G129" s="36"/>
      <c r="H129" s="36"/>
      <c r="I129" s="116"/>
      <c r="J129" s="36"/>
      <c r="K129" s="36"/>
      <c r="L129" s="36"/>
      <c r="M129" s="36"/>
      <c r="N129" s="106"/>
      <c r="O129" s="107"/>
      <c r="P129" s="107"/>
      <c r="Q129" s="107"/>
      <c r="R129" s="106"/>
      <c r="S129" s="106"/>
    </row>
    <row r="130" spans="1:19" s="3" customFormat="1" x14ac:dyDescent="0.2">
      <c r="A130" s="40" t="s">
        <v>67</v>
      </c>
      <c r="B130" s="36"/>
      <c r="C130" s="36"/>
      <c r="D130" s="36"/>
      <c r="E130" s="36"/>
      <c r="F130" s="35">
        <v>56701</v>
      </c>
      <c r="G130" s="47">
        <v>56700.6</v>
      </c>
      <c r="H130" s="35">
        <v>220944</v>
      </c>
      <c r="I130" s="122"/>
      <c r="J130" s="35">
        <v>5858</v>
      </c>
      <c r="K130" s="35"/>
      <c r="L130" s="35"/>
      <c r="M130" s="35"/>
      <c r="N130" s="106"/>
      <c r="O130" s="107"/>
      <c r="P130" s="107"/>
      <c r="Q130" s="107"/>
      <c r="R130" s="106"/>
      <c r="S130" s="106"/>
    </row>
    <row r="131" spans="1:19" s="3" customFormat="1" x14ac:dyDescent="0.2">
      <c r="A131" s="40" t="s">
        <v>68</v>
      </c>
      <c r="B131" s="36"/>
      <c r="C131" s="36"/>
      <c r="D131" s="36"/>
      <c r="E131" s="36"/>
      <c r="F131" s="35">
        <v>1103151</v>
      </c>
      <c r="G131" s="47">
        <v>1103151.42</v>
      </c>
      <c r="H131" s="35">
        <v>3975448</v>
      </c>
      <c r="I131" s="122"/>
      <c r="J131" s="35">
        <v>323197</v>
      </c>
      <c r="K131" s="35">
        <v>113962</v>
      </c>
      <c r="L131" s="35"/>
      <c r="M131" s="35"/>
      <c r="N131" s="106"/>
      <c r="O131" s="107"/>
      <c r="P131" s="107"/>
      <c r="Q131" s="107"/>
      <c r="R131" s="106"/>
      <c r="S131" s="106"/>
    </row>
    <row r="132" spans="1:19" s="3" customFormat="1" x14ac:dyDescent="0.2">
      <c r="A132" s="40" t="s">
        <v>69</v>
      </c>
      <c r="B132" s="36"/>
      <c r="C132" s="36"/>
      <c r="D132" s="36"/>
      <c r="E132" s="36"/>
      <c r="F132" s="35">
        <v>7986</v>
      </c>
      <c r="G132" s="35">
        <v>7986</v>
      </c>
      <c r="H132" s="35">
        <v>28779</v>
      </c>
      <c r="I132" s="122"/>
      <c r="J132" s="35">
        <v>2340</v>
      </c>
      <c r="K132" s="35">
        <v>825</v>
      </c>
      <c r="L132" s="35"/>
      <c r="M132" s="35"/>
      <c r="N132" s="106"/>
      <c r="O132" s="107"/>
      <c r="P132" s="107"/>
      <c r="Q132" s="107"/>
      <c r="R132" s="106"/>
      <c r="S132" s="106"/>
    </row>
    <row r="133" spans="1:19" s="3" customFormat="1" x14ac:dyDescent="0.2">
      <c r="A133" s="40" t="s">
        <v>71</v>
      </c>
      <c r="B133" s="36"/>
      <c r="C133" s="36"/>
      <c r="D133" s="36"/>
      <c r="E133" s="36"/>
      <c r="F133" s="35">
        <v>43850</v>
      </c>
      <c r="G133" s="47">
        <v>43850.15</v>
      </c>
      <c r="H133" s="35">
        <v>121577</v>
      </c>
      <c r="I133" s="122"/>
      <c r="J133" s="35">
        <v>36311</v>
      </c>
      <c r="K133" s="35"/>
      <c r="L133" s="35"/>
      <c r="M133" s="35"/>
      <c r="N133" s="106"/>
      <c r="O133" s="107"/>
      <c r="P133" s="107"/>
      <c r="Q133" s="107"/>
      <c r="R133" s="106"/>
      <c r="S133" s="106"/>
    </row>
    <row r="134" spans="1:19" s="3" customFormat="1" x14ac:dyDescent="0.2">
      <c r="A134" s="40" t="s">
        <v>96</v>
      </c>
      <c r="B134" s="36"/>
      <c r="C134" s="36"/>
      <c r="D134" s="36"/>
      <c r="E134" s="36"/>
      <c r="F134" s="35"/>
      <c r="G134" s="35"/>
      <c r="H134" s="35">
        <v>20000</v>
      </c>
      <c r="I134" s="122"/>
      <c r="J134" s="35"/>
      <c r="K134" s="35"/>
      <c r="L134" s="35"/>
      <c r="M134" s="35"/>
      <c r="N134" s="106"/>
      <c r="O134" s="107"/>
      <c r="P134" s="107"/>
      <c r="Q134" s="107"/>
      <c r="R134" s="106"/>
      <c r="S134" s="106"/>
    </row>
    <row r="135" spans="1:19" s="3" customFormat="1" x14ac:dyDescent="0.2">
      <c r="A135" s="40" t="s">
        <v>92</v>
      </c>
      <c r="B135" s="36"/>
      <c r="C135" s="36"/>
      <c r="D135" s="36"/>
      <c r="E135" s="36"/>
      <c r="F135" s="35">
        <v>16172</v>
      </c>
      <c r="G135" s="47">
        <v>16172.18</v>
      </c>
      <c r="H135" s="35">
        <v>44771</v>
      </c>
      <c r="I135" s="122"/>
      <c r="J135" s="35">
        <v>13307</v>
      </c>
      <c r="K135" s="35"/>
      <c r="L135" s="35"/>
      <c r="M135" s="35"/>
      <c r="N135" s="106"/>
      <c r="O135" s="107"/>
      <c r="P135" s="107"/>
      <c r="Q135" s="107"/>
      <c r="R135" s="106"/>
      <c r="S135" s="106"/>
    </row>
    <row r="136" spans="1:19" s="3" customFormat="1" ht="30" customHeight="1" x14ac:dyDescent="0.2">
      <c r="A136" s="37" t="s">
        <v>97</v>
      </c>
      <c r="B136" s="36"/>
      <c r="C136" s="36"/>
      <c r="D136" s="36"/>
      <c r="E136" s="36"/>
      <c r="F136" s="36">
        <f>F130+F131+F132+F133+F134+F135</f>
        <v>1227860</v>
      </c>
      <c r="G136" s="36">
        <f>G130+G131+G132+G133+G134+G135</f>
        <v>1227860.3499999999</v>
      </c>
      <c r="H136" s="36">
        <f t="shared" ref="H136:J136" si="14">H130+H131+H132+H133+H134+H135</f>
        <v>4411519</v>
      </c>
      <c r="I136" s="116">
        <f t="shared" si="14"/>
        <v>0</v>
      </c>
      <c r="J136" s="36">
        <f t="shared" si="14"/>
        <v>381013</v>
      </c>
      <c r="K136" s="36">
        <f>K130+K131+K132+K133+K134+K135</f>
        <v>114787</v>
      </c>
      <c r="L136" s="36"/>
      <c r="M136" s="81">
        <f>F136+H136+J136+K136</f>
        <v>6135179</v>
      </c>
      <c r="N136" s="106"/>
      <c r="O136" s="107"/>
      <c r="P136" s="107"/>
      <c r="Q136" s="107"/>
      <c r="R136" s="107"/>
      <c r="S136" s="106"/>
    </row>
    <row r="137" spans="1:19" s="2" customFormat="1" ht="36" customHeight="1" x14ac:dyDescent="0.2">
      <c r="A137" s="168" t="s">
        <v>98</v>
      </c>
      <c r="B137" s="169"/>
      <c r="C137" s="169"/>
      <c r="D137" s="169"/>
      <c r="E137" s="169"/>
      <c r="F137" s="169"/>
      <c r="G137" s="169"/>
      <c r="H137" s="169"/>
      <c r="I137" s="169"/>
      <c r="J137" s="169"/>
      <c r="K137" s="169"/>
      <c r="L137" s="169"/>
      <c r="M137" s="170"/>
      <c r="N137" s="110"/>
      <c r="O137" s="111"/>
      <c r="P137" s="111"/>
      <c r="Q137" s="111"/>
      <c r="R137" s="111"/>
      <c r="S137" s="110"/>
    </row>
    <row r="138" spans="1:19" s="2" customFormat="1" ht="66.599999999999994" customHeight="1" x14ac:dyDescent="0.2">
      <c r="A138" s="171" t="s">
        <v>99</v>
      </c>
      <c r="B138" s="172"/>
      <c r="C138" s="172"/>
      <c r="D138" s="172"/>
      <c r="E138" s="172"/>
      <c r="F138" s="172"/>
      <c r="G138" s="172"/>
      <c r="H138" s="172"/>
      <c r="I138" s="172"/>
      <c r="J138" s="172"/>
      <c r="K138" s="172"/>
      <c r="L138" s="172"/>
      <c r="M138" s="173"/>
      <c r="N138" s="110"/>
      <c r="O138" s="111"/>
      <c r="P138" s="111"/>
      <c r="Q138" s="111"/>
      <c r="R138" s="111"/>
      <c r="S138" s="110"/>
    </row>
    <row r="139" spans="1:19" s="2" customFormat="1" ht="30" customHeight="1" x14ac:dyDescent="0.2">
      <c r="A139" s="55" t="s">
        <v>6</v>
      </c>
      <c r="B139" s="56"/>
      <c r="C139" s="56"/>
      <c r="D139" s="56"/>
      <c r="E139" s="56"/>
      <c r="F139" s="56"/>
      <c r="G139" s="56"/>
      <c r="H139" s="56"/>
      <c r="I139" s="130"/>
      <c r="J139" s="56"/>
      <c r="K139" s="56"/>
      <c r="L139" s="56"/>
      <c r="M139" s="56"/>
      <c r="N139" s="110"/>
      <c r="O139" s="111"/>
      <c r="P139" s="111"/>
      <c r="Q139" s="111"/>
      <c r="R139" s="111"/>
      <c r="S139" s="110"/>
    </row>
    <row r="140" spans="1:19" s="2" customFormat="1" ht="42.6" customHeight="1" x14ac:dyDescent="0.2">
      <c r="A140" s="57" t="s">
        <v>100</v>
      </c>
      <c r="B140" s="56"/>
      <c r="C140" s="56"/>
      <c r="D140" s="56"/>
      <c r="E140" s="56"/>
      <c r="F140" s="58">
        <v>3904714</v>
      </c>
      <c r="G140" s="58">
        <v>3904714</v>
      </c>
      <c r="H140" s="56"/>
      <c r="I140" s="130"/>
      <c r="J140" s="56"/>
      <c r="K140" s="56"/>
      <c r="L140" s="56"/>
      <c r="M140" s="56"/>
      <c r="N140" s="110"/>
      <c r="O140" s="111"/>
      <c r="P140" s="111"/>
      <c r="Q140" s="111"/>
      <c r="R140" s="111"/>
      <c r="S140" s="110"/>
    </row>
    <row r="141" spans="1:19" s="2" customFormat="1" ht="30" customHeight="1" thickBot="1" x14ac:dyDescent="0.25">
      <c r="A141" s="65" t="s">
        <v>101</v>
      </c>
      <c r="B141" s="66"/>
      <c r="C141" s="66"/>
      <c r="D141" s="66"/>
      <c r="E141" s="66"/>
      <c r="F141" s="66">
        <f>F140</f>
        <v>3904714</v>
      </c>
      <c r="G141" s="66">
        <f>G140</f>
        <v>3904714</v>
      </c>
      <c r="H141" s="66"/>
      <c r="I141" s="131"/>
      <c r="J141" s="66"/>
      <c r="K141" s="66"/>
      <c r="L141" s="66"/>
      <c r="M141" s="95">
        <f>F141</f>
        <v>3904714</v>
      </c>
      <c r="N141" s="110"/>
      <c r="O141" s="111"/>
      <c r="P141" s="111"/>
      <c r="Q141" s="111"/>
      <c r="R141" s="111"/>
      <c r="S141" s="110"/>
    </row>
    <row r="142" spans="1:19" s="2" customFormat="1" ht="30" customHeight="1" thickBot="1" x14ac:dyDescent="0.25">
      <c r="A142" s="67" t="s">
        <v>118</v>
      </c>
      <c r="B142" s="68">
        <f>B141+B136+B126+B119+B114+B101+B60+B41</f>
        <v>3779923</v>
      </c>
      <c r="C142" s="68">
        <f t="shared" ref="C142:L142" si="15">C141+C136+C126+C119+C114+C101+C60+C41</f>
        <v>3381564</v>
      </c>
      <c r="D142" s="68">
        <f t="shared" si="15"/>
        <v>21848135</v>
      </c>
      <c r="E142" s="68">
        <f t="shared" si="15"/>
        <v>21798484</v>
      </c>
      <c r="F142" s="68">
        <f t="shared" si="15"/>
        <v>66621170</v>
      </c>
      <c r="G142" s="68">
        <f t="shared" si="15"/>
        <v>66581147.849999994</v>
      </c>
      <c r="H142" s="68">
        <f t="shared" si="15"/>
        <v>29178728</v>
      </c>
      <c r="I142" s="132">
        <f t="shared" si="15"/>
        <v>0</v>
      </c>
      <c r="J142" s="68">
        <f t="shared" si="15"/>
        <v>1682841</v>
      </c>
      <c r="K142" s="68">
        <f t="shared" si="15"/>
        <v>114787</v>
      </c>
      <c r="L142" s="68">
        <f t="shared" si="15"/>
        <v>0</v>
      </c>
      <c r="M142" s="68">
        <f>M141+M136+M126+M119+M114+M101+M60+M41</f>
        <v>123225584</v>
      </c>
      <c r="N142" s="111"/>
      <c r="O142" s="111"/>
      <c r="P142" s="111"/>
      <c r="Q142" s="111"/>
      <c r="R142" s="111"/>
      <c r="S142" s="110"/>
    </row>
    <row r="143" spans="1:19" s="2" customFormat="1" ht="30" customHeight="1" x14ac:dyDescent="0.2">
      <c r="A143" s="179" t="s">
        <v>102</v>
      </c>
      <c r="B143" s="180"/>
      <c r="C143" s="180"/>
      <c r="D143" s="180"/>
      <c r="E143" s="180"/>
      <c r="F143" s="180"/>
      <c r="G143" s="180"/>
      <c r="H143" s="180"/>
      <c r="I143" s="180"/>
      <c r="J143" s="180"/>
      <c r="K143" s="180"/>
      <c r="L143" s="180"/>
      <c r="M143" s="180"/>
      <c r="N143" s="110"/>
      <c r="O143" s="111"/>
      <c r="P143" s="111"/>
      <c r="Q143" s="111"/>
      <c r="R143" s="111"/>
      <c r="S143" s="110"/>
    </row>
    <row r="144" spans="1:19" ht="25.5" customHeight="1" x14ac:dyDescent="0.25">
      <c r="A144" s="176" t="s">
        <v>105</v>
      </c>
      <c r="B144" s="176"/>
      <c r="C144" s="176"/>
      <c r="D144" s="176"/>
      <c r="E144" s="176"/>
      <c r="F144" s="176"/>
      <c r="G144" s="176"/>
      <c r="H144" s="176"/>
      <c r="I144" s="176"/>
      <c r="J144" s="176"/>
      <c r="K144" s="176"/>
      <c r="L144" s="176"/>
      <c r="M144" s="176"/>
    </row>
    <row r="145" spans="1:19" ht="66.75" customHeight="1" x14ac:dyDescent="0.25">
      <c r="A145" s="151" t="s">
        <v>103</v>
      </c>
      <c r="B145" s="151"/>
      <c r="C145" s="151"/>
      <c r="D145" s="151"/>
      <c r="E145" s="151"/>
      <c r="F145" s="151"/>
      <c r="G145" s="151"/>
      <c r="H145" s="151"/>
      <c r="I145" s="151"/>
      <c r="J145" s="151"/>
      <c r="K145" s="151"/>
      <c r="L145" s="151"/>
      <c r="M145" s="151"/>
    </row>
    <row r="146" spans="1:19" ht="35.25" customHeight="1" x14ac:dyDescent="0.25">
      <c r="A146" s="12" t="s">
        <v>7</v>
      </c>
      <c r="B146" s="15"/>
      <c r="C146" s="15"/>
      <c r="D146" s="14">
        <v>50578</v>
      </c>
      <c r="E146" s="14">
        <v>50578</v>
      </c>
      <c r="F146" s="15"/>
      <c r="G146" s="15"/>
      <c r="H146" s="15"/>
      <c r="I146" s="126"/>
      <c r="J146" s="15"/>
      <c r="K146" s="15"/>
      <c r="L146" s="15"/>
      <c r="M146" s="15"/>
    </row>
    <row r="147" spans="1:19" ht="19.5" customHeight="1" x14ac:dyDescent="0.25">
      <c r="A147" s="29" t="s">
        <v>104</v>
      </c>
      <c r="B147" s="14">
        <f>B146</f>
        <v>0</v>
      </c>
      <c r="C147" s="14">
        <f t="shared" ref="C147:I147" si="16">C146</f>
        <v>0</v>
      </c>
      <c r="D147" s="14">
        <f t="shared" si="16"/>
        <v>50578</v>
      </c>
      <c r="E147" s="14">
        <f t="shared" si="16"/>
        <v>50578</v>
      </c>
      <c r="F147" s="14">
        <f t="shared" si="16"/>
        <v>0</v>
      </c>
      <c r="G147" s="14">
        <f t="shared" si="16"/>
        <v>0</v>
      </c>
      <c r="H147" s="14">
        <f t="shared" si="16"/>
        <v>0</v>
      </c>
      <c r="I147" s="116">
        <f t="shared" si="16"/>
        <v>0</v>
      </c>
      <c r="J147" s="14"/>
      <c r="K147" s="14"/>
      <c r="L147" s="14"/>
      <c r="M147" s="81">
        <f>B147+D147+F147+H147</f>
        <v>50578</v>
      </c>
    </row>
    <row r="148" spans="1:19" s="2" customFormat="1" ht="46.5" customHeight="1" x14ac:dyDescent="0.2">
      <c r="A148" s="174" t="s">
        <v>106</v>
      </c>
      <c r="B148" s="174"/>
      <c r="C148" s="174"/>
      <c r="D148" s="174"/>
      <c r="E148" s="174"/>
      <c r="F148" s="174"/>
      <c r="G148" s="174"/>
      <c r="H148" s="174"/>
      <c r="I148" s="174"/>
      <c r="J148" s="174"/>
      <c r="K148" s="174"/>
      <c r="L148" s="174"/>
      <c r="M148" s="174"/>
      <c r="N148" s="110"/>
      <c r="O148" s="111"/>
      <c r="P148" s="111"/>
      <c r="Q148" s="111"/>
      <c r="R148" s="111"/>
      <c r="S148" s="110"/>
    </row>
    <row r="149" spans="1:19" s="3" customFormat="1" ht="89.1" customHeight="1" x14ac:dyDescent="0.2">
      <c r="A149" s="149" t="s">
        <v>116</v>
      </c>
      <c r="B149" s="150"/>
      <c r="C149" s="150"/>
      <c r="D149" s="150"/>
      <c r="E149" s="150"/>
      <c r="F149" s="150"/>
      <c r="G149" s="150"/>
      <c r="H149" s="150"/>
      <c r="I149" s="150"/>
      <c r="J149" s="150"/>
      <c r="K149" s="150"/>
      <c r="L149" s="150"/>
      <c r="M149" s="150"/>
      <c r="N149" s="106"/>
      <c r="O149" s="107"/>
      <c r="P149" s="107"/>
      <c r="Q149" s="107"/>
      <c r="R149" s="107"/>
      <c r="S149" s="106"/>
    </row>
    <row r="150" spans="1:19" s="3" customFormat="1" ht="32.1" customHeight="1" x14ac:dyDescent="0.2">
      <c r="A150" s="18" t="s">
        <v>6</v>
      </c>
      <c r="B150" s="61"/>
      <c r="C150" s="61"/>
      <c r="D150" s="61"/>
      <c r="E150" s="61"/>
      <c r="F150" s="61"/>
      <c r="G150" s="61"/>
      <c r="H150" s="61"/>
      <c r="I150" s="133"/>
      <c r="J150" s="61"/>
      <c r="K150" s="61"/>
      <c r="L150" s="61"/>
      <c r="M150" s="61"/>
      <c r="N150" s="106"/>
      <c r="O150" s="107"/>
      <c r="P150" s="107"/>
      <c r="Q150" s="107"/>
      <c r="R150" s="107"/>
      <c r="S150" s="106"/>
    </row>
    <row r="151" spans="1:19" s="2" customFormat="1" ht="64.5" customHeight="1" x14ac:dyDescent="0.2">
      <c r="A151" s="62" t="s">
        <v>107</v>
      </c>
      <c r="B151" s="19"/>
      <c r="C151" s="19"/>
      <c r="D151" s="19"/>
      <c r="E151" s="19"/>
      <c r="F151" s="21">
        <v>169689</v>
      </c>
      <c r="G151" s="63">
        <v>169689.19</v>
      </c>
      <c r="H151" s="19"/>
      <c r="I151" s="130"/>
      <c r="J151" s="19"/>
      <c r="K151" s="19"/>
      <c r="L151" s="19"/>
      <c r="M151" s="19"/>
      <c r="N151" s="111"/>
      <c r="O151" s="111"/>
      <c r="P151" s="111"/>
      <c r="Q151" s="111"/>
      <c r="R151" s="111"/>
      <c r="S151" s="110"/>
    </row>
    <row r="152" spans="1:19" s="2" customFormat="1" ht="39.950000000000003" customHeight="1" x14ac:dyDescent="0.2">
      <c r="A152" s="20" t="s">
        <v>108</v>
      </c>
      <c r="B152" s="19"/>
      <c r="C152" s="19"/>
      <c r="D152" s="19"/>
      <c r="E152" s="19"/>
      <c r="F152" s="19"/>
      <c r="G152" s="19"/>
      <c r="H152" s="19"/>
      <c r="I152" s="130"/>
      <c r="J152" s="19"/>
      <c r="K152" s="19"/>
      <c r="L152" s="19"/>
      <c r="M152" s="19"/>
      <c r="N152" s="111"/>
      <c r="O152" s="111"/>
      <c r="P152" s="111"/>
      <c r="Q152" s="111"/>
      <c r="R152" s="111"/>
      <c r="S152" s="110"/>
    </row>
    <row r="153" spans="1:19" s="2" customFormat="1" x14ac:dyDescent="0.2">
      <c r="A153" s="64" t="s">
        <v>109</v>
      </c>
      <c r="B153" s="19"/>
      <c r="C153" s="19"/>
      <c r="D153" s="19"/>
      <c r="E153" s="19"/>
      <c r="F153" s="21">
        <v>39709</v>
      </c>
      <c r="G153" s="63">
        <v>39708.86</v>
      </c>
      <c r="H153" s="21">
        <v>357380</v>
      </c>
      <c r="I153" s="134"/>
      <c r="J153" s="19"/>
      <c r="K153" s="19"/>
      <c r="L153" s="19"/>
      <c r="M153" s="19"/>
      <c r="N153" s="110"/>
      <c r="O153" s="111"/>
      <c r="P153" s="111"/>
      <c r="Q153" s="111"/>
      <c r="R153" s="111"/>
      <c r="S153" s="110"/>
    </row>
    <row r="154" spans="1:19" s="2" customFormat="1" x14ac:dyDescent="0.2">
      <c r="A154" s="64" t="s">
        <v>110</v>
      </c>
      <c r="B154" s="19"/>
      <c r="C154" s="19"/>
      <c r="D154" s="19"/>
      <c r="E154" s="19"/>
      <c r="F154" s="21">
        <v>0</v>
      </c>
      <c r="G154" s="21"/>
      <c r="H154" s="21">
        <v>17378606</v>
      </c>
      <c r="I154" s="134"/>
      <c r="J154" s="19"/>
      <c r="K154" s="19"/>
      <c r="L154" s="19"/>
      <c r="M154" s="19"/>
      <c r="N154" s="110"/>
      <c r="O154" s="111"/>
      <c r="P154" s="111"/>
      <c r="Q154" s="111"/>
      <c r="R154" s="111"/>
      <c r="S154" s="110"/>
    </row>
    <row r="155" spans="1:19" s="2" customFormat="1" x14ac:dyDescent="0.2">
      <c r="A155" s="64" t="s">
        <v>111</v>
      </c>
      <c r="B155" s="19"/>
      <c r="C155" s="19"/>
      <c r="D155" s="19"/>
      <c r="E155" s="19"/>
      <c r="F155" s="21">
        <v>0</v>
      </c>
      <c r="G155" s="21"/>
      <c r="H155" s="21">
        <v>147183</v>
      </c>
      <c r="I155" s="134"/>
      <c r="J155" s="19"/>
      <c r="K155" s="19"/>
      <c r="L155" s="19"/>
      <c r="M155" s="19"/>
      <c r="N155" s="110"/>
      <c r="O155" s="111"/>
      <c r="P155" s="111"/>
      <c r="Q155" s="111"/>
      <c r="R155" s="111"/>
      <c r="S155" s="110"/>
    </row>
    <row r="156" spans="1:19" s="2" customFormat="1" x14ac:dyDescent="0.2">
      <c r="A156" s="64" t="s">
        <v>71</v>
      </c>
      <c r="B156" s="19"/>
      <c r="C156" s="19"/>
      <c r="D156" s="19"/>
      <c r="E156" s="19"/>
      <c r="F156" s="21">
        <v>21691</v>
      </c>
      <c r="G156" s="63">
        <v>21691.54</v>
      </c>
      <c r="H156" s="21">
        <v>142520</v>
      </c>
      <c r="I156" s="134"/>
      <c r="J156" s="19"/>
      <c r="K156" s="19"/>
      <c r="L156" s="19"/>
      <c r="M156" s="19"/>
      <c r="N156" s="110"/>
      <c r="O156" s="111"/>
      <c r="P156" s="111"/>
      <c r="Q156" s="111"/>
      <c r="R156" s="111"/>
      <c r="S156" s="110"/>
    </row>
    <row r="157" spans="1:19" s="2" customFormat="1" x14ac:dyDescent="0.2">
      <c r="A157" s="64" t="s">
        <v>112</v>
      </c>
      <c r="B157" s="19"/>
      <c r="C157" s="19"/>
      <c r="D157" s="19"/>
      <c r="E157" s="19"/>
      <c r="F157" s="21">
        <v>48218</v>
      </c>
      <c r="G157" s="63">
        <v>48216.97</v>
      </c>
      <c r="H157" s="21">
        <v>170620</v>
      </c>
      <c r="I157" s="134"/>
      <c r="J157" s="19"/>
      <c r="K157" s="19"/>
      <c r="L157" s="19"/>
      <c r="M157" s="19"/>
      <c r="N157" s="110"/>
      <c r="O157" s="111"/>
      <c r="P157" s="111"/>
      <c r="Q157" s="111"/>
      <c r="R157" s="111"/>
      <c r="S157" s="110"/>
    </row>
    <row r="158" spans="1:19" s="2" customFormat="1" x14ac:dyDescent="0.2">
      <c r="A158" s="64" t="s">
        <v>92</v>
      </c>
      <c r="B158" s="19"/>
      <c r="C158" s="19"/>
      <c r="D158" s="19"/>
      <c r="E158" s="19"/>
      <c r="F158" s="21">
        <v>10486</v>
      </c>
      <c r="G158" s="63">
        <v>10486.28</v>
      </c>
      <c r="H158" s="21">
        <v>46971</v>
      </c>
      <c r="I158" s="134"/>
      <c r="J158" s="19"/>
      <c r="K158" s="19"/>
      <c r="L158" s="19"/>
      <c r="M158" s="19"/>
      <c r="N158" s="110"/>
      <c r="O158" s="111"/>
      <c r="P158" s="111"/>
      <c r="Q158" s="111"/>
      <c r="R158" s="111"/>
      <c r="S158" s="110"/>
    </row>
    <row r="159" spans="1:19" s="2" customFormat="1" ht="51" customHeight="1" x14ac:dyDescent="0.2">
      <c r="A159" s="20" t="s">
        <v>113</v>
      </c>
      <c r="B159" s="19"/>
      <c r="C159" s="19"/>
      <c r="D159" s="19"/>
      <c r="E159" s="19"/>
      <c r="F159" s="19"/>
      <c r="G159" s="19"/>
      <c r="H159" s="21"/>
      <c r="I159" s="134"/>
      <c r="J159" s="19"/>
      <c r="K159" s="19"/>
      <c r="L159" s="19"/>
      <c r="M159" s="19"/>
      <c r="N159" s="111"/>
      <c r="O159" s="111"/>
      <c r="P159" s="111"/>
      <c r="Q159" s="111"/>
      <c r="R159" s="111"/>
      <c r="S159" s="110"/>
    </row>
    <row r="160" spans="1:19" s="2" customFormat="1" x14ac:dyDescent="0.2">
      <c r="A160" s="64" t="s">
        <v>114</v>
      </c>
      <c r="B160" s="19"/>
      <c r="C160" s="19"/>
      <c r="D160" s="19"/>
      <c r="E160" s="19"/>
      <c r="F160" s="21">
        <v>83732</v>
      </c>
      <c r="G160" s="21">
        <v>83732</v>
      </c>
      <c r="H160" s="21">
        <v>334928</v>
      </c>
      <c r="I160" s="134"/>
      <c r="J160" s="19"/>
      <c r="K160" s="19"/>
      <c r="L160" s="19"/>
      <c r="M160" s="19"/>
      <c r="N160" s="110"/>
      <c r="O160" s="111"/>
      <c r="P160" s="111"/>
      <c r="Q160" s="111"/>
      <c r="R160" s="111"/>
      <c r="S160" s="110"/>
    </row>
    <row r="161" spans="1:19" s="2" customFormat="1" x14ac:dyDescent="0.2">
      <c r="A161" s="64" t="s">
        <v>111</v>
      </c>
      <c r="B161" s="19"/>
      <c r="C161" s="19"/>
      <c r="D161" s="19"/>
      <c r="E161" s="19"/>
      <c r="F161" s="21">
        <v>0</v>
      </c>
      <c r="G161" s="21"/>
      <c r="H161" s="21">
        <v>43560</v>
      </c>
      <c r="I161" s="134"/>
      <c r="J161" s="19"/>
      <c r="K161" s="19"/>
      <c r="L161" s="19"/>
      <c r="M161" s="19"/>
      <c r="N161" s="110"/>
      <c r="O161" s="111"/>
      <c r="P161" s="111"/>
      <c r="Q161" s="111"/>
      <c r="R161" s="111"/>
      <c r="S161" s="110"/>
    </row>
    <row r="162" spans="1:19" s="2" customFormat="1" x14ac:dyDescent="0.2">
      <c r="A162" s="64" t="s">
        <v>71</v>
      </c>
      <c r="B162" s="19"/>
      <c r="C162" s="19"/>
      <c r="D162" s="19"/>
      <c r="E162" s="19"/>
      <c r="F162" s="21">
        <v>0</v>
      </c>
      <c r="G162" s="21"/>
      <c r="H162" s="21">
        <v>140975</v>
      </c>
      <c r="I162" s="134"/>
      <c r="J162" s="19"/>
      <c r="K162" s="19"/>
      <c r="L162" s="19"/>
      <c r="M162" s="19"/>
      <c r="N162" s="110"/>
      <c r="O162" s="111"/>
      <c r="P162" s="111"/>
      <c r="Q162" s="111"/>
      <c r="R162" s="111"/>
      <c r="S162" s="110"/>
    </row>
    <row r="163" spans="1:19" s="2" customFormat="1" x14ac:dyDescent="0.2">
      <c r="A163" s="64" t="s">
        <v>112</v>
      </c>
      <c r="B163" s="19"/>
      <c r="C163" s="19"/>
      <c r="D163" s="19"/>
      <c r="E163" s="19"/>
      <c r="F163" s="21">
        <v>29040</v>
      </c>
      <c r="G163" s="63">
        <v>29040.14</v>
      </c>
      <c r="H163" s="21">
        <v>190534</v>
      </c>
      <c r="I163" s="134"/>
      <c r="J163" s="19"/>
      <c r="K163" s="19"/>
      <c r="L163" s="19"/>
      <c r="M163" s="19"/>
      <c r="N163" s="110"/>
      <c r="O163" s="111"/>
      <c r="P163" s="111"/>
      <c r="Q163" s="111"/>
      <c r="R163" s="111"/>
      <c r="S163" s="110"/>
    </row>
    <row r="164" spans="1:19" s="2" customFormat="1" x14ac:dyDescent="0.2">
      <c r="A164" s="64" t="s">
        <v>115</v>
      </c>
      <c r="B164" s="19"/>
      <c r="C164" s="19"/>
      <c r="D164" s="19"/>
      <c r="E164" s="19"/>
      <c r="F164" s="21">
        <v>0</v>
      </c>
      <c r="G164" s="21"/>
      <c r="H164" s="21">
        <v>30000</v>
      </c>
      <c r="I164" s="134"/>
      <c r="J164" s="19"/>
      <c r="K164" s="19"/>
      <c r="L164" s="19"/>
      <c r="M164" s="19"/>
      <c r="N164" s="110"/>
      <c r="O164" s="111"/>
      <c r="P164" s="111"/>
      <c r="Q164" s="111"/>
      <c r="R164" s="111"/>
      <c r="S164" s="110"/>
    </row>
    <row r="165" spans="1:19" s="2" customFormat="1" x14ac:dyDescent="0.2">
      <c r="A165" s="20" t="s">
        <v>92</v>
      </c>
      <c r="B165" s="19"/>
      <c r="C165" s="19"/>
      <c r="D165" s="19"/>
      <c r="E165" s="19"/>
      <c r="F165" s="21">
        <v>4356</v>
      </c>
      <c r="G165" s="63">
        <v>4356.0200000000004</v>
      </c>
      <c r="H165" s="21">
        <v>49727</v>
      </c>
      <c r="I165" s="134"/>
      <c r="J165" s="19"/>
      <c r="K165" s="19"/>
      <c r="L165" s="19"/>
      <c r="M165" s="19"/>
      <c r="N165" s="110"/>
      <c r="O165" s="111"/>
      <c r="P165" s="111"/>
      <c r="Q165" s="111"/>
      <c r="R165" s="111"/>
      <c r="S165" s="110"/>
    </row>
    <row r="166" spans="1:19" s="2" customFormat="1" ht="24.95" customHeight="1" x14ac:dyDescent="0.2">
      <c r="A166" s="69" t="s">
        <v>117</v>
      </c>
      <c r="B166" s="70"/>
      <c r="C166" s="70"/>
      <c r="D166" s="70"/>
      <c r="E166" s="70"/>
      <c r="F166" s="70">
        <f>SUM(F151:F165)</f>
        <v>406921</v>
      </c>
      <c r="G166" s="70">
        <f>SUM(G151:G165)</f>
        <v>406921.00000000006</v>
      </c>
      <c r="H166" s="70">
        <f>SUM(H151:H165)</f>
        <v>19033004</v>
      </c>
      <c r="I166" s="131">
        <f>SUM(I151:I165)</f>
        <v>0</v>
      </c>
      <c r="J166" s="70"/>
      <c r="K166" s="70"/>
      <c r="L166" s="70"/>
      <c r="M166" s="99">
        <f>B166+D166+F166+H166</f>
        <v>19439925</v>
      </c>
      <c r="N166" s="111"/>
      <c r="O166" s="111"/>
      <c r="P166" s="111"/>
      <c r="Q166" s="111"/>
      <c r="R166" s="111"/>
      <c r="S166" s="110"/>
    </row>
    <row r="167" spans="1:19" s="2" customFormat="1" ht="30.75" customHeight="1" x14ac:dyDescent="0.2">
      <c r="A167" s="149" t="s">
        <v>137</v>
      </c>
      <c r="B167" s="150"/>
      <c r="C167" s="150"/>
      <c r="D167" s="150"/>
      <c r="E167" s="150"/>
      <c r="F167" s="150"/>
      <c r="G167" s="150"/>
      <c r="H167" s="150"/>
      <c r="I167" s="150"/>
      <c r="J167" s="150"/>
      <c r="K167" s="150"/>
      <c r="L167" s="150"/>
      <c r="M167" s="150"/>
      <c r="N167" s="111"/>
      <c r="O167" s="111"/>
      <c r="P167" s="111"/>
      <c r="Q167" s="111"/>
      <c r="R167" s="111"/>
      <c r="S167" s="110"/>
    </row>
    <row r="168" spans="1:19" s="10" customFormat="1" ht="14.25" x14ac:dyDescent="0.25">
      <c r="A168" s="175" t="s">
        <v>121</v>
      </c>
      <c r="B168" s="175"/>
      <c r="C168" s="175"/>
      <c r="D168" s="175"/>
      <c r="E168" s="175"/>
      <c r="F168" s="175"/>
      <c r="G168" s="175"/>
      <c r="H168" s="175"/>
      <c r="I168" s="175"/>
      <c r="J168" s="175"/>
      <c r="K168" s="175"/>
      <c r="L168" s="175"/>
      <c r="M168" s="175"/>
      <c r="N168" s="112"/>
      <c r="O168" s="112"/>
      <c r="P168" s="112"/>
      <c r="Q168" s="112"/>
      <c r="R168" s="112"/>
      <c r="S168" s="112"/>
    </row>
    <row r="169" spans="1:19" s="3" customFormat="1" ht="32.1" customHeight="1" x14ac:dyDescent="0.2">
      <c r="A169" s="18" t="s">
        <v>6</v>
      </c>
      <c r="B169" s="61"/>
      <c r="C169" s="61"/>
      <c r="D169" s="61"/>
      <c r="E169" s="61"/>
      <c r="F169" s="61"/>
      <c r="G169" s="61"/>
      <c r="H169" s="61"/>
      <c r="I169" s="133"/>
      <c r="J169" s="61"/>
      <c r="K169" s="61"/>
      <c r="L169" s="61"/>
      <c r="M169" s="61"/>
      <c r="N169" s="106"/>
      <c r="O169" s="107"/>
      <c r="P169" s="107"/>
      <c r="Q169" s="107"/>
      <c r="R169" s="107"/>
      <c r="S169" s="106"/>
    </row>
    <row r="170" spans="1:19" s="2" customFormat="1" x14ac:dyDescent="0.2">
      <c r="A170" s="64" t="s">
        <v>109</v>
      </c>
      <c r="B170" s="19"/>
      <c r="C170" s="19"/>
      <c r="D170" s="19"/>
      <c r="E170" s="19"/>
      <c r="F170" s="21"/>
      <c r="G170" s="63"/>
      <c r="H170" s="21">
        <v>1402789.24</v>
      </c>
      <c r="I170" s="134">
        <v>1402789.24</v>
      </c>
      <c r="J170" s="19"/>
      <c r="K170" s="19"/>
      <c r="L170" s="19"/>
      <c r="M170" s="19"/>
      <c r="N170" s="110"/>
      <c r="O170" s="111"/>
      <c r="P170" s="111"/>
      <c r="Q170" s="111"/>
      <c r="R170" s="111"/>
      <c r="S170" s="110"/>
    </row>
    <row r="171" spans="1:19" s="2" customFormat="1" x14ac:dyDescent="0.2">
      <c r="A171" s="64" t="s">
        <v>110</v>
      </c>
      <c r="B171" s="19"/>
      <c r="C171" s="19"/>
      <c r="D171" s="19"/>
      <c r="E171" s="19"/>
      <c r="F171" s="21"/>
      <c r="G171" s="21"/>
      <c r="H171" s="21">
        <v>45996267.689999998</v>
      </c>
      <c r="I171" s="134">
        <v>45996267.68</v>
      </c>
      <c r="J171" s="21">
        <v>2420856.19</v>
      </c>
      <c r="K171" s="19"/>
      <c r="L171" s="19"/>
      <c r="M171" s="19"/>
      <c r="N171" s="110"/>
      <c r="O171" s="111"/>
      <c r="P171" s="111"/>
      <c r="Q171" s="111"/>
      <c r="R171" s="111"/>
      <c r="S171" s="110"/>
    </row>
    <row r="172" spans="1:19" s="2" customFormat="1" x14ac:dyDescent="0.2">
      <c r="A172" s="64" t="s">
        <v>111</v>
      </c>
      <c r="B172" s="19"/>
      <c r="C172" s="19"/>
      <c r="D172" s="19"/>
      <c r="E172" s="19"/>
      <c r="F172" s="21"/>
      <c r="G172" s="21"/>
      <c r="H172" s="21">
        <v>350359.6</v>
      </c>
      <c r="I172" s="134">
        <v>350359.6</v>
      </c>
      <c r="J172" s="21"/>
      <c r="K172" s="19"/>
      <c r="L172" s="19"/>
      <c r="M172" s="19"/>
      <c r="N172" s="110"/>
      <c r="O172" s="111"/>
      <c r="P172" s="111"/>
      <c r="Q172" s="111"/>
      <c r="R172" s="111"/>
      <c r="S172" s="110"/>
    </row>
    <row r="173" spans="1:19" s="2" customFormat="1" x14ac:dyDescent="0.2">
      <c r="A173" s="64" t="s">
        <v>71</v>
      </c>
      <c r="B173" s="19"/>
      <c r="C173" s="19"/>
      <c r="D173" s="19"/>
      <c r="E173" s="19"/>
      <c r="F173" s="21"/>
      <c r="G173" s="63"/>
      <c r="H173" s="21">
        <v>1134105.5</v>
      </c>
      <c r="I173" s="134">
        <v>1134105.5</v>
      </c>
      <c r="J173" s="21">
        <v>284096.38</v>
      </c>
      <c r="K173" s="19"/>
      <c r="L173" s="19"/>
      <c r="M173" s="19"/>
      <c r="N173" s="110"/>
      <c r="O173" s="111"/>
      <c r="P173" s="111"/>
      <c r="Q173" s="111"/>
      <c r="R173" s="111"/>
      <c r="S173" s="110"/>
    </row>
    <row r="174" spans="1:19" s="2" customFormat="1" x14ac:dyDescent="0.2">
      <c r="A174" s="64" t="s">
        <v>112</v>
      </c>
      <c r="B174" s="19"/>
      <c r="C174" s="19"/>
      <c r="D174" s="19"/>
      <c r="E174" s="19"/>
      <c r="F174" s="21"/>
      <c r="G174" s="63"/>
      <c r="H174" s="21">
        <v>612992.75</v>
      </c>
      <c r="I174" s="134">
        <v>612992.75</v>
      </c>
      <c r="J174" s="21">
        <v>142048.19</v>
      </c>
      <c r="K174" s="19"/>
      <c r="L174" s="19"/>
      <c r="M174" s="19"/>
      <c r="N174" s="110"/>
      <c r="O174" s="111"/>
      <c r="P174" s="111"/>
      <c r="Q174" s="111"/>
      <c r="R174" s="111"/>
      <c r="S174" s="110"/>
    </row>
    <row r="175" spans="1:19" s="2" customFormat="1" ht="24.95" customHeight="1" x14ac:dyDescent="0.2">
      <c r="A175" s="100" t="s">
        <v>122</v>
      </c>
      <c r="B175" s="19"/>
      <c r="C175" s="19"/>
      <c r="D175" s="19"/>
      <c r="E175" s="19"/>
      <c r="F175" s="19"/>
      <c r="G175" s="19"/>
      <c r="H175" s="19">
        <f>H170+H171+H172+H173+H174</f>
        <v>49496514.780000001</v>
      </c>
      <c r="I175" s="130">
        <f>I170+I171+I172+I173+I174</f>
        <v>49496514.770000003</v>
      </c>
      <c r="J175" s="19">
        <f>J170+J171+J172+J173+J174</f>
        <v>2847000.76</v>
      </c>
      <c r="K175" s="19"/>
      <c r="L175" s="19"/>
      <c r="M175" s="105">
        <f>H175+J175</f>
        <v>52343515.539999999</v>
      </c>
      <c r="N175" s="111"/>
      <c r="O175" s="111"/>
      <c r="P175" s="111"/>
      <c r="Q175" s="111"/>
      <c r="R175" s="111"/>
      <c r="S175" s="110"/>
    </row>
    <row r="176" spans="1:19" s="2" customFormat="1" ht="24.95" customHeight="1" x14ac:dyDescent="0.2">
      <c r="A176" s="175" t="s">
        <v>123</v>
      </c>
      <c r="B176" s="175"/>
      <c r="C176" s="175"/>
      <c r="D176" s="175"/>
      <c r="E176" s="175"/>
      <c r="F176" s="175"/>
      <c r="G176" s="175"/>
      <c r="H176" s="175"/>
      <c r="I176" s="175"/>
      <c r="J176" s="175"/>
      <c r="K176" s="175"/>
      <c r="L176" s="175"/>
      <c r="M176" s="175"/>
      <c r="N176" s="111"/>
      <c r="O176" s="111"/>
      <c r="P176" s="111"/>
      <c r="Q176" s="111"/>
      <c r="R176" s="111"/>
      <c r="S176" s="110"/>
    </row>
    <row r="177" spans="1:19" s="3" customFormat="1" ht="32.1" customHeight="1" x14ac:dyDescent="0.2">
      <c r="A177" s="18" t="s">
        <v>6</v>
      </c>
      <c r="B177" s="61"/>
      <c r="C177" s="61"/>
      <c r="D177" s="61"/>
      <c r="E177" s="61"/>
      <c r="F177" s="61"/>
      <c r="G177" s="61"/>
      <c r="H177" s="61"/>
      <c r="I177" s="133"/>
      <c r="J177" s="61"/>
      <c r="K177" s="61"/>
      <c r="L177" s="61"/>
      <c r="M177" s="61"/>
      <c r="N177" s="106"/>
      <c r="O177" s="107"/>
      <c r="P177" s="107"/>
      <c r="Q177" s="107"/>
      <c r="R177" s="107"/>
      <c r="S177" s="106"/>
    </row>
    <row r="178" spans="1:19" s="2" customFormat="1" ht="24" x14ac:dyDescent="0.2">
      <c r="A178" s="64" t="s">
        <v>124</v>
      </c>
      <c r="B178" s="19"/>
      <c r="C178" s="19"/>
      <c r="D178" s="19"/>
      <c r="E178" s="19"/>
      <c r="F178" s="21"/>
      <c r="G178" s="63"/>
      <c r="H178" s="21">
        <v>6611959.3600000003</v>
      </c>
      <c r="I178" s="134">
        <v>6611959.3600000003</v>
      </c>
      <c r="J178" s="19"/>
      <c r="K178" s="19"/>
      <c r="L178" s="19"/>
      <c r="M178" s="19"/>
      <c r="N178" s="110"/>
      <c r="O178" s="111"/>
      <c r="P178" s="111"/>
      <c r="Q178" s="111"/>
      <c r="R178" s="111"/>
      <c r="S178" s="110"/>
    </row>
    <row r="179" spans="1:19" s="2" customFormat="1" x14ac:dyDescent="0.2">
      <c r="A179" s="64" t="s">
        <v>112</v>
      </c>
      <c r="B179" s="19"/>
      <c r="C179" s="19"/>
      <c r="D179" s="19"/>
      <c r="E179" s="19"/>
      <c r="F179" s="21"/>
      <c r="G179" s="21"/>
      <c r="H179" s="21">
        <v>157576.19</v>
      </c>
      <c r="I179" s="134">
        <v>157576.19</v>
      </c>
      <c r="J179" s="21"/>
      <c r="K179" s="19"/>
      <c r="L179" s="19"/>
      <c r="M179" s="19"/>
      <c r="N179" s="110"/>
      <c r="O179" s="111"/>
      <c r="P179" s="111"/>
      <c r="Q179" s="111"/>
      <c r="R179" s="111"/>
      <c r="S179" s="110"/>
    </row>
    <row r="180" spans="1:19" s="2" customFormat="1" x14ac:dyDescent="0.2">
      <c r="A180" s="64" t="s">
        <v>125</v>
      </c>
      <c r="B180" s="19"/>
      <c r="C180" s="19"/>
      <c r="D180" s="19"/>
      <c r="E180" s="19"/>
      <c r="F180" s="21"/>
      <c r="G180" s="63"/>
      <c r="H180" s="21">
        <v>181608.56</v>
      </c>
      <c r="I180" s="134">
        <v>181608.56</v>
      </c>
      <c r="J180" s="21"/>
      <c r="K180" s="19"/>
      <c r="L180" s="19"/>
      <c r="M180" s="19"/>
      <c r="N180" s="110"/>
      <c r="O180" s="111"/>
      <c r="P180" s="111"/>
      <c r="Q180" s="111"/>
      <c r="R180" s="111"/>
      <c r="S180" s="110"/>
    </row>
    <row r="181" spans="1:19" s="2" customFormat="1" x14ac:dyDescent="0.2">
      <c r="A181" s="64" t="s">
        <v>71</v>
      </c>
      <c r="B181" s="19"/>
      <c r="C181" s="19"/>
      <c r="D181" s="19"/>
      <c r="E181" s="19"/>
      <c r="F181" s="21"/>
      <c r="G181" s="63"/>
      <c r="H181" s="21">
        <v>143128.19</v>
      </c>
      <c r="I181" s="134">
        <v>143128.19</v>
      </c>
      <c r="J181" s="21"/>
      <c r="K181" s="19"/>
      <c r="L181" s="19"/>
      <c r="M181" s="19"/>
      <c r="N181" s="110"/>
      <c r="O181" s="111"/>
      <c r="P181" s="111"/>
      <c r="Q181" s="111"/>
      <c r="R181" s="111"/>
      <c r="S181" s="110"/>
    </row>
    <row r="182" spans="1:19" s="2" customFormat="1" ht="24.95" customHeight="1" x14ac:dyDescent="0.2">
      <c r="A182" s="100" t="s">
        <v>126</v>
      </c>
      <c r="B182" s="19"/>
      <c r="C182" s="19"/>
      <c r="D182" s="19"/>
      <c r="E182" s="19"/>
      <c r="F182" s="19"/>
      <c r="G182" s="19"/>
      <c r="H182" s="19">
        <f>H178+H179+H180+H181</f>
        <v>7094272.3000000007</v>
      </c>
      <c r="I182" s="130">
        <f>I178+I179+I180+I181</f>
        <v>7094272.3000000007</v>
      </c>
      <c r="J182" s="19"/>
      <c r="K182" s="19"/>
      <c r="L182" s="19"/>
      <c r="M182" s="105">
        <f>H182+J182</f>
        <v>7094272.3000000007</v>
      </c>
      <c r="N182" s="111"/>
      <c r="O182" s="111"/>
      <c r="P182" s="111"/>
      <c r="Q182" s="111"/>
      <c r="R182" s="111"/>
      <c r="S182" s="110"/>
    </row>
    <row r="183" spans="1:19" s="2" customFormat="1" ht="24.95" customHeight="1" x14ac:dyDescent="0.2">
      <c r="A183" s="175" t="s">
        <v>136</v>
      </c>
      <c r="B183" s="175"/>
      <c r="C183" s="175"/>
      <c r="D183" s="175"/>
      <c r="E183" s="175"/>
      <c r="F183" s="175"/>
      <c r="G183" s="175"/>
      <c r="H183" s="175"/>
      <c r="I183" s="175"/>
      <c r="J183" s="175"/>
      <c r="K183" s="175"/>
      <c r="L183" s="175"/>
      <c r="M183" s="175"/>
      <c r="N183" s="111"/>
      <c r="O183" s="111"/>
      <c r="P183" s="111"/>
      <c r="Q183" s="111"/>
      <c r="R183" s="111"/>
      <c r="S183" s="110"/>
    </row>
    <row r="184" spans="1:19" s="3" customFormat="1" ht="32.1" customHeight="1" x14ac:dyDescent="0.2">
      <c r="A184" s="18" t="s">
        <v>6</v>
      </c>
      <c r="B184" s="61"/>
      <c r="C184" s="61"/>
      <c r="D184" s="61"/>
      <c r="E184" s="61"/>
      <c r="F184" s="61"/>
      <c r="G184" s="61"/>
      <c r="H184" s="61"/>
      <c r="I184" s="133"/>
      <c r="J184" s="61"/>
      <c r="K184" s="61"/>
      <c r="L184" s="61"/>
      <c r="M184" s="61"/>
      <c r="N184" s="106"/>
      <c r="O184" s="107"/>
      <c r="P184" s="107"/>
      <c r="Q184" s="107"/>
      <c r="R184" s="107"/>
      <c r="S184" s="106"/>
    </row>
    <row r="185" spans="1:19" s="2" customFormat="1" x14ac:dyDescent="0.2">
      <c r="A185" s="64" t="s">
        <v>138</v>
      </c>
      <c r="B185" s="19"/>
      <c r="C185" s="19"/>
      <c r="D185" s="19"/>
      <c r="E185" s="19"/>
      <c r="F185" s="21"/>
      <c r="G185" s="63"/>
      <c r="H185" s="21">
        <v>1794617.54</v>
      </c>
      <c r="I185" s="134"/>
      <c r="J185" s="19"/>
      <c r="K185" s="19"/>
      <c r="L185" s="19"/>
      <c r="M185" s="19"/>
      <c r="N185" s="110"/>
      <c r="O185" s="111"/>
      <c r="P185" s="111"/>
      <c r="Q185" s="111"/>
      <c r="R185" s="111"/>
      <c r="S185" s="110"/>
    </row>
    <row r="186" spans="1:19" s="2" customFormat="1" x14ac:dyDescent="0.2">
      <c r="A186" s="64" t="s">
        <v>110</v>
      </c>
      <c r="B186" s="19"/>
      <c r="C186" s="19"/>
      <c r="D186" s="19"/>
      <c r="E186" s="19"/>
      <c r="F186" s="21"/>
      <c r="G186" s="63"/>
      <c r="H186" s="21">
        <v>46634125.310000002</v>
      </c>
      <c r="I186" s="134"/>
      <c r="J186" s="21">
        <v>16676421.91</v>
      </c>
      <c r="K186" s="19"/>
      <c r="L186" s="19"/>
      <c r="M186" s="19"/>
      <c r="N186" s="110"/>
      <c r="O186" s="111"/>
      <c r="P186" s="111"/>
      <c r="Q186" s="111"/>
      <c r="R186" s="111"/>
      <c r="S186" s="110"/>
    </row>
    <row r="187" spans="1:19" s="2" customFormat="1" x14ac:dyDescent="0.2">
      <c r="A187" s="64" t="s">
        <v>111</v>
      </c>
      <c r="B187" s="19"/>
      <c r="C187" s="19"/>
      <c r="D187" s="19"/>
      <c r="E187" s="19"/>
      <c r="F187" s="21"/>
      <c r="G187" s="63"/>
      <c r="H187" s="21">
        <v>394769.85</v>
      </c>
      <c r="I187" s="134"/>
      <c r="J187" s="21">
        <v>97834.76</v>
      </c>
      <c r="K187" s="19"/>
      <c r="L187" s="19"/>
      <c r="M187" s="19"/>
      <c r="N187" s="110"/>
      <c r="O187" s="111"/>
      <c r="P187" s="111"/>
      <c r="Q187" s="111"/>
      <c r="R187" s="111"/>
      <c r="S187" s="110"/>
    </row>
    <row r="188" spans="1:19" s="2" customFormat="1" x14ac:dyDescent="0.2">
      <c r="A188" s="64" t="s">
        <v>112</v>
      </c>
      <c r="B188" s="19"/>
      <c r="C188" s="19"/>
      <c r="D188" s="19"/>
      <c r="E188" s="19"/>
      <c r="F188" s="21"/>
      <c r="G188" s="21"/>
      <c r="H188" s="21">
        <v>246823.76</v>
      </c>
      <c r="I188" s="134"/>
      <c r="J188" s="21">
        <v>227086.54</v>
      </c>
      <c r="K188" s="19"/>
      <c r="L188" s="19"/>
      <c r="M188" s="19"/>
      <c r="N188" s="110"/>
      <c r="O188" s="111"/>
      <c r="P188" s="111"/>
      <c r="Q188" s="111"/>
      <c r="R188" s="111"/>
      <c r="S188" s="110"/>
    </row>
    <row r="189" spans="1:19" s="2" customFormat="1" x14ac:dyDescent="0.2">
      <c r="A189" s="64" t="s">
        <v>71</v>
      </c>
      <c r="B189" s="19"/>
      <c r="C189" s="19"/>
      <c r="D189" s="19"/>
      <c r="E189" s="19"/>
      <c r="F189" s="21"/>
      <c r="G189" s="63"/>
      <c r="H189" s="21">
        <v>1032000</v>
      </c>
      <c r="I189" s="134"/>
      <c r="J189" s="21">
        <v>254400</v>
      </c>
      <c r="K189" s="19"/>
      <c r="L189" s="19"/>
      <c r="M189" s="19"/>
      <c r="N189" s="110"/>
      <c r="O189" s="111"/>
      <c r="P189" s="111"/>
      <c r="Q189" s="111"/>
      <c r="R189" s="111"/>
      <c r="S189" s="110"/>
    </row>
    <row r="190" spans="1:19" s="2" customFormat="1" ht="24.95" customHeight="1" x14ac:dyDescent="0.2">
      <c r="A190" s="139" t="s">
        <v>142</v>
      </c>
      <c r="B190" s="19"/>
      <c r="C190" s="19"/>
      <c r="D190" s="19"/>
      <c r="E190" s="19"/>
      <c r="F190" s="19"/>
      <c r="G190" s="19"/>
      <c r="H190" s="19">
        <f>H185+H188+H189+H186+H187</f>
        <v>50102336.460000001</v>
      </c>
      <c r="I190" s="130">
        <f>I185+I188+I189+I186+I187</f>
        <v>0</v>
      </c>
      <c r="J190" s="19">
        <f>J185+J188+J189+J186+J187</f>
        <v>17255743.210000001</v>
      </c>
      <c r="K190" s="19"/>
      <c r="L190" s="19"/>
      <c r="M190" s="105">
        <f>H190+J190</f>
        <v>67358079.670000002</v>
      </c>
      <c r="N190" s="111"/>
      <c r="O190" s="111"/>
      <c r="P190" s="111"/>
      <c r="Q190" s="111"/>
      <c r="R190" s="111"/>
      <c r="S190" s="110"/>
    </row>
    <row r="191" spans="1:19" s="2" customFormat="1" ht="24.95" customHeight="1" x14ac:dyDescent="0.2">
      <c r="A191" s="103" t="s">
        <v>128</v>
      </c>
      <c r="B191" s="104">
        <f t="shared" ref="B191:G191" si="17">B182+B175+B166+B147</f>
        <v>0</v>
      </c>
      <c r="C191" s="104">
        <f t="shared" si="17"/>
        <v>0</v>
      </c>
      <c r="D191" s="104">
        <f t="shared" si="17"/>
        <v>50578</v>
      </c>
      <c r="E191" s="104">
        <f t="shared" si="17"/>
        <v>50578</v>
      </c>
      <c r="F191" s="104">
        <f t="shared" si="17"/>
        <v>406921</v>
      </c>
      <c r="G191" s="104">
        <f t="shared" si="17"/>
        <v>406921.00000000006</v>
      </c>
      <c r="H191" s="104">
        <f t="shared" ref="H191:M191" si="18">H182+H175+H166+H147+H190</f>
        <v>125726127.53999999</v>
      </c>
      <c r="I191" s="130">
        <f>I182+I175+I166+I147+I190</f>
        <v>56590787.070000008</v>
      </c>
      <c r="J191" s="104">
        <f t="shared" si="18"/>
        <v>20102743.969999999</v>
      </c>
      <c r="K191" s="104">
        <f t="shared" si="18"/>
        <v>0</v>
      </c>
      <c r="L191" s="104">
        <f t="shared" si="18"/>
        <v>0</v>
      </c>
      <c r="M191" s="104">
        <f t="shared" si="18"/>
        <v>146286370.50999999</v>
      </c>
      <c r="N191" s="111"/>
      <c r="O191" s="111"/>
      <c r="P191" s="111"/>
      <c r="Q191" s="111"/>
      <c r="R191" s="111"/>
      <c r="S191" s="110"/>
    </row>
    <row r="192" spans="1:19" s="30" customFormat="1" ht="21" customHeight="1" x14ac:dyDescent="0.25">
      <c r="A192" s="162" t="s">
        <v>18</v>
      </c>
      <c r="B192" s="163"/>
      <c r="C192" s="163"/>
      <c r="D192" s="163"/>
      <c r="E192" s="163"/>
      <c r="F192" s="163"/>
      <c r="G192" s="163"/>
      <c r="H192" s="163"/>
      <c r="I192" s="163"/>
      <c r="J192" s="163"/>
      <c r="K192" s="163"/>
      <c r="L192" s="163"/>
      <c r="M192" s="164"/>
      <c r="N192" s="113"/>
      <c r="O192" s="114"/>
      <c r="P192" s="114"/>
      <c r="Q192" s="113"/>
      <c r="R192" s="113"/>
      <c r="S192" s="113"/>
    </row>
    <row r="193" spans="1:19" s="30" customFormat="1" ht="21" customHeight="1" x14ac:dyDescent="0.25">
      <c r="A193" s="165" t="s">
        <v>22</v>
      </c>
      <c r="B193" s="166"/>
      <c r="C193" s="166"/>
      <c r="D193" s="166"/>
      <c r="E193" s="166"/>
      <c r="F193" s="166"/>
      <c r="G193" s="166"/>
      <c r="H193" s="166"/>
      <c r="I193" s="166"/>
      <c r="J193" s="166"/>
      <c r="K193" s="166"/>
      <c r="L193" s="166"/>
      <c r="M193" s="167"/>
      <c r="N193" s="113"/>
      <c r="O193" s="113"/>
      <c r="P193" s="114"/>
      <c r="Q193" s="113"/>
      <c r="R193" s="113"/>
      <c r="S193" s="113"/>
    </row>
    <row r="194" spans="1:19" s="11" customFormat="1" ht="32.450000000000003" customHeight="1" x14ac:dyDescent="0.25">
      <c r="A194" s="151" t="s">
        <v>20</v>
      </c>
      <c r="B194" s="151"/>
      <c r="C194" s="151"/>
      <c r="D194" s="151"/>
      <c r="E194" s="151"/>
      <c r="F194" s="151"/>
      <c r="G194" s="151"/>
      <c r="H194" s="151"/>
      <c r="I194" s="151"/>
      <c r="J194" s="151"/>
      <c r="K194" s="151"/>
      <c r="L194" s="151"/>
      <c r="M194" s="151"/>
      <c r="N194" s="113"/>
      <c r="O194" s="113"/>
      <c r="P194" s="114"/>
      <c r="Q194" s="113"/>
      <c r="R194" s="113"/>
      <c r="S194" s="113"/>
    </row>
    <row r="195" spans="1:19" s="11" customFormat="1" ht="96" customHeight="1" x14ac:dyDescent="0.25">
      <c r="A195" s="13" t="s">
        <v>21</v>
      </c>
      <c r="B195" s="14"/>
      <c r="C195" s="14"/>
      <c r="D195" s="14"/>
      <c r="E195" s="14"/>
      <c r="F195" s="14">
        <v>1872737</v>
      </c>
      <c r="G195" s="14">
        <v>1868719</v>
      </c>
      <c r="H195" s="14">
        <v>1686915</v>
      </c>
      <c r="I195" s="116">
        <v>4389.92</v>
      </c>
      <c r="J195" s="14">
        <v>74272</v>
      </c>
      <c r="K195" s="14"/>
      <c r="L195" s="14"/>
      <c r="M195" s="81">
        <f>F195+H195+J195</f>
        <v>3633924</v>
      </c>
      <c r="N195" s="113"/>
      <c r="O195" s="113"/>
      <c r="P195" s="113"/>
      <c r="Q195" s="113"/>
      <c r="R195" s="113"/>
      <c r="S195" s="113"/>
    </row>
    <row r="196" spans="1:19" s="11" customFormat="1" ht="21" customHeight="1" x14ac:dyDescent="0.25">
      <c r="A196" s="22" t="s">
        <v>23</v>
      </c>
      <c r="B196" s="22"/>
      <c r="C196" s="22"/>
      <c r="D196" s="22"/>
      <c r="E196" s="22"/>
      <c r="F196" s="23">
        <f>F195</f>
        <v>1872737</v>
      </c>
      <c r="G196" s="23">
        <f>G195</f>
        <v>1868719</v>
      </c>
      <c r="H196" s="23">
        <f t="shared" ref="H196:J196" si="19">H195</f>
        <v>1686915</v>
      </c>
      <c r="I196" s="135">
        <f t="shared" si="19"/>
        <v>4389.92</v>
      </c>
      <c r="J196" s="23">
        <f t="shared" si="19"/>
        <v>74272</v>
      </c>
      <c r="K196" s="23"/>
      <c r="L196" s="23"/>
      <c r="M196" s="96">
        <f>F196+H196+J196</f>
        <v>3633924</v>
      </c>
      <c r="N196" s="113"/>
      <c r="O196" s="113"/>
      <c r="P196" s="113"/>
      <c r="Q196" s="113"/>
      <c r="R196" s="113"/>
      <c r="S196" s="113"/>
    </row>
    <row r="198" spans="1:19" ht="39" customHeight="1" x14ac:dyDescent="0.25">
      <c r="A198" s="155" t="s">
        <v>120</v>
      </c>
      <c r="B198" s="156"/>
      <c r="C198" s="156"/>
      <c r="D198" s="156"/>
      <c r="E198" s="156"/>
      <c r="F198" s="156"/>
      <c r="G198" s="156"/>
      <c r="H198" s="156"/>
      <c r="I198" s="156"/>
      <c r="J198" s="156"/>
      <c r="K198" s="156"/>
      <c r="L198" s="156"/>
      <c r="M198" s="156"/>
    </row>
    <row r="199" spans="1:19" ht="20.25" customHeight="1" x14ac:dyDescent="0.25">
      <c r="A199" s="159" t="s">
        <v>27</v>
      </c>
      <c r="B199" s="159"/>
      <c r="C199" s="159"/>
      <c r="D199" s="159"/>
      <c r="E199" s="159"/>
      <c r="F199" s="159"/>
      <c r="G199" s="159"/>
      <c r="H199" s="159"/>
      <c r="I199" s="159"/>
      <c r="J199" s="159"/>
      <c r="K199" s="159"/>
      <c r="L199" s="159"/>
      <c r="M199" s="159"/>
    </row>
    <row r="200" spans="1:19" ht="37.5" customHeight="1" x14ac:dyDescent="0.25">
      <c r="A200" s="157" t="s">
        <v>25</v>
      </c>
      <c r="B200" s="158"/>
      <c r="C200" s="158"/>
      <c r="D200" s="158"/>
      <c r="E200" s="158"/>
      <c r="F200" s="158"/>
      <c r="G200" s="158"/>
      <c r="H200" s="158"/>
      <c r="I200" s="158"/>
      <c r="J200" s="158"/>
      <c r="K200" s="158"/>
      <c r="L200" s="158"/>
      <c r="M200" s="158"/>
    </row>
    <row r="201" spans="1:19" ht="78" customHeight="1" x14ac:dyDescent="0.25">
      <c r="A201" s="149" t="s">
        <v>26</v>
      </c>
      <c r="B201" s="149"/>
      <c r="C201" s="149"/>
      <c r="D201" s="149"/>
      <c r="E201" s="149"/>
      <c r="F201" s="149"/>
      <c r="G201" s="149"/>
      <c r="H201" s="149"/>
      <c r="I201" s="149"/>
      <c r="J201" s="149"/>
      <c r="K201" s="149"/>
      <c r="L201" s="149"/>
      <c r="M201" s="149"/>
    </row>
    <row r="202" spans="1:19" x14ac:dyDescent="0.25">
      <c r="A202" s="26" t="s">
        <v>31</v>
      </c>
      <c r="B202" s="27"/>
      <c r="C202" s="27"/>
      <c r="D202" s="27"/>
      <c r="E202" s="27"/>
      <c r="F202" s="27"/>
      <c r="G202" s="27"/>
      <c r="H202" s="28">
        <v>1500000</v>
      </c>
      <c r="I202" s="134"/>
      <c r="J202" s="28">
        <v>3200000</v>
      </c>
      <c r="K202" s="28">
        <v>1000000</v>
      </c>
      <c r="L202" s="28"/>
      <c r="M202" s="97">
        <f>H202+J202+K202</f>
        <v>5700000</v>
      </c>
    </row>
    <row r="203" spans="1:19" ht="21" customHeight="1" x14ac:dyDescent="0.25">
      <c r="A203" s="24" t="s">
        <v>8</v>
      </c>
      <c r="B203" s="25"/>
      <c r="C203" s="25"/>
      <c r="D203" s="25"/>
      <c r="E203" s="25"/>
      <c r="F203" s="25"/>
      <c r="G203" s="25"/>
      <c r="H203" s="25">
        <f>H202</f>
        <v>1500000</v>
      </c>
      <c r="I203" s="137">
        <f>I202</f>
        <v>0</v>
      </c>
      <c r="J203" s="25">
        <f t="shared" ref="J203:K203" si="20">J202</f>
        <v>3200000</v>
      </c>
      <c r="K203" s="25">
        <f t="shared" si="20"/>
        <v>1000000</v>
      </c>
      <c r="L203" s="25"/>
      <c r="M203" s="98">
        <f>H203+J203+K203</f>
        <v>5700000</v>
      </c>
    </row>
    <row r="204" spans="1:19" x14ac:dyDescent="0.25">
      <c r="B204" s="4"/>
      <c r="C204" s="4"/>
      <c r="D204" s="4"/>
      <c r="E204" s="8"/>
      <c r="F204" s="4"/>
      <c r="G204" s="4"/>
      <c r="H204" s="4"/>
      <c r="I204" s="138"/>
      <c r="J204" s="4"/>
      <c r="K204" s="4"/>
      <c r="L204" s="4"/>
      <c r="M204" s="4"/>
    </row>
    <row r="205" spans="1:19" ht="29.25" customHeight="1" x14ac:dyDescent="0.25">
      <c r="A205" s="160" t="s">
        <v>29</v>
      </c>
      <c r="B205" s="161"/>
      <c r="C205" s="161"/>
      <c r="D205" s="161"/>
      <c r="E205" s="161"/>
      <c r="F205" s="161"/>
      <c r="G205" s="161"/>
      <c r="H205" s="161"/>
      <c r="I205" s="161"/>
      <c r="J205" s="161"/>
      <c r="K205" s="161"/>
      <c r="L205" s="161"/>
      <c r="M205" s="161"/>
    </row>
    <row r="206" spans="1:19" ht="29.25" customHeight="1" x14ac:dyDescent="0.25">
      <c r="A206" s="154" t="s">
        <v>129</v>
      </c>
      <c r="B206" s="154"/>
      <c r="C206" s="154"/>
      <c r="D206" s="154"/>
      <c r="E206" s="154"/>
      <c r="F206" s="154"/>
      <c r="G206" s="154"/>
      <c r="H206" s="154"/>
      <c r="I206" s="154"/>
      <c r="J206" s="154"/>
      <c r="K206" s="154"/>
      <c r="L206" s="154"/>
      <c r="M206" s="154"/>
    </row>
    <row r="207" spans="1:19" ht="29.25" customHeight="1" x14ac:dyDescent="0.25">
      <c r="A207" s="148" t="s">
        <v>144</v>
      </c>
      <c r="B207" s="148"/>
      <c r="C207" s="148"/>
      <c r="D207" s="148"/>
      <c r="E207" s="148"/>
      <c r="F207" s="148"/>
      <c r="G207" s="148"/>
      <c r="H207" s="148"/>
      <c r="I207" s="148"/>
      <c r="J207" s="148"/>
      <c r="K207" s="148"/>
      <c r="L207" s="148"/>
      <c r="M207" s="148"/>
    </row>
    <row r="208" spans="1:19" ht="54.75" customHeight="1" x14ac:dyDescent="0.25">
      <c r="A208" s="152" t="s">
        <v>30</v>
      </c>
      <c r="B208" s="152"/>
      <c r="C208" s="152"/>
      <c r="D208" s="152"/>
      <c r="E208" s="152"/>
      <c r="F208" s="152"/>
      <c r="G208" s="152"/>
      <c r="H208" s="152"/>
      <c r="I208" s="152"/>
      <c r="J208" s="152"/>
      <c r="K208" s="152"/>
      <c r="L208" s="152"/>
      <c r="M208" s="152"/>
    </row>
    <row r="209" spans="1:13" ht="90" x14ac:dyDescent="0.25">
      <c r="A209" s="13" t="s">
        <v>21</v>
      </c>
      <c r="B209" s="29"/>
      <c r="C209" s="29"/>
      <c r="D209" s="29"/>
      <c r="E209" s="29"/>
      <c r="F209" s="140">
        <v>739431</v>
      </c>
      <c r="G209" s="14">
        <v>739431</v>
      </c>
      <c r="H209" s="140">
        <v>34383331</v>
      </c>
      <c r="I209" s="141">
        <v>19021535</v>
      </c>
      <c r="J209" s="140">
        <v>37121213</v>
      </c>
      <c r="K209" s="140">
        <v>19648916</v>
      </c>
      <c r="L209" s="140">
        <v>4065740</v>
      </c>
      <c r="M209" s="81">
        <f>F209+H209+J209+K209+L209</f>
        <v>95958631</v>
      </c>
    </row>
    <row r="210" spans="1:13" ht="18.75" customHeight="1" x14ac:dyDescent="0.25">
      <c r="A210" s="22" t="s">
        <v>131</v>
      </c>
      <c r="B210" s="22"/>
      <c r="C210" s="22"/>
      <c r="D210" s="22"/>
      <c r="E210" s="22"/>
      <c r="F210" s="23">
        <f>F209</f>
        <v>739431</v>
      </c>
      <c r="G210" s="23">
        <f>G209</f>
        <v>739431</v>
      </c>
      <c r="H210" s="23">
        <f t="shared" ref="H210:M210" si="21">H209</f>
        <v>34383331</v>
      </c>
      <c r="I210" s="135">
        <f t="shared" si="21"/>
        <v>19021535</v>
      </c>
      <c r="J210" s="23">
        <f t="shared" si="21"/>
        <v>37121213</v>
      </c>
      <c r="K210" s="23">
        <f t="shared" si="21"/>
        <v>19648916</v>
      </c>
      <c r="L210" s="23">
        <f>L209</f>
        <v>4065740</v>
      </c>
      <c r="M210" s="96">
        <f t="shared" si="21"/>
        <v>95958631</v>
      </c>
    </row>
    <row r="211" spans="1:13" ht="37.5" customHeight="1" x14ac:dyDescent="0.25">
      <c r="A211" s="153" t="s">
        <v>145</v>
      </c>
      <c r="B211" s="153"/>
      <c r="C211" s="153"/>
      <c r="D211" s="153"/>
      <c r="E211" s="153"/>
      <c r="F211" s="153"/>
      <c r="G211" s="153"/>
      <c r="H211" s="153"/>
      <c r="I211" s="153"/>
      <c r="J211" s="153"/>
      <c r="K211" s="153"/>
      <c r="L211" s="153"/>
      <c r="M211" s="153"/>
    </row>
    <row r="212" spans="1:13" ht="29.25" customHeight="1" x14ac:dyDescent="0.25">
      <c r="A212" s="148" t="s">
        <v>132</v>
      </c>
      <c r="B212" s="148"/>
      <c r="C212" s="148"/>
      <c r="D212" s="148"/>
      <c r="E212" s="148"/>
      <c r="F212" s="148"/>
      <c r="G212" s="148"/>
      <c r="H212" s="148"/>
      <c r="I212" s="148"/>
      <c r="J212" s="148"/>
      <c r="K212" s="148"/>
      <c r="L212" s="148"/>
      <c r="M212" s="148"/>
    </row>
    <row r="213" spans="1:13" x14ac:dyDescent="0.25">
      <c r="A213" s="145" t="s">
        <v>133</v>
      </c>
      <c r="B213" s="145"/>
      <c r="C213" s="145"/>
      <c r="D213" s="145"/>
      <c r="E213" s="145"/>
      <c r="F213" s="145"/>
      <c r="G213" s="145"/>
      <c r="H213" s="145"/>
      <c r="I213" s="145"/>
      <c r="J213" s="145"/>
      <c r="K213" s="145"/>
      <c r="L213" s="145"/>
      <c r="M213" s="145"/>
    </row>
    <row r="214" spans="1:13" ht="45.75" customHeight="1" x14ac:dyDescent="0.25">
      <c r="A214" s="146" t="s">
        <v>130</v>
      </c>
      <c r="B214" s="147"/>
      <c r="C214" s="147"/>
      <c r="D214" s="147"/>
      <c r="E214" s="147"/>
      <c r="F214" s="147"/>
      <c r="G214" s="147"/>
      <c r="H214" s="147"/>
      <c r="I214" s="147"/>
      <c r="J214" s="147"/>
      <c r="K214" s="147"/>
      <c r="L214" s="147"/>
      <c r="M214" s="147"/>
    </row>
    <row r="215" spans="1:13" x14ac:dyDescent="0.25">
      <c r="A215" s="26" t="s">
        <v>31</v>
      </c>
      <c r="B215" s="27"/>
      <c r="C215" s="27"/>
      <c r="D215" s="27"/>
      <c r="E215" s="27"/>
      <c r="F215" s="27"/>
      <c r="G215" s="27"/>
      <c r="H215" s="28">
        <v>1668406</v>
      </c>
      <c r="I215" s="134"/>
      <c r="J215" s="28"/>
      <c r="K215" s="28"/>
      <c r="L215" s="28"/>
      <c r="M215" s="97">
        <f>H215+J215+K215</f>
        <v>1668406</v>
      </c>
    </row>
    <row r="216" spans="1:13" ht="21" customHeight="1" x14ac:dyDescent="0.25">
      <c r="A216" s="101" t="s">
        <v>134</v>
      </c>
      <c r="B216" s="102"/>
      <c r="C216" s="102"/>
      <c r="D216" s="102"/>
      <c r="E216" s="102"/>
      <c r="F216" s="102"/>
      <c r="G216" s="102"/>
      <c r="H216" s="102">
        <f>H215</f>
        <v>1668406</v>
      </c>
      <c r="I216" s="102">
        <f>I215</f>
        <v>0</v>
      </c>
      <c r="J216" s="102"/>
      <c r="K216" s="102"/>
      <c r="L216" s="102"/>
      <c r="M216" s="81">
        <f>H216+J216+K216</f>
        <v>1668406</v>
      </c>
    </row>
    <row r="218" spans="1:13" x14ac:dyDescent="0.25">
      <c r="B218" s="4">
        <f>B8+B10+B12+B14+B16+B18+B23+B28+B30+B32+B34+B36+B38+B40+B44+B46+B48+B50+B52+B53+B55+B57+B59+B69+B75+B79+B85+B89+B95+B100+B114+B119+B126+B136+B141+B147+B166+B175+B182+B190+B196+B203+B210+B216</f>
        <v>4016125</v>
      </c>
      <c r="C218" s="4">
        <f t="shared" ref="C218:M218" si="22">C8+C10+C12+C14+C16+C18+C23+C28+C30+C32+C34+C36+C38+C40+C44+C46+C48+C50+C52+C53+C55+C57+C59+C69+C75+C79+C85+C89+C95+C100+C114+C119+C126+C136+C141+C147+C166+C175+C182+C190+C196+C203+C210+C216</f>
        <v>3402374</v>
      </c>
      <c r="D218" s="4">
        <f t="shared" si="22"/>
        <v>22764763</v>
      </c>
      <c r="E218" s="4">
        <f t="shared" si="22"/>
        <v>22506029</v>
      </c>
      <c r="F218" s="4">
        <f t="shared" si="22"/>
        <v>70672756</v>
      </c>
      <c r="G218" s="4">
        <f t="shared" si="22"/>
        <v>70192343.700000003</v>
      </c>
      <c r="H218" s="4">
        <f t="shared" si="22"/>
        <v>194764364.53999999</v>
      </c>
      <c r="I218" s="4">
        <f t="shared" si="22"/>
        <v>75631707.040000007</v>
      </c>
      <c r="J218" s="4">
        <f t="shared" si="22"/>
        <v>62181069.969999999</v>
      </c>
      <c r="K218" s="4">
        <f t="shared" si="22"/>
        <v>20763703</v>
      </c>
      <c r="L218" s="4">
        <f t="shared" si="22"/>
        <v>4065740</v>
      </c>
      <c r="M218" s="4">
        <f t="shared" si="22"/>
        <v>379228521.50999999</v>
      </c>
    </row>
  </sheetData>
  <mergeCells count="73">
    <mergeCell ref="A11:M11"/>
    <mergeCell ref="A2:M2"/>
    <mergeCell ref="A6:M6"/>
    <mergeCell ref="A7:M7"/>
    <mergeCell ref="A9:M9"/>
    <mergeCell ref="A4:M4"/>
    <mergeCell ref="A3:M3"/>
    <mergeCell ref="A13:M13"/>
    <mergeCell ref="A15:M15"/>
    <mergeCell ref="A26:M26"/>
    <mergeCell ref="A27:M27"/>
    <mergeCell ref="A17:M17"/>
    <mergeCell ref="A31:M31"/>
    <mergeCell ref="A33:M33"/>
    <mergeCell ref="A35:M35"/>
    <mergeCell ref="A37:M37"/>
    <mergeCell ref="A21:M21"/>
    <mergeCell ref="A39:M39"/>
    <mergeCell ref="A20:M20"/>
    <mergeCell ref="A25:M25"/>
    <mergeCell ref="A70:M70"/>
    <mergeCell ref="A42:M42"/>
    <mergeCell ref="A43:M43"/>
    <mergeCell ref="A45:M45"/>
    <mergeCell ref="A47:M47"/>
    <mergeCell ref="A49:M49"/>
    <mergeCell ref="A51:M51"/>
    <mergeCell ref="A54:M54"/>
    <mergeCell ref="A56:M56"/>
    <mergeCell ref="A58:M58"/>
    <mergeCell ref="A61:M61"/>
    <mergeCell ref="A62:M62"/>
    <mergeCell ref="A29:M29"/>
    <mergeCell ref="A76:M76"/>
    <mergeCell ref="A80:M80"/>
    <mergeCell ref="A86:M86"/>
    <mergeCell ref="A90:M90"/>
    <mergeCell ref="A96:M96"/>
    <mergeCell ref="A102:M102"/>
    <mergeCell ref="A103:M103"/>
    <mergeCell ref="A115:M115"/>
    <mergeCell ref="A116:M116"/>
    <mergeCell ref="A143:M143"/>
    <mergeCell ref="A120:M120"/>
    <mergeCell ref="A121:M121"/>
    <mergeCell ref="A127:M127"/>
    <mergeCell ref="A128:M128"/>
    <mergeCell ref="A193:M193"/>
    <mergeCell ref="A137:M137"/>
    <mergeCell ref="A138:M138"/>
    <mergeCell ref="A148:M148"/>
    <mergeCell ref="A168:M168"/>
    <mergeCell ref="A176:M176"/>
    <mergeCell ref="A167:M167"/>
    <mergeCell ref="A144:M144"/>
    <mergeCell ref="A145:M145"/>
    <mergeCell ref="A183:M183"/>
    <mergeCell ref="A1:M1"/>
    <mergeCell ref="A213:M213"/>
    <mergeCell ref="A214:M214"/>
    <mergeCell ref="A212:M212"/>
    <mergeCell ref="A149:M149"/>
    <mergeCell ref="A194:M194"/>
    <mergeCell ref="A207:M207"/>
    <mergeCell ref="A208:M208"/>
    <mergeCell ref="A211:M211"/>
    <mergeCell ref="A206:M206"/>
    <mergeCell ref="A198:M198"/>
    <mergeCell ref="A200:M200"/>
    <mergeCell ref="A201:M201"/>
    <mergeCell ref="A199:M199"/>
    <mergeCell ref="A205:M205"/>
    <mergeCell ref="A192:M192"/>
  </mergeCells>
  <pageMargins left="0.39370078740157483" right="0.43307086614173229" top="0.59055118110236227" bottom="0.47244094488188981" header="0.31496062992125984" footer="0.31496062992125984"/>
  <pageSetup paperSize="8" scale="40" fitToHeight="0" orientation="portrait"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uz 02.04.2024 </vt:lpstr>
      <vt:lpstr>' uz 02.04.2024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Larisa Tumaņana</cp:lastModifiedBy>
  <cp:lastPrinted>2024-03-27T10:31:54Z</cp:lastPrinted>
  <dcterms:created xsi:type="dcterms:W3CDTF">2022-06-08T09:21:23Z</dcterms:created>
  <dcterms:modified xsi:type="dcterms:W3CDTF">2024-04-04T06:19:43Z</dcterms:modified>
</cp:coreProperties>
</file>