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S:\IEVIEŠANAS UZRAUDZĪBA\ZIŅOJUMI\MK_zinojumi\2023.gads\45_01.10.2023_pusgada zinojums\5_ZINOJUMS\5.5_iesniegsanai-TAP_MK\"/>
    </mc:Choice>
  </mc:AlternateContent>
  <xr:revisionPtr revIDLastSave="0" documentId="13_ncr:1_{B2D54E4B-9440-4EE2-B47F-94CB5B52B83C}" xr6:coauthVersionLast="47" xr6:coauthVersionMax="47" xr10:uidLastSave="{00000000-0000-0000-0000-000000000000}"/>
  <bookViews>
    <workbookView xWindow="-120" yWindow="-120" windowWidth="29040" windowHeight="15840" xr2:uid="{00000000-000D-0000-FFFF-FFFF00000000}"/>
  </bookViews>
  <sheets>
    <sheet name="Pasākumi_kārtas" sheetId="1" r:id="rId1"/>
  </sheets>
  <definedNames>
    <definedName name="_xlnm._FilterDatabase" localSheetId="0" hidden="1">Pasākumi_kārtas!$A$3:$X$210</definedName>
    <definedName name="_ftn1" localSheetId="0">Pasākumi_kārtas!#REF!</definedName>
    <definedName name="_ftn2" localSheetId="0">Pasākumi_kārtas!#REF!</definedName>
    <definedName name="_ftnref1" localSheetId="0">Pasākumi_kārtas!#REF!</definedName>
    <definedName name="_ftnref2" localSheetId="0">Pasākumi_kārtas!#REF!</definedName>
    <definedName name="_xlnm.Print_Area" localSheetId="0">Pasākumi_kārtas!$A$1:$X$219</definedName>
    <definedName name="_xlnm.Print_Titles" localSheetId="0">Pasākumi_kārtas!$3:$3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7" i="1" l="1"/>
  <c r="O27" i="1" s="1"/>
  <c r="P142" i="1"/>
  <c r="O142" i="1" s="1"/>
  <c r="P144" i="1"/>
  <c r="O144" i="1" s="1"/>
  <c r="P44" i="1"/>
  <c r="O44" i="1" s="1"/>
  <c r="P101" i="1" l="1"/>
  <c r="O101" i="1" s="1"/>
  <c r="P76" i="1" l="1"/>
  <c r="O76" i="1" s="1"/>
  <c r="P181" i="1" l="1"/>
  <c r="O181" i="1" s="1"/>
  <c r="P180" i="1"/>
  <c r="O180" i="1" s="1"/>
  <c r="P179" i="1"/>
  <c r="O179" i="1" s="1"/>
  <c r="P79" i="1" l="1"/>
  <c r="O79" i="1" s="1"/>
  <c r="O81" i="1"/>
  <c r="O82" i="1"/>
  <c r="P209" i="1" l="1"/>
  <c r="O209" i="1" s="1"/>
  <c r="P208" i="1" l="1"/>
  <c r="O208" i="1" s="1"/>
  <c r="P60" i="1" l="1"/>
  <c r="O60" i="1" s="1"/>
  <c r="P72" i="1" l="1"/>
  <c r="O72" i="1" s="1"/>
  <c r="P75" i="1" l="1"/>
  <c r="O75" i="1" s="1"/>
  <c r="N91" i="1" l="1"/>
  <c r="P122" i="1" l="1"/>
  <c r="O122" i="1" s="1"/>
  <c r="P74" i="1" l="1"/>
  <c r="O74" i="1" s="1"/>
  <c r="P73" i="1"/>
  <c r="O73" i="1" s="1"/>
  <c r="P164" i="1" l="1"/>
  <c r="P165" i="1"/>
  <c r="P166" i="1"/>
  <c r="O166" i="1" l="1"/>
  <c r="O165" i="1"/>
  <c r="O164" i="1"/>
  <c r="P61" i="1" l="1"/>
  <c r="O61" i="1" s="1"/>
  <c r="P62" i="1"/>
  <c r="O62" i="1" s="1"/>
  <c r="P63" i="1"/>
  <c r="O63" i="1" s="1"/>
  <c r="N187" i="1" l="1"/>
  <c r="N51" i="1" l="1"/>
  <c r="P45" i="1" l="1"/>
  <c r="P104" i="1" l="1"/>
  <c r="O104" i="1" s="1"/>
  <c r="P103" i="1"/>
  <c r="O103" i="1" s="1"/>
  <c r="P51" i="1" l="1"/>
  <c r="P149" i="1" l="1"/>
  <c r="O149" i="1" s="1"/>
  <c r="O45" i="1"/>
  <c r="P54" i="1" l="1"/>
  <c r="O54" i="1" s="1"/>
  <c r="P43" i="1"/>
  <c r="O43" i="1" s="1"/>
  <c r="P205" i="1"/>
  <c r="O205" i="1" s="1"/>
  <c r="P207" i="1"/>
  <c r="O207" i="1" s="1"/>
  <c r="P136" i="1"/>
  <c r="O136" i="1" s="1"/>
  <c r="P132" i="1"/>
  <c r="O132" i="1" s="1"/>
  <c r="P129" i="1"/>
  <c r="O129" i="1" s="1"/>
  <c r="P202" i="1"/>
  <c r="O202" i="1" s="1"/>
  <c r="P123" i="1"/>
  <c r="O123" i="1" s="1"/>
  <c r="P120" i="1"/>
  <c r="O120" i="1" s="1"/>
  <c r="P116" i="1"/>
  <c r="O116" i="1" s="1"/>
  <c r="P193" i="1"/>
  <c r="O193" i="1" s="1"/>
  <c r="P23" i="1"/>
  <c r="O23" i="1" s="1"/>
  <c r="P106" i="1"/>
  <c r="O106" i="1" s="1"/>
  <c r="P90" i="1"/>
  <c r="O90" i="1" s="1"/>
  <c r="P176" i="1"/>
  <c r="O176" i="1" s="1"/>
  <c r="P86" i="1"/>
  <c r="O86" i="1" s="1"/>
  <c r="P83" i="1"/>
  <c r="O83" i="1" s="1"/>
  <c r="P172" i="1"/>
  <c r="O172" i="1" s="1"/>
  <c r="P169" i="1"/>
  <c r="O169" i="1" s="1"/>
  <c r="P167" i="1"/>
  <c r="O167" i="1" s="1"/>
  <c r="P77" i="1"/>
  <c r="O77" i="1" s="1"/>
  <c r="P160" i="1"/>
  <c r="O160" i="1" s="1"/>
  <c r="P55" i="1"/>
  <c r="O55" i="1" s="1"/>
  <c r="P56" i="1"/>
  <c r="O56" i="1" s="1"/>
  <c r="P57" i="1"/>
  <c r="O57" i="1" s="1"/>
  <c r="P145" i="1"/>
  <c r="O145" i="1" s="1"/>
  <c r="P146" i="1"/>
  <c r="O146" i="1" s="1"/>
  <c r="P58" i="1"/>
  <c r="O58" i="1" s="1"/>
  <c r="P59" i="1"/>
  <c r="O59" i="1" s="1"/>
  <c r="P147" i="1"/>
  <c r="O147" i="1" s="1"/>
  <c r="P6" i="1"/>
  <c r="O6" i="1" s="1"/>
  <c r="P65" i="1"/>
  <c r="O65" i="1" s="1"/>
  <c r="P66" i="1"/>
  <c r="O66" i="1" s="1"/>
  <c r="P7" i="1"/>
  <c r="O7" i="1" s="1"/>
  <c r="P8" i="1"/>
  <c r="P9" i="1"/>
  <c r="O9" i="1" s="1"/>
  <c r="P10" i="1"/>
  <c r="O10" i="1" s="1"/>
  <c r="P67" i="1"/>
  <c r="O67" i="1" s="1"/>
  <c r="P14" i="1"/>
  <c r="O14" i="1" s="1"/>
  <c r="P150" i="1"/>
  <c r="O150" i="1" s="1"/>
  <c r="P151" i="1"/>
  <c r="O151" i="1" s="1"/>
  <c r="P152" i="1"/>
  <c r="O152" i="1" s="1"/>
  <c r="P68" i="1"/>
  <c r="O68" i="1" s="1"/>
  <c r="P153" i="1"/>
  <c r="O153" i="1" s="1"/>
  <c r="P154" i="1"/>
  <c r="O154" i="1" s="1"/>
  <c r="P69" i="1"/>
  <c r="O69" i="1" s="1"/>
  <c r="P70" i="1"/>
  <c r="O70" i="1" s="1"/>
  <c r="P156" i="1"/>
  <c r="O156" i="1" s="1"/>
  <c r="P157" i="1"/>
  <c r="O157" i="1" s="1"/>
  <c r="P158" i="1"/>
  <c r="O158" i="1" s="1"/>
  <c r="P159" i="1"/>
  <c r="O159" i="1" s="1"/>
  <c r="P71" i="1"/>
  <c r="O71" i="1" s="1"/>
  <c r="P15" i="1"/>
  <c r="O15" i="1" s="1"/>
  <c r="P161" i="1"/>
  <c r="O161" i="1" s="1"/>
  <c r="P162" i="1"/>
  <c r="O162" i="1" s="1"/>
  <c r="P163" i="1"/>
  <c r="O163" i="1" s="1"/>
  <c r="P168" i="1"/>
  <c r="O168" i="1" s="1"/>
  <c r="P78" i="1"/>
  <c r="O78" i="1" s="1"/>
  <c r="P170" i="1"/>
  <c r="O170" i="1" s="1"/>
  <c r="P80" i="1"/>
  <c r="O80" i="1" s="1"/>
  <c r="P17" i="1"/>
  <c r="O17" i="1" s="1"/>
  <c r="P173" i="1"/>
  <c r="O173" i="1" s="1"/>
  <c r="P18" i="1"/>
  <c r="O18" i="1" s="1"/>
  <c r="P174" i="1"/>
  <c r="O174" i="1" s="1"/>
  <c r="P85" i="1"/>
  <c r="O85" i="1" s="1"/>
  <c r="P89" i="1"/>
  <c r="O89" i="1" s="1"/>
  <c r="P178" i="1"/>
  <c r="O178" i="1" s="1"/>
  <c r="P91" i="1"/>
  <c r="O91" i="1" s="1"/>
  <c r="P182" i="1"/>
  <c r="O182" i="1" s="1"/>
  <c r="P92" i="1"/>
  <c r="O92" i="1" s="1"/>
  <c r="P93" i="1"/>
  <c r="O93" i="1" s="1"/>
  <c r="P94" i="1"/>
  <c r="O94" i="1" s="1"/>
  <c r="P95" i="1"/>
  <c r="O95" i="1" s="1"/>
  <c r="P21" i="1"/>
  <c r="O21" i="1" s="1"/>
  <c r="P96" i="1"/>
  <c r="O96" i="1" s="1"/>
  <c r="P185" i="1"/>
  <c r="O185" i="1" s="1"/>
  <c r="P97" i="1"/>
  <c r="O97" i="1" s="1"/>
  <c r="P98" i="1"/>
  <c r="O98" i="1" s="1"/>
  <c r="P99" i="1"/>
  <c r="O99" i="1" s="1"/>
  <c r="P186" i="1"/>
  <c r="O186" i="1" s="1"/>
  <c r="P102" i="1"/>
  <c r="O102" i="1" s="1"/>
  <c r="P22" i="1"/>
  <c r="O22" i="1" s="1"/>
  <c r="P105" i="1"/>
  <c r="O105" i="1" s="1"/>
  <c r="P107" i="1"/>
  <c r="O107" i="1" s="1"/>
  <c r="P108" i="1"/>
  <c r="O108" i="1" s="1"/>
  <c r="P109" i="1"/>
  <c r="O109" i="1" s="1"/>
  <c r="P110" i="1"/>
  <c r="O110" i="1" s="1"/>
  <c r="P24" i="1"/>
  <c r="O24" i="1" s="1"/>
  <c r="P111" i="1"/>
  <c r="O111" i="1" s="1"/>
  <c r="O51" i="1"/>
  <c r="P187" i="1"/>
  <c r="P25" i="1"/>
  <c r="P188" i="1"/>
  <c r="O188" i="1" s="1"/>
  <c r="P189" i="1"/>
  <c r="O189" i="1" s="1"/>
  <c r="P190" i="1"/>
  <c r="O190" i="1" s="1"/>
  <c r="P191" i="1"/>
  <c r="O191" i="1" s="1"/>
  <c r="P113" i="1"/>
  <c r="O113" i="1" s="1"/>
  <c r="P114" i="1"/>
  <c r="O114" i="1" s="1"/>
  <c r="P192" i="1"/>
  <c r="O192" i="1" s="1"/>
  <c r="P194" i="1"/>
  <c r="O194" i="1" s="1"/>
  <c r="P52" i="1"/>
  <c r="O52" i="1" s="1"/>
  <c r="P26" i="1"/>
  <c r="O26" i="1" s="1"/>
  <c r="P196" i="1"/>
  <c r="O196" i="1" s="1"/>
  <c r="P198" i="1"/>
  <c r="O198" i="1" s="1"/>
  <c r="P117" i="1"/>
  <c r="O117" i="1" s="1"/>
  <c r="P118" i="1"/>
  <c r="O118" i="1" s="1"/>
  <c r="P119" i="1"/>
  <c r="O119" i="1" s="1"/>
  <c r="P28" i="1"/>
  <c r="O28" i="1" s="1"/>
  <c r="P121" i="1"/>
  <c r="O121" i="1" s="1"/>
  <c r="P29" i="1"/>
  <c r="O29" i="1" s="1"/>
  <c r="P30" i="1"/>
  <c r="O30" i="1" s="1"/>
  <c r="P31" i="1"/>
  <c r="O31" i="1" s="1"/>
  <c r="P32" i="1"/>
  <c r="O32" i="1" s="1"/>
  <c r="P33" i="1"/>
  <c r="O33" i="1" s="1"/>
  <c r="P200" i="1"/>
  <c r="O200" i="1" s="1"/>
  <c r="P125" i="1"/>
  <c r="O125" i="1" s="1"/>
  <c r="P203" i="1"/>
  <c r="O203" i="1" s="1"/>
  <c r="P126" i="1"/>
  <c r="O126" i="1" s="1"/>
  <c r="P127" i="1"/>
  <c r="O127" i="1" s="1"/>
  <c r="P128" i="1"/>
  <c r="O128" i="1" s="1"/>
  <c r="P34" i="1"/>
  <c r="O34" i="1" s="1"/>
  <c r="P35" i="1"/>
  <c r="O35" i="1" s="1"/>
  <c r="P130" i="1"/>
  <c r="O130" i="1" s="1"/>
  <c r="P131" i="1"/>
  <c r="O131" i="1" s="1"/>
  <c r="P36" i="1"/>
  <c r="O36" i="1" s="1"/>
  <c r="P37" i="1"/>
  <c r="O37" i="1" s="1"/>
  <c r="P133" i="1"/>
  <c r="O133" i="1" s="1"/>
  <c r="P134" i="1"/>
  <c r="O134" i="1" s="1"/>
  <c r="P204" i="1"/>
  <c r="O204" i="1" s="1"/>
  <c r="P135" i="1"/>
  <c r="O135" i="1" s="1"/>
  <c r="P137" i="1"/>
  <c r="O137" i="1" s="1"/>
  <c r="P38" i="1"/>
  <c r="O38" i="1" s="1"/>
  <c r="P39" i="1"/>
  <c r="O39" i="1" s="1"/>
  <c r="P40" i="1"/>
  <c r="O40" i="1" s="1"/>
  <c r="P41" i="1"/>
  <c r="O41" i="1" s="1"/>
  <c r="P138" i="1"/>
  <c r="O138" i="1" s="1"/>
  <c r="P42" i="1"/>
  <c r="O42" i="1" s="1"/>
  <c r="P139" i="1"/>
  <c r="O139" i="1" s="1"/>
  <c r="P140" i="1"/>
  <c r="O140" i="1" s="1"/>
  <c r="P206" i="1"/>
  <c r="O206" i="1" s="1"/>
  <c r="P141" i="1"/>
  <c r="O141" i="1" s="1"/>
  <c r="O8" i="1" l="1"/>
  <c r="O25" i="1"/>
  <c r="O187" i="1"/>
  <c r="N12" i="1" l="1"/>
  <c r="N13" i="1"/>
  <c r="P12" i="1" l="1"/>
  <c r="O12" i="1" s="1"/>
  <c r="P13" i="1"/>
  <c r="O13" i="1" s="1"/>
  <c r="N201" i="1" l="1"/>
  <c r="N124" i="1"/>
  <c r="P201" i="1" l="1"/>
  <c r="O201" i="1" s="1"/>
  <c r="P124" i="1"/>
  <c r="O124" i="1" s="1"/>
  <c r="N64" i="1"/>
  <c r="P64" i="1" s="1"/>
  <c r="N11" i="1"/>
  <c r="O64" i="1" l="1"/>
  <c r="P11" i="1"/>
  <c r="O11" i="1" l="1"/>
  <c r="N50" i="1"/>
  <c r="P50" i="1" l="1"/>
  <c r="O50" i="1" s="1"/>
  <c r="N199" i="1" l="1"/>
  <c r="N195" i="1"/>
  <c r="N197" i="1"/>
  <c r="N177" i="1"/>
  <c r="N88" i="1"/>
  <c r="N49" i="1"/>
  <c r="N87" i="1"/>
  <c r="N48" i="1"/>
  <c r="N47" i="1"/>
  <c r="N183" i="1"/>
  <c r="N115" i="1"/>
  <c r="N155" i="1"/>
  <c r="N112" i="1"/>
  <c r="N171" i="1"/>
  <c r="N175" i="1"/>
  <c r="N84" i="1"/>
  <c r="P19" i="1" l="1"/>
  <c r="P197" i="1"/>
  <c r="O197" i="1" s="1"/>
  <c r="P148" i="1"/>
  <c r="O148" i="1" s="1"/>
  <c r="P115" i="1"/>
  <c r="O115" i="1" s="1"/>
  <c r="P20" i="1"/>
  <c r="O20" i="1" s="1"/>
  <c r="P48" i="1"/>
  <c r="O48" i="1" s="1"/>
  <c r="P112" i="1"/>
  <c r="O112" i="1" s="1"/>
  <c r="P183" i="1"/>
  <c r="O183" i="1" s="1"/>
  <c r="P87" i="1"/>
  <c r="O87" i="1" s="1"/>
  <c r="P195" i="1"/>
  <c r="O195" i="1" s="1"/>
  <c r="P84" i="1"/>
  <c r="O84" i="1" s="1"/>
  <c r="P171" i="1"/>
  <c r="O171" i="1" s="1"/>
  <c r="P16" i="1"/>
  <c r="P49" i="1"/>
  <c r="O49" i="1" s="1"/>
  <c r="P199" i="1"/>
  <c r="O199" i="1" s="1"/>
  <c r="P175" i="1"/>
  <c r="O175" i="1" s="1"/>
  <c r="P155" i="1"/>
  <c r="O155" i="1" s="1"/>
  <c r="P100" i="1"/>
  <c r="O100" i="1" s="1"/>
  <c r="P88" i="1"/>
  <c r="O88" i="1" s="1"/>
  <c r="P184" i="1"/>
  <c r="O184" i="1" s="1"/>
  <c r="P47" i="1"/>
  <c r="O47" i="1" s="1"/>
  <c r="P177" i="1"/>
  <c r="O177" i="1" s="1"/>
  <c r="O19" i="1" l="1"/>
  <c r="O16" i="1"/>
</calcChain>
</file>

<file path=xl/sharedStrings.xml><?xml version="1.0" encoding="utf-8"?>
<sst xmlns="http://schemas.openxmlformats.org/spreadsheetml/2006/main" count="3396" uniqueCount="638">
  <si>
    <t>Fonds</t>
  </si>
  <si>
    <t>1.1.</t>
  </si>
  <si>
    <t>Pētniecība un prasmes</t>
  </si>
  <si>
    <t>ERAF</t>
  </si>
  <si>
    <t>1.2.</t>
  </si>
  <si>
    <t>Atbalsts uzņēmējdarbībai</t>
  </si>
  <si>
    <t>1.3.</t>
  </si>
  <si>
    <t>Digitalizācija</t>
  </si>
  <si>
    <t>2.1.</t>
  </si>
  <si>
    <t>2.2.</t>
  </si>
  <si>
    <t>Vides aizsardzība un attīstība</t>
  </si>
  <si>
    <t>2.3.</t>
  </si>
  <si>
    <t>3.1.</t>
  </si>
  <si>
    <t>Digitālā savienojamība</t>
  </si>
  <si>
    <t>4.1.</t>
  </si>
  <si>
    <t>Veselības veicināšana un aprūpe</t>
  </si>
  <si>
    <t>4.2.</t>
  </si>
  <si>
    <t>Izglītība, prasmes un mūžizglītība</t>
  </si>
  <si>
    <t>4.3.</t>
  </si>
  <si>
    <t>Nodarbinātība un sociālā iekļaušana</t>
  </si>
  <si>
    <t>5.1.</t>
  </si>
  <si>
    <t>6.1.</t>
  </si>
  <si>
    <t xml:space="preserve">Prioritātes nosaukums </t>
  </si>
  <si>
    <t>SAM Nr.</t>
  </si>
  <si>
    <t>Kārtas Nr.</t>
  </si>
  <si>
    <t>TPF</t>
  </si>
  <si>
    <t>Ilgtspējīga mobilitāte</t>
  </si>
  <si>
    <t>Klimata pārmaiņu mazināšana un pielāgošanās klimata pārmaiņām</t>
  </si>
  <si>
    <t>Ilgtspējīga TEN-T infrastruktūra</t>
  </si>
  <si>
    <t>Pāreja uz klimatneitralitāti</t>
  </si>
  <si>
    <t>Atbildīgā iestāde</t>
  </si>
  <si>
    <t>SAM nosaukums</t>
  </si>
  <si>
    <t>1.1.1.</t>
  </si>
  <si>
    <t>1.1.2.</t>
  </si>
  <si>
    <t>1.2.1.</t>
  </si>
  <si>
    <t>1.2.2.</t>
  </si>
  <si>
    <t>1.2.3.</t>
  </si>
  <si>
    <t>1.3.1.</t>
  </si>
  <si>
    <t>2.1.1.</t>
  </si>
  <si>
    <t>2.1.2.</t>
  </si>
  <si>
    <t>2.1.3.</t>
  </si>
  <si>
    <t>2.2.1.</t>
  </si>
  <si>
    <t>2.2.2.</t>
  </si>
  <si>
    <t>2.2.3.</t>
  </si>
  <si>
    <t>2.3.1.</t>
  </si>
  <si>
    <t>3.1.1.</t>
  </si>
  <si>
    <t>4.1.1.</t>
  </si>
  <si>
    <t>4.1.2.</t>
  </si>
  <si>
    <t>4.2.2.</t>
  </si>
  <si>
    <t>4.2.3.</t>
  </si>
  <si>
    <t>4.2.4.</t>
  </si>
  <si>
    <t>4.3.1.</t>
  </si>
  <si>
    <t>4.3.2.</t>
  </si>
  <si>
    <t>4.3.3.</t>
  </si>
  <si>
    <t>5.1.1.</t>
  </si>
  <si>
    <t>4.3.5.</t>
  </si>
  <si>
    <t xml:space="preserve">Reģionu līdzsvarota attīstība </t>
  </si>
  <si>
    <t>6.1.1.</t>
  </si>
  <si>
    <t>4.2.1.</t>
  </si>
  <si>
    <t>4.3.4.</t>
  </si>
  <si>
    <t>4.3.6.</t>
  </si>
  <si>
    <t>4.3.1.1.</t>
  </si>
  <si>
    <t>4.3.1.2.</t>
  </si>
  <si>
    <t>LM</t>
  </si>
  <si>
    <t>4.3.3.2.</t>
  </si>
  <si>
    <t>4.3.3.3.</t>
  </si>
  <si>
    <t>4.3.3.4.</t>
  </si>
  <si>
    <t>4.3.3.5.</t>
  </si>
  <si>
    <t>4.3.3.6.</t>
  </si>
  <si>
    <t>4.3.3.7.</t>
  </si>
  <si>
    <t>N/A</t>
  </si>
  <si>
    <t>4.3.4.1.</t>
  </si>
  <si>
    <t>4.3.4.2.</t>
  </si>
  <si>
    <t>4.3.5.1.</t>
  </si>
  <si>
    <t>VM</t>
  </si>
  <si>
    <t>4.3.5.3.</t>
  </si>
  <si>
    <t>4.3.5.4.</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</si>
  <si>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</si>
  <si>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</si>
  <si>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</si>
  <si>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</si>
  <si>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</si>
  <si>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Atbalsta instrumentu izstrāde un ieviešana ģimenes funkcionalitātes stiprināšanai</t>
  </si>
  <si>
    <t>4.3.6.5.</t>
  </si>
  <si>
    <t>4.3.6.6.</t>
  </si>
  <si>
    <t>KM</t>
  </si>
  <si>
    <t>Zinātnes politikas ieviešana,vadība un kapacitātes stiprināšana</t>
  </si>
  <si>
    <t>IZM</t>
  </si>
  <si>
    <t>Praktiskas ievirzes pētījumi</t>
  </si>
  <si>
    <t>Mobilitātes, pieredzes apmaiņas un sadarbības aktivitātes starptautiskās konkurētspējas uzlabošanai zinātnē</t>
  </si>
  <si>
    <t>Latvijas pilnvērtīga dalība Apvārsnis Eiropa programmā, tajā skaitā nodrošinot kompleksu atbalsta instrumentu klāstu un sasaisti ar RIS3 specializācijas jomu attīstīšanu</t>
  </si>
  <si>
    <t>Zinātniskās darbības digitalizācija un  dalība Eiropas Atvērtajā zinātnes mākonī (EOSC market place pakalpojumu iegāde)</t>
  </si>
  <si>
    <t>Inovāciju granti studentiem</t>
  </si>
  <si>
    <t>Akadēmiskās karjeras sistēmas reformas ieviešana</t>
  </si>
  <si>
    <t>Doktorantūras granti</t>
  </si>
  <si>
    <t>Infrastruktūras izveide starpnozaru sadarbības un atbalsta sistēmas izveidei bērnu attīstībai</t>
  </si>
  <si>
    <t xml:space="preserve">Izveidot asistīvo tehnoloģiju (tehnisko palīglīdzekļu) apmaiņas sistēmu izglītības iestādēm </t>
  </si>
  <si>
    <t>Cikliskas institucionālās akreditācijas ieviešana augstākajā izglītībā</t>
  </si>
  <si>
    <t>Indukcijas gada ieviešana pedagogu sagatavošanas studiju programmās</t>
  </si>
  <si>
    <t>Latviešu valodas apguves piedāvājuma paplašināšana</t>
  </si>
  <si>
    <t>Izglītības procesa individualizācija un starpnozaru sadarbība profesionālās izglītības izcilībai</t>
  </si>
  <si>
    <t>Integrēta "skola-kopiena" sadarbības programma atstumtības riska mazināšanai izglītības iestādēs</t>
  </si>
  <si>
    <t>Interešu izglītības, brīvā laika un bērnu pieskatīšanas pakalpojumu pieejamības paplašināšana sociālās atstumtības riskam pakļautiem izglītojamajiem un bērniem ar speciālām vajadzībām</t>
  </si>
  <si>
    <t>Sekmēt NEET jauniešu integrēšanos izglītībā un nodarbinātībā</t>
  </si>
  <si>
    <t>Atbalsts pieaugušo individuālajās vajadzībās balstītai pieaugušo izglītībai</t>
  </si>
  <si>
    <t>VARAM</t>
  </si>
  <si>
    <t>Ārstniecības iestāžu infrastruktūras attīstība</t>
  </si>
  <si>
    <t>P.Stradiņa klīniskās universitātes slimnīcas infrastruktūras attīstība</t>
  </si>
  <si>
    <t xml:space="preserve">Primārās veselības aprūpes lomas stiprināšana, attīstot infrastruktūru </t>
  </si>
  <si>
    <t>Veselības aprūpes pārvaldības sistēmas stiprināšana un digitalizācija, attīstot digitālos risinājumus</t>
  </si>
  <si>
    <t>Neatliekamās medicīniskās palīdzības dienesta attīstība</t>
  </si>
  <si>
    <t>Hroniski slimo un nedziedināmi slimo pacientu aprūpei nepieciešamās infrastruktūras attīstība</t>
  </si>
  <si>
    <t>Veselības veicināšanas un slimību profilakses pasākumu īstenošana vietējai sabiedrībai</t>
  </si>
  <si>
    <t>Nacionāla mēroga veselības veicināšanas un slimību profilakses pasākumi</t>
  </si>
  <si>
    <t>Uzlabot izglītības iespējas ārstniecības personām, t.sk. uzlabojot tālākizglītības pieejamību</t>
  </si>
  <si>
    <t>Piesaistīt un noturēt ārstniecības personas darbam valsts apmaksāto veselības aprūpes pakalpojumu sektorā, īpaši stacionāros</t>
  </si>
  <si>
    <t>Pilnveidot pacientu drošību un aprūpes kvalitāti</t>
  </si>
  <si>
    <t>Pieeja tiesiskumam</t>
  </si>
  <si>
    <t>IKT risinājumu un pakalpojumu attīstība un iespēju radīšana privātajam sektoram</t>
  </si>
  <si>
    <t>Pašvaldību ēku energoefektivitātes paaugstināšana</t>
  </si>
  <si>
    <t>Pašvaldību pielāgošanās klimata pārmaiņām</t>
  </si>
  <si>
    <t>Nacionālas nozīmes plūdu un krasta erozijas pasākumi</t>
  </si>
  <si>
    <t>IeM</t>
  </si>
  <si>
    <t>Atkritumu dalītā vākšana</t>
  </si>
  <si>
    <t>Notekūdeņu dūņu pārstrāde</t>
  </si>
  <si>
    <t>Aprites ekonomikas principu ieviešana</t>
  </si>
  <si>
    <t>Vēsturiski piesārņoto vietu sanācija</t>
  </si>
  <si>
    <t>Vides izglītību veicinoši pasākumi sabiedrības informētībai un prasmju attīstībai</t>
  </si>
  <si>
    <t>Pasākumi bioloģiskās daudzveidības veicināšanai un saglabāšanai</t>
  </si>
  <si>
    <t>Vides monitoringa attīstība harmonizētai vides un klimata datu informācijas nodrošināšanai</t>
  </si>
  <si>
    <t>Gaisa piesārņojuma samazināšanas pasākumi pašvaldībās</t>
  </si>
  <si>
    <t>Digitālo prasmju pilnveide</t>
  </si>
  <si>
    <t xml:space="preserve">Bērnu pieskatīšanas pakalpojumi </t>
  </si>
  <si>
    <t xml:space="preserve">Infrastruktūra uzņēmējdarbības atbalstam </t>
  </si>
  <si>
    <t>Publiskās ārtelpas attīstība</t>
  </si>
  <si>
    <t>Viedās pašvaldības</t>
  </si>
  <si>
    <t xml:space="preserve">Multimodāls sabiedriskā transporta tīkls </t>
  </si>
  <si>
    <t>Veloinfrastruktūras attīstība</t>
  </si>
  <si>
    <t>Platjoslas infrastruktūras attīstība
(pēdējā jūdze)</t>
  </si>
  <si>
    <t>Nākāmās paaudzes tīkla izveide lauku teritorijās</t>
  </si>
  <si>
    <t>Vienotā kiberdrošības infrastruktūra</t>
  </si>
  <si>
    <t>Valsts galveno autoceļu TEN-T tīklā attīstība</t>
  </si>
  <si>
    <t>Robežšķērsošanas punktu attīstība</t>
  </si>
  <si>
    <t>Eiropas transporta tīklā esošās dzelzceļa infrastruktūras attīstība</t>
  </si>
  <si>
    <t>Rīgas pilsētas transporta infrastruktūras attīstība</t>
  </si>
  <si>
    <t>Nacionālās nozīmes centru maģistrālo ielu un esošo maršrutu attīstība</t>
  </si>
  <si>
    <t>Lielo ostu publiskās infrastruktūras attīstība</t>
  </si>
  <si>
    <t>KF</t>
  </si>
  <si>
    <t>Starpnozaru sadarbības un atbalsta sistēmas izveide bērnu veselīgais attīstībai un sekmīgai pašrealizācijai</t>
  </si>
  <si>
    <t>IKT sistēmu modernizācija labākas bērnu tiesību aizsardzības sistēmas nodrošināšanai</t>
  </si>
  <si>
    <t xml:space="preserve">Ģimenei draudzīgas vides un sabiedrības veidošana un intervences psiholoģiskā un emocionālā noturīguma veicināšanai </t>
  </si>
  <si>
    <t>EM</t>
  </si>
  <si>
    <t>Individuālās garantijas digitalizācijai un automatizācijai</t>
  </si>
  <si>
    <t>Energoefektivitātes paaugstināšana dzīvojamās ēkās, t.sk. attīstot ESKO tirgu (daudzīvokļu, privātās un neliela dzīvokļu skaita ēku kompleksos)</t>
  </si>
  <si>
    <t>AER izmantošana un energoefektivitātes paaugstināšana rūpniecībā un komersantos</t>
  </si>
  <si>
    <t>AER izmantošana un energoefektivitātes paaugstināšana lokālajā un individuālajā siltumapgādē un aukstumapgādē</t>
  </si>
  <si>
    <t>Energoefektivitātes paaugstināšana valsts ēkās</t>
  </si>
  <si>
    <t>Sociālo mājokļu atjaunošana vai jaunu sociālo mājokļu būvniecība</t>
  </si>
  <si>
    <t>Vides pieejamības uzlabošana daudzdzīvokļu ēkās, izbūvējot liftus</t>
  </si>
  <si>
    <t>ESF</t>
  </si>
  <si>
    <t>4.3.4.3.</t>
  </si>
  <si>
    <t>Starta, izaugsmes aizdevumi</t>
  </si>
  <si>
    <t>_</t>
  </si>
  <si>
    <t>Pasākuma nosaukums</t>
  </si>
  <si>
    <t>1.1.1.1.</t>
  </si>
  <si>
    <t>Pasākuma Nr.</t>
  </si>
  <si>
    <t>1.1.1.2.</t>
  </si>
  <si>
    <t>1.1.1.3.</t>
  </si>
  <si>
    <t>1.1.1.4.</t>
  </si>
  <si>
    <t>1.1.1.5.</t>
  </si>
  <si>
    <t>1.1.1.6.</t>
  </si>
  <si>
    <t>1.1.1.7.</t>
  </si>
  <si>
    <t>1.1.1.8.</t>
  </si>
  <si>
    <t>1.2.1.1.</t>
  </si>
  <si>
    <t>1.2.1.2.</t>
  </si>
  <si>
    <t>1.2.2.1.</t>
  </si>
  <si>
    <t>1.2.2.2.</t>
  </si>
  <si>
    <t>1.2.3.1.</t>
  </si>
  <si>
    <t>1.2.3.2.</t>
  </si>
  <si>
    <t>1.2.3.4.</t>
  </si>
  <si>
    <t>1.2.3.5.</t>
  </si>
  <si>
    <t>2.1.1.1.</t>
  </si>
  <si>
    <t>2.1.1.2.</t>
  </si>
  <si>
    <t>2.1.1.3.</t>
  </si>
  <si>
    <t>2.1.1.4.</t>
  </si>
  <si>
    <t>2.1.1.5.</t>
  </si>
  <si>
    <t>2.1.1.6.</t>
  </si>
  <si>
    <t>2.1.3.1.</t>
  </si>
  <si>
    <t>2.1.3.2.</t>
  </si>
  <si>
    <t>2.1.3.3.</t>
  </si>
  <si>
    <t>2.2.2.1.</t>
  </si>
  <si>
    <t>2.2.2.2.</t>
  </si>
  <si>
    <t>2.2.2.3.</t>
  </si>
  <si>
    <t>2.2.2.4.</t>
  </si>
  <si>
    <t>2.2.3.1.</t>
  </si>
  <si>
    <t>2.2.3.2.</t>
  </si>
  <si>
    <t>2.2.3.3.</t>
  </si>
  <si>
    <t>2.2.3.4.</t>
  </si>
  <si>
    <t>2.2.3.5.</t>
  </si>
  <si>
    <t>2.2.3.6.</t>
  </si>
  <si>
    <t>2.2.3.7.</t>
  </si>
  <si>
    <t>2.3.1.1.</t>
  </si>
  <si>
    <t>2.3.1.2.</t>
  </si>
  <si>
    <t>2.3.1.3.</t>
  </si>
  <si>
    <t>5.1.1.1.</t>
  </si>
  <si>
    <t>5.1.1.2.</t>
  </si>
  <si>
    <t>5.1.1.3.</t>
  </si>
  <si>
    <t>5.1.1.4.</t>
  </si>
  <si>
    <t>5.1.1.5.</t>
  </si>
  <si>
    <t>4.1.1.1.</t>
  </si>
  <si>
    <t>4.1.1.2.</t>
  </si>
  <si>
    <t>4.1.1.4.</t>
  </si>
  <si>
    <t>4.1.1.5.</t>
  </si>
  <si>
    <t>4.1.1.6.</t>
  </si>
  <si>
    <t>4.1.2.1.</t>
  </si>
  <si>
    <t>4.1.2.2.</t>
  </si>
  <si>
    <t>4.1.2.3.</t>
  </si>
  <si>
    <t>4.1.2.4.</t>
  </si>
  <si>
    <t>4.2.1.1.</t>
  </si>
  <si>
    <t>4.2.1.2.</t>
  </si>
  <si>
    <t>4.2.1.3.</t>
  </si>
  <si>
    <t>4.2.1.4.</t>
  </si>
  <si>
    <t>4.2.1.5.</t>
  </si>
  <si>
    <t>4.2.1.6.</t>
  </si>
  <si>
    <t>4.2.1.7.</t>
  </si>
  <si>
    <t>4.2.2.1.</t>
  </si>
  <si>
    <t>4.2.2.2.</t>
  </si>
  <si>
    <t>4.2.2.3.</t>
  </si>
  <si>
    <t>4.2.2.4.</t>
  </si>
  <si>
    <t>4.2.2.5.</t>
  </si>
  <si>
    <t>4.2.2.6.</t>
  </si>
  <si>
    <t>4.2.2.7.</t>
  </si>
  <si>
    <t>4.2.2.8.</t>
  </si>
  <si>
    <t>4.2.2.9.</t>
  </si>
  <si>
    <t>4.2.3.1.</t>
  </si>
  <si>
    <t>4.2.3.2.</t>
  </si>
  <si>
    <t>4.2.4.1.</t>
  </si>
  <si>
    <t>4.2.4.2.</t>
  </si>
  <si>
    <t>4.2.4.3.</t>
  </si>
  <si>
    <t>4.3.4.4.</t>
  </si>
  <si>
    <t>4.3.4.6.</t>
  </si>
  <si>
    <t>4.3.6.4.</t>
  </si>
  <si>
    <t>4.3.6.7.</t>
  </si>
  <si>
    <t>4.3.6.8.</t>
  </si>
  <si>
    <t>4.3.6.9.</t>
  </si>
  <si>
    <t>4.3.4.5.</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</si>
  <si>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</si>
  <si>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Nodarbināmības priekšnosacījumu nodrošināšana ieslodzītajiem, pilnveidojot resocializācijas sistēmas efektivitāti,  sekmējot bijušo ieslodzīto iekļaušanos, vienlīdzīgas iespējas un aktīvu līdzdalību</t>
  </si>
  <si>
    <t>TM</t>
  </si>
  <si>
    <t>Atbalsts pilsoniskās sabiedrības organizāciju izaugsmei, stiprinot līdzdalību publiskās pārvaldes lēmumu pieņemšanas procesos</t>
  </si>
  <si>
    <t>5G  infrastruktūras izbūve, VIA Baltica un Rail Baltica</t>
  </si>
  <si>
    <t>Pierādījumos balstītu narkotiku lietošanas profilakses programmu īstenošana un profilakses kvalitātes standartu ieviešana</t>
  </si>
  <si>
    <t>Pasākumi atkarīgo personu resocializācijai un atgriešanai darba tirgū, kā arī preventīvie pasākumi jauniešiem</t>
  </si>
  <si>
    <t>VK</t>
  </si>
  <si>
    <t>1.4.</t>
  </si>
  <si>
    <t>1.4.1.</t>
  </si>
  <si>
    <t>1.4.1.1.</t>
  </si>
  <si>
    <t>1.4.1.2.</t>
  </si>
  <si>
    <t>1.4.1.3.</t>
  </si>
  <si>
    <t>1.4.1.4.</t>
  </si>
  <si>
    <t>3.1.1.1.</t>
  </si>
  <si>
    <t>3.1.1.2.</t>
  </si>
  <si>
    <t>3.1.1.3.</t>
  </si>
  <si>
    <t>3.1.1.4.</t>
  </si>
  <si>
    <t>3.1.1.5.</t>
  </si>
  <si>
    <t>4.3.1.3.</t>
  </si>
  <si>
    <t>4.3.4.7.</t>
  </si>
  <si>
    <t>4.4.</t>
  </si>
  <si>
    <t>4.4.1.</t>
  </si>
  <si>
    <t>Sociālās inovācijas</t>
  </si>
  <si>
    <t>Augstskolu studiju vides modernizācija</t>
  </si>
  <si>
    <t>Studiju procesa digitalizācija</t>
  </si>
  <si>
    <t>3.1.1.6.</t>
  </si>
  <si>
    <t>SM</t>
  </si>
  <si>
    <t>FM</t>
  </si>
  <si>
    <t>Promoting social integration of people at risk of poverty or social exclusion, including the most deprived and children</t>
  </si>
  <si>
    <t xml:space="preserve">Muitas tehnisko risinājumu integrēta attīstība </t>
  </si>
  <si>
    <t>PM Nr.</t>
  </si>
  <si>
    <t>Prior. Nr.</t>
  </si>
  <si>
    <t>5.1.1.6.</t>
  </si>
  <si>
    <t>5.1.1.7</t>
  </si>
  <si>
    <t>Unikāla Eiropas mēroga kultūras  mantojuma  atjaunošana, lai veicinātu to pieejamību,  attīstot kultūras pakalpojumus</t>
  </si>
  <si>
    <t>Kultūras mantojuma saglabāšana un jaunu pakalpojumu attīstība</t>
  </si>
  <si>
    <t>Reģionālās kultūras infrastruktūras attīstība kultūras pakalpojumu pieejamības uzlabošana</t>
  </si>
  <si>
    <t>2.1.1.7.</t>
  </si>
  <si>
    <t>2.1.1.8.</t>
  </si>
  <si>
    <t>Valsts iestāžu  infrastruktūras optimizācija</t>
  </si>
  <si>
    <t xml:space="preserve">4.2.1.8. </t>
  </si>
  <si>
    <t>4.4.1.1.</t>
  </si>
  <si>
    <t>4.4.1.2.</t>
  </si>
  <si>
    <t>6.1.1.1.</t>
  </si>
  <si>
    <t>6.1.1.2.</t>
  </si>
  <si>
    <t>6.1.1.3.</t>
  </si>
  <si>
    <t>6.1.1.4.</t>
  </si>
  <si>
    <t>6.1.1.5.</t>
  </si>
  <si>
    <t>Satiksmes plūsmas viedās tehnoloģijas</t>
  </si>
  <si>
    <t>1.3.1.1.</t>
  </si>
  <si>
    <t>Atbalsts jaunām pieejām sabiedrībā balstītu sociālo pakalpojumu sniegšanā (inovācijas)</t>
  </si>
  <si>
    <t>Energoefektivitāti veicinoši pasākumi kultūras infrastruktūrā</t>
  </si>
  <si>
    <t xml:space="preserve">Pilsonisko līdzdalību veicinošu kultūras pakalpojumu pieejamības veicināšana
</t>
  </si>
  <si>
    <t>1.2.3.3.</t>
  </si>
  <si>
    <t>4.2.3.3.</t>
  </si>
  <si>
    <t xml:space="preserve"> Bezdarbnieku, darba meklētāju un bezdarba riskam pakļauto personu kvalifikācijas un prasmju paaugstināšana</t>
  </si>
  <si>
    <t xml:space="preserve">Nelabvēlīgākā situācijā esošu bezdarbnieku un ekonomiski neaktīvo iedzīvotāju iekļaušanās darba tirgū sekmēšana </t>
  </si>
  <si>
    <t>Atbalsts sociālajai uzņēmējdarbībai</t>
  </si>
  <si>
    <t>EURES tīkla darbības nodrošināšana Latvijā</t>
  </si>
  <si>
    <t xml:space="preserve">Ilgāka un labāka darba mūža veicināšana </t>
  </si>
  <si>
    <t>Vienlīdzīgu iespēju un nediskriminācijas veicināšana</t>
  </si>
  <si>
    <t>Atbalsta pasākumi diskriminācijas riskam pakļautajām sabiedrības grupām vienlīdzīgu iespēju un tiesību realizēšanai dažādās dzīves jomās</t>
  </si>
  <si>
    <t>Pasākumi ģimenes un darba dzīves saskaņošanai</t>
  </si>
  <si>
    <t>1.3.1.2.</t>
  </si>
  <si>
    <t>4.3.5.5.</t>
  </si>
  <si>
    <t xml:space="preserve"> “Pētniecības un inovāciju kapacitātes stiprināšana un progresīvu tehnoloģiju ieviešana  kopējā P&amp;A sistēmā”</t>
  </si>
  <si>
    <t xml:space="preserve"> “Prasmju attīstīšana viedās specializācijas,  industriālās pārejas un uzņēmējdarbības veicināšanai”</t>
  </si>
  <si>
    <t>“Pētniecības un inovāciju kapacitātes stiprināšana un progresīvu tehnoloģiju ieviešana uzņēmumiem ”</t>
  </si>
  <si>
    <t xml:space="preserve"> “Izmantot digitalizācijas priekšrocības uzņēmējdarbības attīstībai ”</t>
  </si>
  <si>
    <t>“Energoefektivitātes veicināšana un siltumnīcefekta gāzu emisiju samazināšana”</t>
  </si>
  <si>
    <t>“Veicināt pielāgošanos klimata pārmaiņām, risku novēršanu un noturību pret katastrofām”</t>
  </si>
  <si>
    <t>“Veicināt ilgtspējīgu ūdenssaimniecību”</t>
  </si>
  <si>
    <t>“Pārejas uz aprites ekonomiku veicināšana”</t>
  </si>
  <si>
    <t>“Uzlabot dabas aizsardzību un bioloģisko daudzveidību, “zaļo” infrastruktūru, it īpaši pilsētvidē, un samazināt piesārņojumu”</t>
  </si>
  <si>
    <t>“Veicināt ilgtspējīgu daudzveidu mobilitāti pilsētās”</t>
  </si>
  <si>
    <t>“Attīstīt ilgtspējīgu, pret klimatu izturīgu, inteliģentu, drošu un vairākveidu TEN-T infrastruktūru”</t>
  </si>
  <si>
    <t xml:space="preserve">"Kultūras un tūrisma lomas palielināšana ekonomiskajā attīstībā, sociālajā iekļaušanā un sociālajās inovācijās" </t>
  </si>
  <si>
    <t>“Uzlabot visu darba meklētāju, jo īpaši jauniešu, ilgstošo bezdarbnieku un nelabvēlīgā situācijā esošu grupu, kā arī neaktīvo personu piekļuvi nodarbinātībai, veicināt pašnodarbinātību un sociālo ekonomiku”</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</si>
  <si>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</si>
  <si>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"Veicināt nabadzības vai sociālās atstumtības riskam pakļauto cilvēku, tostarp vistrūcīgāko un bērnu, sociālo integrāciju"</t>
  </si>
  <si>
    <t>"Veicināt nabadzības vai sociālās atstumtības riskam pakļauto personu sociālo integrāciju, izmantojot sociālās inovācijas "</t>
  </si>
  <si>
    <t>“Vietējās teritorijas integrētās sociālās, ekonomiskās un vides attīstības un kultūras mantojuma, tūrisma un drošības veicināšana pilsētu funkcionālajās teritorijās”</t>
  </si>
  <si>
    <t>"Dot reģioniem un cilvēkiem iespēju risināt sociālās, ekonomiskās un vides sekas, ko rada pāreja uz klimatneitrālitāti"</t>
  </si>
  <si>
    <t>Pētniecības attīstība dabas resursu ilgtspējīgai izmantošanai vides un klimata mērķu kontekstā</t>
  </si>
  <si>
    <t xml:space="preserve">Uzņēmējdarbības “zaļināšanas” un produktu attīstības pasākumi, veicinot energoefektivitātes paaugstināšanu un energoefektīvu tehnoloģiju ieviešanu uzņēmumos </t>
  </si>
  <si>
    <t>6.1.1.6.</t>
  </si>
  <si>
    <t>Tūrisma produktu attīstības programma</t>
  </si>
  <si>
    <t>4.3.1.4.</t>
  </si>
  <si>
    <t>4.2.2.10.</t>
  </si>
  <si>
    <t>4.2.2.11.</t>
  </si>
  <si>
    <t>4.2.3.4.</t>
  </si>
  <si>
    <t>"Veicināt ilgtspējīgu izaugsmi, konkurētspēju un darba vietu radīšanu MVU, tostarp ar produktīvām  investīcijām”</t>
  </si>
  <si>
    <t xml:space="preserve"> “Uzlabot digitālo savienojamību”</t>
  </si>
  <si>
    <t>“Izmantot digitalizācijas priekšrocības  iedzīvotājiem, uzņēmumiem, pētniecības organizācijām un publiskajām iestādēm”</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</si>
  <si>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</si>
  <si>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</si>
  <si>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Aizdevumi, produktivitātes kāpināšanai (investīcijas un apgrozāmie līdzekļi)</t>
  </si>
  <si>
    <t>* ES fondu daļa ieskaistot elatības finansējumu</t>
  </si>
  <si>
    <t>Garantijas, portfeļgarantijas pilna cikla uzņēmējdarbībai</t>
  </si>
  <si>
    <t>Uzsaukums par elastības finansējuma apjomu 2026.g.</t>
  </si>
  <si>
    <t>2.2.1.1.</t>
  </si>
  <si>
    <t>Notekūdeņu un to dūņu apsaimniekošanas sistēmas attīstība piesārņojuma samazināšanai</t>
  </si>
  <si>
    <t>4.1.1.3.</t>
  </si>
  <si>
    <t>Sabiedrības saliedēšana, veicinot jauniebraucēju iekļaušanos vietējā sabiedrībā un sekmējot starpkultūru komunikāciju</t>
  </si>
  <si>
    <t>4.3.3.1.</t>
  </si>
  <si>
    <t>Izglītības kvalitātes monitoringa sistēmas attīstība un nodrošināšana</t>
  </si>
  <si>
    <t>Dalība starptautiskos izglītības pētījumos izglītības kvalitātes monitoringa sistēmas attīstībai un nodrošināšanai</t>
  </si>
  <si>
    <t xml:space="preserve">Izmēģinājumprojekts strapprofesionāļu komandas atbalsta sniegšanai nemotivētiem cilvēkiem ar garīga rakstura traucējumiem (18+)  </t>
  </si>
  <si>
    <t>1.1.1.9.</t>
  </si>
  <si>
    <t>Pēcdoktorantūras pētījumi</t>
  </si>
  <si>
    <t>“Atjaunojamo energoresursu enerģijas veicināšana - biometāns”</t>
  </si>
  <si>
    <t>2.1.4.</t>
  </si>
  <si>
    <t>4.1.2.5.</t>
  </si>
  <si>
    <t>4.1.2.6.</t>
  </si>
  <si>
    <t>4.1.2.7.</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</si>
  <si>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</si>
  <si>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Sociālā iekļaušana</t>
  </si>
  <si>
    <t>Efektīva atbalsta un paliatīvās aprūpes pakalpojuma pilnveide, paaugstinot tā pieejamību pilngadīgām personām, kuru izārstēšana vairs nav iespējama</t>
  </si>
  <si>
    <t>Sabiedrībā balstītu sociālo pakalpojumu pieejamības palielināšana (DI turpinājums)</t>
  </si>
  <si>
    <t xml:space="preserve">Sociālo pakalpojumu efektivitātes un pieejamības palielināšana + SPOLIS
</t>
  </si>
  <si>
    <t>Katastrofu risku mazināšanas pasākumi</t>
  </si>
  <si>
    <t>Atbalsts nozaru vajadzībās balstītai pieaugušo izglītībai</t>
  </si>
  <si>
    <t>“Atjaunojamo energoresursu enerģijas veicināšana – saules enerģija u.c. AER elektroenerģija”</t>
  </si>
  <si>
    <t>RIS3 pētniecības un inovācijas centri</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</si>
  <si>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</si>
  <si>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</si>
  <si>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</si>
  <si>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“Sekmēt aktīvu iekļaušanu, lai veicinātu vienlīdzīgas iespējas, nediskriminēšanu un aktīvu līdzdalību, kā arī uzlabotu nodarbināmību,  jo īpaši attiecībā uz nelabvēlīgā situācijā esošām grupām”</t>
  </si>
  <si>
    <t>“Uzlabot vienlīdzīgu piekļuvi iekļaujošiem un kvalitatīviem pakalpojumiem izglītības, mācību un mūžizglītības jomā, attīstot pieejamu infrastruktūru, tostarp, veicinot noturību izglītošanā un mācībā attālinātā un tiešsaistes režīmā”</t>
  </si>
  <si>
    <t>"Uzlabot vienlīdzīgu piekļuvi iekļaujošiem un kvalitatīviem pakalpojumiem izglītības, mācību un mūžizglītības jomā, attīstot pieejamu infrastruktūru, tostarp, veicinot noturību izglītošanā un mācībā attālinātā un tiešsaistes režīmā”</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</si>
  <si>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</si>
  <si>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“Nodrošināt vienlīdzīgu piekļuvi veselības aprūpei un stiprināt veselības sistēmu, tostarp primārās veselības aprūpes noturību, un sekmēt pāreju no aprūpes iestādē uz ģimenē un kopienā balstītu aprūpi”</t>
  </si>
  <si>
    <t>3.1.1.7.</t>
  </si>
  <si>
    <t>3.1.1.8.</t>
  </si>
  <si>
    <t>2.3.1.4.</t>
  </si>
  <si>
    <t>2.3.1.5.</t>
  </si>
  <si>
    <t xml:space="preserve">Bezemisiju vilcieni </t>
  </si>
  <si>
    <t xml:space="preserve">Elektrotransportlīdzekļiem paredzēti lieljaudas uzlādes punkti </t>
  </si>
  <si>
    <t>2.4.</t>
  </si>
  <si>
    <t>2.4.1.</t>
  </si>
  <si>
    <t>“Veicināt ilgtspējīgu multimodālu mobilitāti, attīstot elektrotransportlīdzekļu uzlādes infrastruktūru”</t>
  </si>
  <si>
    <t>AER izmantošanas transportā veicināšana</t>
  </si>
  <si>
    <t xml:space="preserve">4.3.4.8. </t>
  </si>
  <si>
    <t>4.3.4.9.</t>
  </si>
  <si>
    <t>TP</t>
  </si>
  <si>
    <t>Atteikšanās no kūdras izmantošanas enerģētikā</t>
  </si>
  <si>
    <t>Atkritumu šķirošana, pārstrāde un reģenerācija</t>
  </si>
  <si>
    <t>TPC</t>
  </si>
  <si>
    <t>TPK</t>
  </si>
  <si>
    <t>ĪSAIS SAM NOSAUKUMS</t>
  </si>
  <si>
    <t xml:space="preserve">Energoefektivitātes paaugstināšana </t>
  </si>
  <si>
    <t>AER - biometāns</t>
  </si>
  <si>
    <t>Pielāgošanās klimata pārmaiņām</t>
  </si>
  <si>
    <t xml:space="preserve">Aprites ekonomikas veicināšana </t>
  </si>
  <si>
    <t xml:space="preserve">Dabas aizsardzības un bioloģiskās daudzveidības uzlabošana </t>
  </si>
  <si>
    <t xml:space="preserve">Ssaules un cita atjaunojamā elektroenerģija </t>
  </si>
  <si>
    <t>Ilgtspējīga daudzveidu mobilitāte</t>
  </si>
  <si>
    <t>Elektrotransportlīdzekļu lieljaudas uzlādes infrastruktūra</t>
  </si>
  <si>
    <t>TEN-T infrastruktūras attīstība</t>
  </si>
  <si>
    <t>Integrētās sociālās, ekonomiskās un vides attīstības un kultūras mantojuma, tūrisma un drošības veicināšana pilsētu teritorijās</t>
  </si>
  <si>
    <t>Iespēja piedalīties diskusijās un iesaistīties TPTP (Taisnīgas pārkārtošanās teritoriālais plāns) sagatavošanā/ īstenošanas uzraudzībā</t>
  </si>
  <si>
    <t>Mūžizglītība</t>
  </si>
  <si>
    <t>Nodarbinātība</t>
  </si>
  <si>
    <t>Vienlīdzīga piekļuve veselības aprūpei</t>
  </si>
  <si>
    <t>Uzlabota veselības aprūpes sistēmas efektivitāte un izturētspēja</t>
  </si>
  <si>
    <t>4.3.1.5.</t>
  </si>
  <si>
    <t>Sabiedrībā balstīto sociālo pakalpojumu infrastruktūras izveide un attīstība</t>
  </si>
  <si>
    <t>Infrastruktūra iekļaujošiem un kvalitatīviem pakalpojumiem izglītībā</t>
  </si>
  <si>
    <t>Izglītības un mācību sistēmas kvalitāte, efektivitāte un atbilstība darba tirgum</t>
  </si>
  <si>
    <t>Vienlīdzīga piekļuve kvalitatīvai un iekļaujošai izglītībai un mācībām</t>
  </si>
  <si>
    <t xml:space="preserve">Kultūras pakalpojumu pieejamība </t>
  </si>
  <si>
    <t>P&amp;I kapacitātes stiprināšana uzņēmumiem</t>
  </si>
  <si>
    <t>MVU konkurētspēja</t>
  </si>
  <si>
    <t>P&amp;I kapacitātes stiprināšana</t>
  </si>
  <si>
    <t>Aktīvā iekļaušana</t>
  </si>
  <si>
    <t>P&amp;I kapacitātes stiprināšana P&amp;A sistēmā</t>
  </si>
  <si>
    <t>RIS3 prasmju attīstība</t>
  </si>
  <si>
    <t>Digitalizācija uzņēmējdarbības attīstībai</t>
  </si>
  <si>
    <t>Sociālās infrastruktūras nodrošināšana</t>
  </si>
  <si>
    <t>Aktīvā iekļaušana un vienlīdzīgas iespējas</t>
  </si>
  <si>
    <t>Atstumtības riskam pakļauto personu un bērnu integrācija</t>
  </si>
  <si>
    <t xml:space="preserve">Uzsaukums par elastības finansējuma apjomu 2026.g. </t>
  </si>
  <si>
    <t>Gaisa piesārņojumu mazinošu pasākumu īstenošana, uzlabojot mājsaimniecību siltumapgādes sistēmas</t>
  </si>
  <si>
    <t>Gaisa piesārņojošo vielu emisiju samazināšana pašvaldību siltumapgādē</t>
  </si>
  <si>
    <t>Atbalsts uzņēmējdarbībai nepieciešamās publiskās infrastruktūras attīstībai, veicinot pāreju uz klimatneitrālu ekonomiku</t>
  </si>
  <si>
    <t>Klimata neitrāli risinājumi profesionālās izglītības iestāžu un koledžu izglītības programmās, vidē un infrastruktūrā</t>
  </si>
  <si>
    <t>Infrastruktūras un mācību vides pilnveide efektīvas, kvalitatīvas un mūsdienīgas izglītības īstenošanai speciālās izglītības iestādēs</t>
  </si>
  <si>
    <t>Izglītības iestāžu nodrošinājums pilnveidotā vispārējās izglītības satura kvalitatīvai ieviešanai pirmsskolas izglītības pakāpē</t>
  </si>
  <si>
    <t>Izglītības iestāžu nodrošinājums pilnveidotā vispārējās izglītības satura kvalitatīvai ieviešanai pamata un vidējās izglītības pakāpē</t>
  </si>
  <si>
    <t xml:space="preserve">Profesionālās izglītības iestāžu un koledžu mācību vide nozarēm aktuālo prasmju apguvei </t>
  </si>
  <si>
    <t>Kvalitatīvas un mūsdienīgas izglītības īstenošana pirmsskolas izglītības pakāpē</t>
  </si>
  <si>
    <t>Kvalitatīvas un mūsdienīgas izglītības īstenošana pamata un vidējās izglītības pakāpē</t>
  </si>
  <si>
    <t>Pedagogu metodiskā atbalsta centra izveide profesijas attīstībai un prestiža uzlabošanai</t>
  </si>
  <si>
    <t>Uzņēmuma atbalsts dalībai kapitāla tirgos</t>
  </si>
  <si>
    <t>1.2.1.3.</t>
  </si>
  <si>
    <t>Digitalizācijas priekšrocības</t>
  </si>
  <si>
    <t xml:space="preserve">Inovācijas laboratorija digitalizācijas priekšrocību izmantošanai </t>
  </si>
  <si>
    <t>Atbalsta pasākumi bērniem ar uzvedības un atkarību problēmām un to ģimenēm</t>
  </si>
  <si>
    <t>1.1.2.1.</t>
  </si>
  <si>
    <t>1.1.2.2.</t>
  </si>
  <si>
    <t>Produktivitātes aizdevumi (t.sk., ar kapitāla atlaidi) inovatīvām iekārtām, pētniecībai un attīstībai, tehnoloģiju pārnesei</t>
  </si>
  <si>
    <t>1.2.1.4.</t>
  </si>
  <si>
    <t>RIS3 industriālās prasmes</t>
  </si>
  <si>
    <t>KOPĀ (ar nac. līdzfinansējumu +15%**)</t>
  </si>
  <si>
    <t>** Nacionālais finansējums tiek norādīts ar 15% līdzfinansējuma likmi, ņemot vērā Programmā noteikto, ka tiks nodrošināts nacionālais līdzfinansējums vismaz 15% un ES fondu finansējuma likme prioritātes līmenī būs 85%. Atsevišķu investīciju gadījumā līdzfinansējuma likmes var atšķirties vienlaikus nodrošinot, ka tiks ievērots Programmā noteiktais, ka ES fondu līdzfinansējums tiks nodrošināts 85% prioritātes līmenī.</t>
  </si>
  <si>
    <t>Eiropas Savienības nozīmes biotopu vai purvu ekosistēmu atjaunošana</t>
  </si>
  <si>
    <t>Kapacitātes stiprināšanas pasākumi</t>
  </si>
  <si>
    <t>Nevalstisko organizāciju iesaiste veselības veicināšanas un slimību profilakses pasākumu īstenošanā</t>
  </si>
  <si>
    <t>4.1.2.8.</t>
  </si>
  <si>
    <t>Uzņēmumu digitālo prasmju attīstība</t>
  </si>
  <si>
    <t>Pašvaldību un plānošanas reģionu speciālistu prasmju paaugstināšana klimatneitrālas ekonomikas un sociālekonomisko seku saistībā ar klimata pārmaiņām mazināšanas jautājumos</t>
  </si>
  <si>
    <t>Nodarbināto prasmju paaugstināšana un atbalsts kvalifikācijas iegūšanai, atbalsts darbaspēka mācībām saskaņā ar uzņēmumu pieprasījumu</t>
  </si>
  <si>
    <t>1.2.3.6.</t>
  </si>
  <si>
    <t xml:space="preserve">Bezemisiju transportlīdzekļu izmantošanas veicināšana pašvaldībās </t>
  </si>
  <si>
    <t xml:space="preserve">NACIONĀLAIS līdzfinansējums </t>
  </si>
  <si>
    <t xml:space="preserve">Pētījumi ES Zaļā kursa jomā </t>
  </si>
  <si>
    <t>Nodarbinātības valsts aģentūras veiktspējas stiprināšana un pakalpojumu modernizēšana</t>
  </si>
  <si>
    <t>Valsts darba inspekcijas veiktspējas stiprināšana un pakalpojumu modernizēšana</t>
  </si>
  <si>
    <t>Atbalsts bērniem ar smagu diagnozi vai funkcionāliem traucējumiem, iespējamu vai esošu invaliditāti un viņu ģimenes locekļiem</t>
  </si>
  <si>
    <t>Atbalsts tehnoloģiju pārneses sistēmas pilnveidošanai</t>
  </si>
  <si>
    <t xml:space="preserve">Atbalsts Eiropas Digitālo inovāciju centru un reģionālo kontaktpunktu izveidei </t>
  </si>
  <si>
    <t>6.1.1.7.</t>
  </si>
  <si>
    <t>6.1.1.8.</t>
  </si>
  <si>
    <t>Pašvaldību un plānošanas reģionu kapacitātes uzlabošana</t>
  </si>
  <si>
    <t>Atbalsts jaunu produktu attīstībai un internacionalizācijai</t>
  </si>
  <si>
    <t>Sociālā dialoga attīstība, stiprinot sociālo partneru veiktspēju līdzdarboties likumdošanas, nacionālo reformu un koplīgumu slēgšanas pārrunu procesā</t>
  </si>
  <si>
    <t>Kapacitātes stiprināšanas pasākumi - Kohēzijas politikas fondu vadības informācijas sistēmas attīstība</t>
  </si>
  <si>
    <t>Kapacitātes stiprināšanas pasākumi - Administratīvās kapacitātes ceļakarte</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</si>
  <si>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</si>
  <si>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Administratīvās kapacitātes ceļakartei (TP prioritāte)</t>
  </si>
  <si>
    <t>KPVIS attīstība (TP prioritāte)</t>
  </si>
  <si>
    <t>KEM</t>
  </si>
  <si>
    <t>2023 II</t>
  </si>
  <si>
    <t>2023 III</t>
  </si>
  <si>
    <t>2023 IV</t>
  </si>
  <si>
    <t>2024 IV</t>
  </si>
  <si>
    <t>2024 III</t>
  </si>
  <si>
    <t>2024 II</t>
  </si>
  <si>
    <t>2024 I</t>
  </si>
  <si>
    <t>2025 I</t>
  </si>
  <si>
    <t>2025 II</t>
  </si>
  <si>
    <t>2025 III</t>
  </si>
  <si>
    <t>2025 IV</t>
  </si>
  <si>
    <t>2026 I</t>
  </si>
  <si>
    <t>2027 IV</t>
  </si>
  <si>
    <t>Nav iesniegts</t>
  </si>
  <si>
    <t>Iespējkapitāla ieguldījumi</t>
  </si>
  <si>
    <t>Apstiprināts 05.04.2023</t>
  </si>
  <si>
    <t>Apstiprināts 06.03.2023</t>
  </si>
  <si>
    <t>1.1.Research and skills</t>
  </si>
  <si>
    <t>1.2. Business support</t>
  </si>
  <si>
    <t>1.3. Digitization</t>
  </si>
  <si>
    <t>1.4. Digital connectivity</t>
  </si>
  <si>
    <t>2.1.Climate change mitigation and adaptation</t>
  </si>
  <si>
    <t>2.2. Environmental protection and development</t>
  </si>
  <si>
    <t>2.3. Promotion of sustainable multimodal urban mobility</t>
  </si>
  <si>
    <t>2.4. Promoting the use of RES in transport</t>
  </si>
  <si>
    <t>3.1. Sustainable TEN-T infrastructure</t>
  </si>
  <si>
    <t>4.1. Health promotion and care</t>
  </si>
  <si>
    <t>4.2. Education, skills and lifelong learning</t>
  </si>
  <si>
    <t>4.3. Employment and social inclusion</t>
  </si>
  <si>
    <t>4.4.Social inovations</t>
  </si>
  <si>
    <t>5.1. Regional development</t>
  </si>
  <si>
    <t>6.1. Transition to climate neutrality</t>
  </si>
  <si>
    <t>7.1. Capacity building measures (TA)</t>
  </si>
  <si>
    <t>7.1.</t>
  </si>
  <si>
    <t>SHORT NAME OF SPECIFIC OBJECITVE</t>
  </si>
  <si>
    <t>Name of SO</t>
  </si>
  <si>
    <t>Name of Priority</t>
  </si>
  <si>
    <t>Atbalsts MVU inovatīvas uzņēmējdarbības attīstībai</t>
  </si>
  <si>
    <t>Netiks īstenots</t>
  </si>
  <si>
    <t xml:space="preserve">TEHNISKĀ KOLONNA 
Aktuālais MK statuss </t>
  </si>
  <si>
    <t>TEHNISKĀ KOLONNA 
Statusa riska līmenis</t>
  </si>
  <si>
    <t>VIDĒJS</t>
  </si>
  <si>
    <t>ZEMS</t>
  </si>
  <si>
    <t>Apstiprināts 06.06.2023</t>
  </si>
  <si>
    <t>Developing skills to promote smart specialization, industrial transition and entrepreneurship</t>
  </si>
  <si>
    <t>RIS3 skill development</t>
  </si>
  <si>
    <t>Strengthening research and innovation capacity and introduction of advanced technologies for companies</t>
  </si>
  <si>
    <t>Use the advantages of digitalisation for business development</t>
  </si>
  <si>
    <t>Promote sustainable growth, competitiveness and job creation for SMEs, including through productive investments</t>
  </si>
  <si>
    <t>Promoting energy efficiency and reducing greenhouse gas emissions</t>
  </si>
  <si>
    <t>Promoting renewable energy - solar energy and other renewable energy</t>
  </si>
  <si>
    <t>Promoting lifelong learning, in particular flexible upskilling and reskilling opportunities for all taking into account entrepreneurial and digital skills, better anticipating change and new skills requirements based on labour market needs, facilitating career transitions and promoting professional mobility</t>
  </si>
  <si>
    <t>Promoting the socioeconomic integration of marginalised communities, low income households  and disadvantaged groups including people with special needs, through integrated actions including housing and social services</t>
  </si>
  <si>
    <t>Empowering regions and people to address the social, economic and environmental impacts of the transition to climate neutrality</t>
  </si>
  <si>
    <t>Strengthening of R&amp;I capacity for companies</t>
  </si>
  <si>
    <t>Digitalisation for business development</t>
  </si>
  <si>
    <t>Competitiveness of SMEs</t>
  </si>
  <si>
    <t>Increasing energy efficiency</t>
  </si>
  <si>
    <t>Solar energy and other renewable energy</t>
  </si>
  <si>
    <t>Lifelong learning</t>
  </si>
  <si>
    <t>Provision of social infrastructure</t>
  </si>
  <si>
    <t>Mitigating the consequences of the transition to climate neutrality</t>
  </si>
  <si>
    <t>Promoting climate change adaptation and disaster risk prevention and resilience</t>
  </si>
  <si>
    <t xml:space="preserve">Adaptation to climate change </t>
  </si>
  <si>
    <t>Strengthening research and innovation capacity and implementation of advanced technologies in the overall R&amp;D system</t>
  </si>
  <si>
    <t>Strengthening research and innovation capacity and introduction of advanced technologies in the overall R&amp;D system</t>
  </si>
  <si>
    <t>Improving equal access to inclusive and quality services in education, training and lifelong learning through developing accessible infrastructure, including by fostering resilience for distance and on-line education and training</t>
  </si>
  <si>
    <t>Improving the quality, inclusiveness, effectiveness and labour market relevance of education and training systems including through validation of non-formal and informal learning, to support acquisition of key competences including entrepreneurial and digital skills, and by promoting the introduction of dual-training systems and apprenticeships</t>
  </si>
  <si>
    <t>Promoting equal access to and completion of quality and inclusive education and training, in particular for disadvantaged groups, from early childhood education and care through general and vocational education and training, to tertiary level, as well as adult education and learning, including facilitating learning mobility for all and accessibility for persons with disabilities</t>
  </si>
  <si>
    <t>Strengthening of R&amp;I capacity</t>
  </si>
  <si>
    <t>Infrastructure for inclusive and quality services in education</t>
  </si>
  <si>
    <t>Quality, efficiency and relevance of the education and training system to the labor market</t>
  </si>
  <si>
    <t>Equal access to quality and inclusive education and training</t>
  </si>
  <si>
    <t xml:space="preserve">Promoting renewable energy - biomethan </t>
  </si>
  <si>
    <t xml:space="preserve">Renewable energy - biomethan </t>
  </si>
  <si>
    <t>Enhancing the role of culture and sustainable tourism in economic development, social inclusion and social innovation</t>
  </si>
  <si>
    <t>Fostering active inclusion with a view to promoting equal opportunities, non-discrimination and active participation,
and improving employability, in particular for disadvantaged groups.</t>
  </si>
  <si>
    <t>Local territory integrated social, economic and environmental development, culture, natural heritage, sustainable tourism, and security in functional urban areas</t>
  </si>
  <si>
    <t>Integrated social, economic and environmental development, culture, natural heritage, sustainable tourism, and promoting security in urban areas</t>
  </si>
  <si>
    <t>Availability of cultural services</t>
  </si>
  <si>
    <t>Active participation and equal opportunities.</t>
  </si>
  <si>
    <t>Improving access to employment and activation measures for all jobseekers, in particular young people, especially
through the implementation of the Youth Guarantee, for long-term unemployed and disadvantaged groups on the
labour market, and for inactive people, as well as through the promotion of self-employment and the social economy.</t>
  </si>
  <si>
    <t>Enhancing equal and timely access to quality, sustainable and affordable services; improve social protection systems, including promoting access to social protection; improving accessibility, effectiveness and resilience of long-term care services</t>
  </si>
  <si>
    <t>Promote the social integration of persons at risk of poverty or social exclusion through social innovations</t>
  </si>
  <si>
    <t>Employment</t>
  </si>
  <si>
    <t>Active participation.</t>
  </si>
  <si>
    <t>Social inclusion</t>
  </si>
  <si>
    <t>Integration of persons and children at risk of exclusion</t>
  </si>
  <si>
    <t>Social innovations</t>
  </si>
  <si>
    <t>Enhancing digital connectivity</t>
  </si>
  <si>
    <t>Promoting sustainable multimodal urban mobility</t>
  </si>
  <si>
    <t>Promoting sustainable multimodal mobility by the development of charging infrastructure for electric vehicles</t>
  </si>
  <si>
    <t>Development of a climate resilient, intelligent, secure, sustainable and intermodal TEN-T infrastructure</t>
  </si>
  <si>
    <t>Digital connectivity</t>
  </si>
  <si>
    <t>Sustainable multimodal mobility</t>
  </si>
  <si>
    <t>High power charging infrastructure for electric vehicles</t>
  </si>
  <si>
    <t>Development of TEN-T infrastructure</t>
  </si>
  <si>
    <t>Reaping the advantages of digitalisation for citizens, companies, research organisations and public authorities</t>
  </si>
  <si>
    <t xml:space="preserve">Promoting sustainable water management </t>
  </si>
  <si>
    <t>Promoting sustainable water management</t>
  </si>
  <si>
    <t>Promoting the transition to a circular economy</t>
  </si>
  <si>
    <t>Enhancing protection and preservation of nature, biodiversity and green infrastructure, especially in urban areas, and reducing all forms of pollution</t>
  </si>
  <si>
    <t>Enhancing protection and preservation of nature, biodiversity and green infrastructure, including in urban areas, and reducing all forms of pollution</t>
  </si>
  <si>
    <t>Local territory integrated social, economic and environmental development, culture, natural heritage, sustainable tourism, and promoting security in functional urban areas</t>
  </si>
  <si>
    <t>Mitigation of the economic, social and environmental impacts of the transition to climate neutrality in the most affected regions</t>
  </si>
  <si>
    <t>"Pārejas uz klimatneitralitāti radīto ekonomisko, sociālo un vides seku mazināšana visvairāk skartajos reģionos"</t>
  </si>
  <si>
    <t xml:space="preserve">Ūdenssaimniecība </t>
  </si>
  <si>
    <t>Bioloģiskās daudzveidības uzlabošana un piesārņojuma mazināšana</t>
  </si>
  <si>
    <t>Pirmsskolas izglītības iestāžu infrastruktūras attīstība</t>
  </si>
  <si>
    <t xml:space="preserve"> Digitalisation advantages</t>
  </si>
  <si>
    <t>Water management</t>
  </si>
  <si>
    <t>Promoting of circular economy</t>
  </si>
  <si>
    <t>Enhancing biodiversity and reducing pollution</t>
  </si>
  <si>
    <t>Mitigating the impacts of the transition to climate neutrality</t>
  </si>
  <si>
    <t>Ensuring equal access to health care and fostering resilience of health systems, including primary care, and promoting the transition from institutional to family-based and community-based care;</t>
  </si>
  <si>
    <t>Enhancing equal and timely provision of quality, sustainable and affordable health care, health promotion and disease prevention services, improving the efficiency and resilience of health care systems</t>
  </si>
  <si>
    <t>Equal access to health care</t>
  </si>
  <si>
    <t>Enhancing efficiency and resilience of the healthcare system</t>
  </si>
  <si>
    <t>Nav informācijas, ka SAM MKN projekta izstrāde būtu uzsākta. Virzība TAP apstiprināšanai MK nav iespējama līdz 2023.g. II cet. beigām.</t>
  </si>
  <si>
    <t>Apstiprināts 20.06.2023</t>
  </si>
  <si>
    <t>Apstiprināts 
06.06.2023</t>
  </si>
  <si>
    <t>Apstiprināts 
27.06.2023</t>
  </si>
  <si>
    <t>saskaņots ar priekšlikumiem</t>
  </si>
  <si>
    <t>Apstiprināts</t>
  </si>
  <si>
    <t>Apstiprināts 04.07.2023.</t>
  </si>
  <si>
    <t xml:space="preserve">Apturēta MK noteikumu virzība/saskaņošana. 4.1.1.2. pasākuma īstenošanas noteikumi tiks virzīti uz MK tikai tad, kad būs zināmas pilnas Stradiņu B korpusa būvniecības izmaksas, un zināmi šo izmaksu finansēšanas avoti. </t>
  </si>
  <si>
    <t>Apstiprināts 13.07.2023. MK sēdē</t>
  </si>
  <si>
    <t>ES fondu 2021.–2027. gada plānošanas perioda MK noteikumu par specifisko atbalsta mērķu ieviešanu izstrādes laika grafika riski</t>
  </si>
  <si>
    <r>
      <t>ES FONDU finansējums</t>
    </r>
    <r>
      <rPr>
        <sz val="7"/>
        <rFont val="Times New Roman"/>
        <family val="1"/>
        <charset val="186"/>
      </rPr>
      <t xml:space="preserve"> 
(ieskaitot elastības finansējumu)*</t>
    </r>
  </si>
  <si>
    <t>Vidēja riska regulējums</t>
  </si>
  <si>
    <t>Apstiprinātais regulējums</t>
  </si>
  <si>
    <t>Zema riska regulējums</t>
  </si>
  <si>
    <t>Regulējums izstrādei pēc 2023.gada</t>
  </si>
  <si>
    <t xml:space="preserve">Pakalpojumu kvalitātes un pieejamības uzlabošana, tuvinot VSAC filiāles kopienā sniegtajiem (ģimeniskā vidē pietuvinātiem) pakalpojumiem </t>
  </si>
  <si>
    <t>Dzelzceļa transporta attīstība un energoefektivitātes uzlabošana sabiedriskajos pasažieru pārvadājumos</t>
  </si>
  <si>
    <t>Finanšu ministrs</t>
  </si>
  <si>
    <t>Evita Bāliņa, 26304894</t>
  </si>
  <si>
    <t>evita.balina@fm.gov.lv</t>
  </si>
  <si>
    <t>A. Ašeradens</t>
  </si>
  <si>
    <t>2. pielikums 
Informatīvajam ziņojumam
"Informatīvais ziņojums par Finanšu ministrijas pārziņā esošo
 Eiropas Savienības fondu un ārvalstu finanšu palīdzības aktualitātēm 
līdz 2023. gada 1. septembrim (pusgada ziņojums)"</t>
  </si>
  <si>
    <t>Sabiedrības saliedēšana, veicinot sabiedrības pašorganizēšanos un paplašinot sadarbības un līdzdarbības prasmes un iespējas</t>
  </si>
  <si>
    <t>Labklājības ministrijas infrastruktūras pieejamības nodrošināšana</t>
  </si>
  <si>
    <t>Profesionāla un mūsdienīga sociālā darba attīstība</t>
  </si>
  <si>
    <t>Plānots izskatīt AK 26.10.2023</t>
  </si>
  <si>
    <t>2024 IV***</t>
  </si>
  <si>
    <t>2025 I***</t>
  </si>
  <si>
    <t>2023 IV***</t>
  </si>
  <si>
    <t>*** 4.1.1.1. un 4.2.1.2. pasākumu izstrāde tiks uzsākta pēc likumprojekta bērnu attīstības vajadzību atbalstam pieņemšanas Saeimā, savukārt 1.2.1.4. pasākums
 tiks uzsākts, pēc grozījumiem Zinātniskās darbības likumā.</t>
  </si>
  <si>
    <t>4.3.4.3.****</t>
  </si>
  <si>
    <t>4.3.5.2.****</t>
  </si>
  <si>
    <r>
      <t xml:space="preserve">Plānotais atlases uzsākšanas laiks </t>
    </r>
    <r>
      <rPr>
        <sz val="7"/>
        <color theme="1"/>
        <rFont val="Times New Roman"/>
        <family val="1"/>
        <charset val="186"/>
      </rPr>
      <t xml:space="preserve">(gads un ceturksnis) </t>
    </r>
  </si>
  <si>
    <r>
      <t xml:space="preserve">Iesniegšana apstiprināšanai MK </t>
    </r>
    <r>
      <rPr>
        <sz val="7"/>
        <color theme="1"/>
        <rFont val="Times New Roman"/>
        <family val="1"/>
        <charset val="186"/>
      </rPr>
      <t>(gads un ceturksnis)</t>
    </r>
  </si>
  <si>
    <t>Uzsākta UK rakstiskā procedūra 17.10.2023</t>
  </si>
  <si>
    <t>2026 II</t>
  </si>
  <si>
    <t>2026 III</t>
  </si>
  <si>
    <r>
      <t xml:space="preserve">Saskaņošanas uzsākšana TAP  </t>
    </r>
    <r>
      <rPr>
        <sz val="7"/>
        <color theme="1"/>
        <rFont val="Times New Roman"/>
        <family val="1"/>
        <charset val="186"/>
      </rPr>
      <t>(gads un ceturksnis)</t>
    </r>
    <r>
      <rPr>
        <b/>
        <sz val="7"/>
        <color theme="1"/>
        <rFont val="Times New Roman"/>
        <family val="1"/>
        <charset val="186"/>
      </rPr>
      <t>/ faktiskais datums</t>
    </r>
  </si>
  <si>
    <r>
      <t xml:space="preserve">Iesniegšana UK 2021-2027
</t>
    </r>
    <r>
      <rPr>
        <sz val="7"/>
        <rFont val="Times New Roman"/>
        <family val="1"/>
        <charset val="186"/>
      </rPr>
      <t>(gads un ceturksnis)</t>
    </r>
    <r>
      <rPr>
        <b/>
        <sz val="7"/>
        <rFont val="Times New Roman"/>
        <family val="1"/>
        <charset val="186"/>
      </rPr>
      <t>/ UK apstiprināšanas datums</t>
    </r>
  </si>
  <si>
    <r>
      <t>Iesniegšana AK</t>
    </r>
    <r>
      <rPr>
        <sz val="7"/>
        <rFont val="Times New Roman"/>
        <family val="1"/>
        <charset val="186"/>
      </rPr>
      <t xml:space="preserve"> 20</t>
    </r>
    <r>
      <rPr>
        <b/>
        <sz val="7"/>
        <rFont val="Times New Roman"/>
        <family val="1"/>
        <charset val="186"/>
      </rPr>
      <t>21-2027</t>
    </r>
    <r>
      <rPr>
        <sz val="7"/>
        <rFont val="Times New Roman"/>
        <family val="1"/>
        <charset val="186"/>
      </rPr>
      <t xml:space="preserve">
(gads un ceturksnis)/</t>
    </r>
    <r>
      <rPr>
        <b/>
        <sz val="7"/>
        <rFont val="Times New Roman"/>
        <family val="1"/>
        <charset val="186"/>
      </rPr>
      <t xml:space="preserve"> Izskatīšanas datums AK</t>
    </r>
  </si>
  <si>
    <t xml:space="preserve">**** Par 4.3.4.3. pasākuma 2.kārtu un 4.3.5.2. pasākumu Labklājības ministrija ierosinās grozījumus ES kohēzijas politikas programmā 2021.–2027. gadam. Šie pasākumi netiks īstenoti.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</si>
</sst>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yyyy\.mmmm"/>
    <numFmt numFmtId="165" formatCode="_-* #,##0_-;\-* #,##0_-;_-* &quot;-&quot;??_-;_-@_-"/>
  </numFmts>
  <fonts count="28" x14ac:knownFonts="1">
    <font>
      <sz val="11"/>
      <color theme="1"/>
      <name val="Calibri"/>
      <family val="2"/>
      <charset val="186"/>
      <scheme val="minor"/>
    </font>
    <font>
      <sz val="11"/>
      <color theme="1"/>
      <name val="Calibri"/>
      <family val="2"/>
      <charset val="186"/>
      <scheme val="minor"/>
    </font>
    <font>
      <sz val="11"/>
      <color theme="1"/>
      <name val="Arial"/>
      <family val="2"/>
      <charset val="186"/>
    </font>
    <font>
      <sz val="11"/>
      <color theme="1"/>
      <name val="Arial"/>
      <family val="2"/>
      <charset val="186"/>
    </font>
    <font>
      <u/>
      <sz val="11"/>
      <color theme="10"/>
      <name val="Calibri"/>
      <family val="2"/>
      <charset val="186"/>
      <scheme val="minor"/>
    </font>
    <font>
      <sz val="10"/>
      <color theme="1"/>
      <name val="Times New Roman"/>
      <family val="1"/>
      <charset val="186"/>
    </font>
    <font>
      <sz val="11"/>
      <color theme="1"/>
      <name val="Times New Roman"/>
      <family val="1"/>
      <charset val="186"/>
    </font>
    <font>
      <b/>
      <sz val="8"/>
      <color theme="1"/>
      <name val="Times New Roman"/>
      <family val="1"/>
      <charset val="186"/>
    </font>
    <font>
      <sz val="8"/>
      <name val="Times New Roman"/>
      <family val="1"/>
      <charset val="186"/>
    </font>
    <font>
      <sz val="8"/>
      <name val="Calibri"/>
      <family val="2"/>
      <charset val="186"/>
      <scheme val="minor"/>
    </font>
    <font>
      <sz val="11"/>
      <color theme="1"/>
      <name val="Calibri"/>
      <family val="2"/>
      <scheme val="minor"/>
    </font>
    <font>
      <sz val="12"/>
      <color theme="1"/>
      <name val="Times New Roman"/>
      <family val="2"/>
      <charset val="186"/>
    </font>
    <font>
      <b/>
      <sz val="8"/>
      <name val="Times New Roman"/>
      <family val="1"/>
      <charset val="186"/>
    </font>
    <font>
      <sz val="9"/>
      <color theme="1"/>
      <name val="Times New Roman"/>
      <family val="1"/>
      <charset val="186"/>
    </font>
    <font>
      <b/>
      <sz val="7"/>
      <color theme="1"/>
      <name val="Times New Roman"/>
      <family val="1"/>
      <charset val="186"/>
    </font>
    <font>
      <b/>
      <sz val="7"/>
      <name val="Times New Roman"/>
      <family val="1"/>
      <charset val="186"/>
    </font>
    <font>
      <sz val="7"/>
      <name val="Times New Roman"/>
      <family val="1"/>
      <charset val="186"/>
    </font>
    <font>
      <sz val="7"/>
      <color theme="1"/>
      <name val="Times New Roman"/>
      <family val="1"/>
      <charset val="186"/>
    </font>
    <font>
      <b/>
      <sz val="9"/>
      <name val="Times New Roman"/>
      <family val="1"/>
      <charset val="186"/>
    </font>
    <font>
      <sz val="9"/>
      <name val="Times New Roman"/>
      <family val="1"/>
      <charset val="186"/>
    </font>
    <font>
      <b/>
      <sz val="9"/>
      <color theme="1"/>
      <name val="Times New Roman"/>
      <family val="1"/>
      <charset val="186"/>
    </font>
    <font>
      <sz val="9"/>
      <color theme="0" tint="-0.499984740745262"/>
      <name val="Times New Roman"/>
      <family val="1"/>
      <charset val="186"/>
    </font>
    <font>
      <sz val="9"/>
      <color rgb="FF0070C0"/>
      <name val="Times New Roman"/>
      <family val="1"/>
      <charset val="186"/>
    </font>
    <font>
      <sz val="12"/>
      <name val="Times New Roman"/>
      <family val="1"/>
      <charset val="186"/>
    </font>
    <font>
      <sz val="14"/>
      <name val="Times New Roman"/>
      <family val="1"/>
      <charset val="186"/>
    </font>
    <font>
      <sz val="8"/>
      <name val="Calibri"/>
      <family val="2"/>
      <charset val="186"/>
    </font>
    <font>
      <b/>
      <sz val="11"/>
      <name val="Times New Roman"/>
      <family val="1"/>
      <charset val="186"/>
    </font>
    <font>
      <sz val="11"/>
      <name val="Times New Roman"/>
      <family val="1"/>
      <charset val="186"/>
    </font>
  </fonts>
  <fills count="4">
    <fill>
      <patternFill patternType="none"/>
    </fill>
    <fill>
      <patternFill patternType="gray125"/>
    </fill>
    <fill>
      <patternFill patternType="solid">
        <fgColor theme="4" tint="0.79998168889431442"/>
        <bgColor indexed="64"/>
      </patternFill>
    </fill>
    <fill>
      <patternFill patternType="solid">
        <fgColor theme="4"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dotted">
        <color indexed="64"/>
      </left>
      <right style="dotted">
        <color indexed="64"/>
      </right>
      <top/>
      <bottom style="dotted">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9619">
    <xf numFmtId="0" fontId="0" fillId="0" borderId="0"/>
    <xf numFmtId="43" fontId="1" fillId="0" borderId="0" applyFont="0" applyFill="0" applyBorder="0" applyAlignment="0" applyProtection="0"/>
    <xf numFmtId="43" fontId="1" fillId="0" borderId="0" applyFont="0" applyFill="0" applyBorder="0" applyAlignment="0" applyProtection="0"/>
    <xf numFmtId="0" fontId="3" fillId="0" borderId="0"/>
    <xf numFmtId="0" fontId="2"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0" fontId="2"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0" fillId="0" borderId="0" applyFont="0" applyFill="0" applyBorder="0" applyAlignment="0" applyProtection="0"/>
    <xf numFmtId="43" fontId="1" fillId="0" borderId="0" applyFont="0" applyFill="0" applyBorder="0" applyAlignment="0" applyProtection="0"/>
    <xf numFmtId="0" fontId="11" fillId="0" borderId="0"/>
    <xf numFmtId="0" fontId="1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cellStyleXfs>
  <cellXfs count="133">
    <xf numFmtId="0" fontId="0" fillId="0" borderId="0" xfId="0"/>
    <xf numFmtId="0" fontId="5" fillId="0" borderId="0" xfId="0" applyFont="1"/>
    <xf numFmtId="0" fontId="13" fillId="0" borderId="0" xfId="0" applyFont="1"/>
    <xf numFmtId="0" fontId="14" fillId="3"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7" fillId="0" borderId="0" xfId="0" applyFont="1" applyAlignment="1">
      <alignment horizontal="center" vertical="top"/>
    </xf>
    <xf numFmtId="0" fontId="13" fillId="0" borderId="0" xfId="0" applyFont="1" applyAlignment="1">
      <alignment horizontal="left" vertical="top"/>
    </xf>
    <xf numFmtId="0" fontId="19" fillId="0" borderId="0" xfId="0" applyFont="1" applyAlignment="1">
      <alignment horizontal="center" vertical="top"/>
    </xf>
    <xf numFmtId="0" fontId="13" fillId="0" borderId="0" xfId="0" applyFont="1" applyAlignment="1">
      <alignment horizontal="center" vertical="top"/>
    </xf>
    <xf numFmtId="0" fontId="13" fillId="0" borderId="0" xfId="0" applyFont="1" applyAlignment="1">
      <alignment horizontal="center"/>
    </xf>
    <xf numFmtId="0" fontId="20" fillId="0" borderId="0" xfId="0" applyFont="1" applyAlignment="1">
      <alignment horizontal="center"/>
    </xf>
    <xf numFmtId="3" fontId="13" fillId="0" borderId="0" xfId="0" applyNumberFormat="1" applyFont="1" applyAlignment="1">
      <alignment horizontal="center"/>
    </xf>
    <xf numFmtId="0" fontId="6" fillId="0" borderId="0" xfId="0" applyFont="1" applyAlignment="1">
      <alignment horizontal="center" vertical="top"/>
    </xf>
    <xf numFmtId="3" fontId="13" fillId="0" borderId="0" xfId="0" applyNumberFormat="1" applyFont="1" applyAlignment="1">
      <alignment horizontal="center" vertical="top"/>
    </xf>
    <xf numFmtId="0" fontId="13" fillId="0" borderId="0" xfId="0" applyFont="1" applyAlignment="1">
      <alignment horizontal="left"/>
    </xf>
    <xf numFmtId="0" fontId="6" fillId="0" borderId="0" xfId="0" applyFont="1" applyAlignment="1">
      <alignment horizontal="left" vertical="top"/>
    </xf>
    <xf numFmtId="3" fontId="21" fillId="0" borderId="0" xfId="0" applyNumberFormat="1" applyFont="1" applyAlignment="1">
      <alignment horizontal="center"/>
    </xf>
    <xf numFmtId="0" fontId="19" fillId="0" borderId="0" xfId="0" applyFont="1" applyAlignment="1">
      <alignment horizontal="left" vertical="top" wrapText="1"/>
    </xf>
    <xf numFmtId="0" fontId="22" fillId="0" borderId="0" xfId="0" applyFont="1" applyAlignment="1">
      <alignment horizontal="left" vertical="top" wrapText="1"/>
    </xf>
    <xf numFmtId="3" fontId="21" fillId="0" borderId="0" xfId="0" applyNumberFormat="1" applyFont="1" applyAlignment="1">
      <alignment horizontal="right"/>
    </xf>
    <xf numFmtId="3" fontId="18" fillId="0" borderId="0" xfId="0" applyNumberFormat="1" applyFont="1" applyAlignment="1">
      <alignment horizontal="center" vertical="top"/>
    </xf>
    <xf numFmtId="3" fontId="20" fillId="0" borderId="0" xfId="0" applyNumberFormat="1" applyFont="1" applyAlignment="1">
      <alignment horizontal="center"/>
    </xf>
    <xf numFmtId="10" fontId="20" fillId="0" borderId="0" xfId="0" applyNumberFormat="1" applyFont="1" applyAlignment="1">
      <alignment horizont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165" fontId="22" fillId="0" borderId="0" xfId="2411" applyNumberFormat="1" applyFont="1" applyAlignment="1">
      <alignment horizontal="left" vertical="top" wrapText="1"/>
    </xf>
    <xf numFmtId="165" fontId="20" fillId="0" borderId="0" xfId="0" applyNumberFormat="1" applyFont="1" applyAlignment="1">
      <alignment horizontal="center"/>
    </xf>
    <xf numFmtId="0" fontId="14" fillId="3" borderId="4" xfId="0" applyFont="1" applyFill="1" applyBorder="1" applyAlignment="1">
      <alignment horizontal="center" vertical="center" wrapText="1"/>
    </xf>
    <xf numFmtId="0" fontId="14" fillId="0" borderId="4" xfId="0" applyFont="1" applyBorder="1" applyAlignment="1">
      <alignment horizontal="center" vertical="center" wrapText="1"/>
    </xf>
    <xf numFmtId="0" fontId="8" fillId="0" borderId="0" xfId="0" applyFont="1" applyAlignment="1">
      <alignment horizontal="left" vertical="top"/>
    </xf>
    <xf numFmtId="0" fontId="7" fillId="0" borderId="0" xfId="0" applyFont="1" applyAlignment="1">
      <alignment horizontal="left" vertical="top"/>
    </xf>
    <xf numFmtId="0" fontId="14" fillId="0" borderId="0" xfId="0" applyFont="1" applyAlignment="1">
      <alignment horizontal="center" vertical="center" wrapText="1"/>
    </xf>
    <xf numFmtId="0" fontId="19" fillId="0" borderId="0" xfId="0" applyFont="1" applyAlignment="1">
      <alignment horizontal="center" vertical="center" wrapText="1"/>
    </xf>
    <xf numFmtId="14" fontId="19" fillId="0" borderId="0" xfId="0" applyNumberFormat="1" applyFont="1" applyAlignment="1">
      <alignment horizontal="center" vertical="center" wrapText="1"/>
    </xf>
    <xf numFmtId="0" fontId="19" fillId="0" borderId="0" xfId="0" applyFont="1" applyAlignment="1">
      <alignment horizontal="left" vertical="center" wrapText="1"/>
    </xf>
    <xf numFmtId="14" fontId="19" fillId="0" borderId="0" xfId="0" applyNumberFormat="1" applyFont="1" applyAlignment="1">
      <alignment horizontal="left" vertical="center" wrapText="1"/>
    </xf>
    <xf numFmtId="14" fontId="19" fillId="0" borderId="0" xfId="0" applyNumberFormat="1" applyFont="1" applyAlignment="1">
      <alignment horizontal="center" vertical="center"/>
    </xf>
    <xf numFmtId="0" fontId="12" fillId="0" borderId="0" xfId="0" applyFont="1" applyAlignment="1">
      <alignment horizontal="center" vertical="center"/>
    </xf>
    <xf numFmtId="0" fontId="19" fillId="0" borderId="0" xfId="0" applyFont="1" applyAlignment="1">
      <alignment horizontal="center" vertical="center"/>
    </xf>
    <xf numFmtId="0" fontId="19" fillId="0" borderId="0" xfId="3" applyFont="1" applyAlignment="1">
      <alignment horizontal="left" vertical="center" wrapText="1"/>
    </xf>
    <xf numFmtId="0" fontId="19" fillId="0" borderId="0" xfId="0" applyFont="1" applyAlignment="1">
      <alignment horizontal="left" vertical="center"/>
    </xf>
    <xf numFmtId="0" fontId="19" fillId="0" borderId="0" xfId="2409" applyFont="1" applyAlignment="1">
      <alignment horizontal="center" vertical="center" wrapText="1"/>
    </xf>
    <xf numFmtId="0" fontId="12" fillId="0" borderId="0" xfId="0" applyFont="1" applyAlignment="1">
      <alignment horizontal="center" vertical="top"/>
    </xf>
    <xf numFmtId="0" fontId="19" fillId="0" borderId="0" xfId="3" applyFont="1" applyAlignment="1">
      <alignment horizontal="center" vertical="center" wrapText="1"/>
    </xf>
    <xf numFmtId="3" fontId="21" fillId="0" borderId="0" xfId="0" applyNumberFormat="1" applyFont="1" applyAlignment="1">
      <alignment horizontal="left"/>
    </xf>
    <xf numFmtId="0" fontId="8" fillId="0" borderId="1" xfId="0" applyFont="1" applyBorder="1" applyAlignment="1">
      <alignment horizontal="center" vertical="center"/>
    </xf>
    <xf numFmtId="1"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3" fontId="8" fillId="0" borderId="1" xfId="0" applyNumberFormat="1" applyFont="1" applyBorder="1" applyAlignment="1">
      <alignment horizontal="center" vertical="center" wrapText="1"/>
    </xf>
    <xf numFmtId="14" fontId="19" fillId="0" borderId="1" xfId="0" applyNumberFormat="1" applyFont="1" applyBorder="1" applyAlignment="1">
      <alignment horizontal="center" vertical="center" wrapText="1"/>
    </xf>
    <xf numFmtId="0" fontId="19" fillId="0" borderId="1" xfId="0" applyFont="1" applyBorder="1" applyAlignment="1">
      <alignment horizontal="center" vertical="center" wrapText="1"/>
    </xf>
    <xf numFmtId="14" fontId="19" fillId="0" borderId="1" xfId="0" applyNumberFormat="1" applyFont="1" applyBorder="1" applyAlignment="1">
      <alignment horizontal="center" vertical="center"/>
    </xf>
    <xf numFmtId="0" fontId="19" fillId="0" borderId="1" xfId="0" applyFont="1" applyBorder="1" applyAlignment="1">
      <alignment horizontal="left" vertical="center"/>
    </xf>
    <xf numFmtId="0" fontId="19" fillId="0" borderId="4" xfId="0" applyFont="1" applyBorder="1" applyAlignment="1">
      <alignment horizontal="center" vertical="center" wrapText="1"/>
    </xf>
    <xf numFmtId="14" fontId="19" fillId="0" borderId="6" xfId="0" applyNumberFormat="1" applyFont="1" applyBorder="1" applyAlignment="1">
      <alignment horizontal="center" vertical="center" wrapText="1"/>
    </xf>
    <xf numFmtId="14" fontId="19" fillId="0" borderId="4" xfId="0" applyNumberFormat="1" applyFont="1" applyBorder="1" applyAlignment="1">
      <alignment horizontal="center" vertical="center" wrapText="1"/>
    </xf>
    <xf numFmtId="14" fontId="8" fillId="0" borderId="1" xfId="0" applyNumberFormat="1" applyFont="1" applyBorder="1" applyAlignment="1">
      <alignment horizontal="center" vertical="center"/>
    </xf>
    <xf numFmtId="0" fontId="19" fillId="0" borderId="6" xfId="0" applyFont="1" applyBorder="1" applyAlignment="1">
      <alignment horizontal="left" vertical="center"/>
    </xf>
    <xf numFmtId="0" fontId="8" fillId="0" borderId="1" xfId="14" applyFont="1" applyBorder="1" applyAlignment="1">
      <alignment horizontal="left" vertical="center"/>
    </xf>
    <xf numFmtId="3" fontId="8" fillId="0" borderId="1" xfId="0" applyNumberFormat="1" applyFont="1" applyBorder="1" applyAlignment="1">
      <alignment horizontal="center" vertical="center"/>
    </xf>
    <xf numFmtId="0" fontId="19" fillId="0" borderId="1" xfId="0" applyFont="1" applyBorder="1" applyAlignment="1">
      <alignment horizontal="left" vertical="center" wrapText="1"/>
    </xf>
    <xf numFmtId="1" fontId="8" fillId="0" borderId="1" xfId="0" applyNumberFormat="1" applyFont="1" applyBorder="1" applyAlignment="1">
      <alignment horizontal="center" vertical="center"/>
    </xf>
    <xf numFmtId="0" fontId="8" fillId="0" borderId="1" xfId="0" applyFont="1" applyBorder="1" applyAlignment="1">
      <alignment vertical="center" wrapText="1"/>
    </xf>
    <xf numFmtId="49" fontId="8" fillId="0" borderId="1" xfId="0" applyNumberFormat="1" applyFont="1" applyBorder="1" applyAlignment="1">
      <alignment horizontal="center" vertical="center"/>
    </xf>
    <xf numFmtId="14" fontId="19" fillId="0" borderId="1" xfId="0" applyNumberFormat="1" applyFont="1" applyBorder="1" applyAlignment="1">
      <alignment horizontal="left" vertical="center" wrapText="1"/>
    </xf>
    <xf numFmtId="0" fontId="8" fillId="0" borderId="1" xfId="0" applyFont="1" applyBorder="1" applyAlignment="1">
      <alignment horizontal="justify" vertical="center" wrapText="1"/>
    </xf>
    <xf numFmtId="0" fontId="18" fillId="0" borderId="1" xfId="0" applyFont="1" applyBorder="1" applyAlignment="1">
      <alignment horizontal="left" vertical="center" wrapText="1"/>
    </xf>
    <xf numFmtId="14" fontId="19" fillId="0" borderId="4" xfId="0" applyNumberFormat="1" applyFont="1" applyBorder="1" applyAlignment="1">
      <alignment horizontal="center" vertical="center"/>
    </xf>
    <xf numFmtId="0" fontId="19" fillId="0" borderId="1" xfId="0" applyFont="1" applyBorder="1" applyAlignment="1">
      <alignment horizontal="center" vertical="center"/>
    </xf>
    <xf numFmtId="0" fontId="8" fillId="0" borderId="1" xfId="0" applyFont="1" applyBorder="1" applyAlignment="1">
      <alignment horizontal="left" vertical="center"/>
    </xf>
    <xf numFmtId="0" fontId="19" fillId="0" borderId="6" xfId="0" applyFont="1" applyBorder="1" applyAlignment="1">
      <alignment horizontal="left" vertical="center" wrapText="1"/>
    </xf>
    <xf numFmtId="0" fontId="19" fillId="0" borderId="4" xfId="0" applyFont="1" applyBorder="1" applyAlignment="1">
      <alignment horizontal="center" vertical="center"/>
    </xf>
    <xf numFmtId="3" fontId="19" fillId="0" borderId="1" xfId="0" applyNumberFormat="1" applyFont="1" applyBorder="1" applyAlignment="1">
      <alignment horizontal="left" vertical="center"/>
    </xf>
    <xf numFmtId="3" fontId="19" fillId="0" borderId="1" xfId="0" applyNumberFormat="1" applyFont="1" applyBorder="1" applyAlignment="1">
      <alignment horizontal="center" vertical="center" wrapText="1"/>
    </xf>
    <xf numFmtId="0" fontId="19" fillId="0" borderId="6" xfId="0" applyFont="1" applyBorder="1" applyAlignment="1">
      <alignment horizontal="center" vertical="center"/>
    </xf>
    <xf numFmtId="4" fontId="8" fillId="0" borderId="1" xfId="0" applyNumberFormat="1" applyFont="1" applyBorder="1" applyAlignment="1">
      <alignment horizontal="center" vertical="center" wrapText="1"/>
    </xf>
    <xf numFmtId="164" fontId="19" fillId="0" borderId="1" xfId="0" applyNumberFormat="1" applyFont="1" applyBorder="1" applyAlignment="1">
      <alignment horizontal="left" vertical="center"/>
    </xf>
    <xf numFmtId="0" fontId="19" fillId="0" borderId="4" xfId="2409" applyFont="1" applyBorder="1" applyAlignment="1">
      <alignment horizontal="center" vertical="center" wrapText="1"/>
    </xf>
    <xf numFmtId="0" fontId="19" fillId="0" borderId="1" xfId="2409" applyFont="1" applyBorder="1" applyAlignment="1">
      <alignment horizontal="center" vertical="center" wrapText="1"/>
    </xf>
    <xf numFmtId="0" fontId="19" fillId="0" borderId="1" xfId="2409" applyFont="1" applyBorder="1" applyAlignment="1">
      <alignment horizontal="left" vertical="center" wrapText="1"/>
    </xf>
    <xf numFmtId="0" fontId="8" fillId="0" borderId="5" xfId="0" applyFont="1" applyBorder="1" applyAlignment="1">
      <alignment horizontal="left" vertical="center" wrapText="1"/>
    </xf>
    <xf numFmtId="0" fontId="8" fillId="0" borderId="5" xfId="14" applyFont="1" applyBorder="1" applyAlignment="1">
      <alignment horizontal="left" vertical="center"/>
    </xf>
    <xf numFmtId="0" fontId="8" fillId="0" borderId="5" xfId="0" applyFont="1" applyBorder="1" applyAlignment="1">
      <alignment horizontal="center" vertical="center" wrapText="1"/>
    </xf>
    <xf numFmtId="14" fontId="19" fillId="0" borderId="5" xfId="0" applyNumberFormat="1" applyFont="1" applyBorder="1" applyAlignment="1">
      <alignment horizontal="center" vertical="center" wrapText="1"/>
    </xf>
    <xf numFmtId="0" fontId="19" fillId="0" borderId="5" xfId="0" applyFont="1" applyBorder="1" applyAlignment="1">
      <alignment horizontal="left" vertical="center"/>
    </xf>
    <xf numFmtId="0" fontId="19" fillId="0" borderId="6" xfId="0" applyFont="1" applyBorder="1" applyAlignment="1">
      <alignment horizontal="center" vertical="center" wrapText="1"/>
    </xf>
    <xf numFmtId="3" fontId="25" fillId="0" borderId="1" xfId="0" applyNumberFormat="1" applyFont="1" applyBorder="1" applyAlignment="1">
      <alignment horizontal="center" vertical="center" wrapText="1"/>
    </xf>
    <xf numFmtId="9" fontId="19" fillId="0" borderId="1" xfId="0" applyNumberFormat="1" applyFont="1" applyBorder="1" applyAlignment="1">
      <alignment horizontal="center" vertical="center" wrapText="1"/>
    </xf>
    <xf numFmtId="9" fontId="19" fillId="0" borderId="1" xfId="0" applyNumberFormat="1" applyFont="1" applyBorder="1" applyAlignment="1">
      <alignment horizontal="left" vertical="center" wrapText="1"/>
    </xf>
    <xf numFmtId="0" fontId="19" fillId="0" borderId="4" xfId="3" applyFont="1" applyBorder="1" applyAlignment="1">
      <alignment horizontal="center" vertical="center" wrapText="1"/>
    </xf>
    <xf numFmtId="3" fontId="18" fillId="0" borderId="0" xfId="0" applyNumberFormat="1" applyFont="1" applyAlignment="1">
      <alignment horizontal="center"/>
    </xf>
    <xf numFmtId="3" fontId="18" fillId="0" borderId="2" xfId="0" applyNumberFormat="1" applyFont="1" applyBorder="1" applyAlignment="1">
      <alignment horizontal="center" vertical="center" wrapText="1"/>
    </xf>
    <xf numFmtId="10" fontId="18" fillId="0" borderId="0" xfId="0" applyNumberFormat="1" applyFont="1" applyAlignment="1">
      <alignment horizontal="center" vertical="center" wrapText="1"/>
    </xf>
    <xf numFmtId="0" fontId="23" fillId="0" borderId="0" xfId="57" applyFont="1" applyAlignment="1">
      <alignment vertical="center"/>
    </xf>
    <xf numFmtId="0" fontId="19" fillId="0" borderId="0" xfId="0" applyFont="1" applyAlignment="1">
      <alignment vertical="top" wrapText="1"/>
    </xf>
    <xf numFmtId="0" fontId="24" fillId="0" borderId="0" xfId="57" applyFont="1" applyAlignment="1">
      <alignment vertical="center"/>
    </xf>
    <xf numFmtId="0" fontId="19" fillId="0" borderId="0" xfId="0" applyFont="1" applyAlignment="1">
      <alignment horizontal="left" vertical="top"/>
    </xf>
    <xf numFmtId="3" fontId="19" fillId="0" borderId="1" xfId="0" applyNumberFormat="1" applyFont="1" applyBorder="1" applyAlignment="1">
      <alignment horizontal="center" vertical="center"/>
    </xf>
    <xf numFmtId="164" fontId="19" fillId="0" borderId="1" xfId="0" applyNumberFormat="1" applyFont="1" applyBorder="1" applyAlignment="1">
      <alignment horizontal="center" vertical="center"/>
    </xf>
    <xf numFmtId="0" fontId="19" fillId="0" borderId="1" xfId="3" applyFont="1" applyBorder="1" applyAlignment="1">
      <alignment horizontal="center" vertical="center" wrapText="1"/>
    </xf>
    <xf numFmtId="0" fontId="8" fillId="0" borderId="4" xfId="0" applyFont="1" applyBorder="1" applyAlignment="1">
      <alignment horizontal="center" vertical="center"/>
    </xf>
    <xf numFmtId="0" fontId="8" fillId="0" borderId="0" xfId="0" applyFont="1" applyAlignment="1">
      <alignment horizontal="center" vertical="center"/>
    </xf>
    <xf numFmtId="0" fontId="19" fillId="0" borderId="0" xfId="0" applyFont="1" applyAlignment="1">
      <alignment horizontal="center"/>
    </xf>
    <xf numFmtId="0" fontId="19" fillId="0" borderId="0" xfId="0" applyFont="1"/>
    <xf numFmtId="3" fontId="26" fillId="0" borderId="0" xfId="0" applyNumberFormat="1" applyFont="1" applyAlignment="1">
      <alignment horizontal="center" vertical="top"/>
    </xf>
    <xf numFmtId="0" fontId="18" fillId="0" borderId="0" xfId="0" applyFont="1" applyAlignment="1">
      <alignment horizontal="center"/>
    </xf>
    <xf numFmtId="0" fontId="27" fillId="0" borderId="0" xfId="0" applyFont="1" applyAlignment="1">
      <alignment horizontal="center" vertical="top"/>
    </xf>
    <xf numFmtId="3" fontId="19" fillId="0" borderId="0" xfId="0" applyNumberFormat="1" applyFont="1" applyAlignment="1">
      <alignment horizontal="center"/>
    </xf>
    <xf numFmtId="3" fontId="19" fillId="0" borderId="0" xfId="0" applyNumberFormat="1" applyFont="1" applyAlignment="1">
      <alignment horizontal="center" vertical="top"/>
    </xf>
    <xf numFmtId="3" fontId="19" fillId="0" borderId="0" xfId="0" applyNumberFormat="1" applyFont="1"/>
    <xf numFmtId="0" fontId="18" fillId="0" borderId="0" xfId="0" applyFont="1"/>
    <xf numFmtId="0" fontId="19" fillId="0" borderId="0" xfId="0" applyFont="1" applyAlignment="1">
      <alignment horizontal="left"/>
    </xf>
    <xf numFmtId="0" fontId="27" fillId="0" borderId="0" xfId="0" applyFont="1" applyAlignment="1">
      <alignment horizontal="left" vertical="top"/>
    </xf>
    <xf numFmtId="165" fontId="19" fillId="0" borderId="0" xfId="2411" applyNumberFormat="1" applyFont="1" applyFill="1" applyAlignment="1">
      <alignment horizontal="center" vertical="top"/>
    </xf>
    <xf numFmtId="165" fontId="19" fillId="0" borderId="0" xfId="0" applyNumberFormat="1" applyFont="1" applyAlignment="1">
      <alignment horizontal="center"/>
    </xf>
    <xf numFmtId="165" fontId="19" fillId="0" borderId="0" xfId="2411" applyNumberFormat="1" applyFont="1" applyFill="1" applyAlignment="1">
      <alignment horizontal="left" vertical="top" wrapText="1"/>
    </xf>
    <xf numFmtId="165" fontId="18" fillId="0" borderId="0" xfId="0" applyNumberFormat="1" applyFont="1" applyAlignment="1">
      <alignment horizontal="center"/>
    </xf>
    <xf numFmtId="0" fontId="23" fillId="0" borderId="0" xfId="5" applyFont="1"/>
    <xf numFmtId="165" fontId="19" fillId="0" borderId="0" xfId="2411" applyNumberFormat="1" applyFont="1" applyFill="1" applyAlignment="1">
      <alignment horizontal="center"/>
    </xf>
    <xf numFmtId="0" fontId="19" fillId="0" borderId="0" xfId="57" applyFont="1"/>
    <xf numFmtId="165" fontId="19" fillId="0" borderId="0" xfId="2411" applyNumberFormat="1" applyFont="1" applyFill="1"/>
    <xf numFmtId="0" fontId="8" fillId="0" borderId="0" xfId="0" applyFont="1" applyAlignment="1">
      <alignment horizontal="right" vertical="top" wrapText="1"/>
    </xf>
    <xf numFmtId="0" fontId="8" fillId="0" borderId="0" xfId="0" applyFont="1" applyAlignment="1">
      <alignment horizontal="right" vertical="top"/>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14" fillId="2" borderId="4"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9" fillId="0" borderId="0" xfId="0" applyFont="1" applyAlignment="1">
      <alignment horizontal="left" vertical="top" wrapText="1"/>
    </xf>
    <xf numFmtId="0" fontId="19" fillId="0" borderId="0" xfId="0" applyFont="1" applyAlignment="1">
      <alignment horizontal="center" vertical="top" wrapText="1"/>
    </xf>
    <xf numFmtId="0" fontId="12" fillId="2" borderId="4" xfId="0" applyFont="1" applyFill="1" applyBorder="1" applyAlignment="1">
      <alignment horizontal="center" vertical="top"/>
    </xf>
    <xf numFmtId="0" fontId="12" fillId="2" borderId="5" xfId="0" applyFont="1" applyFill="1" applyBorder="1" applyAlignment="1">
      <alignment horizontal="center" vertical="top"/>
    </xf>
    <xf numFmtId="0" fontId="7" fillId="0" borderId="3" xfId="0" applyFont="1" applyBorder="1" applyAlignment="1">
      <alignment horizontal="center" vertical="top"/>
    </xf>
  </cellXfs>
  <cellStyles count="9619">
    <cellStyle name="Comma" xfId="2411" builtinId="3"/>
    <cellStyle name="Comma 2" xfId="1" xr:uid="{00000000-0005-0000-0000-000001000000}"/>
    <cellStyle name="Comma 2 10" xfId="58" xr:uid="{00000000-0005-0000-0000-000002000000}"/>
    <cellStyle name="Comma 2 10 2" xfId="158" xr:uid="{00000000-0005-0000-0000-000003000000}"/>
    <cellStyle name="Comma 2 10 2 2" xfId="358" xr:uid="{00000000-0005-0000-0000-000004000000}"/>
    <cellStyle name="Comma 2 10 2 2 2" xfId="1159" xr:uid="{00000000-0005-0000-0000-000005000000}"/>
    <cellStyle name="Comma 2 10 2 2 2 2" xfId="3564" xr:uid="{00000000-0005-0000-0000-000006000000}"/>
    <cellStyle name="Comma 2 10 2 2 2 2 2" xfId="8367" xr:uid="{00000000-0005-0000-0000-000007000000}"/>
    <cellStyle name="Comma 2 10 2 2 2 3" xfId="5966" xr:uid="{00000000-0005-0000-0000-000008000000}"/>
    <cellStyle name="Comma 2 10 2 2 3" xfId="1959" xr:uid="{00000000-0005-0000-0000-000009000000}"/>
    <cellStyle name="Comma 2 10 2 2 3 2" xfId="4364" xr:uid="{00000000-0005-0000-0000-00000A000000}"/>
    <cellStyle name="Comma 2 10 2 2 3 2 2" xfId="9167" xr:uid="{00000000-0005-0000-0000-00000B000000}"/>
    <cellStyle name="Comma 2 10 2 2 3 3" xfId="6766" xr:uid="{00000000-0005-0000-0000-00000C000000}"/>
    <cellStyle name="Comma 2 10 2 2 4" xfId="2764" xr:uid="{00000000-0005-0000-0000-00000D000000}"/>
    <cellStyle name="Comma 2 10 2 2 4 2" xfId="7567" xr:uid="{00000000-0005-0000-0000-00000E000000}"/>
    <cellStyle name="Comma 2 10 2 2 5" xfId="5166" xr:uid="{00000000-0005-0000-0000-00000F000000}"/>
    <cellStyle name="Comma 2 10 2 3" xfId="558" xr:uid="{00000000-0005-0000-0000-000010000000}"/>
    <cellStyle name="Comma 2 10 2 3 2" xfId="1359" xr:uid="{00000000-0005-0000-0000-000011000000}"/>
    <cellStyle name="Comma 2 10 2 3 2 2" xfId="3764" xr:uid="{00000000-0005-0000-0000-000012000000}"/>
    <cellStyle name="Comma 2 10 2 3 2 2 2" xfId="8567" xr:uid="{00000000-0005-0000-0000-000013000000}"/>
    <cellStyle name="Comma 2 10 2 3 2 3" xfId="6166" xr:uid="{00000000-0005-0000-0000-000014000000}"/>
    <cellStyle name="Comma 2 10 2 3 3" xfId="2159" xr:uid="{00000000-0005-0000-0000-000015000000}"/>
    <cellStyle name="Comma 2 10 2 3 3 2" xfId="4564" xr:uid="{00000000-0005-0000-0000-000016000000}"/>
    <cellStyle name="Comma 2 10 2 3 3 2 2" xfId="9367" xr:uid="{00000000-0005-0000-0000-000017000000}"/>
    <cellStyle name="Comma 2 10 2 3 3 3" xfId="6966" xr:uid="{00000000-0005-0000-0000-000018000000}"/>
    <cellStyle name="Comma 2 10 2 3 4" xfId="2964" xr:uid="{00000000-0005-0000-0000-000019000000}"/>
    <cellStyle name="Comma 2 10 2 3 4 2" xfId="7767" xr:uid="{00000000-0005-0000-0000-00001A000000}"/>
    <cellStyle name="Comma 2 10 2 3 5" xfId="5366" xr:uid="{00000000-0005-0000-0000-00001B000000}"/>
    <cellStyle name="Comma 2 10 2 4" xfId="758" xr:uid="{00000000-0005-0000-0000-00001C000000}"/>
    <cellStyle name="Comma 2 10 2 4 2" xfId="1559" xr:uid="{00000000-0005-0000-0000-00001D000000}"/>
    <cellStyle name="Comma 2 10 2 4 2 2" xfId="3964" xr:uid="{00000000-0005-0000-0000-00001E000000}"/>
    <cellStyle name="Comma 2 10 2 4 2 2 2" xfId="8767" xr:uid="{00000000-0005-0000-0000-00001F000000}"/>
    <cellStyle name="Comma 2 10 2 4 2 3" xfId="6366" xr:uid="{00000000-0005-0000-0000-000020000000}"/>
    <cellStyle name="Comma 2 10 2 4 3" xfId="2359" xr:uid="{00000000-0005-0000-0000-000021000000}"/>
    <cellStyle name="Comma 2 10 2 4 3 2" xfId="4764" xr:uid="{00000000-0005-0000-0000-000022000000}"/>
    <cellStyle name="Comma 2 10 2 4 3 2 2" xfId="9567" xr:uid="{00000000-0005-0000-0000-000023000000}"/>
    <cellStyle name="Comma 2 10 2 4 3 3" xfId="7166" xr:uid="{00000000-0005-0000-0000-000024000000}"/>
    <cellStyle name="Comma 2 10 2 4 4" xfId="3164" xr:uid="{00000000-0005-0000-0000-000025000000}"/>
    <cellStyle name="Comma 2 10 2 4 4 2" xfId="7967" xr:uid="{00000000-0005-0000-0000-000026000000}"/>
    <cellStyle name="Comma 2 10 2 4 5" xfId="5566" xr:uid="{00000000-0005-0000-0000-000027000000}"/>
    <cellStyle name="Comma 2 10 2 5" xfId="959" xr:uid="{00000000-0005-0000-0000-000028000000}"/>
    <cellStyle name="Comma 2 10 2 5 2" xfId="3364" xr:uid="{00000000-0005-0000-0000-000029000000}"/>
    <cellStyle name="Comma 2 10 2 5 2 2" xfId="8167" xr:uid="{00000000-0005-0000-0000-00002A000000}"/>
    <cellStyle name="Comma 2 10 2 5 3" xfId="5766" xr:uid="{00000000-0005-0000-0000-00002B000000}"/>
    <cellStyle name="Comma 2 10 2 6" xfId="1759" xr:uid="{00000000-0005-0000-0000-00002C000000}"/>
    <cellStyle name="Comma 2 10 2 6 2" xfId="4164" xr:uid="{00000000-0005-0000-0000-00002D000000}"/>
    <cellStyle name="Comma 2 10 2 6 2 2" xfId="8967" xr:uid="{00000000-0005-0000-0000-00002E000000}"/>
    <cellStyle name="Comma 2 10 2 6 3" xfId="6566" xr:uid="{00000000-0005-0000-0000-00002F000000}"/>
    <cellStyle name="Comma 2 10 2 7" xfId="2564" xr:uid="{00000000-0005-0000-0000-000030000000}"/>
    <cellStyle name="Comma 2 10 2 7 2" xfId="7367" xr:uid="{00000000-0005-0000-0000-000031000000}"/>
    <cellStyle name="Comma 2 10 2 8" xfId="4966" xr:uid="{00000000-0005-0000-0000-000032000000}"/>
    <cellStyle name="Comma 2 10 3" xfId="258" xr:uid="{00000000-0005-0000-0000-000033000000}"/>
    <cellStyle name="Comma 2 10 3 2" xfId="1059" xr:uid="{00000000-0005-0000-0000-000034000000}"/>
    <cellStyle name="Comma 2 10 3 2 2" xfId="3464" xr:uid="{00000000-0005-0000-0000-000035000000}"/>
    <cellStyle name="Comma 2 10 3 2 2 2" xfId="8267" xr:uid="{00000000-0005-0000-0000-000036000000}"/>
    <cellStyle name="Comma 2 10 3 2 3" xfId="5866" xr:uid="{00000000-0005-0000-0000-000037000000}"/>
    <cellStyle name="Comma 2 10 3 3" xfId="1859" xr:uid="{00000000-0005-0000-0000-000038000000}"/>
    <cellStyle name="Comma 2 10 3 3 2" xfId="4264" xr:uid="{00000000-0005-0000-0000-000039000000}"/>
    <cellStyle name="Comma 2 10 3 3 2 2" xfId="9067" xr:uid="{00000000-0005-0000-0000-00003A000000}"/>
    <cellStyle name="Comma 2 10 3 3 3" xfId="6666" xr:uid="{00000000-0005-0000-0000-00003B000000}"/>
    <cellStyle name="Comma 2 10 3 4" xfId="2664" xr:uid="{00000000-0005-0000-0000-00003C000000}"/>
    <cellStyle name="Comma 2 10 3 4 2" xfId="7467" xr:uid="{00000000-0005-0000-0000-00003D000000}"/>
    <cellStyle name="Comma 2 10 3 5" xfId="5066" xr:uid="{00000000-0005-0000-0000-00003E000000}"/>
    <cellStyle name="Comma 2 10 4" xfId="458" xr:uid="{00000000-0005-0000-0000-00003F000000}"/>
    <cellStyle name="Comma 2 10 4 2" xfId="1259" xr:uid="{00000000-0005-0000-0000-000040000000}"/>
    <cellStyle name="Comma 2 10 4 2 2" xfId="3664" xr:uid="{00000000-0005-0000-0000-000041000000}"/>
    <cellStyle name="Comma 2 10 4 2 2 2" xfId="8467" xr:uid="{00000000-0005-0000-0000-000042000000}"/>
    <cellStyle name="Comma 2 10 4 2 3" xfId="6066" xr:uid="{00000000-0005-0000-0000-000043000000}"/>
    <cellStyle name="Comma 2 10 4 3" xfId="2059" xr:uid="{00000000-0005-0000-0000-000044000000}"/>
    <cellStyle name="Comma 2 10 4 3 2" xfId="4464" xr:uid="{00000000-0005-0000-0000-000045000000}"/>
    <cellStyle name="Comma 2 10 4 3 2 2" xfId="9267" xr:uid="{00000000-0005-0000-0000-000046000000}"/>
    <cellStyle name="Comma 2 10 4 3 3" xfId="6866" xr:uid="{00000000-0005-0000-0000-000047000000}"/>
    <cellStyle name="Comma 2 10 4 4" xfId="2864" xr:uid="{00000000-0005-0000-0000-000048000000}"/>
    <cellStyle name="Comma 2 10 4 4 2" xfId="7667" xr:uid="{00000000-0005-0000-0000-000049000000}"/>
    <cellStyle name="Comma 2 10 4 5" xfId="5266" xr:uid="{00000000-0005-0000-0000-00004A000000}"/>
    <cellStyle name="Comma 2 10 5" xfId="658" xr:uid="{00000000-0005-0000-0000-00004B000000}"/>
    <cellStyle name="Comma 2 10 5 2" xfId="1459" xr:uid="{00000000-0005-0000-0000-00004C000000}"/>
    <cellStyle name="Comma 2 10 5 2 2" xfId="3864" xr:uid="{00000000-0005-0000-0000-00004D000000}"/>
    <cellStyle name="Comma 2 10 5 2 2 2" xfId="8667" xr:uid="{00000000-0005-0000-0000-00004E000000}"/>
    <cellStyle name="Comma 2 10 5 2 3" xfId="6266" xr:uid="{00000000-0005-0000-0000-00004F000000}"/>
    <cellStyle name="Comma 2 10 5 3" xfId="2259" xr:uid="{00000000-0005-0000-0000-000050000000}"/>
    <cellStyle name="Comma 2 10 5 3 2" xfId="4664" xr:uid="{00000000-0005-0000-0000-000051000000}"/>
    <cellStyle name="Comma 2 10 5 3 2 2" xfId="9467" xr:uid="{00000000-0005-0000-0000-000052000000}"/>
    <cellStyle name="Comma 2 10 5 3 3" xfId="7066" xr:uid="{00000000-0005-0000-0000-000053000000}"/>
    <cellStyle name="Comma 2 10 5 4" xfId="3064" xr:uid="{00000000-0005-0000-0000-000054000000}"/>
    <cellStyle name="Comma 2 10 5 4 2" xfId="7867" xr:uid="{00000000-0005-0000-0000-000055000000}"/>
    <cellStyle name="Comma 2 10 5 5" xfId="5466" xr:uid="{00000000-0005-0000-0000-000056000000}"/>
    <cellStyle name="Comma 2 10 6" xfId="859" xr:uid="{00000000-0005-0000-0000-000057000000}"/>
    <cellStyle name="Comma 2 10 6 2" xfId="3264" xr:uid="{00000000-0005-0000-0000-000058000000}"/>
    <cellStyle name="Comma 2 10 6 2 2" xfId="8067" xr:uid="{00000000-0005-0000-0000-000059000000}"/>
    <cellStyle name="Comma 2 10 6 3" xfId="5666" xr:uid="{00000000-0005-0000-0000-00005A000000}"/>
    <cellStyle name="Comma 2 10 7" xfId="1659" xr:uid="{00000000-0005-0000-0000-00005B000000}"/>
    <cellStyle name="Comma 2 10 7 2" xfId="4064" xr:uid="{00000000-0005-0000-0000-00005C000000}"/>
    <cellStyle name="Comma 2 10 7 2 2" xfId="8867" xr:uid="{00000000-0005-0000-0000-00005D000000}"/>
    <cellStyle name="Comma 2 10 7 3" xfId="6466" xr:uid="{00000000-0005-0000-0000-00005E000000}"/>
    <cellStyle name="Comma 2 10 8" xfId="2464" xr:uid="{00000000-0005-0000-0000-00005F000000}"/>
    <cellStyle name="Comma 2 10 8 2" xfId="7267" xr:uid="{00000000-0005-0000-0000-000060000000}"/>
    <cellStyle name="Comma 2 10 9" xfId="4866" xr:uid="{00000000-0005-0000-0000-000061000000}"/>
    <cellStyle name="Comma 2 11" xfId="108" xr:uid="{00000000-0005-0000-0000-000062000000}"/>
    <cellStyle name="Comma 2 11 2" xfId="308" xr:uid="{00000000-0005-0000-0000-000063000000}"/>
    <cellStyle name="Comma 2 11 2 2" xfId="1109" xr:uid="{00000000-0005-0000-0000-000064000000}"/>
    <cellStyle name="Comma 2 11 2 2 2" xfId="3514" xr:uid="{00000000-0005-0000-0000-000065000000}"/>
    <cellStyle name="Comma 2 11 2 2 2 2" xfId="8317" xr:uid="{00000000-0005-0000-0000-000066000000}"/>
    <cellStyle name="Comma 2 11 2 2 3" xfId="5916" xr:uid="{00000000-0005-0000-0000-000067000000}"/>
    <cellStyle name="Comma 2 11 2 3" xfId="1909" xr:uid="{00000000-0005-0000-0000-000068000000}"/>
    <cellStyle name="Comma 2 11 2 3 2" xfId="4314" xr:uid="{00000000-0005-0000-0000-000069000000}"/>
    <cellStyle name="Comma 2 11 2 3 2 2" xfId="9117" xr:uid="{00000000-0005-0000-0000-00006A000000}"/>
    <cellStyle name="Comma 2 11 2 3 3" xfId="6716" xr:uid="{00000000-0005-0000-0000-00006B000000}"/>
    <cellStyle name="Comma 2 11 2 4" xfId="2714" xr:uid="{00000000-0005-0000-0000-00006C000000}"/>
    <cellStyle name="Comma 2 11 2 4 2" xfId="7517" xr:uid="{00000000-0005-0000-0000-00006D000000}"/>
    <cellStyle name="Comma 2 11 2 5" xfId="5116" xr:uid="{00000000-0005-0000-0000-00006E000000}"/>
    <cellStyle name="Comma 2 11 3" xfId="508" xr:uid="{00000000-0005-0000-0000-00006F000000}"/>
    <cellStyle name="Comma 2 11 3 2" xfId="1309" xr:uid="{00000000-0005-0000-0000-000070000000}"/>
    <cellStyle name="Comma 2 11 3 2 2" xfId="3714" xr:uid="{00000000-0005-0000-0000-000071000000}"/>
    <cellStyle name="Comma 2 11 3 2 2 2" xfId="8517" xr:uid="{00000000-0005-0000-0000-000072000000}"/>
    <cellStyle name="Comma 2 11 3 2 3" xfId="6116" xr:uid="{00000000-0005-0000-0000-000073000000}"/>
    <cellStyle name="Comma 2 11 3 3" xfId="2109" xr:uid="{00000000-0005-0000-0000-000074000000}"/>
    <cellStyle name="Comma 2 11 3 3 2" xfId="4514" xr:uid="{00000000-0005-0000-0000-000075000000}"/>
    <cellStyle name="Comma 2 11 3 3 2 2" xfId="9317" xr:uid="{00000000-0005-0000-0000-000076000000}"/>
    <cellStyle name="Comma 2 11 3 3 3" xfId="6916" xr:uid="{00000000-0005-0000-0000-000077000000}"/>
    <cellStyle name="Comma 2 11 3 4" xfId="2914" xr:uid="{00000000-0005-0000-0000-000078000000}"/>
    <cellStyle name="Comma 2 11 3 4 2" xfId="7717" xr:uid="{00000000-0005-0000-0000-000079000000}"/>
    <cellStyle name="Comma 2 11 3 5" xfId="5316" xr:uid="{00000000-0005-0000-0000-00007A000000}"/>
    <cellStyle name="Comma 2 11 4" xfId="708" xr:uid="{00000000-0005-0000-0000-00007B000000}"/>
    <cellStyle name="Comma 2 11 4 2" xfId="1509" xr:uid="{00000000-0005-0000-0000-00007C000000}"/>
    <cellStyle name="Comma 2 11 4 2 2" xfId="3914" xr:uid="{00000000-0005-0000-0000-00007D000000}"/>
    <cellStyle name="Comma 2 11 4 2 2 2" xfId="8717" xr:uid="{00000000-0005-0000-0000-00007E000000}"/>
    <cellStyle name="Comma 2 11 4 2 3" xfId="6316" xr:uid="{00000000-0005-0000-0000-00007F000000}"/>
    <cellStyle name="Comma 2 11 4 3" xfId="2309" xr:uid="{00000000-0005-0000-0000-000080000000}"/>
    <cellStyle name="Comma 2 11 4 3 2" xfId="4714" xr:uid="{00000000-0005-0000-0000-000081000000}"/>
    <cellStyle name="Comma 2 11 4 3 2 2" xfId="9517" xr:uid="{00000000-0005-0000-0000-000082000000}"/>
    <cellStyle name="Comma 2 11 4 3 3" xfId="7116" xr:uid="{00000000-0005-0000-0000-000083000000}"/>
    <cellStyle name="Comma 2 11 4 4" xfId="3114" xr:uid="{00000000-0005-0000-0000-000084000000}"/>
    <cellStyle name="Comma 2 11 4 4 2" xfId="7917" xr:uid="{00000000-0005-0000-0000-000085000000}"/>
    <cellStyle name="Comma 2 11 4 5" xfId="5516" xr:uid="{00000000-0005-0000-0000-000086000000}"/>
    <cellStyle name="Comma 2 11 5" xfId="909" xr:uid="{00000000-0005-0000-0000-000087000000}"/>
    <cellStyle name="Comma 2 11 5 2" xfId="3314" xr:uid="{00000000-0005-0000-0000-000088000000}"/>
    <cellStyle name="Comma 2 11 5 2 2" xfId="8117" xr:uid="{00000000-0005-0000-0000-000089000000}"/>
    <cellStyle name="Comma 2 11 5 3" xfId="5716" xr:uid="{00000000-0005-0000-0000-00008A000000}"/>
    <cellStyle name="Comma 2 11 6" xfId="1709" xr:uid="{00000000-0005-0000-0000-00008B000000}"/>
    <cellStyle name="Comma 2 11 6 2" xfId="4114" xr:uid="{00000000-0005-0000-0000-00008C000000}"/>
    <cellStyle name="Comma 2 11 6 2 2" xfId="8917" xr:uid="{00000000-0005-0000-0000-00008D000000}"/>
    <cellStyle name="Comma 2 11 6 3" xfId="6516" xr:uid="{00000000-0005-0000-0000-00008E000000}"/>
    <cellStyle name="Comma 2 11 7" xfId="2514" xr:uid="{00000000-0005-0000-0000-00008F000000}"/>
    <cellStyle name="Comma 2 11 7 2" xfId="7317" xr:uid="{00000000-0005-0000-0000-000090000000}"/>
    <cellStyle name="Comma 2 11 8" xfId="4916" xr:uid="{00000000-0005-0000-0000-000091000000}"/>
    <cellStyle name="Comma 2 12" xfId="208" xr:uid="{00000000-0005-0000-0000-000092000000}"/>
    <cellStyle name="Comma 2 12 2" xfId="1009" xr:uid="{00000000-0005-0000-0000-000093000000}"/>
    <cellStyle name="Comma 2 12 2 2" xfId="3414" xr:uid="{00000000-0005-0000-0000-000094000000}"/>
    <cellStyle name="Comma 2 12 2 2 2" xfId="8217" xr:uid="{00000000-0005-0000-0000-000095000000}"/>
    <cellStyle name="Comma 2 12 2 3" xfId="5816" xr:uid="{00000000-0005-0000-0000-000096000000}"/>
    <cellStyle name="Comma 2 12 3" xfId="1809" xr:uid="{00000000-0005-0000-0000-000097000000}"/>
    <cellStyle name="Comma 2 12 3 2" xfId="4214" xr:uid="{00000000-0005-0000-0000-000098000000}"/>
    <cellStyle name="Comma 2 12 3 2 2" xfId="9017" xr:uid="{00000000-0005-0000-0000-000099000000}"/>
    <cellStyle name="Comma 2 12 3 3" xfId="6616" xr:uid="{00000000-0005-0000-0000-00009A000000}"/>
    <cellStyle name="Comma 2 12 4" xfId="2614" xr:uid="{00000000-0005-0000-0000-00009B000000}"/>
    <cellStyle name="Comma 2 12 4 2" xfId="7417" xr:uid="{00000000-0005-0000-0000-00009C000000}"/>
    <cellStyle name="Comma 2 12 5" xfId="5016" xr:uid="{00000000-0005-0000-0000-00009D000000}"/>
    <cellStyle name="Comma 2 13" xfId="408" xr:uid="{00000000-0005-0000-0000-00009E000000}"/>
    <cellStyle name="Comma 2 13 2" xfId="1209" xr:uid="{00000000-0005-0000-0000-00009F000000}"/>
    <cellStyle name="Comma 2 13 2 2" xfId="3614" xr:uid="{00000000-0005-0000-0000-0000A0000000}"/>
    <cellStyle name="Comma 2 13 2 2 2" xfId="8417" xr:uid="{00000000-0005-0000-0000-0000A1000000}"/>
    <cellStyle name="Comma 2 13 2 3" xfId="6016" xr:uid="{00000000-0005-0000-0000-0000A2000000}"/>
    <cellStyle name="Comma 2 13 3" xfId="2009" xr:uid="{00000000-0005-0000-0000-0000A3000000}"/>
    <cellStyle name="Comma 2 13 3 2" xfId="4414" xr:uid="{00000000-0005-0000-0000-0000A4000000}"/>
    <cellStyle name="Comma 2 13 3 2 2" xfId="9217" xr:uid="{00000000-0005-0000-0000-0000A5000000}"/>
    <cellStyle name="Comma 2 13 3 3" xfId="6816" xr:uid="{00000000-0005-0000-0000-0000A6000000}"/>
    <cellStyle name="Comma 2 13 4" xfId="2814" xr:uid="{00000000-0005-0000-0000-0000A7000000}"/>
    <cellStyle name="Comma 2 13 4 2" xfId="7617" xr:uid="{00000000-0005-0000-0000-0000A8000000}"/>
    <cellStyle name="Comma 2 13 5" xfId="5216" xr:uid="{00000000-0005-0000-0000-0000A9000000}"/>
    <cellStyle name="Comma 2 14" xfId="608" xr:uid="{00000000-0005-0000-0000-0000AA000000}"/>
    <cellStyle name="Comma 2 14 2" xfId="1409" xr:uid="{00000000-0005-0000-0000-0000AB000000}"/>
    <cellStyle name="Comma 2 14 2 2" xfId="3814" xr:uid="{00000000-0005-0000-0000-0000AC000000}"/>
    <cellStyle name="Comma 2 14 2 2 2" xfId="8617" xr:uid="{00000000-0005-0000-0000-0000AD000000}"/>
    <cellStyle name="Comma 2 14 2 3" xfId="6216" xr:uid="{00000000-0005-0000-0000-0000AE000000}"/>
    <cellStyle name="Comma 2 14 3" xfId="2209" xr:uid="{00000000-0005-0000-0000-0000AF000000}"/>
    <cellStyle name="Comma 2 14 3 2" xfId="4614" xr:uid="{00000000-0005-0000-0000-0000B0000000}"/>
    <cellStyle name="Comma 2 14 3 2 2" xfId="9417" xr:uid="{00000000-0005-0000-0000-0000B1000000}"/>
    <cellStyle name="Comma 2 14 3 3" xfId="7016" xr:uid="{00000000-0005-0000-0000-0000B2000000}"/>
    <cellStyle name="Comma 2 14 4" xfId="3014" xr:uid="{00000000-0005-0000-0000-0000B3000000}"/>
    <cellStyle name="Comma 2 14 4 2" xfId="7817" xr:uid="{00000000-0005-0000-0000-0000B4000000}"/>
    <cellStyle name="Comma 2 14 5" xfId="5416" xr:uid="{00000000-0005-0000-0000-0000B5000000}"/>
    <cellStyle name="Comma 2 15" xfId="809" xr:uid="{00000000-0005-0000-0000-0000B6000000}"/>
    <cellStyle name="Comma 2 15 2" xfId="3214" xr:uid="{00000000-0005-0000-0000-0000B7000000}"/>
    <cellStyle name="Comma 2 15 2 2" xfId="8017" xr:uid="{00000000-0005-0000-0000-0000B8000000}"/>
    <cellStyle name="Comma 2 15 3" xfId="5616" xr:uid="{00000000-0005-0000-0000-0000B9000000}"/>
    <cellStyle name="Comma 2 16" xfId="1609" xr:uid="{00000000-0005-0000-0000-0000BA000000}"/>
    <cellStyle name="Comma 2 16 2" xfId="4014" xr:uid="{00000000-0005-0000-0000-0000BB000000}"/>
    <cellStyle name="Comma 2 16 2 2" xfId="8817" xr:uid="{00000000-0005-0000-0000-0000BC000000}"/>
    <cellStyle name="Comma 2 16 3" xfId="6416" xr:uid="{00000000-0005-0000-0000-0000BD000000}"/>
    <cellStyle name="Comma 2 17" xfId="2414" xr:uid="{00000000-0005-0000-0000-0000BE000000}"/>
    <cellStyle name="Comma 2 17 2" xfId="7217" xr:uid="{00000000-0005-0000-0000-0000BF000000}"/>
    <cellStyle name="Comma 2 18" xfId="4816" xr:uid="{00000000-0005-0000-0000-0000C0000000}"/>
    <cellStyle name="Comma 2 2" xfId="7" xr:uid="{00000000-0005-0000-0000-0000C1000000}"/>
    <cellStyle name="Comma 2 2 10" xfId="610" xr:uid="{00000000-0005-0000-0000-0000C2000000}"/>
    <cellStyle name="Comma 2 2 10 2" xfId="1411" xr:uid="{00000000-0005-0000-0000-0000C3000000}"/>
    <cellStyle name="Comma 2 2 10 2 2" xfId="3816" xr:uid="{00000000-0005-0000-0000-0000C4000000}"/>
    <cellStyle name="Comma 2 2 10 2 2 2" xfId="8619" xr:uid="{00000000-0005-0000-0000-0000C5000000}"/>
    <cellStyle name="Comma 2 2 10 2 3" xfId="6218" xr:uid="{00000000-0005-0000-0000-0000C6000000}"/>
    <cellStyle name="Comma 2 2 10 3" xfId="2211" xr:uid="{00000000-0005-0000-0000-0000C7000000}"/>
    <cellStyle name="Comma 2 2 10 3 2" xfId="4616" xr:uid="{00000000-0005-0000-0000-0000C8000000}"/>
    <cellStyle name="Comma 2 2 10 3 2 2" xfId="9419" xr:uid="{00000000-0005-0000-0000-0000C9000000}"/>
    <cellStyle name="Comma 2 2 10 3 3" xfId="7018" xr:uid="{00000000-0005-0000-0000-0000CA000000}"/>
    <cellStyle name="Comma 2 2 10 4" xfId="3016" xr:uid="{00000000-0005-0000-0000-0000CB000000}"/>
    <cellStyle name="Comma 2 2 10 4 2" xfId="7819" xr:uid="{00000000-0005-0000-0000-0000CC000000}"/>
    <cellStyle name="Comma 2 2 10 5" xfId="5418" xr:uid="{00000000-0005-0000-0000-0000CD000000}"/>
    <cellStyle name="Comma 2 2 11" xfId="811" xr:uid="{00000000-0005-0000-0000-0000CE000000}"/>
    <cellStyle name="Comma 2 2 11 2" xfId="3216" xr:uid="{00000000-0005-0000-0000-0000CF000000}"/>
    <cellStyle name="Comma 2 2 11 2 2" xfId="8019" xr:uid="{00000000-0005-0000-0000-0000D0000000}"/>
    <cellStyle name="Comma 2 2 11 3" xfId="5618" xr:uid="{00000000-0005-0000-0000-0000D1000000}"/>
    <cellStyle name="Comma 2 2 12" xfId="1611" xr:uid="{00000000-0005-0000-0000-0000D2000000}"/>
    <cellStyle name="Comma 2 2 12 2" xfId="4016" xr:uid="{00000000-0005-0000-0000-0000D3000000}"/>
    <cellStyle name="Comma 2 2 12 2 2" xfId="8819" xr:uid="{00000000-0005-0000-0000-0000D4000000}"/>
    <cellStyle name="Comma 2 2 12 3" xfId="6418" xr:uid="{00000000-0005-0000-0000-0000D5000000}"/>
    <cellStyle name="Comma 2 2 13" xfId="2416" xr:uid="{00000000-0005-0000-0000-0000D6000000}"/>
    <cellStyle name="Comma 2 2 13 2" xfId="7219" xr:uid="{00000000-0005-0000-0000-0000D7000000}"/>
    <cellStyle name="Comma 2 2 14" xfId="4818" xr:uid="{00000000-0005-0000-0000-0000D8000000}"/>
    <cellStyle name="Comma 2 2 2" xfId="19" xr:uid="{00000000-0005-0000-0000-0000D9000000}"/>
    <cellStyle name="Comma 2 2 2 10" xfId="4828" xr:uid="{00000000-0005-0000-0000-0000DA000000}"/>
    <cellStyle name="Comma 2 2 2 2" xfId="70" xr:uid="{00000000-0005-0000-0000-0000DB000000}"/>
    <cellStyle name="Comma 2 2 2 2 2" xfId="170" xr:uid="{00000000-0005-0000-0000-0000DC000000}"/>
    <cellStyle name="Comma 2 2 2 2 2 2" xfId="370" xr:uid="{00000000-0005-0000-0000-0000DD000000}"/>
    <cellStyle name="Comma 2 2 2 2 2 2 2" xfId="1171" xr:uid="{00000000-0005-0000-0000-0000DE000000}"/>
    <cellStyle name="Comma 2 2 2 2 2 2 2 2" xfId="3576" xr:uid="{00000000-0005-0000-0000-0000DF000000}"/>
    <cellStyle name="Comma 2 2 2 2 2 2 2 2 2" xfId="8379" xr:uid="{00000000-0005-0000-0000-0000E0000000}"/>
    <cellStyle name="Comma 2 2 2 2 2 2 2 3" xfId="5978" xr:uid="{00000000-0005-0000-0000-0000E1000000}"/>
    <cellStyle name="Comma 2 2 2 2 2 2 3" xfId="1971" xr:uid="{00000000-0005-0000-0000-0000E2000000}"/>
    <cellStyle name="Comma 2 2 2 2 2 2 3 2" xfId="4376" xr:uid="{00000000-0005-0000-0000-0000E3000000}"/>
    <cellStyle name="Comma 2 2 2 2 2 2 3 2 2" xfId="9179" xr:uid="{00000000-0005-0000-0000-0000E4000000}"/>
    <cellStyle name="Comma 2 2 2 2 2 2 3 3" xfId="6778" xr:uid="{00000000-0005-0000-0000-0000E5000000}"/>
    <cellStyle name="Comma 2 2 2 2 2 2 4" xfId="2776" xr:uid="{00000000-0005-0000-0000-0000E6000000}"/>
    <cellStyle name="Comma 2 2 2 2 2 2 4 2" xfId="7579" xr:uid="{00000000-0005-0000-0000-0000E7000000}"/>
    <cellStyle name="Comma 2 2 2 2 2 2 5" xfId="5178" xr:uid="{00000000-0005-0000-0000-0000E8000000}"/>
    <cellStyle name="Comma 2 2 2 2 2 3" xfId="570" xr:uid="{00000000-0005-0000-0000-0000E9000000}"/>
    <cellStyle name="Comma 2 2 2 2 2 3 2" xfId="1371" xr:uid="{00000000-0005-0000-0000-0000EA000000}"/>
    <cellStyle name="Comma 2 2 2 2 2 3 2 2" xfId="3776" xr:uid="{00000000-0005-0000-0000-0000EB000000}"/>
    <cellStyle name="Comma 2 2 2 2 2 3 2 2 2" xfId="8579" xr:uid="{00000000-0005-0000-0000-0000EC000000}"/>
    <cellStyle name="Comma 2 2 2 2 2 3 2 3" xfId="6178" xr:uid="{00000000-0005-0000-0000-0000ED000000}"/>
    <cellStyle name="Comma 2 2 2 2 2 3 3" xfId="2171" xr:uid="{00000000-0005-0000-0000-0000EE000000}"/>
    <cellStyle name="Comma 2 2 2 2 2 3 3 2" xfId="4576" xr:uid="{00000000-0005-0000-0000-0000EF000000}"/>
    <cellStyle name="Comma 2 2 2 2 2 3 3 2 2" xfId="9379" xr:uid="{00000000-0005-0000-0000-0000F0000000}"/>
    <cellStyle name="Comma 2 2 2 2 2 3 3 3" xfId="6978" xr:uid="{00000000-0005-0000-0000-0000F1000000}"/>
    <cellStyle name="Comma 2 2 2 2 2 3 4" xfId="2976" xr:uid="{00000000-0005-0000-0000-0000F2000000}"/>
    <cellStyle name="Comma 2 2 2 2 2 3 4 2" xfId="7779" xr:uid="{00000000-0005-0000-0000-0000F3000000}"/>
    <cellStyle name="Comma 2 2 2 2 2 3 5" xfId="5378" xr:uid="{00000000-0005-0000-0000-0000F4000000}"/>
    <cellStyle name="Comma 2 2 2 2 2 4" xfId="770" xr:uid="{00000000-0005-0000-0000-0000F5000000}"/>
    <cellStyle name="Comma 2 2 2 2 2 4 2" xfId="1571" xr:uid="{00000000-0005-0000-0000-0000F6000000}"/>
    <cellStyle name="Comma 2 2 2 2 2 4 2 2" xfId="3976" xr:uid="{00000000-0005-0000-0000-0000F7000000}"/>
    <cellStyle name="Comma 2 2 2 2 2 4 2 2 2" xfId="8779" xr:uid="{00000000-0005-0000-0000-0000F8000000}"/>
    <cellStyle name="Comma 2 2 2 2 2 4 2 3" xfId="6378" xr:uid="{00000000-0005-0000-0000-0000F9000000}"/>
    <cellStyle name="Comma 2 2 2 2 2 4 3" xfId="2371" xr:uid="{00000000-0005-0000-0000-0000FA000000}"/>
    <cellStyle name="Comma 2 2 2 2 2 4 3 2" xfId="4776" xr:uid="{00000000-0005-0000-0000-0000FB000000}"/>
    <cellStyle name="Comma 2 2 2 2 2 4 3 2 2" xfId="9579" xr:uid="{00000000-0005-0000-0000-0000FC000000}"/>
    <cellStyle name="Comma 2 2 2 2 2 4 3 3" xfId="7178" xr:uid="{00000000-0005-0000-0000-0000FD000000}"/>
    <cellStyle name="Comma 2 2 2 2 2 4 4" xfId="3176" xr:uid="{00000000-0005-0000-0000-0000FE000000}"/>
    <cellStyle name="Comma 2 2 2 2 2 4 4 2" xfId="7979" xr:uid="{00000000-0005-0000-0000-0000FF000000}"/>
    <cellStyle name="Comma 2 2 2 2 2 4 5" xfId="5578" xr:uid="{00000000-0005-0000-0000-000000010000}"/>
    <cellStyle name="Comma 2 2 2 2 2 5" xfId="971" xr:uid="{00000000-0005-0000-0000-000001010000}"/>
    <cellStyle name="Comma 2 2 2 2 2 5 2" xfId="3376" xr:uid="{00000000-0005-0000-0000-000002010000}"/>
    <cellStyle name="Comma 2 2 2 2 2 5 2 2" xfId="8179" xr:uid="{00000000-0005-0000-0000-000003010000}"/>
    <cellStyle name="Comma 2 2 2 2 2 5 3" xfId="5778" xr:uid="{00000000-0005-0000-0000-000004010000}"/>
    <cellStyle name="Comma 2 2 2 2 2 6" xfId="1771" xr:uid="{00000000-0005-0000-0000-000005010000}"/>
    <cellStyle name="Comma 2 2 2 2 2 6 2" xfId="4176" xr:uid="{00000000-0005-0000-0000-000006010000}"/>
    <cellStyle name="Comma 2 2 2 2 2 6 2 2" xfId="8979" xr:uid="{00000000-0005-0000-0000-000007010000}"/>
    <cellStyle name="Comma 2 2 2 2 2 6 3" xfId="6578" xr:uid="{00000000-0005-0000-0000-000008010000}"/>
    <cellStyle name="Comma 2 2 2 2 2 7" xfId="2576" xr:uid="{00000000-0005-0000-0000-000009010000}"/>
    <cellStyle name="Comma 2 2 2 2 2 7 2" xfId="7379" xr:uid="{00000000-0005-0000-0000-00000A010000}"/>
    <cellStyle name="Comma 2 2 2 2 2 8" xfId="4978" xr:uid="{00000000-0005-0000-0000-00000B010000}"/>
    <cellStyle name="Comma 2 2 2 2 3" xfId="270" xr:uid="{00000000-0005-0000-0000-00000C010000}"/>
    <cellStyle name="Comma 2 2 2 2 3 2" xfId="1071" xr:uid="{00000000-0005-0000-0000-00000D010000}"/>
    <cellStyle name="Comma 2 2 2 2 3 2 2" xfId="3476" xr:uid="{00000000-0005-0000-0000-00000E010000}"/>
    <cellStyle name="Comma 2 2 2 2 3 2 2 2" xfId="8279" xr:uid="{00000000-0005-0000-0000-00000F010000}"/>
    <cellStyle name="Comma 2 2 2 2 3 2 3" xfId="5878" xr:uid="{00000000-0005-0000-0000-000010010000}"/>
    <cellStyle name="Comma 2 2 2 2 3 3" xfId="1871" xr:uid="{00000000-0005-0000-0000-000011010000}"/>
    <cellStyle name="Comma 2 2 2 2 3 3 2" xfId="4276" xr:uid="{00000000-0005-0000-0000-000012010000}"/>
    <cellStyle name="Comma 2 2 2 2 3 3 2 2" xfId="9079" xr:uid="{00000000-0005-0000-0000-000013010000}"/>
    <cellStyle name="Comma 2 2 2 2 3 3 3" xfId="6678" xr:uid="{00000000-0005-0000-0000-000014010000}"/>
    <cellStyle name="Comma 2 2 2 2 3 4" xfId="2676" xr:uid="{00000000-0005-0000-0000-000015010000}"/>
    <cellStyle name="Comma 2 2 2 2 3 4 2" xfId="7479" xr:uid="{00000000-0005-0000-0000-000016010000}"/>
    <cellStyle name="Comma 2 2 2 2 3 5" xfId="5078" xr:uid="{00000000-0005-0000-0000-000017010000}"/>
    <cellStyle name="Comma 2 2 2 2 4" xfId="470" xr:uid="{00000000-0005-0000-0000-000018010000}"/>
    <cellStyle name="Comma 2 2 2 2 4 2" xfId="1271" xr:uid="{00000000-0005-0000-0000-000019010000}"/>
    <cellStyle name="Comma 2 2 2 2 4 2 2" xfId="3676" xr:uid="{00000000-0005-0000-0000-00001A010000}"/>
    <cellStyle name="Comma 2 2 2 2 4 2 2 2" xfId="8479" xr:uid="{00000000-0005-0000-0000-00001B010000}"/>
    <cellStyle name="Comma 2 2 2 2 4 2 3" xfId="6078" xr:uid="{00000000-0005-0000-0000-00001C010000}"/>
    <cellStyle name="Comma 2 2 2 2 4 3" xfId="2071" xr:uid="{00000000-0005-0000-0000-00001D010000}"/>
    <cellStyle name="Comma 2 2 2 2 4 3 2" xfId="4476" xr:uid="{00000000-0005-0000-0000-00001E010000}"/>
    <cellStyle name="Comma 2 2 2 2 4 3 2 2" xfId="9279" xr:uid="{00000000-0005-0000-0000-00001F010000}"/>
    <cellStyle name="Comma 2 2 2 2 4 3 3" xfId="6878" xr:uid="{00000000-0005-0000-0000-000020010000}"/>
    <cellStyle name="Comma 2 2 2 2 4 4" xfId="2876" xr:uid="{00000000-0005-0000-0000-000021010000}"/>
    <cellStyle name="Comma 2 2 2 2 4 4 2" xfId="7679" xr:uid="{00000000-0005-0000-0000-000022010000}"/>
    <cellStyle name="Comma 2 2 2 2 4 5" xfId="5278" xr:uid="{00000000-0005-0000-0000-000023010000}"/>
    <cellStyle name="Comma 2 2 2 2 5" xfId="670" xr:uid="{00000000-0005-0000-0000-000024010000}"/>
    <cellStyle name="Comma 2 2 2 2 5 2" xfId="1471" xr:uid="{00000000-0005-0000-0000-000025010000}"/>
    <cellStyle name="Comma 2 2 2 2 5 2 2" xfId="3876" xr:uid="{00000000-0005-0000-0000-000026010000}"/>
    <cellStyle name="Comma 2 2 2 2 5 2 2 2" xfId="8679" xr:uid="{00000000-0005-0000-0000-000027010000}"/>
    <cellStyle name="Comma 2 2 2 2 5 2 3" xfId="6278" xr:uid="{00000000-0005-0000-0000-000028010000}"/>
    <cellStyle name="Comma 2 2 2 2 5 3" xfId="2271" xr:uid="{00000000-0005-0000-0000-000029010000}"/>
    <cellStyle name="Comma 2 2 2 2 5 3 2" xfId="4676" xr:uid="{00000000-0005-0000-0000-00002A010000}"/>
    <cellStyle name="Comma 2 2 2 2 5 3 2 2" xfId="9479" xr:uid="{00000000-0005-0000-0000-00002B010000}"/>
    <cellStyle name="Comma 2 2 2 2 5 3 3" xfId="7078" xr:uid="{00000000-0005-0000-0000-00002C010000}"/>
    <cellStyle name="Comma 2 2 2 2 5 4" xfId="3076" xr:uid="{00000000-0005-0000-0000-00002D010000}"/>
    <cellStyle name="Comma 2 2 2 2 5 4 2" xfId="7879" xr:uid="{00000000-0005-0000-0000-00002E010000}"/>
    <cellStyle name="Comma 2 2 2 2 5 5" xfId="5478" xr:uid="{00000000-0005-0000-0000-00002F010000}"/>
    <cellStyle name="Comma 2 2 2 2 6" xfId="871" xr:uid="{00000000-0005-0000-0000-000030010000}"/>
    <cellStyle name="Comma 2 2 2 2 6 2" xfId="3276" xr:uid="{00000000-0005-0000-0000-000031010000}"/>
    <cellStyle name="Comma 2 2 2 2 6 2 2" xfId="8079" xr:uid="{00000000-0005-0000-0000-000032010000}"/>
    <cellStyle name="Comma 2 2 2 2 6 3" xfId="5678" xr:uid="{00000000-0005-0000-0000-000033010000}"/>
    <cellStyle name="Comma 2 2 2 2 7" xfId="1671" xr:uid="{00000000-0005-0000-0000-000034010000}"/>
    <cellStyle name="Comma 2 2 2 2 7 2" xfId="4076" xr:uid="{00000000-0005-0000-0000-000035010000}"/>
    <cellStyle name="Comma 2 2 2 2 7 2 2" xfId="8879" xr:uid="{00000000-0005-0000-0000-000036010000}"/>
    <cellStyle name="Comma 2 2 2 2 7 3" xfId="6478" xr:uid="{00000000-0005-0000-0000-000037010000}"/>
    <cellStyle name="Comma 2 2 2 2 8" xfId="2476" xr:uid="{00000000-0005-0000-0000-000038010000}"/>
    <cellStyle name="Comma 2 2 2 2 8 2" xfId="7279" xr:uid="{00000000-0005-0000-0000-000039010000}"/>
    <cellStyle name="Comma 2 2 2 2 9" xfId="4878" xr:uid="{00000000-0005-0000-0000-00003A010000}"/>
    <cellStyle name="Comma 2 2 2 3" xfId="120" xr:uid="{00000000-0005-0000-0000-00003B010000}"/>
    <cellStyle name="Comma 2 2 2 3 2" xfId="320" xr:uid="{00000000-0005-0000-0000-00003C010000}"/>
    <cellStyle name="Comma 2 2 2 3 2 2" xfId="1121" xr:uid="{00000000-0005-0000-0000-00003D010000}"/>
    <cellStyle name="Comma 2 2 2 3 2 2 2" xfId="3526" xr:uid="{00000000-0005-0000-0000-00003E010000}"/>
    <cellStyle name="Comma 2 2 2 3 2 2 2 2" xfId="8329" xr:uid="{00000000-0005-0000-0000-00003F010000}"/>
    <cellStyle name="Comma 2 2 2 3 2 2 3" xfId="5928" xr:uid="{00000000-0005-0000-0000-000040010000}"/>
    <cellStyle name="Comma 2 2 2 3 2 3" xfId="1921" xr:uid="{00000000-0005-0000-0000-000041010000}"/>
    <cellStyle name="Comma 2 2 2 3 2 3 2" xfId="4326" xr:uid="{00000000-0005-0000-0000-000042010000}"/>
    <cellStyle name="Comma 2 2 2 3 2 3 2 2" xfId="9129" xr:uid="{00000000-0005-0000-0000-000043010000}"/>
    <cellStyle name="Comma 2 2 2 3 2 3 3" xfId="6728" xr:uid="{00000000-0005-0000-0000-000044010000}"/>
    <cellStyle name="Comma 2 2 2 3 2 4" xfId="2726" xr:uid="{00000000-0005-0000-0000-000045010000}"/>
    <cellStyle name="Comma 2 2 2 3 2 4 2" xfId="7529" xr:uid="{00000000-0005-0000-0000-000046010000}"/>
    <cellStyle name="Comma 2 2 2 3 2 5" xfId="5128" xr:uid="{00000000-0005-0000-0000-000047010000}"/>
    <cellStyle name="Comma 2 2 2 3 3" xfId="520" xr:uid="{00000000-0005-0000-0000-000048010000}"/>
    <cellStyle name="Comma 2 2 2 3 3 2" xfId="1321" xr:uid="{00000000-0005-0000-0000-000049010000}"/>
    <cellStyle name="Comma 2 2 2 3 3 2 2" xfId="3726" xr:uid="{00000000-0005-0000-0000-00004A010000}"/>
    <cellStyle name="Comma 2 2 2 3 3 2 2 2" xfId="8529" xr:uid="{00000000-0005-0000-0000-00004B010000}"/>
    <cellStyle name="Comma 2 2 2 3 3 2 3" xfId="6128" xr:uid="{00000000-0005-0000-0000-00004C010000}"/>
    <cellStyle name="Comma 2 2 2 3 3 3" xfId="2121" xr:uid="{00000000-0005-0000-0000-00004D010000}"/>
    <cellStyle name="Comma 2 2 2 3 3 3 2" xfId="4526" xr:uid="{00000000-0005-0000-0000-00004E010000}"/>
    <cellStyle name="Comma 2 2 2 3 3 3 2 2" xfId="9329" xr:uid="{00000000-0005-0000-0000-00004F010000}"/>
    <cellStyle name="Comma 2 2 2 3 3 3 3" xfId="6928" xr:uid="{00000000-0005-0000-0000-000050010000}"/>
    <cellStyle name="Comma 2 2 2 3 3 4" xfId="2926" xr:uid="{00000000-0005-0000-0000-000051010000}"/>
    <cellStyle name="Comma 2 2 2 3 3 4 2" xfId="7729" xr:uid="{00000000-0005-0000-0000-000052010000}"/>
    <cellStyle name="Comma 2 2 2 3 3 5" xfId="5328" xr:uid="{00000000-0005-0000-0000-000053010000}"/>
    <cellStyle name="Comma 2 2 2 3 4" xfId="720" xr:uid="{00000000-0005-0000-0000-000054010000}"/>
    <cellStyle name="Comma 2 2 2 3 4 2" xfId="1521" xr:uid="{00000000-0005-0000-0000-000055010000}"/>
    <cellStyle name="Comma 2 2 2 3 4 2 2" xfId="3926" xr:uid="{00000000-0005-0000-0000-000056010000}"/>
    <cellStyle name="Comma 2 2 2 3 4 2 2 2" xfId="8729" xr:uid="{00000000-0005-0000-0000-000057010000}"/>
    <cellStyle name="Comma 2 2 2 3 4 2 3" xfId="6328" xr:uid="{00000000-0005-0000-0000-000058010000}"/>
    <cellStyle name="Comma 2 2 2 3 4 3" xfId="2321" xr:uid="{00000000-0005-0000-0000-000059010000}"/>
    <cellStyle name="Comma 2 2 2 3 4 3 2" xfId="4726" xr:uid="{00000000-0005-0000-0000-00005A010000}"/>
    <cellStyle name="Comma 2 2 2 3 4 3 2 2" xfId="9529" xr:uid="{00000000-0005-0000-0000-00005B010000}"/>
    <cellStyle name="Comma 2 2 2 3 4 3 3" xfId="7128" xr:uid="{00000000-0005-0000-0000-00005C010000}"/>
    <cellStyle name="Comma 2 2 2 3 4 4" xfId="3126" xr:uid="{00000000-0005-0000-0000-00005D010000}"/>
    <cellStyle name="Comma 2 2 2 3 4 4 2" xfId="7929" xr:uid="{00000000-0005-0000-0000-00005E010000}"/>
    <cellStyle name="Comma 2 2 2 3 4 5" xfId="5528" xr:uid="{00000000-0005-0000-0000-00005F010000}"/>
    <cellStyle name="Comma 2 2 2 3 5" xfId="921" xr:uid="{00000000-0005-0000-0000-000060010000}"/>
    <cellStyle name="Comma 2 2 2 3 5 2" xfId="3326" xr:uid="{00000000-0005-0000-0000-000061010000}"/>
    <cellStyle name="Comma 2 2 2 3 5 2 2" xfId="8129" xr:uid="{00000000-0005-0000-0000-000062010000}"/>
    <cellStyle name="Comma 2 2 2 3 5 3" xfId="5728" xr:uid="{00000000-0005-0000-0000-000063010000}"/>
    <cellStyle name="Comma 2 2 2 3 6" xfId="1721" xr:uid="{00000000-0005-0000-0000-000064010000}"/>
    <cellStyle name="Comma 2 2 2 3 6 2" xfId="4126" xr:uid="{00000000-0005-0000-0000-000065010000}"/>
    <cellStyle name="Comma 2 2 2 3 6 2 2" xfId="8929" xr:uid="{00000000-0005-0000-0000-000066010000}"/>
    <cellStyle name="Comma 2 2 2 3 6 3" xfId="6528" xr:uid="{00000000-0005-0000-0000-000067010000}"/>
    <cellStyle name="Comma 2 2 2 3 7" xfId="2526" xr:uid="{00000000-0005-0000-0000-000068010000}"/>
    <cellStyle name="Comma 2 2 2 3 7 2" xfId="7329" xr:uid="{00000000-0005-0000-0000-000069010000}"/>
    <cellStyle name="Comma 2 2 2 3 8" xfId="4928" xr:uid="{00000000-0005-0000-0000-00006A010000}"/>
    <cellStyle name="Comma 2 2 2 4" xfId="220" xr:uid="{00000000-0005-0000-0000-00006B010000}"/>
    <cellStyle name="Comma 2 2 2 4 2" xfId="1021" xr:uid="{00000000-0005-0000-0000-00006C010000}"/>
    <cellStyle name="Comma 2 2 2 4 2 2" xfId="3426" xr:uid="{00000000-0005-0000-0000-00006D010000}"/>
    <cellStyle name="Comma 2 2 2 4 2 2 2" xfId="8229" xr:uid="{00000000-0005-0000-0000-00006E010000}"/>
    <cellStyle name="Comma 2 2 2 4 2 3" xfId="5828" xr:uid="{00000000-0005-0000-0000-00006F010000}"/>
    <cellStyle name="Comma 2 2 2 4 3" xfId="1821" xr:uid="{00000000-0005-0000-0000-000070010000}"/>
    <cellStyle name="Comma 2 2 2 4 3 2" xfId="4226" xr:uid="{00000000-0005-0000-0000-000071010000}"/>
    <cellStyle name="Comma 2 2 2 4 3 2 2" xfId="9029" xr:uid="{00000000-0005-0000-0000-000072010000}"/>
    <cellStyle name="Comma 2 2 2 4 3 3" xfId="6628" xr:uid="{00000000-0005-0000-0000-000073010000}"/>
    <cellStyle name="Comma 2 2 2 4 4" xfId="2626" xr:uid="{00000000-0005-0000-0000-000074010000}"/>
    <cellStyle name="Comma 2 2 2 4 4 2" xfId="7429" xr:uid="{00000000-0005-0000-0000-000075010000}"/>
    <cellStyle name="Comma 2 2 2 4 5" xfId="5028" xr:uid="{00000000-0005-0000-0000-000076010000}"/>
    <cellStyle name="Comma 2 2 2 5" xfId="420" xr:uid="{00000000-0005-0000-0000-000077010000}"/>
    <cellStyle name="Comma 2 2 2 5 2" xfId="1221" xr:uid="{00000000-0005-0000-0000-000078010000}"/>
    <cellStyle name="Comma 2 2 2 5 2 2" xfId="3626" xr:uid="{00000000-0005-0000-0000-000079010000}"/>
    <cellStyle name="Comma 2 2 2 5 2 2 2" xfId="8429" xr:uid="{00000000-0005-0000-0000-00007A010000}"/>
    <cellStyle name="Comma 2 2 2 5 2 3" xfId="6028" xr:uid="{00000000-0005-0000-0000-00007B010000}"/>
    <cellStyle name="Comma 2 2 2 5 3" xfId="2021" xr:uid="{00000000-0005-0000-0000-00007C010000}"/>
    <cellStyle name="Comma 2 2 2 5 3 2" xfId="4426" xr:uid="{00000000-0005-0000-0000-00007D010000}"/>
    <cellStyle name="Comma 2 2 2 5 3 2 2" xfId="9229" xr:uid="{00000000-0005-0000-0000-00007E010000}"/>
    <cellStyle name="Comma 2 2 2 5 3 3" xfId="6828" xr:uid="{00000000-0005-0000-0000-00007F010000}"/>
    <cellStyle name="Comma 2 2 2 5 4" xfId="2826" xr:uid="{00000000-0005-0000-0000-000080010000}"/>
    <cellStyle name="Comma 2 2 2 5 4 2" xfId="7629" xr:uid="{00000000-0005-0000-0000-000081010000}"/>
    <cellStyle name="Comma 2 2 2 5 5" xfId="5228" xr:uid="{00000000-0005-0000-0000-000082010000}"/>
    <cellStyle name="Comma 2 2 2 6" xfId="620" xr:uid="{00000000-0005-0000-0000-000083010000}"/>
    <cellStyle name="Comma 2 2 2 6 2" xfId="1421" xr:uid="{00000000-0005-0000-0000-000084010000}"/>
    <cellStyle name="Comma 2 2 2 6 2 2" xfId="3826" xr:uid="{00000000-0005-0000-0000-000085010000}"/>
    <cellStyle name="Comma 2 2 2 6 2 2 2" xfId="8629" xr:uid="{00000000-0005-0000-0000-000086010000}"/>
    <cellStyle name="Comma 2 2 2 6 2 3" xfId="6228" xr:uid="{00000000-0005-0000-0000-000087010000}"/>
    <cellStyle name="Comma 2 2 2 6 3" xfId="2221" xr:uid="{00000000-0005-0000-0000-000088010000}"/>
    <cellStyle name="Comma 2 2 2 6 3 2" xfId="4626" xr:uid="{00000000-0005-0000-0000-000089010000}"/>
    <cellStyle name="Comma 2 2 2 6 3 2 2" xfId="9429" xr:uid="{00000000-0005-0000-0000-00008A010000}"/>
    <cellStyle name="Comma 2 2 2 6 3 3" xfId="7028" xr:uid="{00000000-0005-0000-0000-00008B010000}"/>
    <cellStyle name="Comma 2 2 2 6 4" xfId="3026" xr:uid="{00000000-0005-0000-0000-00008C010000}"/>
    <cellStyle name="Comma 2 2 2 6 4 2" xfId="7829" xr:uid="{00000000-0005-0000-0000-00008D010000}"/>
    <cellStyle name="Comma 2 2 2 6 5" xfId="5428" xr:uid="{00000000-0005-0000-0000-00008E010000}"/>
    <cellStyle name="Comma 2 2 2 7" xfId="821" xr:uid="{00000000-0005-0000-0000-00008F010000}"/>
    <cellStyle name="Comma 2 2 2 7 2" xfId="3226" xr:uid="{00000000-0005-0000-0000-000090010000}"/>
    <cellStyle name="Comma 2 2 2 7 2 2" xfId="8029" xr:uid="{00000000-0005-0000-0000-000091010000}"/>
    <cellStyle name="Comma 2 2 2 7 3" xfId="5628" xr:uid="{00000000-0005-0000-0000-000092010000}"/>
    <cellStyle name="Comma 2 2 2 8" xfId="1621" xr:uid="{00000000-0005-0000-0000-000093010000}"/>
    <cellStyle name="Comma 2 2 2 8 2" xfId="4026" xr:uid="{00000000-0005-0000-0000-000094010000}"/>
    <cellStyle name="Comma 2 2 2 8 2 2" xfId="8829" xr:uid="{00000000-0005-0000-0000-000095010000}"/>
    <cellStyle name="Comma 2 2 2 8 3" xfId="6428" xr:uid="{00000000-0005-0000-0000-000096010000}"/>
    <cellStyle name="Comma 2 2 2 9" xfId="2426" xr:uid="{00000000-0005-0000-0000-000097010000}"/>
    <cellStyle name="Comma 2 2 2 9 2" xfId="7229" xr:uid="{00000000-0005-0000-0000-000098010000}"/>
    <cellStyle name="Comma 2 2 3" xfId="29" xr:uid="{00000000-0005-0000-0000-000099010000}"/>
    <cellStyle name="Comma 2 2 3 10" xfId="4838" xr:uid="{00000000-0005-0000-0000-00009A010000}"/>
    <cellStyle name="Comma 2 2 3 2" xfId="80" xr:uid="{00000000-0005-0000-0000-00009B010000}"/>
    <cellStyle name="Comma 2 2 3 2 2" xfId="180" xr:uid="{00000000-0005-0000-0000-00009C010000}"/>
    <cellStyle name="Comma 2 2 3 2 2 2" xfId="380" xr:uid="{00000000-0005-0000-0000-00009D010000}"/>
    <cellStyle name="Comma 2 2 3 2 2 2 2" xfId="1181" xr:uid="{00000000-0005-0000-0000-00009E010000}"/>
    <cellStyle name="Comma 2 2 3 2 2 2 2 2" xfId="3586" xr:uid="{00000000-0005-0000-0000-00009F010000}"/>
    <cellStyle name="Comma 2 2 3 2 2 2 2 2 2" xfId="8389" xr:uid="{00000000-0005-0000-0000-0000A0010000}"/>
    <cellStyle name="Comma 2 2 3 2 2 2 2 3" xfId="5988" xr:uid="{00000000-0005-0000-0000-0000A1010000}"/>
    <cellStyle name="Comma 2 2 3 2 2 2 3" xfId="1981" xr:uid="{00000000-0005-0000-0000-0000A2010000}"/>
    <cellStyle name="Comma 2 2 3 2 2 2 3 2" xfId="4386" xr:uid="{00000000-0005-0000-0000-0000A3010000}"/>
    <cellStyle name="Comma 2 2 3 2 2 2 3 2 2" xfId="9189" xr:uid="{00000000-0005-0000-0000-0000A4010000}"/>
    <cellStyle name="Comma 2 2 3 2 2 2 3 3" xfId="6788" xr:uid="{00000000-0005-0000-0000-0000A5010000}"/>
    <cellStyle name="Comma 2 2 3 2 2 2 4" xfId="2786" xr:uid="{00000000-0005-0000-0000-0000A6010000}"/>
    <cellStyle name="Comma 2 2 3 2 2 2 4 2" xfId="7589" xr:uid="{00000000-0005-0000-0000-0000A7010000}"/>
    <cellStyle name="Comma 2 2 3 2 2 2 5" xfId="5188" xr:uid="{00000000-0005-0000-0000-0000A8010000}"/>
    <cellStyle name="Comma 2 2 3 2 2 3" xfId="580" xr:uid="{00000000-0005-0000-0000-0000A9010000}"/>
    <cellStyle name="Comma 2 2 3 2 2 3 2" xfId="1381" xr:uid="{00000000-0005-0000-0000-0000AA010000}"/>
    <cellStyle name="Comma 2 2 3 2 2 3 2 2" xfId="3786" xr:uid="{00000000-0005-0000-0000-0000AB010000}"/>
    <cellStyle name="Comma 2 2 3 2 2 3 2 2 2" xfId="8589" xr:uid="{00000000-0005-0000-0000-0000AC010000}"/>
    <cellStyle name="Comma 2 2 3 2 2 3 2 3" xfId="6188" xr:uid="{00000000-0005-0000-0000-0000AD010000}"/>
    <cellStyle name="Comma 2 2 3 2 2 3 3" xfId="2181" xr:uid="{00000000-0005-0000-0000-0000AE010000}"/>
    <cellStyle name="Comma 2 2 3 2 2 3 3 2" xfId="4586" xr:uid="{00000000-0005-0000-0000-0000AF010000}"/>
    <cellStyle name="Comma 2 2 3 2 2 3 3 2 2" xfId="9389" xr:uid="{00000000-0005-0000-0000-0000B0010000}"/>
    <cellStyle name="Comma 2 2 3 2 2 3 3 3" xfId="6988" xr:uid="{00000000-0005-0000-0000-0000B1010000}"/>
    <cellStyle name="Comma 2 2 3 2 2 3 4" xfId="2986" xr:uid="{00000000-0005-0000-0000-0000B2010000}"/>
    <cellStyle name="Comma 2 2 3 2 2 3 4 2" xfId="7789" xr:uid="{00000000-0005-0000-0000-0000B3010000}"/>
    <cellStyle name="Comma 2 2 3 2 2 3 5" xfId="5388" xr:uid="{00000000-0005-0000-0000-0000B4010000}"/>
    <cellStyle name="Comma 2 2 3 2 2 4" xfId="780" xr:uid="{00000000-0005-0000-0000-0000B5010000}"/>
    <cellStyle name="Comma 2 2 3 2 2 4 2" xfId="1581" xr:uid="{00000000-0005-0000-0000-0000B6010000}"/>
    <cellStyle name="Comma 2 2 3 2 2 4 2 2" xfId="3986" xr:uid="{00000000-0005-0000-0000-0000B7010000}"/>
    <cellStyle name="Comma 2 2 3 2 2 4 2 2 2" xfId="8789" xr:uid="{00000000-0005-0000-0000-0000B8010000}"/>
    <cellStyle name="Comma 2 2 3 2 2 4 2 3" xfId="6388" xr:uid="{00000000-0005-0000-0000-0000B9010000}"/>
    <cellStyle name="Comma 2 2 3 2 2 4 3" xfId="2381" xr:uid="{00000000-0005-0000-0000-0000BA010000}"/>
    <cellStyle name="Comma 2 2 3 2 2 4 3 2" xfId="4786" xr:uid="{00000000-0005-0000-0000-0000BB010000}"/>
    <cellStyle name="Comma 2 2 3 2 2 4 3 2 2" xfId="9589" xr:uid="{00000000-0005-0000-0000-0000BC010000}"/>
    <cellStyle name="Comma 2 2 3 2 2 4 3 3" xfId="7188" xr:uid="{00000000-0005-0000-0000-0000BD010000}"/>
    <cellStyle name="Comma 2 2 3 2 2 4 4" xfId="3186" xr:uid="{00000000-0005-0000-0000-0000BE010000}"/>
    <cellStyle name="Comma 2 2 3 2 2 4 4 2" xfId="7989" xr:uid="{00000000-0005-0000-0000-0000BF010000}"/>
    <cellStyle name="Comma 2 2 3 2 2 4 5" xfId="5588" xr:uid="{00000000-0005-0000-0000-0000C0010000}"/>
    <cellStyle name="Comma 2 2 3 2 2 5" xfId="981" xr:uid="{00000000-0005-0000-0000-0000C1010000}"/>
    <cellStyle name="Comma 2 2 3 2 2 5 2" xfId="3386" xr:uid="{00000000-0005-0000-0000-0000C2010000}"/>
    <cellStyle name="Comma 2 2 3 2 2 5 2 2" xfId="8189" xr:uid="{00000000-0005-0000-0000-0000C3010000}"/>
    <cellStyle name="Comma 2 2 3 2 2 5 3" xfId="5788" xr:uid="{00000000-0005-0000-0000-0000C4010000}"/>
    <cellStyle name="Comma 2 2 3 2 2 6" xfId="1781" xr:uid="{00000000-0005-0000-0000-0000C5010000}"/>
    <cellStyle name="Comma 2 2 3 2 2 6 2" xfId="4186" xr:uid="{00000000-0005-0000-0000-0000C6010000}"/>
    <cellStyle name="Comma 2 2 3 2 2 6 2 2" xfId="8989" xr:uid="{00000000-0005-0000-0000-0000C7010000}"/>
    <cellStyle name="Comma 2 2 3 2 2 6 3" xfId="6588" xr:uid="{00000000-0005-0000-0000-0000C8010000}"/>
    <cellStyle name="Comma 2 2 3 2 2 7" xfId="2586" xr:uid="{00000000-0005-0000-0000-0000C9010000}"/>
    <cellStyle name="Comma 2 2 3 2 2 7 2" xfId="7389" xr:uid="{00000000-0005-0000-0000-0000CA010000}"/>
    <cellStyle name="Comma 2 2 3 2 2 8" xfId="4988" xr:uid="{00000000-0005-0000-0000-0000CB010000}"/>
    <cellStyle name="Comma 2 2 3 2 3" xfId="280" xr:uid="{00000000-0005-0000-0000-0000CC010000}"/>
    <cellStyle name="Comma 2 2 3 2 3 2" xfId="1081" xr:uid="{00000000-0005-0000-0000-0000CD010000}"/>
    <cellStyle name="Comma 2 2 3 2 3 2 2" xfId="3486" xr:uid="{00000000-0005-0000-0000-0000CE010000}"/>
    <cellStyle name="Comma 2 2 3 2 3 2 2 2" xfId="8289" xr:uid="{00000000-0005-0000-0000-0000CF010000}"/>
    <cellStyle name="Comma 2 2 3 2 3 2 3" xfId="5888" xr:uid="{00000000-0005-0000-0000-0000D0010000}"/>
    <cellStyle name="Comma 2 2 3 2 3 3" xfId="1881" xr:uid="{00000000-0005-0000-0000-0000D1010000}"/>
    <cellStyle name="Comma 2 2 3 2 3 3 2" xfId="4286" xr:uid="{00000000-0005-0000-0000-0000D2010000}"/>
    <cellStyle name="Comma 2 2 3 2 3 3 2 2" xfId="9089" xr:uid="{00000000-0005-0000-0000-0000D3010000}"/>
    <cellStyle name="Comma 2 2 3 2 3 3 3" xfId="6688" xr:uid="{00000000-0005-0000-0000-0000D4010000}"/>
    <cellStyle name="Comma 2 2 3 2 3 4" xfId="2686" xr:uid="{00000000-0005-0000-0000-0000D5010000}"/>
    <cellStyle name="Comma 2 2 3 2 3 4 2" xfId="7489" xr:uid="{00000000-0005-0000-0000-0000D6010000}"/>
    <cellStyle name="Comma 2 2 3 2 3 5" xfId="5088" xr:uid="{00000000-0005-0000-0000-0000D7010000}"/>
    <cellStyle name="Comma 2 2 3 2 4" xfId="480" xr:uid="{00000000-0005-0000-0000-0000D8010000}"/>
    <cellStyle name="Comma 2 2 3 2 4 2" xfId="1281" xr:uid="{00000000-0005-0000-0000-0000D9010000}"/>
    <cellStyle name="Comma 2 2 3 2 4 2 2" xfId="3686" xr:uid="{00000000-0005-0000-0000-0000DA010000}"/>
    <cellStyle name="Comma 2 2 3 2 4 2 2 2" xfId="8489" xr:uid="{00000000-0005-0000-0000-0000DB010000}"/>
    <cellStyle name="Comma 2 2 3 2 4 2 3" xfId="6088" xr:uid="{00000000-0005-0000-0000-0000DC010000}"/>
    <cellStyle name="Comma 2 2 3 2 4 3" xfId="2081" xr:uid="{00000000-0005-0000-0000-0000DD010000}"/>
    <cellStyle name="Comma 2 2 3 2 4 3 2" xfId="4486" xr:uid="{00000000-0005-0000-0000-0000DE010000}"/>
    <cellStyle name="Comma 2 2 3 2 4 3 2 2" xfId="9289" xr:uid="{00000000-0005-0000-0000-0000DF010000}"/>
    <cellStyle name="Comma 2 2 3 2 4 3 3" xfId="6888" xr:uid="{00000000-0005-0000-0000-0000E0010000}"/>
    <cellStyle name="Comma 2 2 3 2 4 4" xfId="2886" xr:uid="{00000000-0005-0000-0000-0000E1010000}"/>
    <cellStyle name="Comma 2 2 3 2 4 4 2" xfId="7689" xr:uid="{00000000-0005-0000-0000-0000E2010000}"/>
    <cellStyle name="Comma 2 2 3 2 4 5" xfId="5288" xr:uid="{00000000-0005-0000-0000-0000E3010000}"/>
    <cellStyle name="Comma 2 2 3 2 5" xfId="680" xr:uid="{00000000-0005-0000-0000-0000E4010000}"/>
    <cellStyle name="Comma 2 2 3 2 5 2" xfId="1481" xr:uid="{00000000-0005-0000-0000-0000E5010000}"/>
    <cellStyle name="Comma 2 2 3 2 5 2 2" xfId="3886" xr:uid="{00000000-0005-0000-0000-0000E6010000}"/>
    <cellStyle name="Comma 2 2 3 2 5 2 2 2" xfId="8689" xr:uid="{00000000-0005-0000-0000-0000E7010000}"/>
    <cellStyle name="Comma 2 2 3 2 5 2 3" xfId="6288" xr:uid="{00000000-0005-0000-0000-0000E8010000}"/>
    <cellStyle name="Comma 2 2 3 2 5 3" xfId="2281" xr:uid="{00000000-0005-0000-0000-0000E9010000}"/>
    <cellStyle name="Comma 2 2 3 2 5 3 2" xfId="4686" xr:uid="{00000000-0005-0000-0000-0000EA010000}"/>
    <cellStyle name="Comma 2 2 3 2 5 3 2 2" xfId="9489" xr:uid="{00000000-0005-0000-0000-0000EB010000}"/>
    <cellStyle name="Comma 2 2 3 2 5 3 3" xfId="7088" xr:uid="{00000000-0005-0000-0000-0000EC010000}"/>
    <cellStyle name="Comma 2 2 3 2 5 4" xfId="3086" xr:uid="{00000000-0005-0000-0000-0000ED010000}"/>
    <cellStyle name="Comma 2 2 3 2 5 4 2" xfId="7889" xr:uid="{00000000-0005-0000-0000-0000EE010000}"/>
    <cellStyle name="Comma 2 2 3 2 5 5" xfId="5488" xr:uid="{00000000-0005-0000-0000-0000EF010000}"/>
    <cellStyle name="Comma 2 2 3 2 6" xfId="881" xr:uid="{00000000-0005-0000-0000-0000F0010000}"/>
    <cellStyle name="Comma 2 2 3 2 6 2" xfId="3286" xr:uid="{00000000-0005-0000-0000-0000F1010000}"/>
    <cellStyle name="Comma 2 2 3 2 6 2 2" xfId="8089" xr:uid="{00000000-0005-0000-0000-0000F2010000}"/>
    <cellStyle name="Comma 2 2 3 2 6 3" xfId="5688" xr:uid="{00000000-0005-0000-0000-0000F3010000}"/>
    <cellStyle name="Comma 2 2 3 2 7" xfId="1681" xr:uid="{00000000-0005-0000-0000-0000F4010000}"/>
    <cellStyle name="Comma 2 2 3 2 7 2" xfId="4086" xr:uid="{00000000-0005-0000-0000-0000F5010000}"/>
    <cellStyle name="Comma 2 2 3 2 7 2 2" xfId="8889" xr:uid="{00000000-0005-0000-0000-0000F6010000}"/>
    <cellStyle name="Comma 2 2 3 2 7 3" xfId="6488" xr:uid="{00000000-0005-0000-0000-0000F7010000}"/>
    <cellStyle name="Comma 2 2 3 2 8" xfId="2486" xr:uid="{00000000-0005-0000-0000-0000F8010000}"/>
    <cellStyle name="Comma 2 2 3 2 8 2" xfId="7289" xr:uid="{00000000-0005-0000-0000-0000F9010000}"/>
    <cellStyle name="Comma 2 2 3 2 9" xfId="4888" xr:uid="{00000000-0005-0000-0000-0000FA010000}"/>
    <cellStyle name="Comma 2 2 3 3" xfId="130" xr:uid="{00000000-0005-0000-0000-0000FB010000}"/>
    <cellStyle name="Comma 2 2 3 3 2" xfId="330" xr:uid="{00000000-0005-0000-0000-0000FC010000}"/>
    <cellStyle name="Comma 2 2 3 3 2 2" xfId="1131" xr:uid="{00000000-0005-0000-0000-0000FD010000}"/>
    <cellStyle name="Comma 2 2 3 3 2 2 2" xfId="3536" xr:uid="{00000000-0005-0000-0000-0000FE010000}"/>
    <cellStyle name="Comma 2 2 3 3 2 2 2 2" xfId="8339" xr:uid="{00000000-0005-0000-0000-0000FF010000}"/>
    <cellStyle name="Comma 2 2 3 3 2 2 3" xfId="5938" xr:uid="{00000000-0005-0000-0000-000000020000}"/>
    <cellStyle name="Comma 2 2 3 3 2 3" xfId="1931" xr:uid="{00000000-0005-0000-0000-000001020000}"/>
    <cellStyle name="Comma 2 2 3 3 2 3 2" xfId="4336" xr:uid="{00000000-0005-0000-0000-000002020000}"/>
    <cellStyle name="Comma 2 2 3 3 2 3 2 2" xfId="9139" xr:uid="{00000000-0005-0000-0000-000003020000}"/>
    <cellStyle name="Comma 2 2 3 3 2 3 3" xfId="6738" xr:uid="{00000000-0005-0000-0000-000004020000}"/>
    <cellStyle name="Comma 2 2 3 3 2 4" xfId="2736" xr:uid="{00000000-0005-0000-0000-000005020000}"/>
    <cellStyle name="Comma 2 2 3 3 2 4 2" xfId="7539" xr:uid="{00000000-0005-0000-0000-000006020000}"/>
    <cellStyle name="Comma 2 2 3 3 2 5" xfId="5138" xr:uid="{00000000-0005-0000-0000-000007020000}"/>
    <cellStyle name="Comma 2 2 3 3 3" xfId="530" xr:uid="{00000000-0005-0000-0000-000008020000}"/>
    <cellStyle name="Comma 2 2 3 3 3 2" xfId="1331" xr:uid="{00000000-0005-0000-0000-000009020000}"/>
    <cellStyle name="Comma 2 2 3 3 3 2 2" xfId="3736" xr:uid="{00000000-0005-0000-0000-00000A020000}"/>
    <cellStyle name="Comma 2 2 3 3 3 2 2 2" xfId="8539" xr:uid="{00000000-0005-0000-0000-00000B020000}"/>
    <cellStyle name="Comma 2 2 3 3 3 2 3" xfId="6138" xr:uid="{00000000-0005-0000-0000-00000C020000}"/>
    <cellStyle name="Comma 2 2 3 3 3 3" xfId="2131" xr:uid="{00000000-0005-0000-0000-00000D020000}"/>
    <cellStyle name="Comma 2 2 3 3 3 3 2" xfId="4536" xr:uid="{00000000-0005-0000-0000-00000E020000}"/>
    <cellStyle name="Comma 2 2 3 3 3 3 2 2" xfId="9339" xr:uid="{00000000-0005-0000-0000-00000F020000}"/>
    <cellStyle name="Comma 2 2 3 3 3 3 3" xfId="6938" xr:uid="{00000000-0005-0000-0000-000010020000}"/>
    <cellStyle name="Comma 2 2 3 3 3 4" xfId="2936" xr:uid="{00000000-0005-0000-0000-000011020000}"/>
    <cellStyle name="Comma 2 2 3 3 3 4 2" xfId="7739" xr:uid="{00000000-0005-0000-0000-000012020000}"/>
    <cellStyle name="Comma 2 2 3 3 3 5" xfId="5338" xr:uid="{00000000-0005-0000-0000-000013020000}"/>
    <cellStyle name="Comma 2 2 3 3 4" xfId="730" xr:uid="{00000000-0005-0000-0000-000014020000}"/>
    <cellStyle name="Comma 2 2 3 3 4 2" xfId="1531" xr:uid="{00000000-0005-0000-0000-000015020000}"/>
    <cellStyle name="Comma 2 2 3 3 4 2 2" xfId="3936" xr:uid="{00000000-0005-0000-0000-000016020000}"/>
    <cellStyle name="Comma 2 2 3 3 4 2 2 2" xfId="8739" xr:uid="{00000000-0005-0000-0000-000017020000}"/>
    <cellStyle name="Comma 2 2 3 3 4 2 3" xfId="6338" xr:uid="{00000000-0005-0000-0000-000018020000}"/>
    <cellStyle name="Comma 2 2 3 3 4 3" xfId="2331" xr:uid="{00000000-0005-0000-0000-000019020000}"/>
    <cellStyle name="Comma 2 2 3 3 4 3 2" xfId="4736" xr:uid="{00000000-0005-0000-0000-00001A020000}"/>
    <cellStyle name="Comma 2 2 3 3 4 3 2 2" xfId="9539" xr:uid="{00000000-0005-0000-0000-00001B020000}"/>
    <cellStyle name="Comma 2 2 3 3 4 3 3" xfId="7138" xr:uid="{00000000-0005-0000-0000-00001C020000}"/>
    <cellStyle name="Comma 2 2 3 3 4 4" xfId="3136" xr:uid="{00000000-0005-0000-0000-00001D020000}"/>
    <cellStyle name="Comma 2 2 3 3 4 4 2" xfId="7939" xr:uid="{00000000-0005-0000-0000-00001E020000}"/>
    <cellStyle name="Comma 2 2 3 3 4 5" xfId="5538" xr:uid="{00000000-0005-0000-0000-00001F020000}"/>
    <cellStyle name="Comma 2 2 3 3 5" xfId="931" xr:uid="{00000000-0005-0000-0000-000020020000}"/>
    <cellStyle name="Comma 2 2 3 3 5 2" xfId="3336" xr:uid="{00000000-0005-0000-0000-000021020000}"/>
    <cellStyle name="Comma 2 2 3 3 5 2 2" xfId="8139" xr:uid="{00000000-0005-0000-0000-000022020000}"/>
    <cellStyle name="Comma 2 2 3 3 5 3" xfId="5738" xr:uid="{00000000-0005-0000-0000-000023020000}"/>
    <cellStyle name="Comma 2 2 3 3 6" xfId="1731" xr:uid="{00000000-0005-0000-0000-000024020000}"/>
    <cellStyle name="Comma 2 2 3 3 6 2" xfId="4136" xr:uid="{00000000-0005-0000-0000-000025020000}"/>
    <cellStyle name="Comma 2 2 3 3 6 2 2" xfId="8939" xr:uid="{00000000-0005-0000-0000-000026020000}"/>
    <cellStyle name="Comma 2 2 3 3 6 3" xfId="6538" xr:uid="{00000000-0005-0000-0000-000027020000}"/>
    <cellStyle name="Comma 2 2 3 3 7" xfId="2536" xr:uid="{00000000-0005-0000-0000-000028020000}"/>
    <cellStyle name="Comma 2 2 3 3 7 2" xfId="7339" xr:uid="{00000000-0005-0000-0000-000029020000}"/>
    <cellStyle name="Comma 2 2 3 3 8" xfId="4938" xr:uid="{00000000-0005-0000-0000-00002A020000}"/>
    <cellStyle name="Comma 2 2 3 4" xfId="230" xr:uid="{00000000-0005-0000-0000-00002B020000}"/>
    <cellStyle name="Comma 2 2 3 4 2" xfId="1031" xr:uid="{00000000-0005-0000-0000-00002C020000}"/>
    <cellStyle name="Comma 2 2 3 4 2 2" xfId="3436" xr:uid="{00000000-0005-0000-0000-00002D020000}"/>
    <cellStyle name="Comma 2 2 3 4 2 2 2" xfId="8239" xr:uid="{00000000-0005-0000-0000-00002E020000}"/>
    <cellStyle name="Comma 2 2 3 4 2 3" xfId="5838" xr:uid="{00000000-0005-0000-0000-00002F020000}"/>
    <cellStyle name="Comma 2 2 3 4 3" xfId="1831" xr:uid="{00000000-0005-0000-0000-000030020000}"/>
    <cellStyle name="Comma 2 2 3 4 3 2" xfId="4236" xr:uid="{00000000-0005-0000-0000-000031020000}"/>
    <cellStyle name="Comma 2 2 3 4 3 2 2" xfId="9039" xr:uid="{00000000-0005-0000-0000-000032020000}"/>
    <cellStyle name="Comma 2 2 3 4 3 3" xfId="6638" xr:uid="{00000000-0005-0000-0000-000033020000}"/>
    <cellStyle name="Comma 2 2 3 4 4" xfId="2636" xr:uid="{00000000-0005-0000-0000-000034020000}"/>
    <cellStyle name="Comma 2 2 3 4 4 2" xfId="7439" xr:uid="{00000000-0005-0000-0000-000035020000}"/>
    <cellStyle name="Comma 2 2 3 4 5" xfId="5038" xr:uid="{00000000-0005-0000-0000-000036020000}"/>
    <cellStyle name="Comma 2 2 3 5" xfId="430" xr:uid="{00000000-0005-0000-0000-000037020000}"/>
    <cellStyle name="Comma 2 2 3 5 2" xfId="1231" xr:uid="{00000000-0005-0000-0000-000038020000}"/>
    <cellStyle name="Comma 2 2 3 5 2 2" xfId="3636" xr:uid="{00000000-0005-0000-0000-000039020000}"/>
    <cellStyle name="Comma 2 2 3 5 2 2 2" xfId="8439" xr:uid="{00000000-0005-0000-0000-00003A020000}"/>
    <cellStyle name="Comma 2 2 3 5 2 3" xfId="6038" xr:uid="{00000000-0005-0000-0000-00003B020000}"/>
    <cellStyle name="Comma 2 2 3 5 3" xfId="2031" xr:uid="{00000000-0005-0000-0000-00003C020000}"/>
    <cellStyle name="Comma 2 2 3 5 3 2" xfId="4436" xr:uid="{00000000-0005-0000-0000-00003D020000}"/>
    <cellStyle name="Comma 2 2 3 5 3 2 2" xfId="9239" xr:uid="{00000000-0005-0000-0000-00003E020000}"/>
    <cellStyle name="Comma 2 2 3 5 3 3" xfId="6838" xr:uid="{00000000-0005-0000-0000-00003F020000}"/>
    <cellStyle name="Comma 2 2 3 5 4" xfId="2836" xr:uid="{00000000-0005-0000-0000-000040020000}"/>
    <cellStyle name="Comma 2 2 3 5 4 2" xfId="7639" xr:uid="{00000000-0005-0000-0000-000041020000}"/>
    <cellStyle name="Comma 2 2 3 5 5" xfId="5238" xr:uid="{00000000-0005-0000-0000-000042020000}"/>
    <cellStyle name="Comma 2 2 3 6" xfId="630" xr:uid="{00000000-0005-0000-0000-000043020000}"/>
    <cellStyle name="Comma 2 2 3 6 2" xfId="1431" xr:uid="{00000000-0005-0000-0000-000044020000}"/>
    <cellStyle name="Comma 2 2 3 6 2 2" xfId="3836" xr:uid="{00000000-0005-0000-0000-000045020000}"/>
    <cellStyle name="Comma 2 2 3 6 2 2 2" xfId="8639" xr:uid="{00000000-0005-0000-0000-000046020000}"/>
    <cellStyle name="Comma 2 2 3 6 2 3" xfId="6238" xr:uid="{00000000-0005-0000-0000-000047020000}"/>
    <cellStyle name="Comma 2 2 3 6 3" xfId="2231" xr:uid="{00000000-0005-0000-0000-000048020000}"/>
    <cellStyle name="Comma 2 2 3 6 3 2" xfId="4636" xr:uid="{00000000-0005-0000-0000-000049020000}"/>
    <cellStyle name="Comma 2 2 3 6 3 2 2" xfId="9439" xr:uid="{00000000-0005-0000-0000-00004A020000}"/>
    <cellStyle name="Comma 2 2 3 6 3 3" xfId="7038" xr:uid="{00000000-0005-0000-0000-00004B020000}"/>
    <cellStyle name="Comma 2 2 3 6 4" xfId="3036" xr:uid="{00000000-0005-0000-0000-00004C020000}"/>
    <cellStyle name="Comma 2 2 3 6 4 2" xfId="7839" xr:uid="{00000000-0005-0000-0000-00004D020000}"/>
    <cellStyle name="Comma 2 2 3 6 5" xfId="5438" xr:uid="{00000000-0005-0000-0000-00004E020000}"/>
    <cellStyle name="Comma 2 2 3 7" xfId="831" xr:uid="{00000000-0005-0000-0000-00004F020000}"/>
    <cellStyle name="Comma 2 2 3 7 2" xfId="3236" xr:uid="{00000000-0005-0000-0000-000050020000}"/>
    <cellStyle name="Comma 2 2 3 7 2 2" xfId="8039" xr:uid="{00000000-0005-0000-0000-000051020000}"/>
    <cellStyle name="Comma 2 2 3 7 3" xfId="5638" xr:uid="{00000000-0005-0000-0000-000052020000}"/>
    <cellStyle name="Comma 2 2 3 8" xfId="1631" xr:uid="{00000000-0005-0000-0000-000053020000}"/>
    <cellStyle name="Comma 2 2 3 8 2" xfId="4036" xr:uid="{00000000-0005-0000-0000-000054020000}"/>
    <cellStyle name="Comma 2 2 3 8 2 2" xfId="8839" xr:uid="{00000000-0005-0000-0000-000055020000}"/>
    <cellStyle name="Comma 2 2 3 8 3" xfId="6438" xr:uid="{00000000-0005-0000-0000-000056020000}"/>
    <cellStyle name="Comma 2 2 3 9" xfId="2436" xr:uid="{00000000-0005-0000-0000-000057020000}"/>
    <cellStyle name="Comma 2 2 3 9 2" xfId="7239" xr:uid="{00000000-0005-0000-0000-000058020000}"/>
    <cellStyle name="Comma 2 2 4" xfId="39" xr:uid="{00000000-0005-0000-0000-000059020000}"/>
    <cellStyle name="Comma 2 2 4 10" xfId="4848" xr:uid="{00000000-0005-0000-0000-00005A020000}"/>
    <cellStyle name="Comma 2 2 4 2" xfId="90" xr:uid="{00000000-0005-0000-0000-00005B020000}"/>
    <cellStyle name="Comma 2 2 4 2 2" xfId="190" xr:uid="{00000000-0005-0000-0000-00005C020000}"/>
    <cellStyle name="Comma 2 2 4 2 2 2" xfId="390" xr:uid="{00000000-0005-0000-0000-00005D020000}"/>
    <cellStyle name="Comma 2 2 4 2 2 2 2" xfId="1191" xr:uid="{00000000-0005-0000-0000-00005E020000}"/>
    <cellStyle name="Comma 2 2 4 2 2 2 2 2" xfId="3596" xr:uid="{00000000-0005-0000-0000-00005F020000}"/>
    <cellStyle name="Comma 2 2 4 2 2 2 2 2 2" xfId="8399" xr:uid="{00000000-0005-0000-0000-000060020000}"/>
    <cellStyle name="Comma 2 2 4 2 2 2 2 3" xfId="5998" xr:uid="{00000000-0005-0000-0000-000061020000}"/>
    <cellStyle name="Comma 2 2 4 2 2 2 3" xfId="1991" xr:uid="{00000000-0005-0000-0000-000062020000}"/>
    <cellStyle name="Comma 2 2 4 2 2 2 3 2" xfId="4396" xr:uid="{00000000-0005-0000-0000-000063020000}"/>
    <cellStyle name="Comma 2 2 4 2 2 2 3 2 2" xfId="9199" xr:uid="{00000000-0005-0000-0000-000064020000}"/>
    <cellStyle name="Comma 2 2 4 2 2 2 3 3" xfId="6798" xr:uid="{00000000-0005-0000-0000-000065020000}"/>
    <cellStyle name="Comma 2 2 4 2 2 2 4" xfId="2796" xr:uid="{00000000-0005-0000-0000-000066020000}"/>
    <cellStyle name="Comma 2 2 4 2 2 2 4 2" xfId="7599" xr:uid="{00000000-0005-0000-0000-000067020000}"/>
    <cellStyle name="Comma 2 2 4 2 2 2 5" xfId="5198" xr:uid="{00000000-0005-0000-0000-000068020000}"/>
    <cellStyle name="Comma 2 2 4 2 2 3" xfId="590" xr:uid="{00000000-0005-0000-0000-000069020000}"/>
    <cellStyle name="Comma 2 2 4 2 2 3 2" xfId="1391" xr:uid="{00000000-0005-0000-0000-00006A020000}"/>
    <cellStyle name="Comma 2 2 4 2 2 3 2 2" xfId="3796" xr:uid="{00000000-0005-0000-0000-00006B020000}"/>
    <cellStyle name="Comma 2 2 4 2 2 3 2 2 2" xfId="8599" xr:uid="{00000000-0005-0000-0000-00006C020000}"/>
    <cellStyle name="Comma 2 2 4 2 2 3 2 3" xfId="6198" xr:uid="{00000000-0005-0000-0000-00006D020000}"/>
    <cellStyle name="Comma 2 2 4 2 2 3 3" xfId="2191" xr:uid="{00000000-0005-0000-0000-00006E020000}"/>
    <cellStyle name="Comma 2 2 4 2 2 3 3 2" xfId="4596" xr:uid="{00000000-0005-0000-0000-00006F020000}"/>
    <cellStyle name="Comma 2 2 4 2 2 3 3 2 2" xfId="9399" xr:uid="{00000000-0005-0000-0000-000070020000}"/>
    <cellStyle name="Comma 2 2 4 2 2 3 3 3" xfId="6998" xr:uid="{00000000-0005-0000-0000-000071020000}"/>
    <cellStyle name="Comma 2 2 4 2 2 3 4" xfId="2996" xr:uid="{00000000-0005-0000-0000-000072020000}"/>
    <cellStyle name="Comma 2 2 4 2 2 3 4 2" xfId="7799" xr:uid="{00000000-0005-0000-0000-000073020000}"/>
    <cellStyle name="Comma 2 2 4 2 2 3 5" xfId="5398" xr:uid="{00000000-0005-0000-0000-000074020000}"/>
    <cellStyle name="Comma 2 2 4 2 2 4" xfId="790" xr:uid="{00000000-0005-0000-0000-000075020000}"/>
    <cellStyle name="Comma 2 2 4 2 2 4 2" xfId="1591" xr:uid="{00000000-0005-0000-0000-000076020000}"/>
    <cellStyle name="Comma 2 2 4 2 2 4 2 2" xfId="3996" xr:uid="{00000000-0005-0000-0000-000077020000}"/>
    <cellStyle name="Comma 2 2 4 2 2 4 2 2 2" xfId="8799" xr:uid="{00000000-0005-0000-0000-000078020000}"/>
    <cellStyle name="Comma 2 2 4 2 2 4 2 3" xfId="6398" xr:uid="{00000000-0005-0000-0000-000079020000}"/>
    <cellStyle name="Comma 2 2 4 2 2 4 3" xfId="2391" xr:uid="{00000000-0005-0000-0000-00007A020000}"/>
    <cellStyle name="Comma 2 2 4 2 2 4 3 2" xfId="4796" xr:uid="{00000000-0005-0000-0000-00007B020000}"/>
    <cellStyle name="Comma 2 2 4 2 2 4 3 2 2" xfId="9599" xr:uid="{00000000-0005-0000-0000-00007C020000}"/>
    <cellStyle name="Comma 2 2 4 2 2 4 3 3" xfId="7198" xr:uid="{00000000-0005-0000-0000-00007D020000}"/>
    <cellStyle name="Comma 2 2 4 2 2 4 4" xfId="3196" xr:uid="{00000000-0005-0000-0000-00007E020000}"/>
    <cellStyle name="Comma 2 2 4 2 2 4 4 2" xfId="7999" xr:uid="{00000000-0005-0000-0000-00007F020000}"/>
    <cellStyle name="Comma 2 2 4 2 2 4 5" xfId="5598" xr:uid="{00000000-0005-0000-0000-000080020000}"/>
    <cellStyle name="Comma 2 2 4 2 2 5" xfId="991" xr:uid="{00000000-0005-0000-0000-000081020000}"/>
    <cellStyle name="Comma 2 2 4 2 2 5 2" xfId="3396" xr:uid="{00000000-0005-0000-0000-000082020000}"/>
    <cellStyle name="Comma 2 2 4 2 2 5 2 2" xfId="8199" xr:uid="{00000000-0005-0000-0000-000083020000}"/>
    <cellStyle name="Comma 2 2 4 2 2 5 3" xfId="5798" xr:uid="{00000000-0005-0000-0000-000084020000}"/>
    <cellStyle name="Comma 2 2 4 2 2 6" xfId="1791" xr:uid="{00000000-0005-0000-0000-000085020000}"/>
    <cellStyle name="Comma 2 2 4 2 2 6 2" xfId="4196" xr:uid="{00000000-0005-0000-0000-000086020000}"/>
    <cellStyle name="Comma 2 2 4 2 2 6 2 2" xfId="8999" xr:uid="{00000000-0005-0000-0000-000087020000}"/>
    <cellStyle name="Comma 2 2 4 2 2 6 3" xfId="6598" xr:uid="{00000000-0005-0000-0000-000088020000}"/>
    <cellStyle name="Comma 2 2 4 2 2 7" xfId="2596" xr:uid="{00000000-0005-0000-0000-000089020000}"/>
    <cellStyle name="Comma 2 2 4 2 2 7 2" xfId="7399" xr:uid="{00000000-0005-0000-0000-00008A020000}"/>
    <cellStyle name="Comma 2 2 4 2 2 8" xfId="4998" xr:uid="{00000000-0005-0000-0000-00008B020000}"/>
    <cellStyle name="Comma 2 2 4 2 3" xfId="290" xr:uid="{00000000-0005-0000-0000-00008C020000}"/>
    <cellStyle name="Comma 2 2 4 2 3 2" xfId="1091" xr:uid="{00000000-0005-0000-0000-00008D020000}"/>
    <cellStyle name="Comma 2 2 4 2 3 2 2" xfId="3496" xr:uid="{00000000-0005-0000-0000-00008E020000}"/>
    <cellStyle name="Comma 2 2 4 2 3 2 2 2" xfId="8299" xr:uid="{00000000-0005-0000-0000-00008F020000}"/>
    <cellStyle name="Comma 2 2 4 2 3 2 3" xfId="5898" xr:uid="{00000000-0005-0000-0000-000090020000}"/>
    <cellStyle name="Comma 2 2 4 2 3 3" xfId="1891" xr:uid="{00000000-0005-0000-0000-000091020000}"/>
    <cellStyle name="Comma 2 2 4 2 3 3 2" xfId="4296" xr:uid="{00000000-0005-0000-0000-000092020000}"/>
    <cellStyle name="Comma 2 2 4 2 3 3 2 2" xfId="9099" xr:uid="{00000000-0005-0000-0000-000093020000}"/>
    <cellStyle name="Comma 2 2 4 2 3 3 3" xfId="6698" xr:uid="{00000000-0005-0000-0000-000094020000}"/>
    <cellStyle name="Comma 2 2 4 2 3 4" xfId="2696" xr:uid="{00000000-0005-0000-0000-000095020000}"/>
    <cellStyle name="Comma 2 2 4 2 3 4 2" xfId="7499" xr:uid="{00000000-0005-0000-0000-000096020000}"/>
    <cellStyle name="Comma 2 2 4 2 3 5" xfId="5098" xr:uid="{00000000-0005-0000-0000-000097020000}"/>
    <cellStyle name="Comma 2 2 4 2 4" xfId="490" xr:uid="{00000000-0005-0000-0000-000098020000}"/>
    <cellStyle name="Comma 2 2 4 2 4 2" xfId="1291" xr:uid="{00000000-0005-0000-0000-000099020000}"/>
    <cellStyle name="Comma 2 2 4 2 4 2 2" xfId="3696" xr:uid="{00000000-0005-0000-0000-00009A020000}"/>
    <cellStyle name="Comma 2 2 4 2 4 2 2 2" xfId="8499" xr:uid="{00000000-0005-0000-0000-00009B020000}"/>
    <cellStyle name="Comma 2 2 4 2 4 2 3" xfId="6098" xr:uid="{00000000-0005-0000-0000-00009C020000}"/>
    <cellStyle name="Comma 2 2 4 2 4 3" xfId="2091" xr:uid="{00000000-0005-0000-0000-00009D020000}"/>
    <cellStyle name="Comma 2 2 4 2 4 3 2" xfId="4496" xr:uid="{00000000-0005-0000-0000-00009E020000}"/>
    <cellStyle name="Comma 2 2 4 2 4 3 2 2" xfId="9299" xr:uid="{00000000-0005-0000-0000-00009F020000}"/>
    <cellStyle name="Comma 2 2 4 2 4 3 3" xfId="6898" xr:uid="{00000000-0005-0000-0000-0000A0020000}"/>
    <cellStyle name="Comma 2 2 4 2 4 4" xfId="2896" xr:uid="{00000000-0005-0000-0000-0000A1020000}"/>
    <cellStyle name="Comma 2 2 4 2 4 4 2" xfId="7699" xr:uid="{00000000-0005-0000-0000-0000A2020000}"/>
    <cellStyle name="Comma 2 2 4 2 4 5" xfId="5298" xr:uid="{00000000-0005-0000-0000-0000A3020000}"/>
    <cellStyle name="Comma 2 2 4 2 5" xfId="690" xr:uid="{00000000-0005-0000-0000-0000A4020000}"/>
    <cellStyle name="Comma 2 2 4 2 5 2" xfId="1491" xr:uid="{00000000-0005-0000-0000-0000A5020000}"/>
    <cellStyle name="Comma 2 2 4 2 5 2 2" xfId="3896" xr:uid="{00000000-0005-0000-0000-0000A6020000}"/>
    <cellStyle name="Comma 2 2 4 2 5 2 2 2" xfId="8699" xr:uid="{00000000-0005-0000-0000-0000A7020000}"/>
    <cellStyle name="Comma 2 2 4 2 5 2 3" xfId="6298" xr:uid="{00000000-0005-0000-0000-0000A8020000}"/>
    <cellStyle name="Comma 2 2 4 2 5 3" xfId="2291" xr:uid="{00000000-0005-0000-0000-0000A9020000}"/>
    <cellStyle name="Comma 2 2 4 2 5 3 2" xfId="4696" xr:uid="{00000000-0005-0000-0000-0000AA020000}"/>
    <cellStyle name="Comma 2 2 4 2 5 3 2 2" xfId="9499" xr:uid="{00000000-0005-0000-0000-0000AB020000}"/>
    <cellStyle name="Comma 2 2 4 2 5 3 3" xfId="7098" xr:uid="{00000000-0005-0000-0000-0000AC020000}"/>
    <cellStyle name="Comma 2 2 4 2 5 4" xfId="3096" xr:uid="{00000000-0005-0000-0000-0000AD020000}"/>
    <cellStyle name="Comma 2 2 4 2 5 4 2" xfId="7899" xr:uid="{00000000-0005-0000-0000-0000AE020000}"/>
    <cellStyle name="Comma 2 2 4 2 5 5" xfId="5498" xr:uid="{00000000-0005-0000-0000-0000AF020000}"/>
    <cellStyle name="Comma 2 2 4 2 6" xfId="891" xr:uid="{00000000-0005-0000-0000-0000B0020000}"/>
    <cellStyle name="Comma 2 2 4 2 6 2" xfId="3296" xr:uid="{00000000-0005-0000-0000-0000B1020000}"/>
    <cellStyle name="Comma 2 2 4 2 6 2 2" xfId="8099" xr:uid="{00000000-0005-0000-0000-0000B2020000}"/>
    <cellStyle name="Comma 2 2 4 2 6 3" xfId="5698" xr:uid="{00000000-0005-0000-0000-0000B3020000}"/>
    <cellStyle name="Comma 2 2 4 2 7" xfId="1691" xr:uid="{00000000-0005-0000-0000-0000B4020000}"/>
    <cellStyle name="Comma 2 2 4 2 7 2" xfId="4096" xr:uid="{00000000-0005-0000-0000-0000B5020000}"/>
    <cellStyle name="Comma 2 2 4 2 7 2 2" xfId="8899" xr:uid="{00000000-0005-0000-0000-0000B6020000}"/>
    <cellStyle name="Comma 2 2 4 2 7 3" xfId="6498" xr:uid="{00000000-0005-0000-0000-0000B7020000}"/>
    <cellStyle name="Comma 2 2 4 2 8" xfId="2496" xr:uid="{00000000-0005-0000-0000-0000B8020000}"/>
    <cellStyle name="Comma 2 2 4 2 8 2" xfId="7299" xr:uid="{00000000-0005-0000-0000-0000B9020000}"/>
    <cellStyle name="Comma 2 2 4 2 9" xfId="4898" xr:uid="{00000000-0005-0000-0000-0000BA020000}"/>
    <cellStyle name="Comma 2 2 4 3" xfId="140" xr:uid="{00000000-0005-0000-0000-0000BB020000}"/>
    <cellStyle name="Comma 2 2 4 3 2" xfId="340" xr:uid="{00000000-0005-0000-0000-0000BC020000}"/>
    <cellStyle name="Comma 2 2 4 3 2 2" xfId="1141" xr:uid="{00000000-0005-0000-0000-0000BD020000}"/>
    <cellStyle name="Comma 2 2 4 3 2 2 2" xfId="3546" xr:uid="{00000000-0005-0000-0000-0000BE020000}"/>
    <cellStyle name="Comma 2 2 4 3 2 2 2 2" xfId="8349" xr:uid="{00000000-0005-0000-0000-0000BF020000}"/>
    <cellStyle name="Comma 2 2 4 3 2 2 3" xfId="5948" xr:uid="{00000000-0005-0000-0000-0000C0020000}"/>
    <cellStyle name="Comma 2 2 4 3 2 3" xfId="1941" xr:uid="{00000000-0005-0000-0000-0000C1020000}"/>
    <cellStyle name="Comma 2 2 4 3 2 3 2" xfId="4346" xr:uid="{00000000-0005-0000-0000-0000C2020000}"/>
    <cellStyle name="Comma 2 2 4 3 2 3 2 2" xfId="9149" xr:uid="{00000000-0005-0000-0000-0000C3020000}"/>
    <cellStyle name="Comma 2 2 4 3 2 3 3" xfId="6748" xr:uid="{00000000-0005-0000-0000-0000C4020000}"/>
    <cellStyle name="Comma 2 2 4 3 2 4" xfId="2746" xr:uid="{00000000-0005-0000-0000-0000C5020000}"/>
    <cellStyle name="Comma 2 2 4 3 2 4 2" xfId="7549" xr:uid="{00000000-0005-0000-0000-0000C6020000}"/>
    <cellStyle name="Comma 2 2 4 3 2 5" xfId="5148" xr:uid="{00000000-0005-0000-0000-0000C7020000}"/>
    <cellStyle name="Comma 2 2 4 3 3" xfId="540" xr:uid="{00000000-0005-0000-0000-0000C8020000}"/>
    <cellStyle name="Comma 2 2 4 3 3 2" xfId="1341" xr:uid="{00000000-0005-0000-0000-0000C9020000}"/>
    <cellStyle name="Comma 2 2 4 3 3 2 2" xfId="3746" xr:uid="{00000000-0005-0000-0000-0000CA020000}"/>
    <cellStyle name="Comma 2 2 4 3 3 2 2 2" xfId="8549" xr:uid="{00000000-0005-0000-0000-0000CB020000}"/>
    <cellStyle name="Comma 2 2 4 3 3 2 3" xfId="6148" xr:uid="{00000000-0005-0000-0000-0000CC020000}"/>
    <cellStyle name="Comma 2 2 4 3 3 3" xfId="2141" xr:uid="{00000000-0005-0000-0000-0000CD020000}"/>
    <cellStyle name="Comma 2 2 4 3 3 3 2" xfId="4546" xr:uid="{00000000-0005-0000-0000-0000CE020000}"/>
    <cellStyle name="Comma 2 2 4 3 3 3 2 2" xfId="9349" xr:uid="{00000000-0005-0000-0000-0000CF020000}"/>
    <cellStyle name="Comma 2 2 4 3 3 3 3" xfId="6948" xr:uid="{00000000-0005-0000-0000-0000D0020000}"/>
    <cellStyle name="Comma 2 2 4 3 3 4" xfId="2946" xr:uid="{00000000-0005-0000-0000-0000D1020000}"/>
    <cellStyle name="Comma 2 2 4 3 3 4 2" xfId="7749" xr:uid="{00000000-0005-0000-0000-0000D2020000}"/>
    <cellStyle name="Comma 2 2 4 3 3 5" xfId="5348" xr:uid="{00000000-0005-0000-0000-0000D3020000}"/>
    <cellStyle name="Comma 2 2 4 3 4" xfId="740" xr:uid="{00000000-0005-0000-0000-0000D4020000}"/>
    <cellStyle name="Comma 2 2 4 3 4 2" xfId="1541" xr:uid="{00000000-0005-0000-0000-0000D5020000}"/>
    <cellStyle name="Comma 2 2 4 3 4 2 2" xfId="3946" xr:uid="{00000000-0005-0000-0000-0000D6020000}"/>
    <cellStyle name="Comma 2 2 4 3 4 2 2 2" xfId="8749" xr:uid="{00000000-0005-0000-0000-0000D7020000}"/>
    <cellStyle name="Comma 2 2 4 3 4 2 3" xfId="6348" xr:uid="{00000000-0005-0000-0000-0000D8020000}"/>
    <cellStyle name="Comma 2 2 4 3 4 3" xfId="2341" xr:uid="{00000000-0005-0000-0000-0000D9020000}"/>
    <cellStyle name="Comma 2 2 4 3 4 3 2" xfId="4746" xr:uid="{00000000-0005-0000-0000-0000DA020000}"/>
    <cellStyle name="Comma 2 2 4 3 4 3 2 2" xfId="9549" xr:uid="{00000000-0005-0000-0000-0000DB020000}"/>
    <cellStyle name="Comma 2 2 4 3 4 3 3" xfId="7148" xr:uid="{00000000-0005-0000-0000-0000DC020000}"/>
    <cellStyle name="Comma 2 2 4 3 4 4" xfId="3146" xr:uid="{00000000-0005-0000-0000-0000DD020000}"/>
    <cellStyle name="Comma 2 2 4 3 4 4 2" xfId="7949" xr:uid="{00000000-0005-0000-0000-0000DE020000}"/>
    <cellStyle name="Comma 2 2 4 3 4 5" xfId="5548" xr:uid="{00000000-0005-0000-0000-0000DF020000}"/>
    <cellStyle name="Comma 2 2 4 3 5" xfId="941" xr:uid="{00000000-0005-0000-0000-0000E0020000}"/>
    <cellStyle name="Comma 2 2 4 3 5 2" xfId="3346" xr:uid="{00000000-0005-0000-0000-0000E1020000}"/>
    <cellStyle name="Comma 2 2 4 3 5 2 2" xfId="8149" xr:uid="{00000000-0005-0000-0000-0000E2020000}"/>
    <cellStyle name="Comma 2 2 4 3 5 3" xfId="5748" xr:uid="{00000000-0005-0000-0000-0000E3020000}"/>
    <cellStyle name="Comma 2 2 4 3 6" xfId="1741" xr:uid="{00000000-0005-0000-0000-0000E4020000}"/>
    <cellStyle name="Comma 2 2 4 3 6 2" xfId="4146" xr:uid="{00000000-0005-0000-0000-0000E5020000}"/>
    <cellStyle name="Comma 2 2 4 3 6 2 2" xfId="8949" xr:uid="{00000000-0005-0000-0000-0000E6020000}"/>
    <cellStyle name="Comma 2 2 4 3 6 3" xfId="6548" xr:uid="{00000000-0005-0000-0000-0000E7020000}"/>
    <cellStyle name="Comma 2 2 4 3 7" xfId="2546" xr:uid="{00000000-0005-0000-0000-0000E8020000}"/>
    <cellStyle name="Comma 2 2 4 3 7 2" xfId="7349" xr:uid="{00000000-0005-0000-0000-0000E9020000}"/>
    <cellStyle name="Comma 2 2 4 3 8" xfId="4948" xr:uid="{00000000-0005-0000-0000-0000EA020000}"/>
    <cellStyle name="Comma 2 2 4 4" xfId="240" xr:uid="{00000000-0005-0000-0000-0000EB020000}"/>
    <cellStyle name="Comma 2 2 4 4 2" xfId="1041" xr:uid="{00000000-0005-0000-0000-0000EC020000}"/>
    <cellStyle name="Comma 2 2 4 4 2 2" xfId="3446" xr:uid="{00000000-0005-0000-0000-0000ED020000}"/>
    <cellStyle name="Comma 2 2 4 4 2 2 2" xfId="8249" xr:uid="{00000000-0005-0000-0000-0000EE020000}"/>
    <cellStyle name="Comma 2 2 4 4 2 3" xfId="5848" xr:uid="{00000000-0005-0000-0000-0000EF020000}"/>
    <cellStyle name="Comma 2 2 4 4 3" xfId="1841" xr:uid="{00000000-0005-0000-0000-0000F0020000}"/>
    <cellStyle name="Comma 2 2 4 4 3 2" xfId="4246" xr:uid="{00000000-0005-0000-0000-0000F1020000}"/>
    <cellStyle name="Comma 2 2 4 4 3 2 2" xfId="9049" xr:uid="{00000000-0005-0000-0000-0000F2020000}"/>
    <cellStyle name="Comma 2 2 4 4 3 3" xfId="6648" xr:uid="{00000000-0005-0000-0000-0000F3020000}"/>
    <cellStyle name="Comma 2 2 4 4 4" xfId="2646" xr:uid="{00000000-0005-0000-0000-0000F4020000}"/>
    <cellStyle name="Comma 2 2 4 4 4 2" xfId="7449" xr:uid="{00000000-0005-0000-0000-0000F5020000}"/>
    <cellStyle name="Comma 2 2 4 4 5" xfId="5048" xr:uid="{00000000-0005-0000-0000-0000F6020000}"/>
    <cellStyle name="Comma 2 2 4 5" xfId="440" xr:uid="{00000000-0005-0000-0000-0000F7020000}"/>
    <cellStyle name="Comma 2 2 4 5 2" xfId="1241" xr:uid="{00000000-0005-0000-0000-0000F8020000}"/>
    <cellStyle name="Comma 2 2 4 5 2 2" xfId="3646" xr:uid="{00000000-0005-0000-0000-0000F9020000}"/>
    <cellStyle name="Comma 2 2 4 5 2 2 2" xfId="8449" xr:uid="{00000000-0005-0000-0000-0000FA020000}"/>
    <cellStyle name="Comma 2 2 4 5 2 3" xfId="6048" xr:uid="{00000000-0005-0000-0000-0000FB020000}"/>
    <cellStyle name="Comma 2 2 4 5 3" xfId="2041" xr:uid="{00000000-0005-0000-0000-0000FC020000}"/>
    <cellStyle name="Comma 2 2 4 5 3 2" xfId="4446" xr:uid="{00000000-0005-0000-0000-0000FD020000}"/>
    <cellStyle name="Comma 2 2 4 5 3 2 2" xfId="9249" xr:uid="{00000000-0005-0000-0000-0000FE020000}"/>
    <cellStyle name="Comma 2 2 4 5 3 3" xfId="6848" xr:uid="{00000000-0005-0000-0000-0000FF020000}"/>
    <cellStyle name="Comma 2 2 4 5 4" xfId="2846" xr:uid="{00000000-0005-0000-0000-000000030000}"/>
    <cellStyle name="Comma 2 2 4 5 4 2" xfId="7649" xr:uid="{00000000-0005-0000-0000-000001030000}"/>
    <cellStyle name="Comma 2 2 4 5 5" xfId="5248" xr:uid="{00000000-0005-0000-0000-000002030000}"/>
    <cellStyle name="Comma 2 2 4 6" xfId="640" xr:uid="{00000000-0005-0000-0000-000003030000}"/>
    <cellStyle name="Comma 2 2 4 6 2" xfId="1441" xr:uid="{00000000-0005-0000-0000-000004030000}"/>
    <cellStyle name="Comma 2 2 4 6 2 2" xfId="3846" xr:uid="{00000000-0005-0000-0000-000005030000}"/>
    <cellStyle name="Comma 2 2 4 6 2 2 2" xfId="8649" xr:uid="{00000000-0005-0000-0000-000006030000}"/>
    <cellStyle name="Comma 2 2 4 6 2 3" xfId="6248" xr:uid="{00000000-0005-0000-0000-000007030000}"/>
    <cellStyle name="Comma 2 2 4 6 3" xfId="2241" xr:uid="{00000000-0005-0000-0000-000008030000}"/>
    <cellStyle name="Comma 2 2 4 6 3 2" xfId="4646" xr:uid="{00000000-0005-0000-0000-000009030000}"/>
    <cellStyle name="Comma 2 2 4 6 3 2 2" xfId="9449" xr:uid="{00000000-0005-0000-0000-00000A030000}"/>
    <cellStyle name="Comma 2 2 4 6 3 3" xfId="7048" xr:uid="{00000000-0005-0000-0000-00000B030000}"/>
    <cellStyle name="Comma 2 2 4 6 4" xfId="3046" xr:uid="{00000000-0005-0000-0000-00000C030000}"/>
    <cellStyle name="Comma 2 2 4 6 4 2" xfId="7849" xr:uid="{00000000-0005-0000-0000-00000D030000}"/>
    <cellStyle name="Comma 2 2 4 6 5" xfId="5448" xr:uid="{00000000-0005-0000-0000-00000E030000}"/>
    <cellStyle name="Comma 2 2 4 7" xfId="841" xr:uid="{00000000-0005-0000-0000-00000F030000}"/>
    <cellStyle name="Comma 2 2 4 7 2" xfId="3246" xr:uid="{00000000-0005-0000-0000-000010030000}"/>
    <cellStyle name="Comma 2 2 4 7 2 2" xfId="8049" xr:uid="{00000000-0005-0000-0000-000011030000}"/>
    <cellStyle name="Comma 2 2 4 7 3" xfId="5648" xr:uid="{00000000-0005-0000-0000-000012030000}"/>
    <cellStyle name="Comma 2 2 4 8" xfId="1641" xr:uid="{00000000-0005-0000-0000-000013030000}"/>
    <cellStyle name="Comma 2 2 4 8 2" xfId="4046" xr:uid="{00000000-0005-0000-0000-000014030000}"/>
    <cellStyle name="Comma 2 2 4 8 2 2" xfId="8849" xr:uid="{00000000-0005-0000-0000-000015030000}"/>
    <cellStyle name="Comma 2 2 4 8 3" xfId="6448" xr:uid="{00000000-0005-0000-0000-000016030000}"/>
    <cellStyle name="Comma 2 2 4 9" xfId="2446" xr:uid="{00000000-0005-0000-0000-000017030000}"/>
    <cellStyle name="Comma 2 2 4 9 2" xfId="7249" xr:uid="{00000000-0005-0000-0000-000018030000}"/>
    <cellStyle name="Comma 2 2 5" xfId="49" xr:uid="{00000000-0005-0000-0000-000019030000}"/>
    <cellStyle name="Comma 2 2 5 10" xfId="4858" xr:uid="{00000000-0005-0000-0000-00001A030000}"/>
    <cellStyle name="Comma 2 2 5 2" xfId="100" xr:uid="{00000000-0005-0000-0000-00001B030000}"/>
    <cellStyle name="Comma 2 2 5 2 2" xfId="200" xr:uid="{00000000-0005-0000-0000-00001C030000}"/>
    <cellStyle name="Comma 2 2 5 2 2 2" xfId="400" xr:uid="{00000000-0005-0000-0000-00001D030000}"/>
    <cellStyle name="Comma 2 2 5 2 2 2 2" xfId="1201" xr:uid="{00000000-0005-0000-0000-00001E030000}"/>
    <cellStyle name="Comma 2 2 5 2 2 2 2 2" xfId="3606" xr:uid="{00000000-0005-0000-0000-00001F030000}"/>
    <cellStyle name="Comma 2 2 5 2 2 2 2 2 2" xfId="8409" xr:uid="{00000000-0005-0000-0000-000020030000}"/>
    <cellStyle name="Comma 2 2 5 2 2 2 2 3" xfId="6008" xr:uid="{00000000-0005-0000-0000-000021030000}"/>
    <cellStyle name="Comma 2 2 5 2 2 2 3" xfId="2001" xr:uid="{00000000-0005-0000-0000-000022030000}"/>
    <cellStyle name="Comma 2 2 5 2 2 2 3 2" xfId="4406" xr:uid="{00000000-0005-0000-0000-000023030000}"/>
    <cellStyle name="Comma 2 2 5 2 2 2 3 2 2" xfId="9209" xr:uid="{00000000-0005-0000-0000-000024030000}"/>
    <cellStyle name="Comma 2 2 5 2 2 2 3 3" xfId="6808" xr:uid="{00000000-0005-0000-0000-000025030000}"/>
    <cellStyle name="Comma 2 2 5 2 2 2 4" xfId="2806" xr:uid="{00000000-0005-0000-0000-000026030000}"/>
    <cellStyle name="Comma 2 2 5 2 2 2 4 2" xfId="7609" xr:uid="{00000000-0005-0000-0000-000027030000}"/>
    <cellStyle name="Comma 2 2 5 2 2 2 5" xfId="5208" xr:uid="{00000000-0005-0000-0000-000028030000}"/>
    <cellStyle name="Comma 2 2 5 2 2 3" xfId="600" xr:uid="{00000000-0005-0000-0000-000029030000}"/>
    <cellStyle name="Comma 2 2 5 2 2 3 2" xfId="1401" xr:uid="{00000000-0005-0000-0000-00002A030000}"/>
    <cellStyle name="Comma 2 2 5 2 2 3 2 2" xfId="3806" xr:uid="{00000000-0005-0000-0000-00002B030000}"/>
    <cellStyle name="Comma 2 2 5 2 2 3 2 2 2" xfId="8609" xr:uid="{00000000-0005-0000-0000-00002C030000}"/>
    <cellStyle name="Comma 2 2 5 2 2 3 2 3" xfId="6208" xr:uid="{00000000-0005-0000-0000-00002D030000}"/>
    <cellStyle name="Comma 2 2 5 2 2 3 3" xfId="2201" xr:uid="{00000000-0005-0000-0000-00002E030000}"/>
    <cellStyle name="Comma 2 2 5 2 2 3 3 2" xfId="4606" xr:uid="{00000000-0005-0000-0000-00002F030000}"/>
    <cellStyle name="Comma 2 2 5 2 2 3 3 2 2" xfId="9409" xr:uid="{00000000-0005-0000-0000-000030030000}"/>
    <cellStyle name="Comma 2 2 5 2 2 3 3 3" xfId="7008" xr:uid="{00000000-0005-0000-0000-000031030000}"/>
    <cellStyle name="Comma 2 2 5 2 2 3 4" xfId="3006" xr:uid="{00000000-0005-0000-0000-000032030000}"/>
    <cellStyle name="Comma 2 2 5 2 2 3 4 2" xfId="7809" xr:uid="{00000000-0005-0000-0000-000033030000}"/>
    <cellStyle name="Comma 2 2 5 2 2 3 5" xfId="5408" xr:uid="{00000000-0005-0000-0000-000034030000}"/>
    <cellStyle name="Comma 2 2 5 2 2 4" xfId="800" xr:uid="{00000000-0005-0000-0000-000035030000}"/>
    <cellStyle name="Comma 2 2 5 2 2 4 2" xfId="1601" xr:uid="{00000000-0005-0000-0000-000036030000}"/>
    <cellStyle name="Comma 2 2 5 2 2 4 2 2" xfId="4006" xr:uid="{00000000-0005-0000-0000-000037030000}"/>
    <cellStyle name="Comma 2 2 5 2 2 4 2 2 2" xfId="8809" xr:uid="{00000000-0005-0000-0000-000038030000}"/>
    <cellStyle name="Comma 2 2 5 2 2 4 2 3" xfId="6408" xr:uid="{00000000-0005-0000-0000-000039030000}"/>
    <cellStyle name="Comma 2 2 5 2 2 4 3" xfId="2401" xr:uid="{00000000-0005-0000-0000-00003A030000}"/>
    <cellStyle name="Comma 2 2 5 2 2 4 3 2" xfId="4806" xr:uid="{00000000-0005-0000-0000-00003B030000}"/>
    <cellStyle name="Comma 2 2 5 2 2 4 3 2 2" xfId="9609" xr:uid="{00000000-0005-0000-0000-00003C030000}"/>
    <cellStyle name="Comma 2 2 5 2 2 4 3 3" xfId="7208" xr:uid="{00000000-0005-0000-0000-00003D030000}"/>
    <cellStyle name="Comma 2 2 5 2 2 4 4" xfId="3206" xr:uid="{00000000-0005-0000-0000-00003E030000}"/>
    <cellStyle name="Comma 2 2 5 2 2 4 4 2" xfId="8009" xr:uid="{00000000-0005-0000-0000-00003F030000}"/>
    <cellStyle name="Comma 2 2 5 2 2 4 5" xfId="5608" xr:uid="{00000000-0005-0000-0000-000040030000}"/>
    <cellStyle name="Comma 2 2 5 2 2 5" xfId="1001" xr:uid="{00000000-0005-0000-0000-000041030000}"/>
    <cellStyle name="Comma 2 2 5 2 2 5 2" xfId="3406" xr:uid="{00000000-0005-0000-0000-000042030000}"/>
    <cellStyle name="Comma 2 2 5 2 2 5 2 2" xfId="8209" xr:uid="{00000000-0005-0000-0000-000043030000}"/>
    <cellStyle name="Comma 2 2 5 2 2 5 3" xfId="5808" xr:uid="{00000000-0005-0000-0000-000044030000}"/>
    <cellStyle name="Comma 2 2 5 2 2 6" xfId="1801" xr:uid="{00000000-0005-0000-0000-000045030000}"/>
    <cellStyle name="Comma 2 2 5 2 2 6 2" xfId="4206" xr:uid="{00000000-0005-0000-0000-000046030000}"/>
    <cellStyle name="Comma 2 2 5 2 2 6 2 2" xfId="9009" xr:uid="{00000000-0005-0000-0000-000047030000}"/>
    <cellStyle name="Comma 2 2 5 2 2 6 3" xfId="6608" xr:uid="{00000000-0005-0000-0000-000048030000}"/>
    <cellStyle name="Comma 2 2 5 2 2 7" xfId="2606" xr:uid="{00000000-0005-0000-0000-000049030000}"/>
    <cellStyle name="Comma 2 2 5 2 2 7 2" xfId="7409" xr:uid="{00000000-0005-0000-0000-00004A030000}"/>
    <cellStyle name="Comma 2 2 5 2 2 8" xfId="5008" xr:uid="{00000000-0005-0000-0000-00004B030000}"/>
    <cellStyle name="Comma 2 2 5 2 3" xfId="300" xr:uid="{00000000-0005-0000-0000-00004C030000}"/>
    <cellStyle name="Comma 2 2 5 2 3 2" xfId="1101" xr:uid="{00000000-0005-0000-0000-00004D030000}"/>
    <cellStyle name="Comma 2 2 5 2 3 2 2" xfId="3506" xr:uid="{00000000-0005-0000-0000-00004E030000}"/>
    <cellStyle name="Comma 2 2 5 2 3 2 2 2" xfId="8309" xr:uid="{00000000-0005-0000-0000-00004F030000}"/>
    <cellStyle name="Comma 2 2 5 2 3 2 3" xfId="5908" xr:uid="{00000000-0005-0000-0000-000050030000}"/>
    <cellStyle name="Comma 2 2 5 2 3 3" xfId="1901" xr:uid="{00000000-0005-0000-0000-000051030000}"/>
    <cellStyle name="Comma 2 2 5 2 3 3 2" xfId="4306" xr:uid="{00000000-0005-0000-0000-000052030000}"/>
    <cellStyle name="Comma 2 2 5 2 3 3 2 2" xfId="9109" xr:uid="{00000000-0005-0000-0000-000053030000}"/>
    <cellStyle name="Comma 2 2 5 2 3 3 3" xfId="6708" xr:uid="{00000000-0005-0000-0000-000054030000}"/>
    <cellStyle name="Comma 2 2 5 2 3 4" xfId="2706" xr:uid="{00000000-0005-0000-0000-000055030000}"/>
    <cellStyle name="Comma 2 2 5 2 3 4 2" xfId="7509" xr:uid="{00000000-0005-0000-0000-000056030000}"/>
    <cellStyle name="Comma 2 2 5 2 3 5" xfId="5108" xr:uid="{00000000-0005-0000-0000-000057030000}"/>
    <cellStyle name="Comma 2 2 5 2 4" xfId="500" xr:uid="{00000000-0005-0000-0000-000058030000}"/>
    <cellStyle name="Comma 2 2 5 2 4 2" xfId="1301" xr:uid="{00000000-0005-0000-0000-000059030000}"/>
    <cellStyle name="Comma 2 2 5 2 4 2 2" xfId="3706" xr:uid="{00000000-0005-0000-0000-00005A030000}"/>
    <cellStyle name="Comma 2 2 5 2 4 2 2 2" xfId="8509" xr:uid="{00000000-0005-0000-0000-00005B030000}"/>
    <cellStyle name="Comma 2 2 5 2 4 2 3" xfId="6108" xr:uid="{00000000-0005-0000-0000-00005C030000}"/>
    <cellStyle name="Comma 2 2 5 2 4 3" xfId="2101" xr:uid="{00000000-0005-0000-0000-00005D030000}"/>
    <cellStyle name="Comma 2 2 5 2 4 3 2" xfId="4506" xr:uid="{00000000-0005-0000-0000-00005E030000}"/>
    <cellStyle name="Comma 2 2 5 2 4 3 2 2" xfId="9309" xr:uid="{00000000-0005-0000-0000-00005F030000}"/>
    <cellStyle name="Comma 2 2 5 2 4 3 3" xfId="6908" xr:uid="{00000000-0005-0000-0000-000060030000}"/>
    <cellStyle name="Comma 2 2 5 2 4 4" xfId="2906" xr:uid="{00000000-0005-0000-0000-000061030000}"/>
    <cellStyle name="Comma 2 2 5 2 4 4 2" xfId="7709" xr:uid="{00000000-0005-0000-0000-000062030000}"/>
    <cellStyle name="Comma 2 2 5 2 4 5" xfId="5308" xr:uid="{00000000-0005-0000-0000-000063030000}"/>
    <cellStyle name="Comma 2 2 5 2 5" xfId="700" xr:uid="{00000000-0005-0000-0000-000064030000}"/>
    <cellStyle name="Comma 2 2 5 2 5 2" xfId="1501" xr:uid="{00000000-0005-0000-0000-000065030000}"/>
    <cellStyle name="Comma 2 2 5 2 5 2 2" xfId="3906" xr:uid="{00000000-0005-0000-0000-000066030000}"/>
    <cellStyle name="Comma 2 2 5 2 5 2 2 2" xfId="8709" xr:uid="{00000000-0005-0000-0000-000067030000}"/>
    <cellStyle name="Comma 2 2 5 2 5 2 3" xfId="6308" xr:uid="{00000000-0005-0000-0000-000068030000}"/>
    <cellStyle name="Comma 2 2 5 2 5 3" xfId="2301" xr:uid="{00000000-0005-0000-0000-000069030000}"/>
    <cellStyle name="Comma 2 2 5 2 5 3 2" xfId="4706" xr:uid="{00000000-0005-0000-0000-00006A030000}"/>
    <cellStyle name="Comma 2 2 5 2 5 3 2 2" xfId="9509" xr:uid="{00000000-0005-0000-0000-00006B030000}"/>
    <cellStyle name="Comma 2 2 5 2 5 3 3" xfId="7108" xr:uid="{00000000-0005-0000-0000-00006C030000}"/>
    <cellStyle name="Comma 2 2 5 2 5 4" xfId="3106" xr:uid="{00000000-0005-0000-0000-00006D030000}"/>
    <cellStyle name="Comma 2 2 5 2 5 4 2" xfId="7909" xr:uid="{00000000-0005-0000-0000-00006E030000}"/>
    <cellStyle name="Comma 2 2 5 2 5 5" xfId="5508" xr:uid="{00000000-0005-0000-0000-00006F030000}"/>
    <cellStyle name="Comma 2 2 5 2 6" xfId="901" xr:uid="{00000000-0005-0000-0000-000070030000}"/>
    <cellStyle name="Comma 2 2 5 2 6 2" xfId="3306" xr:uid="{00000000-0005-0000-0000-000071030000}"/>
    <cellStyle name="Comma 2 2 5 2 6 2 2" xfId="8109" xr:uid="{00000000-0005-0000-0000-000072030000}"/>
    <cellStyle name="Comma 2 2 5 2 6 3" xfId="5708" xr:uid="{00000000-0005-0000-0000-000073030000}"/>
    <cellStyle name="Comma 2 2 5 2 7" xfId="1701" xr:uid="{00000000-0005-0000-0000-000074030000}"/>
    <cellStyle name="Comma 2 2 5 2 7 2" xfId="4106" xr:uid="{00000000-0005-0000-0000-000075030000}"/>
    <cellStyle name="Comma 2 2 5 2 7 2 2" xfId="8909" xr:uid="{00000000-0005-0000-0000-000076030000}"/>
    <cellStyle name="Comma 2 2 5 2 7 3" xfId="6508" xr:uid="{00000000-0005-0000-0000-000077030000}"/>
    <cellStyle name="Comma 2 2 5 2 8" xfId="2506" xr:uid="{00000000-0005-0000-0000-000078030000}"/>
    <cellStyle name="Comma 2 2 5 2 8 2" xfId="7309" xr:uid="{00000000-0005-0000-0000-000079030000}"/>
    <cellStyle name="Comma 2 2 5 2 9" xfId="4908" xr:uid="{00000000-0005-0000-0000-00007A030000}"/>
    <cellStyle name="Comma 2 2 5 3" xfId="150" xr:uid="{00000000-0005-0000-0000-00007B030000}"/>
    <cellStyle name="Comma 2 2 5 3 2" xfId="350" xr:uid="{00000000-0005-0000-0000-00007C030000}"/>
    <cellStyle name="Comma 2 2 5 3 2 2" xfId="1151" xr:uid="{00000000-0005-0000-0000-00007D030000}"/>
    <cellStyle name="Comma 2 2 5 3 2 2 2" xfId="3556" xr:uid="{00000000-0005-0000-0000-00007E030000}"/>
    <cellStyle name="Comma 2 2 5 3 2 2 2 2" xfId="8359" xr:uid="{00000000-0005-0000-0000-00007F030000}"/>
    <cellStyle name="Comma 2 2 5 3 2 2 3" xfId="5958" xr:uid="{00000000-0005-0000-0000-000080030000}"/>
    <cellStyle name="Comma 2 2 5 3 2 3" xfId="1951" xr:uid="{00000000-0005-0000-0000-000081030000}"/>
    <cellStyle name="Comma 2 2 5 3 2 3 2" xfId="4356" xr:uid="{00000000-0005-0000-0000-000082030000}"/>
    <cellStyle name="Comma 2 2 5 3 2 3 2 2" xfId="9159" xr:uid="{00000000-0005-0000-0000-000083030000}"/>
    <cellStyle name="Comma 2 2 5 3 2 3 3" xfId="6758" xr:uid="{00000000-0005-0000-0000-000084030000}"/>
    <cellStyle name="Comma 2 2 5 3 2 4" xfId="2756" xr:uid="{00000000-0005-0000-0000-000085030000}"/>
    <cellStyle name="Comma 2 2 5 3 2 4 2" xfId="7559" xr:uid="{00000000-0005-0000-0000-000086030000}"/>
    <cellStyle name="Comma 2 2 5 3 2 5" xfId="5158" xr:uid="{00000000-0005-0000-0000-000087030000}"/>
    <cellStyle name="Comma 2 2 5 3 3" xfId="550" xr:uid="{00000000-0005-0000-0000-000088030000}"/>
    <cellStyle name="Comma 2 2 5 3 3 2" xfId="1351" xr:uid="{00000000-0005-0000-0000-000089030000}"/>
    <cellStyle name="Comma 2 2 5 3 3 2 2" xfId="3756" xr:uid="{00000000-0005-0000-0000-00008A030000}"/>
    <cellStyle name="Comma 2 2 5 3 3 2 2 2" xfId="8559" xr:uid="{00000000-0005-0000-0000-00008B030000}"/>
    <cellStyle name="Comma 2 2 5 3 3 2 3" xfId="6158" xr:uid="{00000000-0005-0000-0000-00008C030000}"/>
    <cellStyle name="Comma 2 2 5 3 3 3" xfId="2151" xr:uid="{00000000-0005-0000-0000-00008D030000}"/>
    <cellStyle name="Comma 2 2 5 3 3 3 2" xfId="4556" xr:uid="{00000000-0005-0000-0000-00008E030000}"/>
    <cellStyle name="Comma 2 2 5 3 3 3 2 2" xfId="9359" xr:uid="{00000000-0005-0000-0000-00008F030000}"/>
    <cellStyle name="Comma 2 2 5 3 3 3 3" xfId="6958" xr:uid="{00000000-0005-0000-0000-000090030000}"/>
    <cellStyle name="Comma 2 2 5 3 3 4" xfId="2956" xr:uid="{00000000-0005-0000-0000-000091030000}"/>
    <cellStyle name="Comma 2 2 5 3 3 4 2" xfId="7759" xr:uid="{00000000-0005-0000-0000-000092030000}"/>
    <cellStyle name="Comma 2 2 5 3 3 5" xfId="5358" xr:uid="{00000000-0005-0000-0000-000093030000}"/>
    <cellStyle name="Comma 2 2 5 3 4" xfId="750" xr:uid="{00000000-0005-0000-0000-000094030000}"/>
    <cellStyle name="Comma 2 2 5 3 4 2" xfId="1551" xr:uid="{00000000-0005-0000-0000-000095030000}"/>
    <cellStyle name="Comma 2 2 5 3 4 2 2" xfId="3956" xr:uid="{00000000-0005-0000-0000-000096030000}"/>
    <cellStyle name="Comma 2 2 5 3 4 2 2 2" xfId="8759" xr:uid="{00000000-0005-0000-0000-000097030000}"/>
    <cellStyle name="Comma 2 2 5 3 4 2 3" xfId="6358" xr:uid="{00000000-0005-0000-0000-000098030000}"/>
    <cellStyle name="Comma 2 2 5 3 4 3" xfId="2351" xr:uid="{00000000-0005-0000-0000-000099030000}"/>
    <cellStyle name="Comma 2 2 5 3 4 3 2" xfId="4756" xr:uid="{00000000-0005-0000-0000-00009A030000}"/>
    <cellStyle name="Comma 2 2 5 3 4 3 2 2" xfId="9559" xr:uid="{00000000-0005-0000-0000-00009B030000}"/>
    <cellStyle name="Comma 2 2 5 3 4 3 3" xfId="7158" xr:uid="{00000000-0005-0000-0000-00009C030000}"/>
    <cellStyle name="Comma 2 2 5 3 4 4" xfId="3156" xr:uid="{00000000-0005-0000-0000-00009D030000}"/>
    <cellStyle name="Comma 2 2 5 3 4 4 2" xfId="7959" xr:uid="{00000000-0005-0000-0000-00009E030000}"/>
    <cellStyle name="Comma 2 2 5 3 4 5" xfId="5558" xr:uid="{00000000-0005-0000-0000-00009F030000}"/>
    <cellStyle name="Comma 2 2 5 3 5" xfId="951" xr:uid="{00000000-0005-0000-0000-0000A0030000}"/>
    <cellStyle name="Comma 2 2 5 3 5 2" xfId="3356" xr:uid="{00000000-0005-0000-0000-0000A1030000}"/>
    <cellStyle name="Comma 2 2 5 3 5 2 2" xfId="8159" xr:uid="{00000000-0005-0000-0000-0000A2030000}"/>
    <cellStyle name="Comma 2 2 5 3 5 3" xfId="5758" xr:uid="{00000000-0005-0000-0000-0000A3030000}"/>
    <cellStyle name="Comma 2 2 5 3 6" xfId="1751" xr:uid="{00000000-0005-0000-0000-0000A4030000}"/>
    <cellStyle name="Comma 2 2 5 3 6 2" xfId="4156" xr:uid="{00000000-0005-0000-0000-0000A5030000}"/>
    <cellStyle name="Comma 2 2 5 3 6 2 2" xfId="8959" xr:uid="{00000000-0005-0000-0000-0000A6030000}"/>
    <cellStyle name="Comma 2 2 5 3 6 3" xfId="6558" xr:uid="{00000000-0005-0000-0000-0000A7030000}"/>
    <cellStyle name="Comma 2 2 5 3 7" xfId="2556" xr:uid="{00000000-0005-0000-0000-0000A8030000}"/>
    <cellStyle name="Comma 2 2 5 3 7 2" xfId="7359" xr:uid="{00000000-0005-0000-0000-0000A9030000}"/>
    <cellStyle name="Comma 2 2 5 3 8" xfId="4958" xr:uid="{00000000-0005-0000-0000-0000AA030000}"/>
    <cellStyle name="Comma 2 2 5 4" xfId="250" xr:uid="{00000000-0005-0000-0000-0000AB030000}"/>
    <cellStyle name="Comma 2 2 5 4 2" xfId="1051" xr:uid="{00000000-0005-0000-0000-0000AC030000}"/>
    <cellStyle name="Comma 2 2 5 4 2 2" xfId="3456" xr:uid="{00000000-0005-0000-0000-0000AD030000}"/>
    <cellStyle name="Comma 2 2 5 4 2 2 2" xfId="8259" xr:uid="{00000000-0005-0000-0000-0000AE030000}"/>
    <cellStyle name="Comma 2 2 5 4 2 3" xfId="5858" xr:uid="{00000000-0005-0000-0000-0000AF030000}"/>
    <cellStyle name="Comma 2 2 5 4 3" xfId="1851" xr:uid="{00000000-0005-0000-0000-0000B0030000}"/>
    <cellStyle name="Comma 2 2 5 4 3 2" xfId="4256" xr:uid="{00000000-0005-0000-0000-0000B1030000}"/>
    <cellStyle name="Comma 2 2 5 4 3 2 2" xfId="9059" xr:uid="{00000000-0005-0000-0000-0000B2030000}"/>
    <cellStyle name="Comma 2 2 5 4 3 3" xfId="6658" xr:uid="{00000000-0005-0000-0000-0000B3030000}"/>
    <cellStyle name="Comma 2 2 5 4 4" xfId="2656" xr:uid="{00000000-0005-0000-0000-0000B4030000}"/>
    <cellStyle name="Comma 2 2 5 4 4 2" xfId="7459" xr:uid="{00000000-0005-0000-0000-0000B5030000}"/>
    <cellStyle name="Comma 2 2 5 4 5" xfId="5058" xr:uid="{00000000-0005-0000-0000-0000B6030000}"/>
    <cellStyle name="Comma 2 2 5 5" xfId="450" xr:uid="{00000000-0005-0000-0000-0000B7030000}"/>
    <cellStyle name="Comma 2 2 5 5 2" xfId="1251" xr:uid="{00000000-0005-0000-0000-0000B8030000}"/>
    <cellStyle name="Comma 2 2 5 5 2 2" xfId="3656" xr:uid="{00000000-0005-0000-0000-0000B9030000}"/>
    <cellStyle name="Comma 2 2 5 5 2 2 2" xfId="8459" xr:uid="{00000000-0005-0000-0000-0000BA030000}"/>
    <cellStyle name="Comma 2 2 5 5 2 3" xfId="6058" xr:uid="{00000000-0005-0000-0000-0000BB030000}"/>
    <cellStyle name="Comma 2 2 5 5 3" xfId="2051" xr:uid="{00000000-0005-0000-0000-0000BC030000}"/>
    <cellStyle name="Comma 2 2 5 5 3 2" xfId="4456" xr:uid="{00000000-0005-0000-0000-0000BD030000}"/>
    <cellStyle name="Comma 2 2 5 5 3 2 2" xfId="9259" xr:uid="{00000000-0005-0000-0000-0000BE030000}"/>
    <cellStyle name="Comma 2 2 5 5 3 3" xfId="6858" xr:uid="{00000000-0005-0000-0000-0000BF030000}"/>
    <cellStyle name="Comma 2 2 5 5 4" xfId="2856" xr:uid="{00000000-0005-0000-0000-0000C0030000}"/>
    <cellStyle name="Comma 2 2 5 5 4 2" xfId="7659" xr:uid="{00000000-0005-0000-0000-0000C1030000}"/>
    <cellStyle name="Comma 2 2 5 5 5" xfId="5258" xr:uid="{00000000-0005-0000-0000-0000C2030000}"/>
    <cellStyle name="Comma 2 2 5 6" xfId="650" xr:uid="{00000000-0005-0000-0000-0000C3030000}"/>
    <cellStyle name="Comma 2 2 5 6 2" xfId="1451" xr:uid="{00000000-0005-0000-0000-0000C4030000}"/>
    <cellStyle name="Comma 2 2 5 6 2 2" xfId="3856" xr:uid="{00000000-0005-0000-0000-0000C5030000}"/>
    <cellStyle name="Comma 2 2 5 6 2 2 2" xfId="8659" xr:uid="{00000000-0005-0000-0000-0000C6030000}"/>
    <cellStyle name="Comma 2 2 5 6 2 3" xfId="6258" xr:uid="{00000000-0005-0000-0000-0000C7030000}"/>
    <cellStyle name="Comma 2 2 5 6 3" xfId="2251" xr:uid="{00000000-0005-0000-0000-0000C8030000}"/>
    <cellStyle name="Comma 2 2 5 6 3 2" xfId="4656" xr:uid="{00000000-0005-0000-0000-0000C9030000}"/>
    <cellStyle name="Comma 2 2 5 6 3 2 2" xfId="9459" xr:uid="{00000000-0005-0000-0000-0000CA030000}"/>
    <cellStyle name="Comma 2 2 5 6 3 3" xfId="7058" xr:uid="{00000000-0005-0000-0000-0000CB030000}"/>
    <cellStyle name="Comma 2 2 5 6 4" xfId="3056" xr:uid="{00000000-0005-0000-0000-0000CC030000}"/>
    <cellStyle name="Comma 2 2 5 6 4 2" xfId="7859" xr:uid="{00000000-0005-0000-0000-0000CD030000}"/>
    <cellStyle name="Comma 2 2 5 6 5" xfId="5458" xr:uid="{00000000-0005-0000-0000-0000CE030000}"/>
    <cellStyle name="Comma 2 2 5 7" xfId="851" xr:uid="{00000000-0005-0000-0000-0000CF030000}"/>
    <cellStyle name="Comma 2 2 5 7 2" xfId="3256" xr:uid="{00000000-0005-0000-0000-0000D0030000}"/>
    <cellStyle name="Comma 2 2 5 7 2 2" xfId="8059" xr:uid="{00000000-0005-0000-0000-0000D1030000}"/>
    <cellStyle name="Comma 2 2 5 7 3" xfId="5658" xr:uid="{00000000-0005-0000-0000-0000D2030000}"/>
    <cellStyle name="Comma 2 2 5 8" xfId="1651" xr:uid="{00000000-0005-0000-0000-0000D3030000}"/>
    <cellStyle name="Comma 2 2 5 8 2" xfId="4056" xr:uid="{00000000-0005-0000-0000-0000D4030000}"/>
    <cellStyle name="Comma 2 2 5 8 2 2" xfId="8859" xr:uid="{00000000-0005-0000-0000-0000D5030000}"/>
    <cellStyle name="Comma 2 2 5 8 3" xfId="6458" xr:uid="{00000000-0005-0000-0000-0000D6030000}"/>
    <cellStyle name="Comma 2 2 5 9" xfId="2456" xr:uid="{00000000-0005-0000-0000-0000D7030000}"/>
    <cellStyle name="Comma 2 2 5 9 2" xfId="7259" xr:uid="{00000000-0005-0000-0000-0000D8030000}"/>
    <cellStyle name="Comma 2 2 6" xfId="60" xr:uid="{00000000-0005-0000-0000-0000D9030000}"/>
    <cellStyle name="Comma 2 2 6 2" xfId="160" xr:uid="{00000000-0005-0000-0000-0000DA030000}"/>
    <cellStyle name="Comma 2 2 6 2 2" xfId="360" xr:uid="{00000000-0005-0000-0000-0000DB030000}"/>
    <cellStyle name="Comma 2 2 6 2 2 2" xfId="1161" xr:uid="{00000000-0005-0000-0000-0000DC030000}"/>
    <cellStyle name="Comma 2 2 6 2 2 2 2" xfId="3566" xr:uid="{00000000-0005-0000-0000-0000DD030000}"/>
    <cellStyle name="Comma 2 2 6 2 2 2 2 2" xfId="8369" xr:uid="{00000000-0005-0000-0000-0000DE030000}"/>
    <cellStyle name="Comma 2 2 6 2 2 2 3" xfId="5968" xr:uid="{00000000-0005-0000-0000-0000DF030000}"/>
    <cellStyle name="Comma 2 2 6 2 2 3" xfId="1961" xr:uid="{00000000-0005-0000-0000-0000E0030000}"/>
    <cellStyle name="Comma 2 2 6 2 2 3 2" xfId="4366" xr:uid="{00000000-0005-0000-0000-0000E1030000}"/>
    <cellStyle name="Comma 2 2 6 2 2 3 2 2" xfId="9169" xr:uid="{00000000-0005-0000-0000-0000E2030000}"/>
    <cellStyle name="Comma 2 2 6 2 2 3 3" xfId="6768" xr:uid="{00000000-0005-0000-0000-0000E3030000}"/>
    <cellStyle name="Comma 2 2 6 2 2 4" xfId="2766" xr:uid="{00000000-0005-0000-0000-0000E4030000}"/>
    <cellStyle name="Comma 2 2 6 2 2 4 2" xfId="7569" xr:uid="{00000000-0005-0000-0000-0000E5030000}"/>
    <cellStyle name="Comma 2 2 6 2 2 5" xfId="5168" xr:uid="{00000000-0005-0000-0000-0000E6030000}"/>
    <cellStyle name="Comma 2 2 6 2 3" xfId="560" xr:uid="{00000000-0005-0000-0000-0000E7030000}"/>
    <cellStyle name="Comma 2 2 6 2 3 2" xfId="1361" xr:uid="{00000000-0005-0000-0000-0000E8030000}"/>
    <cellStyle name="Comma 2 2 6 2 3 2 2" xfId="3766" xr:uid="{00000000-0005-0000-0000-0000E9030000}"/>
    <cellStyle name="Comma 2 2 6 2 3 2 2 2" xfId="8569" xr:uid="{00000000-0005-0000-0000-0000EA030000}"/>
    <cellStyle name="Comma 2 2 6 2 3 2 3" xfId="6168" xr:uid="{00000000-0005-0000-0000-0000EB030000}"/>
    <cellStyle name="Comma 2 2 6 2 3 3" xfId="2161" xr:uid="{00000000-0005-0000-0000-0000EC030000}"/>
    <cellStyle name="Comma 2 2 6 2 3 3 2" xfId="4566" xr:uid="{00000000-0005-0000-0000-0000ED030000}"/>
    <cellStyle name="Comma 2 2 6 2 3 3 2 2" xfId="9369" xr:uid="{00000000-0005-0000-0000-0000EE030000}"/>
    <cellStyle name="Comma 2 2 6 2 3 3 3" xfId="6968" xr:uid="{00000000-0005-0000-0000-0000EF030000}"/>
    <cellStyle name="Comma 2 2 6 2 3 4" xfId="2966" xr:uid="{00000000-0005-0000-0000-0000F0030000}"/>
    <cellStyle name="Comma 2 2 6 2 3 4 2" xfId="7769" xr:uid="{00000000-0005-0000-0000-0000F1030000}"/>
    <cellStyle name="Comma 2 2 6 2 3 5" xfId="5368" xr:uid="{00000000-0005-0000-0000-0000F2030000}"/>
    <cellStyle name="Comma 2 2 6 2 4" xfId="760" xr:uid="{00000000-0005-0000-0000-0000F3030000}"/>
    <cellStyle name="Comma 2 2 6 2 4 2" xfId="1561" xr:uid="{00000000-0005-0000-0000-0000F4030000}"/>
    <cellStyle name="Comma 2 2 6 2 4 2 2" xfId="3966" xr:uid="{00000000-0005-0000-0000-0000F5030000}"/>
    <cellStyle name="Comma 2 2 6 2 4 2 2 2" xfId="8769" xr:uid="{00000000-0005-0000-0000-0000F6030000}"/>
    <cellStyle name="Comma 2 2 6 2 4 2 3" xfId="6368" xr:uid="{00000000-0005-0000-0000-0000F7030000}"/>
    <cellStyle name="Comma 2 2 6 2 4 3" xfId="2361" xr:uid="{00000000-0005-0000-0000-0000F8030000}"/>
    <cellStyle name="Comma 2 2 6 2 4 3 2" xfId="4766" xr:uid="{00000000-0005-0000-0000-0000F9030000}"/>
    <cellStyle name="Comma 2 2 6 2 4 3 2 2" xfId="9569" xr:uid="{00000000-0005-0000-0000-0000FA030000}"/>
    <cellStyle name="Comma 2 2 6 2 4 3 3" xfId="7168" xr:uid="{00000000-0005-0000-0000-0000FB030000}"/>
    <cellStyle name="Comma 2 2 6 2 4 4" xfId="3166" xr:uid="{00000000-0005-0000-0000-0000FC030000}"/>
    <cellStyle name="Comma 2 2 6 2 4 4 2" xfId="7969" xr:uid="{00000000-0005-0000-0000-0000FD030000}"/>
    <cellStyle name="Comma 2 2 6 2 4 5" xfId="5568" xr:uid="{00000000-0005-0000-0000-0000FE030000}"/>
    <cellStyle name="Comma 2 2 6 2 5" xfId="961" xr:uid="{00000000-0005-0000-0000-0000FF030000}"/>
    <cellStyle name="Comma 2 2 6 2 5 2" xfId="3366" xr:uid="{00000000-0005-0000-0000-000000040000}"/>
    <cellStyle name="Comma 2 2 6 2 5 2 2" xfId="8169" xr:uid="{00000000-0005-0000-0000-000001040000}"/>
    <cellStyle name="Comma 2 2 6 2 5 3" xfId="5768" xr:uid="{00000000-0005-0000-0000-000002040000}"/>
    <cellStyle name="Comma 2 2 6 2 6" xfId="1761" xr:uid="{00000000-0005-0000-0000-000003040000}"/>
    <cellStyle name="Comma 2 2 6 2 6 2" xfId="4166" xr:uid="{00000000-0005-0000-0000-000004040000}"/>
    <cellStyle name="Comma 2 2 6 2 6 2 2" xfId="8969" xr:uid="{00000000-0005-0000-0000-000005040000}"/>
    <cellStyle name="Comma 2 2 6 2 6 3" xfId="6568" xr:uid="{00000000-0005-0000-0000-000006040000}"/>
    <cellStyle name="Comma 2 2 6 2 7" xfId="2566" xr:uid="{00000000-0005-0000-0000-000007040000}"/>
    <cellStyle name="Comma 2 2 6 2 7 2" xfId="7369" xr:uid="{00000000-0005-0000-0000-000008040000}"/>
    <cellStyle name="Comma 2 2 6 2 8" xfId="4968" xr:uid="{00000000-0005-0000-0000-000009040000}"/>
    <cellStyle name="Comma 2 2 6 3" xfId="260" xr:uid="{00000000-0005-0000-0000-00000A040000}"/>
    <cellStyle name="Comma 2 2 6 3 2" xfId="1061" xr:uid="{00000000-0005-0000-0000-00000B040000}"/>
    <cellStyle name="Comma 2 2 6 3 2 2" xfId="3466" xr:uid="{00000000-0005-0000-0000-00000C040000}"/>
    <cellStyle name="Comma 2 2 6 3 2 2 2" xfId="8269" xr:uid="{00000000-0005-0000-0000-00000D040000}"/>
    <cellStyle name="Comma 2 2 6 3 2 3" xfId="5868" xr:uid="{00000000-0005-0000-0000-00000E040000}"/>
    <cellStyle name="Comma 2 2 6 3 3" xfId="1861" xr:uid="{00000000-0005-0000-0000-00000F040000}"/>
    <cellStyle name="Comma 2 2 6 3 3 2" xfId="4266" xr:uid="{00000000-0005-0000-0000-000010040000}"/>
    <cellStyle name="Comma 2 2 6 3 3 2 2" xfId="9069" xr:uid="{00000000-0005-0000-0000-000011040000}"/>
    <cellStyle name="Comma 2 2 6 3 3 3" xfId="6668" xr:uid="{00000000-0005-0000-0000-000012040000}"/>
    <cellStyle name="Comma 2 2 6 3 4" xfId="2666" xr:uid="{00000000-0005-0000-0000-000013040000}"/>
    <cellStyle name="Comma 2 2 6 3 4 2" xfId="7469" xr:uid="{00000000-0005-0000-0000-000014040000}"/>
    <cellStyle name="Comma 2 2 6 3 5" xfId="5068" xr:uid="{00000000-0005-0000-0000-000015040000}"/>
    <cellStyle name="Comma 2 2 6 4" xfId="460" xr:uid="{00000000-0005-0000-0000-000016040000}"/>
    <cellStyle name="Comma 2 2 6 4 2" xfId="1261" xr:uid="{00000000-0005-0000-0000-000017040000}"/>
    <cellStyle name="Comma 2 2 6 4 2 2" xfId="3666" xr:uid="{00000000-0005-0000-0000-000018040000}"/>
    <cellStyle name="Comma 2 2 6 4 2 2 2" xfId="8469" xr:uid="{00000000-0005-0000-0000-000019040000}"/>
    <cellStyle name="Comma 2 2 6 4 2 3" xfId="6068" xr:uid="{00000000-0005-0000-0000-00001A040000}"/>
    <cellStyle name="Comma 2 2 6 4 3" xfId="2061" xr:uid="{00000000-0005-0000-0000-00001B040000}"/>
    <cellStyle name="Comma 2 2 6 4 3 2" xfId="4466" xr:uid="{00000000-0005-0000-0000-00001C040000}"/>
    <cellStyle name="Comma 2 2 6 4 3 2 2" xfId="9269" xr:uid="{00000000-0005-0000-0000-00001D040000}"/>
    <cellStyle name="Comma 2 2 6 4 3 3" xfId="6868" xr:uid="{00000000-0005-0000-0000-00001E040000}"/>
    <cellStyle name="Comma 2 2 6 4 4" xfId="2866" xr:uid="{00000000-0005-0000-0000-00001F040000}"/>
    <cellStyle name="Comma 2 2 6 4 4 2" xfId="7669" xr:uid="{00000000-0005-0000-0000-000020040000}"/>
    <cellStyle name="Comma 2 2 6 4 5" xfId="5268" xr:uid="{00000000-0005-0000-0000-000021040000}"/>
    <cellStyle name="Comma 2 2 6 5" xfId="660" xr:uid="{00000000-0005-0000-0000-000022040000}"/>
    <cellStyle name="Comma 2 2 6 5 2" xfId="1461" xr:uid="{00000000-0005-0000-0000-000023040000}"/>
    <cellStyle name="Comma 2 2 6 5 2 2" xfId="3866" xr:uid="{00000000-0005-0000-0000-000024040000}"/>
    <cellStyle name="Comma 2 2 6 5 2 2 2" xfId="8669" xr:uid="{00000000-0005-0000-0000-000025040000}"/>
    <cellStyle name="Comma 2 2 6 5 2 3" xfId="6268" xr:uid="{00000000-0005-0000-0000-000026040000}"/>
    <cellStyle name="Comma 2 2 6 5 3" xfId="2261" xr:uid="{00000000-0005-0000-0000-000027040000}"/>
    <cellStyle name="Comma 2 2 6 5 3 2" xfId="4666" xr:uid="{00000000-0005-0000-0000-000028040000}"/>
    <cellStyle name="Comma 2 2 6 5 3 2 2" xfId="9469" xr:uid="{00000000-0005-0000-0000-000029040000}"/>
    <cellStyle name="Comma 2 2 6 5 3 3" xfId="7068" xr:uid="{00000000-0005-0000-0000-00002A040000}"/>
    <cellStyle name="Comma 2 2 6 5 4" xfId="3066" xr:uid="{00000000-0005-0000-0000-00002B040000}"/>
    <cellStyle name="Comma 2 2 6 5 4 2" xfId="7869" xr:uid="{00000000-0005-0000-0000-00002C040000}"/>
    <cellStyle name="Comma 2 2 6 5 5" xfId="5468" xr:uid="{00000000-0005-0000-0000-00002D040000}"/>
    <cellStyle name="Comma 2 2 6 6" xfId="861" xr:uid="{00000000-0005-0000-0000-00002E040000}"/>
    <cellStyle name="Comma 2 2 6 6 2" xfId="3266" xr:uid="{00000000-0005-0000-0000-00002F040000}"/>
    <cellStyle name="Comma 2 2 6 6 2 2" xfId="8069" xr:uid="{00000000-0005-0000-0000-000030040000}"/>
    <cellStyle name="Comma 2 2 6 6 3" xfId="5668" xr:uid="{00000000-0005-0000-0000-000031040000}"/>
    <cellStyle name="Comma 2 2 6 7" xfId="1661" xr:uid="{00000000-0005-0000-0000-000032040000}"/>
    <cellStyle name="Comma 2 2 6 7 2" xfId="4066" xr:uid="{00000000-0005-0000-0000-000033040000}"/>
    <cellStyle name="Comma 2 2 6 7 2 2" xfId="8869" xr:uid="{00000000-0005-0000-0000-000034040000}"/>
    <cellStyle name="Comma 2 2 6 7 3" xfId="6468" xr:uid="{00000000-0005-0000-0000-000035040000}"/>
    <cellStyle name="Comma 2 2 6 8" xfId="2466" xr:uid="{00000000-0005-0000-0000-000036040000}"/>
    <cellStyle name="Comma 2 2 6 8 2" xfId="7269" xr:uid="{00000000-0005-0000-0000-000037040000}"/>
    <cellStyle name="Comma 2 2 6 9" xfId="4868" xr:uid="{00000000-0005-0000-0000-000038040000}"/>
    <cellStyle name="Comma 2 2 7" xfId="110" xr:uid="{00000000-0005-0000-0000-000039040000}"/>
    <cellStyle name="Comma 2 2 7 2" xfId="310" xr:uid="{00000000-0005-0000-0000-00003A040000}"/>
    <cellStyle name="Comma 2 2 7 2 2" xfId="1111" xr:uid="{00000000-0005-0000-0000-00003B040000}"/>
    <cellStyle name="Comma 2 2 7 2 2 2" xfId="3516" xr:uid="{00000000-0005-0000-0000-00003C040000}"/>
    <cellStyle name="Comma 2 2 7 2 2 2 2" xfId="8319" xr:uid="{00000000-0005-0000-0000-00003D040000}"/>
    <cellStyle name="Comma 2 2 7 2 2 3" xfId="5918" xr:uid="{00000000-0005-0000-0000-00003E040000}"/>
    <cellStyle name="Comma 2 2 7 2 3" xfId="1911" xr:uid="{00000000-0005-0000-0000-00003F040000}"/>
    <cellStyle name="Comma 2 2 7 2 3 2" xfId="4316" xr:uid="{00000000-0005-0000-0000-000040040000}"/>
    <cellStyle name="Comma 2 2 7 2 3 2 2" xfId="9119" xr:uid="{00000000-0005-0000-0000-000041040000}"/>
    <cellStyle name="Comma 2 2 7 2 3 3" xfId="6718" xr:uid="{00000000-0005-0000-0000-000042040000}"/>
    <cellStyle name="Comma 2 2 7 2 4" xfId="2716" xr:uid="{00000000-0005-0000-0000-000043040000}"/>
    <cellStyle name="Comma 2 2 7 2 4 2" xfId="7519" xr:uid="{00000000-0005-0000-0000-000044040000}"/>
    <cellStyle name="Comma 2 2 7 2 5" xfId="5118" xr:uid="{00000000-0005-0000-0000-000045040000}"/>
    <cellStyle name="Comma 2 2 7 3" xfId="510" xr:uid="{00000000-0005-0000-0000-000046040000}"/>
    <cellStyle name="Comma 2 2 7 3 2" xfId="1311" xr:uid="{00000000-0005-0000-0000-000047040000}"/>
    <cellStyle name="Comma 2 2 7 3 2 2" xfId="3716" xr:uid="{00000000-0005-0000-0000-000048040000}"/>
    <cellStyle name="Comma 2 2 7 3 2 2 2" xfId="8519" xr:uid="{00000000-0005-0000-0000-000049040000}"/>
    <cellStyle name="Comma 2 2 7 3 2 3" xfId="6118" xr:uid="{00000000-0005-0000-0000-00004A040000}"/>
    <cellStyle name="Comma 2 2 7 3 3" xfId="2111" xr:uid="{00000000-0005-0000-0000-00004B040000}"/>
    <cellStyle name="Comma 2 2 7 3 3 2" xfId="4516" xr:uid="{00000000-0005-0000-0000-00004C040000}"/>
    <cellStyle name="Comma 2 2 7 3 3 2 2" xfId="9319" xr:uid="{00000000-0005-0000-0000-00004D040000}"/>
    <cellStyle name="Comma 2 2 7 3 3 3" xfId="6918" xr:uid="{00000000-0005-0000-0000-00004E040000}"/>
    <cellStyle name="Comma 2 2 7 3 4" xfId="2916" xr:uid="{00000000-0005-0000-0000-00004F040000}"/>
    <cellStyle name="Comma 2 2 7 3 4 2" xfId="7719" xr:uid="{00000000-0005-0000-0000-000050040000}"/>
    <cellStyle name="Comma 2 2 7 3 5" xfId="5318" xr:uid="{00000000-0005-0000-0000-000051040000}"/>
    <cellStyle name="Comma 2 2 7 4" xfId="710" xr:uid="{00000000-0005-0000-0000-000052040000}"/>
    <cellStyle name="Comma 2 2 7 4 2" xfId="1511" xr:uid="{00000000-0005-0000-0000-000053040000}"/>
    <cellStyle name="Comma 2 2 7 4 2 2" xfId="3916" xr:uid="{00000000-0005-0000-0000-000054040000}"/>
    <cellStyle name="Comma 2 2 7 4 2 2 2" xfId="8719" xr:uid="{00000000-0005-0000-0000-000055040000}"/>
    <cellStyle name="Comma 2 2 7 4 2 3" xfId="6318" xr:uid="{00000000-0005-0000-0000-000056040000}"/>
    <cellStyle name="Comma 2 2 7 4 3" xfId="2311" xr:uid="{00000000-0005-0000-0000-000057040000}"/>
    <cellStyle name="Comma 2 2 7 4 3 2" xfId="4716" xr:uid="{00000000-0005-0000-0000-000058040000}"/>
    <cellStyle name="Comma 2 2 7 4 3 2 2" xfId="9519" xr:uid="{00000000-0005-0000-0000-000059040000}"/>
    <cellStyle name="Comma 2 2 7 4 3 3" xfId="7118" xr:uid="{00000000-0005-0000-0000-00005A040000}"/>
    <cellStyle name="Comma 2 2 7 4 4" xfId="3116" xr:uid="{00000000-0005-0000-0000-00005B040000}"/>
    <cellStyle name="Comma 2 2 7 4 4 2" xfId="7919" xr:uid="{00000000-0005-0000-0000-00005C040000}"/>
    <cellStyle name="Comma 2 2 7 4 5" xfId="5518" xr:uid="{00000000-0005-0000-0000-00005D040000}"/>
    <cellStyle name="Comma 2 2 7 5" xfId="911" xr:uid="{00000000-0005-0000-0000-00005E040000}"/>
    <cellStyle name="Comma 2 2 7 5 2" xfId="3316" xr:uid="{00000000-0005-0000-0000-00005F040000}"/>
    <cellStyle name="Comma 2 2 7 5 2 2" xfId="8119" xr:uid="{00000000-0005-0000-0000-000060040000}"/>
    <cellStyle name="Comma 2 2 7 5 3" xfId="5718" xr:uid="{00000000-0005-0000-0000-000061040000}"/>
    <cellStyle name="Comma 2 2 7 6" xfId="1711" xr:uid="{00000000-0005-0000-0000-000062040000}"/>
    <cellStyle name="Comma 2 2 7 6 2" xfId="4116" xr:uid="{00000000-0005-0000-0000-000063040000}"/>
    <cellStyle name="Comma 2 2 7 6 2 2" xfId="8919" xr:uid="{00000000-0005-0000-0000-000064040000}"/>
    <cellStyle name="Comma 2 2 7 6 3" xfId="6518" xr:uid="{00000000-0005-0000-0000-000065040000}"/>
    <cellStyle name="Comma 2 2 7 7" xfId="2516" xr:uid="{00000000-0005-0000-0000-000066040000}"/>
    <cellStyle name="Comma 2 2 7 7 2" xfId="7319" xr:uid="{00000000-0005-0000-0000-000067040000}"/>
    <cellStyle name="Comma 2 2 7 8" xfId="4918" xr:uid="{00000000-0005-0000-0000-000068040000}"/>
    <cellStyle name="Comma 2 2 8" xfId="210" xr:uid="{00000000-0005-0000-0000-000069040000}"/>
    <cellStyle name="Comma 2 2 8 2" xfId="1011" xr:uid="{00000000-0005-0000-0000-00006A040000}"/>
    <cellStyle name="Comma 2 2 8 2 2" xfId="3416" xr:uid="{00000000-0005-0000-0000-00006B040000}"/>
    <cellStyle name="Comma 2 2 8 2 2 2" xfId="8219" xr:uid="{00000000-0005-0000-0000-00006C040000}"/>
    <cellStyle name="Comma 2 2 8 2 3" xfId="5818" xr:uid="{00000000-0005-0000-0000-00006D040000}"/>
    <cellStyle name="Comma 2 2 8 3" xfId="1811" xr:uid="{00000000-0005-0000-0000-00006E040000}"/>
    <cellStyle name="Comma 2 2 8 3 2" xfId="4216" xr:uid="{00000000-0005-0000-0000-00006F040000}"/>
    <cellStyle name="Comma 2 2 8 3 2 2" xfId="9019" xr:uid="{00000000-0005-0000-0000-000070040000}"/>
    <cellStyle name="Comma 2 2 8 3 3" xfId="6618" xr:uid="{00000000-0005-0000-0000-000071040000}"/>
    <cellStyle name="Comma 2 2 8 4" xfId="2616" xr:uid="{00000000-0005-0000-0000-000072040000}"/>
    <cellStyle name="Comma 2 2 8 4 2" xfId="7419" xr:uid="{00000000-0005-0000-0000-000073040000}"/>
    <cellStyle name="Comma 2 2 8 5" xfId="5018" xr:uid="{00000000-0005-0000-0000-000074040000}"/>
    <cellStyle name="Comma 2 2 9" xfId="410" xr:uid="{00000000-0005-0000-0000-000075040000}"/>
    <cellStyle name="Comma 2 2 9 2" xfId="1211" xr:uid="{00000000-0005-0000-0000-000076040000}"/>
    <cellStyle name="Comma 2 2 9 2 2" xfId="3616" xr:uid="{00000000-0005-0000-0000-000077040000}"/>
    <cellStyle name="Comma 2 2 9 2 2 2" xfId="8419" xr:uid="{00000000-0005-0000-0000-000078040000}"/>
    <cellStyle name="Comma 2 2 9 2 3" xfId="6018" xr:uid="{00000000-0005-0000-0000-000079040000}"/>
    <cellStyle name="Comma 2 2 9 3" xfId="2011" xr:uid="{00000000-0005-0000-0000-00007A040000}"/>
    <cellStyle name="Comma 2 2 9 3 2" xfId="4416" xr:uid="{00000000-0005-0000-0000-00007B040000}"/>
    <cellStyle name="Comma 2 2 9 3 2 2" xfId="9219" xr:uid="{00000000-0005-0000-0000-00007C040000}"/>
    <cellStyle name="Comma 2 2 9 3 3" xfId="6818" xr:uid="{00000000-0005-0000-0000-00007D040000}"/>
    <cellStyle name="Comma 2 2 9 4" xfId="2816" xr:uid="{00000000-0005-0000-0000-00007E040000}"/>
    <cellStyle name="Comma 2 2 9 4 2" xfId="7619" xr:uid="{00000000-0005-0000-0000-00007F040000}"/>
    <cellStyle name="Comma 2 2 9 5" xfId="5218" xr:uid="{00000000-0005-0000-0000-000080040000}"/>
    <cellStyle name="Comma 2 3" xfId="10" xr:uid="{00000000-0005-0000-0000-000081040000}"/>
    <cellStyle name="Comma 2 3 10" xfId="612" xr:uid="{00000000-0005-0000-0000-000082040000}"/>
    <cellStyle name="Comma 2 3 10 2" xfId="1413" xr:uid="{00000000-0005-0000-0000-000083040000}"/>
    <cellStyle name="Comma 2 3 10 2 2" xfId="3818" xr:uid="{00000000-0005-0000-0000-000084040000}"/>
    <cellStyle name="Comma 2 3 10 2 2 2" xfId="8621" xr:uid="{00000000-0005-0000-0000-000085040000}"/>
    <cellStyle name="Comma 2 3 10 2 3" xfId="6220" xr:uid="{00000000-0005-0000-0000-000086040000}"/>
    <cellStyle name="Comma 2 3 10 3" xfId="2213" xr:uid="{00000000-0005-0000-0000-000087040000}"/>
    <cellStyle name="Comma 2 3 10 3 2" xfId="4618" xr:uid="{00000000-0005-0000-0000-000088040000}"/>
    <cellStyle name="Comma 2 3 10 3 2 2" xfId="9421" xr:uid="{00000000-0005-0000-0000-000089040000}"/>
    <cellStyle name="Comma 2 3 10 3 3" xfId="7020" xr:uid="{00000000-0005-0000-0000-00008A040000}"/>
    <cellStyle name="Comma 2 3 10 4" xfId="3018" xr:uid="{00000000-0005-0000-0000-00008B040000}"/>
    <cellStyle name="Comma 2 3 10 4 2" xfId="7821" xr:uid="{00000000-0005-0000-0000-00008C040000}"/>
    <cellStyle name="Comma 2 3 10 5" xfId="5420" xr:uid="{00000000-0005-0000-0000-00008D040000}"/>
    <cellStyle name="Comma 2 3 11" xfId="813" xr:uid="{00000000-0005-0000-0000-00008E040000}"/>
    <cellStyle name="Comma 2 3 11 2" xfId="3218" xr:uid="{00000000-0005-0000-0000-00008F040000}"/>
    <cellStyle name="Comma 2 3 11 2 2" xfId="8021" xr:uid="{00000000-0005-0000-0000-000090040000}"/>
    <cellStyle name="Comma 2 3 11 3" xfId="5620" xr:uid="{00000000-0005-0000-0000-000091040000}"/>
    <cellStyle name="Comma 2 3 12" xfId="1613" xr:uid="{00000000-0005-0000-0000-000092040000}"/>
    <cellStyle name="Comma 2 3 12 2" xfId="4018" xr:uid="{00000000-0005-0000-0000-000093040000}"/>
    <cellStyle name="Comma 2 3 12 2 2" xfId="8821" xr:uid="{00000000-0005-0000-0000-000094040000}"/>
    <cellStyle name="Comma 2 3 12 3" xfId="6420" xr:uid="{00000000-0005-0000-0000-000095040000}"/>
    <cellStyle name="Comma 2 3 13" xfId="2418" xr:uid="{00000000-0005-0000-0000-000096040000}"/>
    <cellStyle name="Comma 2 3 13 2" xfId="7221" xr:uid="{00000000-0005-0000-0000-000097040000}"/>
    <cellStyle name="Comma 2 3 14" xfId="4820" xr:uid="{00000000-0005-0000-0000-000098040000}"/>
    <cellStyle name="Comma 2 3 2" xfId="21" xr:uid="{00000000-0005-0000-0000-000099040000}"/>
    <cellStyle name="Comma 2 3 2 10" xfId="4830" xr:uid="{00000000-0005-0000-0000-00009A040000}"/>
    <cellStyle name="Comma 2 3 2 2" xfId="72" xr:uid="{00000000-0005-0000-0000-00009B040000}"/>
    <cellStyle name="Comma 2 3 2 2 2" xfId="172" xr:uid="{00000000-0005-0000-0000-00009C040000}"/>
    <cellStyle name="Comma 2 3 2 2 2 2" xfId="372" xr:uid="{00000000-0005-0000-0000-00009D040000}"/>
    <cellStyle name="Comma 2 3 2 2 2 2 2" xfId="1173" xr:uid="{00000000-0005-0000-0000-00009E040000}"/>
    <cellStyle name="Comma 2 3 2 2 2 2 2 2" xfId="3578" xr:uid="{00000000-0005-0000-0000-00009F040000}"/>
    <cellStyle name="Comma 2 3 2 2 2 2 2 2 2" xfId="8381" xr:uid="{00000000-0005-0000-0000-0000A0040000}"/>
    <cellStyle name="Comma 2 3 2 2 2 2 2 3" xfId="5980" xr:uid="{00000000-0005-0000-0000-0000A1040000}"/>
    <cellStyle name="Comma 2 3 2 2 2 2 3" xfId="1973" xr:uid="{00000000-0005-0000-0000-0000A2040000}"/>
    <cellStyle name="Comma 2 3 2 2 2 2 3 2" xfId="4378" xr:uid="{00000000-0005-0000-0000-0000A3040000}"/>
    <cellStyle name="Comma 2 3 2 2 2 2 3 2 2" xfId="9181" xr:uid="{00000000-0005-0000-0000-0000A4040000}"/>
    <cellStyle name="Comma 2 3 2 2 2 2 3 3" xfId="6780" xr:uid="{00000000-0005-0000-0000-0000A5040000}"/>
    <cellStyle name="Comma 2 3 2 2 2 2 4" xfId="2778" xr:uid="{00000000-0005-0000-0000-0000A6040000}"/>
    <cellStyle name="Comma 2 3 2 2 2 2 4 2" xfId="7581" xr:uid="{00000000-0005-0000-0000-0000A7040000}"/>
    <cellStyle name="Comma 2 3 2 2 2 2 5" xfId="5180" xr:uid="{00000000-0005-0000-0000-0000A8040000}"/>
    <cellStyle name="Comma 2 3 2 2 2 3" xfId="572" xr:uid="{00000000-0005-0000-0000-0000A9040000}"/>
    <cellStyle name="Comma 2 3 2 2 2 3 2" xfId="1373" xr:uid="{00000000-0005-0000-0000-0000AA040000}"/>
    <cellStyle name="Comma 2 3 2 2 2 3 2 2" xfId="3778" xr:uid="{00000000-0005-0000-0000-0000AB040000}"/>
    <cellStyle name="Comma 2 3 2 2 2 3 2 2 2" xfId="8581" xr:uid="{00000000-0005-0000-0000-0000AC040000}"/>
    <cellStyle name="Comma 2 3 2 2 2 3 2 3" xfId="6180" xr:uid="{00000000-0005-0000-0000-0000AD040000}"/>
    <cellStyle name="Comma 2 3 2 2 2 3 3" xfId="2173" xr:uid="{00000000-0005-0000-0000-0000AE040000}"/>
    <cellStyle name="Comma 2 3 2 2 2 3 3 2" xfId="4578" xr:uid="{00000000-0005-0000-0000-0000AF040000}"/>
    <cellStyle name="Comma 2 3 2 2 2 3 3 2 2" xfId="9381" xr:uid="{00000000-0005-0000-0000-0000B0040000}"/>
    <cellStyle name="Comma 2 3 2 2 2 3 3 3" xfId="6980" xr:uid="{00000000-0005-0000-0000-0000B1040000}"/>
    <cellStyle name="Comma 2 3 2 2 2 3 4" xfId="2978" xr:uid="{00000000-0005-0000-0000-0000B2040000}"/>
    <cellStyle name="Comma 2 3 2 2 2 3 4 2" xfId="7781" xr:uid="{00000000-0005-0000-0000-0000B3040000}"/>
    <cellStyle name="Comma 2 3 2 2 2 3 5" xfId="5380" xr:uid="{00000000-0005-0000-0000-0000B4040000}"/>
    <cellStyle name="Comma 2 3 2 2 2 4" xfId="772" xr:uid="{00000000-0005-0000-0000-0000B5040000}"/>
    <cellStyle name="Comma 2 3 2 2 2 4 2" xfId="1573" xr:uid="{00000000-0005-0000-0000-0000B6040000}"/>
    <cellStyle name="Comma 2 3 2 2 2 4 2 2" xfId="3978" xr:uid="{00000000-0005-0000-0000-0000B7040000}"/>
    <cellStyle name="Comma 2 3 2 2 2 4 2 2 2" xfId="8781" xr:uid="{00000000-0005-0000-0000-0000B8040000}"/>
    <cellStyle name="Comma 2 3 2 2 2 4 2 3" xfId="6380" xr:uid="{00000000-0005-0000-0000-0000B9040000}"/>
    <cellStyle name="Comma 2 3 2 2 2 4 3" xfId="2373" xr:uid="{00000000-0005-0000-0000-0000BA040000}"/>
    <cellStyle name="Comma 2 3 2 2 2 4 3 2" xfId="4778" xr:uid="{00000000-0005-0000-0000-0000BB040000}"/>
    <cellStyle name="Comma 2 3 2 2 2 4 3 2 2" xfId="9581" xr:uid="{00000000-0005-0000-0000-0000BC040000}"/>
    <cellStyle name="Comma 2 3 2 2 2 4 3 3" xfId="7180" xr:uid="{00000000-0005-0000-0000-0000BD040000}"/>
    <cellStyle name="Comma 2 3 2 2 2 4 4" xfId="3178" xr:uid="{00000000-0005-0000-0000-0000BE040000}"/>
    <cellStyle name="Comma 2 3 2 2 2 4 4 2" xfId="7981" xr:uid="{00000000-0005-0000-0000-0000BF040000}"/>
    <cellStyle name="Comma 2 3 2 2 2 4 5" xfId="5580" xr:uid="{00000000-0005-0000-0000-0000C0040000}"/>
    <cellStyle name="Comma 2 3 2 2 2 5" xfId="973" xr:uid="{00000000-0005-0000-0000-0000C1040000}"/>
    <cellStyle name="Comma 2 3 2 2 2 5 2" xfId="3378" xr:uid="{00000000-0005-0000-0000-0000C2040000}"/>
    <cellStyle name="Comma 2 3 2 2 2 5 2 2" xfId="8181" xr:uid="{00000000-0005-0000-0000-0000C3040000}"/>
    <cellStyle name="Comma 2 3 2 2 2 5 3" xfId="5780" xr:uid="{00000000-0005-0000-0000-0000C4040000}"/>
    <cellStyle name="Comma 2 3 2 2 2 6" xfId="1773" xr:uid="{00000000-0005-0000-0000-0000C5040000}"/>
    <cellStyle name="Comma 2 3 2 2 2 6 2" xfId="4178" xr:uid="{00000000-0005-0000-0000-0000C6040000}"/>
    <cellStyle name="Comma 2 3 2 2 2 6 2 2" xfId="8981" xr:uid="{00000000-0005-0000-0000-0000C7040000}"/>
    <cellStyle name="Comma 2 3 2 2 2 6 3" xfId="6580" xr:uid="{00000000-0005-0000-0000-0000C8040000}"/>
    <cellStyle name="Comma 2 3 2 2 2 7" xfId="2578" xr:uid="{00000000-0005-0000-0000-0000C9040000}"/>
    <cellStyle name="Comma 2 3 2 2 2 7 2" xfId="7381" xr:uid="{00000000-0005-0000-0000-0000CA040000}"/>
    <cellStyle name="Comma 2 3 2 2 2 8" xfId="4980" xr:uid="{00000000-0005-0000-0000-0000CB040000}"/>
    <cellStyle name="Comma 2 3 2 2 3" xfId="272" xr:uid="{00000000-0005-0000-0000-0000CC040000}"/>
    <cellStyle name="Comma 2 3 2 2 3 2" xfId="1073" xr:uid="{00000000-0005-0000-0000-0000CD040000}"/>
    <cellStyle name="Comma 2 3 2 2 3 2 2" xfId="3478" xr:uid="{00000000-0005-0000-0000-0000CE040000}"/>
    <cellStyle name="Comma 2 3 2 2 3 2 2 2" xfId="8281" xr:uid="{00000000-0005-0000-0000-0000CF040000}"/>
    <cellStyle name="Comma 2 3 2 2 3 2 3" xfId="5880" xr:uid="{00000000-0005-0000-0000-0000D0040000}"/>
    <cellStyle name="Comma 2 3 2 2 3 3" xfId="1873" xr:uid="{00000000-0005-0000-0000-0000D1040000}"/>
    <cellStyle name="Comma 2 3 2 2 3 3 2" xfId="4278" xr:uid="{00000000-0005-0000-0000-0000D2040000}"/>
    <cellStyle name="Comma 2 3 2 2 3 3 2 2" xfId="9081" xr:uid="{00000000-0005-0000-0000-0000D3040000}"/>
    <cellStyle name="Comma 2 3 2 2 3 3 3" xfId="6680" xr:uid="{00000000-0005-0000-0000-0000D4040000}"/>
    <cellStyle name="Comma 2 3 2 2 3 4" xfId="2678" xr:uid="{00000000-0005-0000-0000-0000D5040000}"/>
    <cellStyle name="Comma 2 3 2 2 3 4 2" xfId="7481" xr:uid="{00000000-0005-0000-0000-0000D6040000}"/>
    <cellStyle name="Comma 2 3 2 2 3 5" xfId="5080" xr:uid="{00000000-0005-0000-0000-0000D7040000}"/>
    <cellStyle name="Comma 2 3 2 2 4" xfId="472" xr:uid="{00000000-0005-0000-0000-0000D8040000}"/>
    <cellStyle name="Comma 2 3 2 2 4 2" xfId="1273" xr:uid="{00000000-0005-0000-0000-0000D9040000}"/>
    <cellStyle name="Comma 2 3 2 2 4 2 2" xfId="3678" xr:uid="{00000000-0005-0000-0000-0000DA040000}"/>
    <cellStyle name="Comma 2 3 2 2 4 2 2 2" xfId="8481" xr:uid="{00000000-0005-0000-0000-0000DB040000}"/>
    <cellStyle name="Comma 2 3 2 2 4 2 3" xfId="6080" xr:uid="{00000000-0005-0000-0000-0000DC040000}"/>
    <cellStyle name="Comma 2 3 2 2 4 3" xfId="2073" xr:uid="{00000000-0005-0000-0000-0000DD040000}"/>
    <cellStyle name="Comma 2 3 2 2 4 3 2" xfId="4478" xr:uid="{00000000-0005-0000-0000-0000DE040000}"/>
    <cellStyle name="Comma 2 3 2 2 4 3 2 2" xfId="9281" xr:uid="{00000000-0005-0000-0000-0000DF040000}"/>
    <cellStyle name="Comma 2 3 2 2 4 3 3" xfId="6880" xr:uid="{00000000-0005-0000-0000-0000E0040000}"/>
    <cellStyle name="Comma 2 3 2 2 4 4" xfId="2878" xr:uid="{00000000-0005-0000-0000-0000E1040000}"/>
    <cellStyle name="Comma 2 3 2 2 4 4 2" xfId="7681" xr:uid="{00000000-0005-0000-0000-0000E2040000}"/>
    <cellStyle name="Comma 2 3 2 2 4 5" xfId="5280" xr:uid="{00000000-0005-0000-0000-0000E3040000}"/>
    <cellStyle name="Comma 2 3 2 2 5" xfId="672" xr:uid="{00000000-0005-0000-0000-0000E4040000}"/>
    <cellStyle name="Comma 2 3 2 2 5 2" xfId="1473" xr:uid="{00000000-0005-0000-0000-0000E5040000}"/>
    <cellStyle name="Comma 2 3 2 2 5 2 2" xfId="3878" xr:uid="{00000000-0005-0000-0000-0000E6040000}"/>
    <cellStyle name="Comma 2 3 2 2 5 2 2 2" xfId="8681" xr:uid="{00000000-0005-0000-0000-0000E7040000}"/>
    <cellStyle name="Comma 2 3 2 2 5 2 3" xfId="6280" xr:uid="{00000000-0005-0000-0000-0000E8040000}"/>
    <cellStyle name="Comma 2 3 2 2 5 3" xfId="2273" xr:uid="{00000000-0005-0000-0000-0000E9040000}"/>
    <cellStyle name="Comma 2 3 2 2 5 3 2" xfId="4678" xr:uid="{00000000-0005-0000-0000-0000EA040000}"/>
    <cellStyle name="Comma 2 3 2 2 5 3 2 2" xfId="9481" xr:uid="{00000000-0005-0000-0000-0000EB040000}"/>
    <cellStyle name="Comma 2 3 2 2 5 3 3" xfId="7080" xr:uid="{00000000-0005-0000-0000-0000EC040000}"/>
    <cellStyle name="Comma 2 3 2 2 5 4" xfId="3078" xr:uid="{00000000-0005-0000-0000-0000ED040000}"/>
    <cellStyle name="Comma 2 3 2 2 5 4 2" xfId="7881" xr:uid="{00000000-0005-0000-0000-0000EE040000}"/>
    <cellStyle name="Comma 2 3 2 2 5 5" xfId="5480" xr:uid="{00000000-0005-0000-0000-0000EF040000}"/>
    <cellStyle name="Comma 2 3 2 2 6" xfId="873" xr:uid="{00000000-0005-0000-0000-0000F0040000}"/>
    <cellStyle name="Comma 2 3 2 2 6 2" xfId="3278" xr:uid="{00000000-0005-0000-0000-0000F1040000}"/>
    <cellStyle name="Comma 2 3 2 2 6 2 2" xfId="8081" xr:uid="{00000000-0005-0000-0000-0000F2040000}"/>
    <cellStyle name="Comma 2 3 2 2 6 3" xfId="5680" xr:uid="{00000000-0005-0000-0000-0000F3040000}"/>
    <cellStyle name="Comma 2 3 2 2 7" xfId="1673" xr:uid="{00000000-0005-0000-0000-0000F4040000}"/>
    <cellStyle name="Comma 2 3 2 2 7 2" xfId="4078" xr:uid="{00000000-0005-0000-0000-0000F5040000}"/>
    <cellStyle name="Comma 2 3 2 2 7 2 2" xfId="8881" xr:uid="{00000000-0005-0000-0000-0000F6040000}"/>
    <cellStyle name="Comma 2 3 2 2 7 3" xfId="6480" xr:uid="{00000000-0005-0000-0000-0000F7040000}"/>
    <cellStyle name="Comma 2 3 2 2 8" xfId="2478" xr:uid="{00000000-0005-0000-0000-0000F8040000}"/>
    <cellStyle name="Comma 2 3 2 2 8 2" xfId="7281" xr:uid="{00000000-0005-0000-0000-0000F9040000}"/>
    <cellStyle name="Comma 2 3 2 2 9" xfId="4880" xr:uid="{00000000-0005-0000-0000-0000FA040000}"/>
    <cellStyle name="Comma 2 3 2 3" xfId="122" xr:uid="{00000000-0005-0000-0000-0000FB040000}"/>
    <cellStyle name="Comma 2 3 2 3 2" xfId="322" xr:uid="{00000000-0005-0000-0000-0000FC040000}"/>
    <cellStyle name="Comma 2 3 2 3 2 2" xfId="1123" xr:uid="{00000000-0005-0000-0000-0000FD040000}"/>
    <cellStyle name="Comma 2 3 2 3 2 2 2" xfId="3528" xr:uid="{00000000-0005-0000-0000-0000FE040000}"/>
    <cellStyle name="Comma 2 3 2 3 2 2 2 2" xfId="8331" xr:uid="{00000000-0005-0000-0000-0000FF040000}"/>
    <cellStyle name="Comma 2 3 2 3 2 2 3" xfId="5930" xr:uid="{00000000-0005-0000-0000-000000050000}"/>
    <cellStyle name="Comma 2 3 2 3 2 3" xfId="1923" xr:uid="{00000000-0005-0000-0000-000001050000}"/>
    <cellStyle name="Comma 2 3 2 3 2 3 2" xfId="4328" xr:uid="{00000000-0005-0000-0000-000002050000}"/>
    <cellStyle name="Comma 2 3 2 3 2 3 2 2" xfId="9131" xr:uid="{00000000-0005-0000-0000-000003050000}"/>
    <cellStyle name="Comma 2 3 2 3 2 3 3" xfId="6730" xr:uid="{00000000-0005-0000-0000-000004050000}"/>
    <cellStyle name="Comma 2 3 2 3 2 4" xfId="2728" xr:uid="{00000000-0005-0000-0000-000005050000}"/>
    <cellStyle name="Comma 2 3 2 3 2 4 2" xfId="7531" xr:uid="{00000000-0005-0000-0000-000006050000}"/>
    <cellStyle name="Comma 2 3 2 3 2 5" xfId="5130" xr:uid="{00000000-0005-0000-0000-000007050000}"/>
    <cellStyle name="Comma 2 3 2 3 3" xfId="522" xr:uid="{00000000-0005-0000-0000-000008050000}"/>
    <cellStyle name="Comma 2 3 2 3 3 2" xfId="1323" xr:uid="{00000000-0005-0000-0000-000009050000}"/>
    <cellStyle name="Comma 2 3 2 3 3 2 2" xfId="3728" xr:uid="{00000000-0005-0000-0000-00000A050000}"/>
    <cellStyle name="Comma 2 3 2 3 3 2 2 2" xfId="8531" xr:uid="{00000000-0005-0000-0000-00000B050000}"/>
    <cellStyle name="Comma 2 3 2 3 3 2 3" xfId="6130" xr:uid="{00000000-0005-0000-0000-00000C050000}"/>
    <cellStyle name="Comma 2 3 2 3 3 3" xfId="2123" xr:uid="{00000000-0005-0000-0000-00000D050000}"/>
    <cellStyle name="Comma 2 3 2 3 3 3 2" xfId="4528" xr:uid="{00000000-0005-0000-0000-00000E050000}"/>
    <cellStyle name="Comma 2 3 2 3 3 3 2 2" xfId="9331" xr:uid="{00000000-0005-0000-0000-00000F050000}"/>
    <cellStyle name="Comma 2 3 2 3 3 3 3" xfId="6930" xr:uid="{00000000-0005-0000-0000-000010050000}"/>
    <cellStyle name="Comma 2 3 2 3 3 4" xfId="2928" xr:uid="{00000000-0005-0000-0000-000011050000}"/>
    <cellStyle name="Comma 2 3 2 3 3 4 2" xfId="7731" xr:uid="{00000000-0005-0000-0000-000012050000}"/>
    <cellStyle name="Comma 2 3 2 3 3 5" xfId="5330" xr:uid="{00000000-0005-0000-0000-000013050000}"/>
    <cellStyle name="Comma 2 3 2 3 4" xfId="722" xr:uid="{00000000-0005-0000-0000-000014050000}"/>
    <cellStyle name="Comma 2 3 2 3 4 2" xfId="1523" xr:uid="{00000000-0005-0000-0000-000015050000}"/>
    <cellStyle name="Comma 2 3 2 3 4 2 2" xfId="3928" xr:uid="{00000000-0005-0000-0000-000016050000}"/>
    <cellStyle name="Comma 2 3 2 3 4 2 2 2" xfId="8731" xr:uid="{00000000-0005-0000-0000-000017050000}"/>
    <cellStyle name="Comma 2 3 2 3 4 2 3" xfId="6330" xr:uid="{00000000-0005-0000-0000-000018050000}"/>
    <cellStyle name="Comma 2 3 2 3 4 3" xfId="2323" xr:uid="{00000000-0005-0000-0000-000019050000}"/>
    <cellStyle name="Comma 2 3 2 3 4 3 2" xfId="4728" xr:uid="{00000000-0005-0000-0000-00001A050000}"/>
    <cellStyle name="Comma 2 3 2 3 4 3 2 2" xfId="9531" xr:uid="{00000000-0005-0000-0000-00001B050000}"/>
    <cellStyle name="Comma 2 3 2 3 4 3 3" xfId="7130" xr:uid="{00000000-0005-0000-0000-00001C050000}"/>
    <cellStyle name="Comma 2 3 2 3 4 4" xfId="3128" xr:uid="{00000000-0005-0000-0000-00001D050000}"/>
    <cellStyle name="Comma 2 3 2 3 4 4 2" xfId="7931" xr:uid="{00000000-0005-0000-0000-00001E050000}"/>
    <cellStyle name="Comma 2 3 2 3 4 5" xfId="5530" xr:uid="{00000000-0005-0000-0000-00001F050000}"/>
    <cellStyle name="Comma 2 3 2 3 5" xfId="923" xr:uid="{00000000-0005-0000-0000-000020050000}"/>
    <cellStyle name="Comma 2 3 2 3 5 2" xfId="3328" xr:uid="{00000000-0005-0000-0000-000021050000}"/>
    <cellStyle name="Comma 2 3 2 3 5 2 2" xfId="8131" xr:uid="{00000000-0005-0000-0000-000022050000}"/>
    <cellStyle name="Comma 2 3 2 3 5 3" xfId="5730" xr:uid="{00000000-0005-0000-0000-000023050000}"/>
    <cellStyle name="Comma 2 3 2 3 6" xfId="1723" xr:uid="{00000000-0005-0000-0000-000024050000}"/>
    <cellStyle name="Comma 2 3 2 3 6 2" xfId="4128" xr:uid="{00000000-0005-0000-0000-000025050000}"/>
    <cellStyle name="Comma 2 3 2 3 6 2 2" xfId="8931" xr:uid="{00000000-0005-0000-0000-000026050000}"/>
    <cellStyle name="Comma 2 3 2 3 6 3" xfId="6530" xr:uid="{00000000-0005-0000-0000-000027050000}"/>
    <cellStyle name="Comma 2 3 2 3 7" xfId="2528" xr:uid="{00000000-0005-0000-0000-000028050000}"/>
    <cellStyle name="Comma 2 3 2 3 7 2" xfId="7331" xr:uid="{00000000-0005-0000-0000-000029050000}"/>
    <cellStyle name="Comma 2 3 2 3 8" xfId="4930" xr:uid="{00000000-0005-0000-0000-00002A050000}"/>
    <cellStyle name="Comma 2 3 2 4" xfId="222" xr:uid="{00000000-0005-0000-0000-00002B050000}"/>
    <cellStyle name="Comma 2 3 2 4 2" xfId="1023" xr:uid="{00000000-0005-0000-0000-00002C050000}"/>
    <cellStyle name="Comma 2 3 2 4 2 2" xfId="3428" xr:uid="{00000000-0005-0000-0000-00002D050000}"/>
    <cellStyle name="Comma 2 3 2 4 2 2 2" xfId="8231" xr:uid="{00000000-0005-0000-0000-00002E050000}"/>
    <cellStyle name="Comma 2 3 2 4 2 3" xfId="5830" xr:uid="{00000000-0005-0000-0000-00002F050000}"/>
    <cellStyle name="Comma 2 3 2 4 3" xfId="1823" xr:uid="{00000000-0005-0000-0000-000030050000}"/>
    <cellStyle name="Comma 2 3 2 4 3 2" xfId="4228" xr:uid="{00000000-0005-0000-0000-000031050000}"/>
    <cellStyle name="Comma 2 3 2 4 3 2 2" xfId="9031" xr:uid="{00000000-0005-0000-0000-000032050000}"/>
    <cellStyle name="Comma 2 3 2 4 3 3" xfId="6630" xr:uid="{00000000-0005-0000-0000-000033050000}"/>
    <cellStyle name="Comma 2 3 2 4 4" xfId="2628" xr:uid="{00000000-0005-0000-0000-000034050000}"/>
    <cellStyle name="Comma 2 3 2 4 4 2" xfId="7431" xr:uid="{00000000-0005-0000-0000-000035050000}"/>
    <cellStyle name="Comma 2 3 2 4 5" xfId="5030" xr:uid="{00000000-0005-0000-0000-000036050000}"/>
    <cellStyle name="Comma 2 3 2 5" xfId="422" xr:uid="{00000000-0005-0000-0000-000037050000}"/>
    <cellStyle name="Comma 2 3 2 5 2" xfId="1223" xr:uid="{00000000-0005-0000-0000-000038050000}"/>
    <cellStyle name="Comma 2 3 2 5 2 2" xfId="3628" xr:uid="{00000000-0005-0000-0000-000039050000}"/>
    <cellStyle name="Comma 2 3 2 5 2 2 2" xfId="8431" xr:uid="{00000000-0005-0000-0000-00003A050000}"/>
    <cellStyle name="Comma 2 3 2 5 2 3" xfId="6030" xr:uid="{00000000-0005-0000-0000-00003B050000}"/>
    <cellStyle name="Comma 2 3 2 5 3" xfId="2023" xr:uid="{00000000-0005-0000-0000-00003C050000}"/>
    <cellStyle name="Comma 2 3 2 5 3 2" xfId="4428" xr:uid="{00000000-0005-0000-0000-00003D050000}"/>
    <cellStyle name="Comma 2 3 2 5 3 2 2" xfId="9231" xr:uid="{00000000-0005-0000-0000-00003E050000}"/>
    <cellStyle name="Comma 2 3 2 5 3 3" xfId="6830" xr:uid="{00000000-0005-0000-0000-00003F050000}"/>
    <cellStyle name="Comma 2 3 2 5 4" xfId="2828" xr:uid="{00000000-0005-0000-0000-000040050000}"/>
    <cellStyle name="Comma 2 3 2 5 4 2" xfId="7631" xr:uid="{00000000-0005-0000-0000-000041050000}"/>
    <cellStyle name="Comma 2 3 2 5 5" xfId="5230" xr:uid="{00000000-0005-0000-0000-000042050000}"/>
    <cellStyle name="Comma 2 3 2 6" xfId="622" xr:uid="{00000000-0005-0000-0000-000043050000}"/>
    <cellStyle name="Comma 2 3 2 6 2" xfId="1423" xr:uid="{00000000-0005-0000-0000-000044050000}"/>
    <cellStyle name="Comma 2 3 2 6 2 2" xfId="3828" xr:uid="{00000000-0005-0000-0000-000045050000}"/>
    <cellStyle name="Comma 2 3 2 6 2 2 2" xfId="8631" xr:uid="{00000000-0005-0000-0000-000046050000}"/>
    <cellStyle name="Comma 2 3 2 6 2 3" xfId="6230" xr:uid="{00000000-0005-0000-0000-000047050000}"/>
    <cellStyle name="Comma 2 3 2 6 3" xfId="2223" xr:uid="{00000000-0005-0000-0000-000048050000}"/>
    <cellStyle name="Comma 2 3 2 6 3 2" xfId="4628" xr:uid="{00000000-0005-0000-0000-000049050000}"/>
    <cellStyle name="Comma 2 3 2 6 3 2 2" xfId="9431" xr:uid="{00000000-0005-0000-0000-00004A050000}"/>
    <cellStyle name="Comma 2 3 2 6 3 3" xfId="7030" xr:uid="{00000000-0005-0000-0000-00004B050000}"/>
    <cellStyle name="Comma 2 3 2 6 4" xfId="3028" xr:uid="{00000000-0005-0000-0000-00004C050000}"/>
    <cellStyle name="Comma 2 3 2 6 4 2" xfId="7831" xr:uid="{00000000-0005-0000-0000-00004D050000}"/>
    <cellStyle name="Comma 2 3 2 6 5" xfId="5430" xr:uid="{00000000-0005-0000-0000-00004E050000}"/>
    <cellStyle name="Comma 2 3 2 7" xfId="823" xr:uid="{00000000-0005-0000-0000-00004F050000}"/>
    <cellStyle name="Comma 2 3 2 7 2" xfId="3228" xr:uid="{00000000-0005-0000-0000-000050050000}"/>
    <cellStyle name="Comma 2 3 2 7 2 2" xfId="8031" xr:uid="{00000000-0005-0000-0000-000051050000}"/>
    <cellStyle name="Comma 2 3 2 7 3" xfId="5630" xr:uid="{00000000-0005-0000-0000-000052050000}"/>
    <cellStyle name="Comma 2 3 2 8" xfId="1623" xr:uid="{00000000-0005-0000-0000-000053050000}"/>
    <cellStyle name="Comma 2 3 2 8 2" xfId="4028" xr:uid="{00000000-0005-0000-0000-000054050000}"/>
    <cellStyle name="Comma 2 3 2 8 2 2" xfId="8831" xr:uid="{00000000-0005-0000-0000-000055050000}"/>
    <cellStyle name="Comma 2 3 2 8 3" xfId="6430" xr:uid="{00000000-0005-0000-0000-000056050000}"/>
    <cellStyle name="Comma 2 3 2 9" xfId="2428" xr:uid="{00000000-0005-0000-0000-000057050000}"/>
    <cellStyle name="Comma 2 3 2 9 2" xfId="7231" xr:uid="{00000000-0005-0000-0000-000058050000}"/>
    <cellStyle name="Comma 2 3 3" xfId="31" xr:uid="{00000000-0005-0000-0000-000059050000}"/>
    <cellStyle name="Comma 2 3 3 10" xfId="4840" xr:uid="{00000000-0005-0000-0000-00005A050000}"/>
    <cellStyle name="Comma 2 3 3 2" xfId="82" xr:uid="{00000000-0005-0000-0000-00005B050000}"/>
    <cellStyle name="Comma 2 3 3 2 2" xfId="182" xr:uid="{00000000-0005-0000-0000-00005C050000}"/>
    <cellStyle name="Comma 2 3 3 2 2 2" xfId="382" xr:uid="{00000000-0005-0000-0000-00005D050000}"/>
    <cellStyle name="Comma 2 3 3 2 2 2 2" xfId="1183" xr:uid="{00000000-0005-0000-0000-00005E050000}"/>
    <cellStyle name="Comma 2 3 3 2 2 2 2 2" xfId="3588" xr:uid="{00000000-0005-0000-0000-00005F050000}"/>
    <cellStyle name="Comma 2 3 3 2 2 2 2 2 2" xfId="8391" xr:uid="{00000000-0005-0000-0000-000060050000}"/>
    <cellStyle name="Comma 2 3 3 2 2 2 2 3" xfId="5990" xr:uid="{00000000-0005-0000-0000-000061050000}"/>
    <cellStyle name="Comma 2 3 3 2 2 2 3" xfId="1983" xr:uid="{00000000-0005-0000-0000-000062050000}"/>
    <cellStyle name="Comma 2 3 3 2 2 2 3 2" xfId="4388" xr:uid="{00000000-0005-0000-0000-000063050000}"/>
    <cellStyle name="Comma 2 3 3 2 2 2 3 2 2" xfId="9191" xr:uid="{00000000-0005-0000-0000-000064050000}"/>
    <cellStyle name="Comma 2 3 3 2 2 2 3 3" xfId="6790" xr:uid="{00000000-0005-0000-0000-000065050000}"/>
    <cellStyle name="Comma 2 3 3 2 2 2 4" xfId="2788" xr:uid="{00000000-0005-0000-0000-000066050000}"/>
    <cellStyle name="Comma 2 3 3 2 2 2 4 2" xfId="7591" xr:uid="{00000000-0005-0000-0000-000067050000}"/>
    <cellStyle name="Comma 2 3 3 2 2 2 5" xfId="5190" xr:uid="{00000000-0005-0000-0000-000068050000}"/>
    <cellStyle name="Comma 2 3 3 2 2 3" xfId="582" xr:uid="{00000000-0005-0000-0000-000069050000}"/>
    <cellStyle name="Comma 2 3 3 2 2 3 2" xfId="1383" xr:uid="{00000000-0005-0000-0000-00006A050000}"/>
    <cellStyle name="Comma 2 3 3 2 2 3 2 2" xfId="3788" xr:uid="{00000000-0005-0000-0000-00006B050000}"/>
    <cellStyle name="Comma 2 3 3 2 2 3 2 2 2" xfId="8591" xr:uid="{00000000-0005-0000-0000-00006C050000}"/>
    <cellStyle name="Comma 2 3 3 2 2 3 2 3" xfId="6190" xr:uid="{00000000-0005-0000-0000-00006D050000}"/>
    <cellStyle name="Comma 2 3 3 2 2 3 3" xfId="2183" xr:uid="{00000000-0005-0000-0000-00006E050000}"/>
    <cellStyle name="Comma 2 3 3 2 2 3 3 2" xfId="4588" xr:uid="{00000000-0005-0000-0000-00006F050000}"/>
    <cellStyle name="Comma 2 3 3 2 2 3 3 2 2" xfId="9391" xr:uid="{00000000-0005-0000-0000-000070050000}"/>
    <cellStyle name="Comma 2 3 3 2 2 3 3 3" xfId="6990" xr:uid="{00000000-0005-0000-0000-000071050000}"/>
    <cellStyle name="Comma 2 3 3 2 2 3 4" xfId="2988" xr:uid="{00000000-0005-0000-0000-000072050000}"/>
    <cellStyle name="Comma 2 3 3 2 2 3 4 2" xfId="7791" xr:uid="{00000000-0005-0000-0000-000073050000}"/>
    <cellStyle name="Comma 2 3 3 2 2 3 5" xfId="5390" xr:uid="{00000000-0005-0000-0000-000074050000}"/>
    <cellStyle name="Comma 2 3 3 2 2 4" xfId="782" xr:uid="{00000000-0005-0000-0000-000075050000}"/>
    <cellStyle name="Comma 2 3 3 2 2 4 2" xfId="1583" xr:uid="{00000000-0005-0000-0000-000076050000}"/>
    <cellStyle name="Comma 2 3 3 2 2 4 2 2" xfId="3988" xr:uid="{00000000-0005-0000-0000-000077050000}"/>
    <cellStyle name="Comma 2 3 3 2 2 4 2 2 2" xfId="8791" xr:uid="{00000000-0005-0000-0000-000078050000}"/>
    <cellStyle name="Comma 2 3 3 2 2 4 2 3" xfId="6390" xr:uid="{00000000-0005-0000-0000-000079050000}"/>
    <cellStyle name="Comma 2 3 3 2 2 4 3" xfId="2383" xr:uid="{00000000-0005-0000-0000-00007A050000}"/>
    <cellStyle name="Comma 2 3 3 2 2 4 3 2" xfId="4788" xr:uid="{00000000-0005-0000-0000-00007B050000}"/>
    <cellStyle name="Comma 2 3 3 2 2 4 3 2 2" xfId="9591" xr:uid="{00000000-0005-0000-0000-00007C050000}"/>
    <cellStyle name="Comma 2 3 3 2 2 4 3 3" xfId="7190" xr:uid="{00000000-0005-0000-0000-00007D050000}"/>
    <cellStyle name="Comma 2 3 3 2 2 4 4" xfId="3188" xr:uid="{00000000-0005-0000-0000-00007E050000}"/>
    <cellStyle name="Comma 2 3 3 2 2 4 4 2" xfId="7991" xr:uid="{00000000-0005-0000-0000-00007F050000}"/>
    <cellStyle name="Comma 2 3 3 2 2 4 5" xfId="5590" xr:uid="{00000000-0005-0000-0000-000080050000}"/>
    <cellStyle name="Comma 2 3 3 2 2 5" xfId="983" xr:uid="{00000000-0005-0000-0000-000081050000}"/>
    <cellStyle name="Comma 2 3 3 2 2 5 2" xfId="3388" xr:uid="{00000000-0005-0000-0000-000082050000}"/>
    <cellStyle name="Comma 2 3 3 2 2 5 2 2" xfId="8191" xr:uid="{00000000-0005-0000-0000-000083050000}"/>
    <cellStyle name="Comma 2 3 3 2 2 5 3" xfId="5790" xr:uid="{00000000-0005-0000-0000-000084050000}"/>
    <cellStyle name="Comma 2 3 3 2 2 6" xfId="1783" xr:uid="{00000000-0005-0000-0000-000085050000}"/>
    <cellStyle name="Comma 2 3 3 2 2 6 2" xfId="4188" xr:uid="{00000000-0005-0000-0000-000086050000}"/>
    <cellStyle name="Comma 2 3 3 2 2 6 2 2" xfId="8991" xr:uid="{00000000-0005-0000-0000-000087050000}"/>
    <cellStyle name="Comma 2 3 3 2 2 6 3" xfId="6590" xr:uid="{00000000-0005-0000-0000-000088050000}"/>
    <cellStyle name="Comma 2 3 3 2 2 7" xfId="2588" xr:uid="{00000000-0005-0000-0000-000089050000}"/>
    <cellStyle name="Comma 2 3 3 2 2 7 2" xfId="7391" xr:uid="{00000000-0005-0000-0000-00008A050000}"/>
    <cellStyle name="Comma 2 3 3 2 2 8" xfId="4990" xr:uid="{00000000-0005-0000-0000-00008B050000}"/>
    <cellStyle name="Comma 2 3 3 2 3" xfId="282" xr:uid="{00000000-0005-0000-0000-00008C050000}"/>
    <cellStyle name="Comma 2 3 3 2 3 2" xfId="1083" xr:uid="{00000000-0005-0000-0000-00008D050000}"/>
    <cellStyle name="Comma 2 3 3 2 3 2 2" xfId="3488" xr:uid="{00000000-0005-0000-0000-00008E050000}"/>
    <cellStyle name="Comma 2 3 3 2 3 2 2 2" xfId="8291" xr:uid="{00000000-0005-0000-0000-00008F050000}"/>
    <cellStyle name="Comma 2 3 3 2 3 2 3" xfId="5890" xr:uid="{00000000-0005-0000-0000-000090050000}"/>
    <cellStyle name="Comma 2 3 3 2 3 3" xfId="1883" xr:uid="{00000000-0005-0000-0000-000091050000}"/>
    <cellStyle name="Comma 2 3 3 2 3 3 2" xfId="4288" xr:uid="{00000000-0005-0000-0000-000092050000}"/>
    <cellStyle name="Comma 2 3 3 2 3 3 2 2" xfId="9091" xr:uid="{00000000-0005-0000-0000-000093050000}"/>
    <cellStyle name="Comma 2 3 3 2 3 3 3" xfId="6690" xr:uid="{00000000-0005-0000-0000-000094050000}"/>
    <cellStyle name="Comma 2 3 3 2 3 4" xfId="2688" xr:uid="{00000000-0005-0000-0000-000095050000}"/>
    <cellStyle name="Comma 2 3 3 2 3 4 2" xfId="7491" xr:uid="{00000000-0005-0000-0000-000096050000}"/>
    <cellStyle name="Comma 2 3 3 2 3 5" xfId="5090" xr:uid="{00000000-0005-0000-0000-000097050000}"/>
    <cellStyle name="Comma 2 3 3 2 4" xfId="482" xr:uid="{00000000-0005-0000-0000-000098050000}"/>
    <cellStyle name="Comma 2 3 3 2 4 2" xfId="1283" xr:uid="{00000000-0005-0000-0000-000099050000}"/>
    <cellStyle name="Comma 2 3 3 2 4 2 2" xfId="3688" xr:uid="{00000000-0005-0000-0000-00009A050000}"/>
    <cellStyle name="Comma 2 3 3 2 4 2 2 2" xfId="8491" xr:uid="{00000000-0005-0000-0000-00009B050000}"/>
    <cellStyle name="Comma 2 3 3 2 4 2 3" xfId="6090" xr:uid="{00000000-0005-0000-0000-00009C050000}"/>
    <cellStyle name="Comma 2 3 3 2 4 3" xfId="2083" xr:uid="{00000000-0005-0000-0000-00009D050000}"/>
    <cellStyle name="Comma 2 3 3 2 4 3 2" xfId="4488" xr:uid="{00000000-0005-0000-0000-00009E050000}"/>
    <cellStyle name="Comma 2 3 3 2 4 3 2 2" xfId="9291" xr:uid="{00000000-0005-0000-0000-00009F050000}"/>
    <cellStyle name="Comma 2 3 3 2 4 3 3" xfId="6890" xr:uid="{00000000-0005-0000-0000-0000A0050000}"/>
    <cellStyle name="Comma 2 3 3 2 4 4" xfId="2888" xr:uid="{00000000-0005-0000-0000-0000A1050000}"/>
    <cellStyle name="Comma 2 3 3 2 4 4 2" xfId="7691" xr:uid="{00000000-0005-0000-0000-0000A2050000}"/>
    <cellStyle name="Comma 2 3 3 2 4 5" xfId="5290" xr:uid="{00000000-0005-0000-0000-0000A3050000}"/>
    <cellStyle name="Comma 2 3 3 2 5" xfId="682" xr:uid="{00000000-0005-0000-0000-0000A4050000}"/>
    <cellStyle name="Comma 2 3 3 2 5 2" xfId="1483" xr:uid="{00000000-0005-0000-0000-0000A5050000}"/>
    <cellStyle name="Comma 2 3 3 2 5 2 2" xfId="3888" xr:uid="{00000000-0005-0000-0000-0000A6050000}"/>
    <cellStyle name="Comma 2 3 3 2 5 2 2 2" xfId="8691" xr:uid="{00000000-0005-0000-0000-0000A7050000}"/>
    <cellStyle name="Comma 2 3 3 2 5 2 3" xfId="6290" xr:uid="{00000000-0005-0000-0000-0000A8050000}"/>
    <cellStyle name="Comma 2 3 3 2 5 3" xfId="2283" xr:uid="{00000000-0005-0000-0000-0000A9050000}"/>
    <cellStyle name="Comma 2 3 3 2 5 3 2" xfId="4688" xr:uid="{00000000-0005-0000-0000-0000AA050000}"/>
    <cellStyle name="Comma 2 3 3 2 5 3 2 2" xfId="9491" xr:uid="{00000000-0005-0000-0000-0000AB050000}"/>
    <cellStyle name="Comma 2 3 3 2 5 3 3" xfId="7090" xr:uid="{00000000-0005-0000-0000-0000AC050000}"/>
    <cellStyle name="Comma 2 3 3 2 5 4" xfId="3088" xr:uid="{00000000-0005-0000-0000-0000AD050000}"/>
    <cellStyle name="Comma 2 3 3 2 5 4 2" xfId="7891" xr:uid="{00000000-0005-0000-0000-0000AE050000}"/>
    <cellStyle name="Comma 2 3 3 2 5 5" xfId="5490" xr:uid="{00000000-0005-0000-0000-0000AF050000}"/>
    <cellStyle name="Comma 2 3 3 2 6" xfId="883" xr:uid="{00000000-0005-0000-0000-0000B0050000}"/>
    <cellStyle name="Comma 2 3 3 2 6 2" xfId="3288" xr:uid="{00000000-0005-0000-0000-0000B1050000}"/>
    <cellStyle name="Comma 2 3 3 2 6 2 2" xfId="8091" xr:uid="{00000000-0005-0000-0000-0000B2050000}"/>
    <cellStyle name="Comma 2 3 3 2 6 3" xfId="5690" xr:uid="{00000000-0005-0000-0000-0000B3050000}"/>
    <cellStyle name="Comma 2 3 3 2 7" xfId="1683" xr:uid="{00000000-0005-0000-0000-0000B4050000}"/>
    <cellStyle name="Comma 2 3 3 2 7 2" xfId="4088" xr:uid="{00000000-0005-0000-0000-0000B5050000}"/>
    <cellStyle name="Comma 2 3 3 2 7 2 2" xfId="8891" xr:uid="{00000000-0005-0000-0000-0000B6050000}"/>
    <cellStyle name="Comma 2 3 3 2 7 3" xfId="6490" xr:uid="{00000000-0005-0000-0000-0000B7050000}"/>
    <cellStyle name="Comma 2 3 3 2 8" xfId="2488" xr:uid="{00000000-0005-0000-0000-0000B8050000}"/>
    <cellStyle name="Comma 2 3 3 2 8 2" xfId="7291" xr:uid="{00000000-0005-0000-0000-0000B9050000}"/>
    <cellStyle name="Comma 2 3 3 2 9" xfId="4890" xr:uid="{00000000-0005-0000-0000-0000BA050000}"/>
    <cellStyle name="Comma 2 3 3 3" xfId="132" xr:uid="{00000000-0005-0000-0000-0000BB050000}"/>
    <cellStyle name="Comma 2 3 3 3 2" xfId="332" xr:uid="{00000000-0005-0000-0000-0000BC050000}"/>
    <cellStyle name="Comma 2 3 3 3 2 2" xfId="1133" xr:uid="{00000000-0005-0000-0000-0000BD050000}"/>
    <cellStyle name="Comma 2 3 3 3 2 2 2" xfId="3538" xr:uid="{00000000-0005-0000-0000-0000BE050000}"/>
    <cellStyle name="Comma 2 3 3 3 2 2 2 2" xfId="8341" xr:uid="{00000000-0005-0000-0000-0000BF050000}"/>
    <cellStyle name="Comma 2 3 3 3 2 2 3" xfId="5940" xr:uid="{00000000-0005-0000-0000-0000C0050000}"/>
    <cellStyle name="Comma 2 3 3 3 2 3" xfId="1933" xr:uid="{00000000-0005-0000-0000-0000C1050000}"/>
    <cellStyle name="Comma 2 3 3 3 2 3 2" xfId="4338" xr:uid="{00000000-0005-0000-0000-0000C2050000}"/>
    <cellStyle name="Comma 2 3 3 3 2 3 2 2" xfId="9141" xr:uid="{00000000-0005-0000-0000-0000C3050000}"/>
    <cellStyle name="Comma 2 3 3 3 2 3 3" xfId="6740" xr:uid="{00000000-0005-0000-0000-0000C4050000}"/>
    <cellStyle name="Comma 2 3 3 3 2 4" xfId="2738" xr:uid="{00000000-0005-0000-0000-0000C5050000}"/>
    <cellStyle name="Comma 2 3 3 3 2 4 2" xfId="7541" xr:uid="{00000000-0005-0000-0000-0000C6050000}"/>
    <cellStyle name="Comma 2 3 3 3 2 5" xfId="5140" xr:uid="{00000000-0005-0000-0000-0000C7050000}"/>
    <cellStyle name="Comma 2 3 3 3 3" xfId="532" xr:uid="{00000000-0005-0000-0000-0000C8050000}"/>
    <cellStyle name="Comma 2 3 3 3 3 2" xfId="1333" xr:uid="{00000000-0005-0000-0000-0000C9050000}"/>
    <cellStyle name="Comma 2 3 3 3 3 2 2" xfId="3738" xr:uid="{00000000-0005-0000-0000-0000CA050000}"/>
    <cellStyle name="Comma 2 3 3 3 3 2 2 2" xfId="8541" xr:uid="{00000000-0005-0000-0000-0000CB050000}"/>
    <cellStyle name="Comma 2 3 3 3 3 2 3" xfId="6140" xr:uid="{00000000-0005-0000-0000-0000CC050000}"/>
    <cellStyle name="Comma 2 3 3 3 3 3" xfId="2133" xr:uid="{00000000-0005-0000-0000-0000CD050000}"/>
    <cellStyle name="Comma 2 3 3 3 3 3 2" xfId="4538" xr:uid="{00000000-0005-0000-0000-0000CE050000}"/>
    <cellStyle name="Comma 2 3 3 3 3 3 2 2" xfId="9341" xr:uid="{00000000-0005-0000-0000-0000CF050000}"/>
    <cellStyle name="Comma 2 3 3 3 3 3 3" xfId="6940" xr:uid="{00000000-0005-0000-0000-0000D0050000}"/>
    <cellStyle name="Comma 2 3 3 3 3 4" xfId="2938" xr:uid="{00000000-0005-0000-0000-0000D1050000}"/>
    <cellStyle name="Comma 2 3 3 3 3 4 2" xfId="7741" xr:uid="{00000000-0005-0000-0000-0000D2050000}"/>
    <cellStyle name="Comma 2 3 3 3 3 5" xfId="5340" xr:uid="{00000000-0005-0000-0000-0000D3050000}"/>
    <cellStyle name="Comma 2 3 3 3 4" xfId="732" xr:uid="{00000000-0005-0000-0000-0000D4050000}"/>
    <cellStyle name="Comma 2 3 3 3 4 2" xfId="1533" xr:uid="{00000000-0005-0000-0000-0000D5050000}"/>
    <cellStyle name="Comma 2 3 3 3 4 2 2" xfId="3938" xr:uid="{00000000-0005-0000-0000-0000D6050000}"/>
    <cellStyle name="Comma 2 3 3 3 4 2 2 2" xfId="8741" xr:uid="{00000000-0005-0000-0000-0000D7050000}"/>
    <cellStyle name="Comma 2 3 3 3 4 2 3" xfId="6340" xr:uid="{00000000-0005-0000-0000-0000D8050000}"/>
    <cellStyle name="Comma 2 3 3 3 4 3" xfId="2333" xr:uid="{00000000-0005-0000-0000-0000D9050000}"/>
    <cellStyle name="Comma 2 3 3 3 4 3 2" xfId="4738" xr:uid="{00000000-0005-0000-0000-0000DA050000}"/>
    <cellStyle name="Comma 2 3 3 3 4 3 2 2" xfId="9541" xr:uid="{00000000-0005-0000-0000-0000DB050000}"/>
    <cellStyle name="Comma 2 3 3 3 4 3 3" xfId="7140" xr:uid="{00000000-0005-0000-0000-0000DC050000}"/>
    <cellStyle name="Comma 2 3 3 3 4 4" xfId="3138" xr:uid="{00000000-0005-0000-0000-0000DD050000}"/>
    <cellStyle name="Comma 2 3 3 3 4 4 2" xfId="7941" xr:uid="{00000000-0005-0000-0000-0000DE050000}"/>
    <cellStyle name="Comma 2 3 3 3 4 5" xfId="5540" xr:uid="{00000000-0005-0000-0000-0000DF050000}"/>
    <cellStyle name="Comma 2 3 3 3 5" xfId="933" xr:uid="{00000000-0005-0000-0000-0000E0050000}"/>
    <cellStyle name="Comma 2 3 3 3 5 2" xfId="3338" xr:uid="{00000000-0005-0000-0000-0000E1050000}"/>
    <cellStyle name="Comma 2 3 3 3 5 2 2" xfId="8141" xr:uid="{00000000-0005-0000-0000-0000E2050000}"/>
    <cellStyle name="Comma 2 3 3 3 5 3" xfId="5740" xr:uid="{00000000-0005-0000-0000-0000E3050000}"/>
    <cellStyle name="Comma 2 3 3 3 6" xfId="1733" xr:uid="{00000000-0005-0000-0000-0000E4050000}"/>
    <cellStyle name="Comma 2 3 3 3 6 2" xfId="4138" xr:uid="{00000000-0005-0000-0000-0000E5050000}"/>
    <cellStyle name="Comma 2 3 3 3 6 2 2" xfId="8941" xr:uid="{00000000-0005-0000-0000-0000E6050000}"/>
    <cellStyle name="Comma 2 3 3 3 6 3" xfId="6540" xr:uid="{00000000-0005-0000-0000-0000E7050000}"/>
    <cellStyle name="Comma 2 3 3 3 7" xfId="2538" xr:uid="{00000000-0005-0000-0000-0000E8050000}"/>
    <cellStyle name="Comma 2 3 3 3 7 2" xfId="7341" xr:uid="{00000000-0005-0000-0000-0000E9050000}"/>
    <cellStyle name="Comma 2 3 3 3 8" xfId="4940" xr:uid="{00000000-0005-0000-0000-0000EA050000}"/>
    <cellStyle name="Comma 2 3 3 4" xfId="232" xr:uid="{00000000-0005-0000-0000-0000EB050000}"/>
    <cellStyle name="Comma 2 3 3 4 2" xfId="1033" xr:uid="{00000000-0005-0000-0000-0000EC050000}"/>
    <cellStyle name="Comma 2 3 3 4 2 2" xfId="3438" xr:uid="{00000000-0005-0000-0000-0000ED050000}"/>
    <cellStyle name="Comma 2 3 3 4 2 2 2" xfId="8241" xr:uid="{00000000-0005-0000-0000-0000EE050000}"/>
    <cellStyle name="Comma 2 3 3 4 2 3" xfId="5840" xr:uid="{00000000-0005-0000-0000-0000EF050000}"/>
    <cellStyle name="Comma 2 3 3 4 3" xfId="1833" xr:uid="{00000000-0005-0000-0000-0000F0050000}"/>
    <cellStyle name="Comma 2 3 3 4 3 2" xfId="4238" xr:uid="{00000000-0005-0000-0000-0000F1050000}"/>
    <cellStyle name="Comma 2 3 3 4 3 2 2" xfId="9041" xr:uid="{00000000-0005-0000-0000-0000F2050000}"/>
    <cellStyle name="Comma 2 3 3 4 3 3" xfId="6640" xr:uid="{00000000-0005-0000-0000-0000F3050000}"/>
    <cellStyle name="Comma 2 3 3 4 4" xfId="2638" xr:uid="{00000000-0005-0000-0000-0000F4050000}"/>
    <cellStyle name="Comma 2 3 3 4 4 2" xfId="7441" xr:uid="{00000000-0005-0000-0000-0000F5050000}"/>
    <cellStyle name="Comma 2 3 3 4 5" xfId="5040" xr:uid="{00000000-0005-0000-0000-0000F6050000}"/>
    <cellStyle name="Comma 2 3 3 5" xfId="432" xr:uid="{00000000-0005-0000-0000-0000F7050000}"/>
    <cellStyle name="Comma 2 3 3 5 2" xfId="1233" xr:uid="{00000000-0005-0000-0000-0000F8050000}"/>
    <cellStyle name="Comma 2 3 3 5 2 2" xfId="3638" xr:uid="{00000000-0005-0000-0000-0000F9050000}"/>
    <cellStyle name="Comma 2 3 3 5 2 2 2" xfId="8441" xr:uid="{00000000-0005-0000-0000-0000FA050000}"/>
    <cellStyle name="Comma 2 3 3 5 2 3" xfId="6040" xr:uid="{00000000-0005-0000-0000-0000FB050000}"/>
    <cellStyle name="Comma 2 3 3 5 3" xfId="2033" xr:uid="{00000000-0005-0000-0000-0000FC050000}"/>
    <cellStyle name="Comma 2 3 3 5 3 2" xfId="4438" xr:uid="{00000000-0005-0000-0000-0000FD050000}"/>
    <cellStyle name="Comma 2 3 3 5 3 2 2" xfId="9241" xr:uid="{00000000-0005-0000-0000-0000FE050000}"/>
    <cellStyle name="Comma 2 3 3 5 3 3" xfId="6840" xr:uid="{00000000-0005-0000-0000-0000FF050000}"/>
    <cellStyle name="Comma 2 3 3 5 4" xfId="2838" xr:uid="{00000000-0005-0000-0000-000000060000}"/>
    <cellStyle name="Comma 2 3 3 5 4 2" xfId="7641" xr:uid="{00000000-0005-0000-0000-000001060000}"/>
    <cellStyle name="Comma 2 3 3 5 5" xfId="5240" xr:uid="{00000000-0005-0000-0000-000002060000}"/>
    <cellStyle name="Comma 2 3 3 6" xfId="632" xr:uid="{00000000-0005-0000-0000-000003060000}"/>
    <cellStyle name="Comma 2 3 3 6 2" xfId="1433" xr:uid="{00000000-0005-0000-0000-000004060000}"/>
    <cellStyle name="Comma 2 3 3 6 2 2" xfId="3838" xr:uid="{00000000-0005-0000-0000-000005060000}"/>
    <cellStyle name="Comma 2 3 3 6 2 2 2" xfId="8641" xr:uid="{00000000-0005-0000-0000-000006060000}"/>
    <cellStyle name="Comma 2 3 3 6 2 3" xfId="6240" xr:uid="{00000000-0005-0000-0000-000007060000}"/>
    <cellStyle name="Comma 2 3 3 6 3" xfId="2233" xr:uid="{00000000-0005-0000-0000-000008060000}"/>
    <cellStyle name="Comma 2 3 3 6 3 2" xfId="4638" xr:uid="{00000000-0005-0000-0000-000009060000}"/>
    <cellStyle name="Comma 2 3 3 6 3 2 2" xfId="9441" xr:uid="{00000000-0005-0000-0000-00000A060000}"/>
    <cellStyle name="Comma 2 3 3 6 3 3" xfId="7040" xr:uid="{00000000-0005-0000-0000-00000B060000}"/>
    <cellStyle name="Comma 2 3 3 6 4" xfId="3038" xr:uid="{00000000-0005-0000-0000-00000C060000}"/>
    <cellStyle name="Comma 2 3 3 6 4 2" xfId="7841" xr:uid="{00000000-0005-0000-0000-00000D060000}"/>
    <cellStyle name="Comma 2 3 3 6 5" xfId="5440" xr:uid="{00000000-0005-0000-0000-00000E060000}"/>
    <cellStyle name="Comma 2 3 3 7" xfId="833" xr:uid="{00000000-0005-0000-0000-00000F060000}"/>
    <cellStyle name="Comma 2 3 3 7 2" xfId="3238" xr:uid="{00000000-0005-0000-0000-000010060000}"/>
    <cellStyle name="Comma 2 3 3 7 2 2" xfId="8041" xr:uid="{00000000-0005-0000-0000-000011060000}"/>
    <cellStyle name="Comma 2 3 3 7 3" xfId="5640" xr:uid="{00000000-0005-0000-0000-000012060000}"/>
    <cellStyle name="Comma 2 3 3 8" xfId="1633" xr:uid="{00000000-0005-0000-0000-000013060000}"/>
    <cellStyle name="Comma 2 3 3 8 2" xfId="4038" xr:uid="{00000000-0005-0000-0000-000014060000}"/>
    <cellStyle name="Comma 2 3 3 8 2 2" xfId="8841" xr:uid="{00000000-0005-0000-0000-000015060000}"/>
    <cellStyle name="Comma 2 3 3 8 3" xfId="6440" xr:uid="{00000000-0005-0000-0000-000016060000}"/>
    <cellStyle name="Comma 2 3 3 9" xfId="2438" xr:uid="{00000000-0005-0000-0000-000017060000}"/>
    <cellStyle name="Comma 2 3 3 9 2" xfId="7241" xr:uid="{00000000-0005-0000-0000-000018060000}"/>
    <cellStyle name="Comma 2 3 4" xfId="41" xr:uid="{00000000-0005-0000-0000-000019060000}"/>
    <cellStyle name="Comma 2 3 4 10" xfId="4850" xr:uid="{00000000-0005-0000-0000-00001A060000}"/>
    <cellStyle name="Comma 2 3 4 2" xfId="92" xr:uid="{00000000-0005-0000-0000-00001B060000}"/>
    <cellStyle name="Comma 2 3 4 2 2" xfId="192" xr:uid="{00000000-0005-0000-0000-00001C060000}"/>
    <cellStyle name="Comma 2 3 4 2 2 2" xfId="392" xr:uid="{00000000-0005-0000-0000-00001D060000}"/>
    <cellStyle name="Comma 2 3 4 2 2 2 2" xfId="1193" xr:uid="{00000000-0005-0000-0000-00001E060000}"/>
    <cellStyle name="Comma 2 3 4 2 2 2 2 2" xfId="3598" xr:uid="{00000000-0005-0000-0000-00001F060000}"/>
    <cellStyle name="Comma 2 3 4 2 2 2 2 2 2" xfId="8401" xr:uid="{00000000-0005-0000-0000-000020060000}"/>
    <cellStyle name="Comma 2 3 4 2 2 2 2 3" xfId="6000" xr:uid="{00000000-0005-0000-0000-000021060000}"/>
    <cellStyle name="Comma 2 3 4 2 2 2 3" xfId="1993" xr:uid="{00000000-0005-0000-0000-000022060000}"/>
    <cellStyle name="Comma 2 3 4 2 2 2 3 2" xfId="4398" xr:uid="{00000000-0005-0000-0000-000023060000}"/>
    <cellStyle name="Comma 2 3 4 2 2 2 3 2 2" xfId="9201" xr:uid="{00000000-0005-0000-0000-000024060000}"/>
    <cellStyle name="Comma 2 3 4 2 2 2 3 3" xfId="6800" xr:uid="{00000000-0005-0000-0000-000025060000}"/>
    <cellStyle name="Comma 2 3 4 2 2 2 4" xfId="2798" xr:uid="{00000000-0005-0000-0000-000026060000}"/>
    <cellStyle name="Comma 2 3 4 2 2 2 4 2" xfId="7601" xr:uid="{00000000-0005-0000-0000-000027060000}"/>
    <cellStyle name="Comma 2 3 4 2 2 2 5" xfId="5200" xr:uid="{00000000-0005-0000-0000-000028060000}"/>
    <cellStyle name="Comma 2 3 4 2 2 3" xfId="592" xr:uid="{00000000-0005-0000-0000-000029060000}"/>
    <cellStyle name="Comma 2 3 4 2 2 3 2" xfId="1393" xr:uid="{00000000-0005-0000-0000-00002A060000}"/>
    <cellStyle name="Comma 2 3 4 2 2 3 2 2" xfId="3798" xr:uid="{00000000-0005-0000-0000-00002B060000}"/>
    <cellStyle name="Comma 2 3 4 2 2 3 2 2 2" xfId="8601" xr:uid="{00000000-0005-0000-0000-00002C060000}"/>
    <cellStyle name="Comma 2 3 4 2 2 3 2 3" xfId="6200" xr:uid="{00000000-0005-0000-0000-00002D060000}"/>
    <cellStyle name="Comma 2 3 4 2 2 3 3" xfId="2193" xr:uid="{00000000-0005-0000-0000-00002E060000}"/>
    <cellStyle name="Comma 2 3 4 2 2 3 3 2" xfId="4598" xr:uid="{00000000-0005-0000-0000-00002F060000}"/>
    <cellStyle name="Comma 2 3 4 2 2 3 3 2 2" xfId="9401" xr:uid="{00000000-0005-0000-0000-000030060000}"/>
    <cellStyle name="Comma 2 3 4 2 2 3 3 3" xfId="7000" xr:uid="{00000000-0005-0000-0000-000031060000}"/>
    <cellStyle name="Comma 2 3 4 2 2 3 4" xfId="2998" xr:uid="{00000000-0005-0000-0000-000032060000}"/>
    <cellStyle name="Comma 2 3 4 2 2 3 4 2" xfId="7801" xr:uid="{00000000-0005-0000-0000-000033060000}"/>
    <cellStyle name="Comma 2 3 4 2 2 3 5" xfId="5400" xr:uid="{00000000-0005-0000-0000-000034060000}"/>
    <cellStyle name="Comma 2 3 4 2 2 4" xfId="792" xr:uid="{00000000-0005-0000-0000-000035060000}"/>
    <cellStyle name="Comma 2 3 4 2 2 4 2" xfId="1593" xr:uid="{00000000-0005-0000-0000-000036060000}"/>
    <cellStyle name="Comma 2 3 4 2 2 4 2 2" xfId="3998" xr:uid="{00000000-0005-0000-0000-000037060000}"/>
    <cellStyle name="Comma 2 3 4 2 2 4 2 2 2" xfId="8801" xr:uid="{00000000-0005-0000-0000-000038060000}"/>
    <cellStyle name="Comma 2 3 4 2 2 4 2 3" xfId="6400" xr:uid="{00000000-0005-0000-0000-000039060000}"/>
    <cellStyle name="Comma 2 3 4 2 2 4 3" xfId="2393" xr:uid="{00000000-0005-0000-0000-00003A060000}"/>
    <cellStyle name="Comma 2 3 4 2 2 4 3 2" xfId="4798" xr:uid="{00000000-0005-0000-0000-00003B060000}"/>
    <cellStyle name="Comma 2 3 4 2 2 4 3 2 2" xfId="9601" xr:uid="{00000000-0005-0000-0000-00003C060000}"/>
    <cellStyle name="Comma 2 3 4 2 2 4 3 3" xfId="7200" xr:uid="{00000000-0005-0000-0000-00003D060000}"/>
    <cellStyle name="Comma 2 3 4 2 2 4 4" xfId="3198" xr:uid="{00000000-0005-0000-0000-00003E060000}"/>
    <cellStyle name="Comma 2 3 4 2 2 4 4 2" xfId="8001" xr:uid="{00000000-0005-0000-0000-00003F060000}"/>
    <cellStyle name="Comma 2 3 4 2 2 4 5" xfId="5600" xr:uid="{00000000-0005-0000-0000-000040060000}"/>
    <cellStyle name="Comma 2 3 4 2 2 5" xfId="993" xr:uid="{00000000-0005-0000-0000-000041060000}"/>
    <cellStyle name="Comma 2 3 4 2 2 5 2" xfId="3398" xr:uid="{00000000-0005-0000-0000-000042060000}"/>
    <cellStyle name="Comma 2 3 4 2 2 5 2 2" xfId="8201" xr:uid="{00000000-0005-0000-0000-000043060000}"/>
    <cellStyle name="Comma 2 3 4 2 2 5 3" xfId="5800" xr:uid="{00000000-0005-0000-0000-000044060000}"/>
    <cellStyle name="Comma 2 3 4 2 2 6" xfId="1793" xr:uid="{00000000-0005-0000-0000-000045060000}"/>
    <cellStyle name="Comma 2 3 4 2 2 6 2" xfId="4198" xr:uid="{00000000-0005-0000-0000-000046060000}"/>
    <cellStyle name="Comma 2 3 4 2 2 6 2 2" xfId="9001" xr:uid="{00000000-0005-0000-0000-000047060000}"/>
    <cellStyle name="Comma 2 3 4 2 2 6 3" xfId="6600" xr:uid="{00000000-0005-0000-0000-000048060000}"/>
    <cellStyle name="Comma 2 3 4 2 2 7" xfId="2598" xr:uid="{00000000-0005-0000-0000-000049060000}"/>
    <cellStyle name="Comma 2 3 4 2 2 7 2" xfId="7401" xr:uid="{00000000-0005-0000-0000-00004A060000}"/>
    <cellStyle name="Comma 2 3 4 2 2 8" xfId="5000" xr:uid="{00000000-0005-0000-0000-00004B060000}"/>
    <cellStyle name="Comma 2 3 4 2 3" xfId="292" xr:uid="{00000000-0005-0000-0000-00004C060000}"/>
    <cellStyle name="Comma 2 3 4 2 3 2" xfId="1093" xr:uid="{00000000-0005-0000-0000-00004D060000}"/>
    <cellStyle name="Comma 2 3 4 2 3 2 2" xfId="3498" xr:uid="{00000000-0005-0000-0000-00004E060000}"/>
    <cellStyle name="Comma 2 3 4 2 3 2 2 2" xfId="8301" xr:uid="{00000000-0005-0000-0000-00004F060000}"/>
    <cellStyle name="Comma 2 3 4 2 3 2 3" xfId="5900" xr:uid="{00000000-0005-0000-0000-000050060000}"/>
    <cellStyle name="Comma 2 3 4 2 3 3" xfId="1893" xr:uid="{00000000-0005-0000-0000-000051060000}"/>
    <cellStyle name="Comma 2 3 4 2 3 3 2" xfId="4298" xr:uid="{00000000-0005-0000-0000-000052060000}"/>
    <cellStyle name="Comma 2 3 4 2 3 3 2 2" xfId="9101" xr:uid="{00000000-0005-0000-0000-000053060000}"/>
    <cellStyle name="Comma 2 3 4 2 3 3 3" xfId="6700" xr:uid="{00000000-0005-0000-0000-000054060000}"/>
    <cellStyle name="Comma 2 3 4 2 3 4" xfId="2698" xr:uid="{00000000-0005-0000-0000-000055060000}"/>
    <cellStyle name="Comma 2 3 4 2 3 4 2" xfId="7501" xr:uid="{00000000-0005-0000-0000-000056060000}"/>
    <cellStyle name="Comma 2 3 4 2 3 5" xfId="5100" xr:uid="{00000000-0005-0000-0000-000057060000}"/>
    <cellStyle name="Comma 2 3 4 2 4" xfId="492" xr:uid="{00000000-0005-0000-0000-000058060000}"/>
    <cellStyle name="Comma 2 3 4 2 4 2" xfId="1293" xr:uid="{00000000-0005-0000-0000-000059060000}"/>
    <cellStyle name="Comma 2 3 4 2 4 2 2" xfId="3698" xr:uid="{00000000-0005-0000-0000-00005A060000}"/>
    <cellStyle name="Comma 2 3 4 2 4 2 2 2" xfId="8501" xr:uid="{00000000-0005-0000-0000-00005B060000}"/>
    <cellStyle name="Comma 2 3 4 2 4 2 3" xfId="6100" xr:uid="{00000000-0005-0000-0000-00005C060000}"/>
    <cellStyle name="Comma 2 3 4 2 4 3" xfId="2093" xr:uid="{00000000-0005-0000-0000-00005D060000}"/>
    <cellStyle name="Comma 2 3 4 2 4 3 2" xfId="4498" xr:uid="{00000000-0005-0000-0000-00005E060000}"/>
    <cellStyle name="Comma 2 3 4 2 4 3 2 2" xfId="9301" xr:uid="{00000000-0005-0000-0000-00005F060000}"/>
    <cellStyle name="Comma 2 3 4 2 4 3 3" xfId="6900" xr:uid="{00000000-0005-0000-0000-000060060000}"/>
    <cellStyle name="Comma 2 3 4 2 4 4" xfId="2898" xr:uid="{00000000-0005-0000-0000-000061060000}"/>
    <cellStyle name="Comma 2 3 4 2 4 4 2" xfId="7701" xr:uid="{00000000-0005-0000-0000-000062060000}"/>
    <cellStyle name="Comma 2 3 4 2 4 5" xfId="5300" xr:uid="{00000000-0005-0000-0000-000063060000}"/>
    <cellStyle name="Comma 2 3 4 2 5" xfId="692" xr:uid="{00000000-0005-0000-0000-000064060000}"/>
    <cellStyle name="Comma 2 3 4 2 5 2" xfId="1493" xr:uid="{00000000-0005-0000-0000-000065060000}"/>
    <cellStyle name="Comma 2 3 4 2 5 2 2" xfId="3898" xr:uid="{00000000-0005-0000-0000-000066060000}"/>
    <cellStyle name="Comma 2 3 4 2 5 2 2 2" xfId="8701" xr:uid="{00000000-0005-0000-0000-000067060000}"/>
    <cellStyle name="Comma 2 3 4 2 5 2 3" xfId="6300" xr:uid="{00000000-0005-0000-0000-000068060000}"/>
    <cellStyle name="Comma 2 3 4 2 5 3" xfId="2293" xr:uid="{00000000-0005-0000-0000-000069060000}"/>
    <cellStyle name="Comma 2 3 4 2 5 3 2" xfId="4698" xr:uid="{00000000-0005-0000-0000-00006A060000}"/>
    <cellStyle name="Comma 2 3 4 2 5 3 2 2" xfId="9501" xr:uid="{00000000-0005-0000-0000-00006B060000}"/>
    <cellStyle name="Comma 2 3 4 2 5 3 3" xfId="7100" xr:uid="{00000000-0005-0000-0000-00006C060000}"/>
    <cellStyle name="Comma 2 3 4 2 5 4" xfId="3098" xr:uid="{00000000-0005-0000-0000-00006D060000}"/>
    <cellStyle name="Comma 2 3 4 2 5 4 2" xfId="7901" xr:uid="{00000000-0005-0000-0000-00006E060000}"/>
    <cellStyle name="Comma 2 3 4 2 5 5" xfId="5500" xr:uid="{00000000-0005-0000-0000-00006F060000}"/>
    <cellStyle name="Comma 2 3 4 2 6" xfId="893" xr:uid="{00000000-0005-0000-0000-000070060000}"/>
    <cellStyle name="Comma 2 3 4 2 6 2" xfId="3298" xr:uid="{00000000-0005-0000-0000-000071060000}"/>
    <cellStyle name="Comma 2 3 4 2 6 2 2" xfId="8101" xr:uid="{00000000-0005-0000-0000-000072060000}"/>
    <cellStyle name="Comma 2 3 4 2 6 3" xfId="5700" xr:uid="{00000000-0005-0000-0000-000073060000}"/>
    <cellStyle name="Comma 2 3 4 2 7" xfId="1693" xr:uid="{00000000-0005-0000-0000-000074060000}"/>
    <cellStyle name="Comma 2 3 4 2 7 2" xfId="4098" xr:uid="{00000000-0005-0000-0000-000075060000}"/>
    <cellStyle name="Comma 2 3 4 2 7 2 2" xfId="8901" xr:uid="{00000000-0005-0000-0000-000076060000}"/>
    <cellStyle name="Comma 2 3 4 2 7 3" xfId="6500" xr:uid="{00000000-0005-0000-0000-000077060000}"/>
    <cellStyle name="Comma 2 3 4 2 8" xfId="2498" xr:uid="{00000000-0005-0000-0000-000078060000}"/>
    <cellStyle name="Comma 2 3 4 2 8 2" xfId="7301" xr:uid="{00000000-0005-0000-0000-000079060000}"/>
    <cellStyle name="Comma 2 3 4 2 9" xfId="4900" xr:uid="{00000000-0005-0000-0000-00007A060000}"/>
    <cellStyle name="Comma 2 3 4 3" xfId="142" xr:uid="{00000000-0005-0000-0000-00007B060000}"/>
    <cellStyle name="Comma 2 3 4 3 2" xfId="342" xr:uid="{00000000-0005-0000-0000-00007C060000}"/>
    <cellStyle name="Comma 2 3 4 3 2 2" xfId="1143" xr:uid="{00000000-0005-0000-0000-00007D060000}"/>
    <cellStyle name="Comma 2 3 4 3 2 2 2" xfId="3548" xr:uid="{00000000-0005-0000-0000-00007E060000}"/>
    <cellStyle name="Comma 2 3 4 3 2 2 2 2" xfId="8351" xr:uid="{00000000-0005-0000-0000-00007F060000}"/>
    <cellStyle name="Comma 2 3 4 3 2 2 3" xfId="5950" xr:uid="{00000000-0005-0000-0000-000080060000}"/>
    <cellStyle name="Comma 2 3 4 3 2 3" xfId="1943" xr:uid="{00000000-0005-0000-0000-000081060000}"/>
    <cellStyle name="Comma 2 3 4 3 2 3 2" xfId="4348" xr:uid="{00000000-0005-0000-0000-000082060000}"/>
    <cellStyle name="Comma 2 3 4 3 2 3 2 2" xfId="9151" xr:uid="{00000000-0005-0000-0000-000083060000}"/>
    <cellStyle name="Comma 2 3 4 3 2 3 3" xfId="6750" xr:uid="{00000000-0005-0000-0000-000084060000}"/>
    <cellStyle name="Comma 2 3 4 3 2 4" xfId="2748" xr:uid="{00000000-0005-0000-0000-000085060000}"/>
    <cellStyle name="Comma 2 3 4 3 2 4 2" xfId="7551" xr:uid="{00000000-0005-0000-0000-000086060000}"/>
    <cellStyle name="Comma 2 3 4 3 2 5" xfId="5150" xr:uid="{00000000-0005-0000-0000-000087060000}"/>
    <cellStyle name="Comma 2 3 4 3 3" xfId="542" xr:uid="{00000000-0005-0000-0000-000088060000}"/>
    <cellStyle name="Comma 2 3 4 3 3 2" xfId="1343" xr:uid="{00000000-0005-0000-0000-000089060000}"/>
    <cellStyle name="Comma 2 3 4 3 3 2 2" xfId="3748" xr:uid="{00000000-0005-0000-0000-00008A060000}"/>
    <cellStyle name="Comma 2 3 4 3 3 2 2 2" xfId="8551" xr:uid="{00000000-0005-0000-0000-00008B060000}"/>
    <cellStyle name="Comma 2 3 4 3 3 2 3" xfId="6150" xr:uid="{00000000-0005-0000-0000-00008C060000}"/>
    <cellStyle name="Comma 2 3 4 3 3 3" xfId="2143" xr:uid="{00000000-0005-0000-0000-00008D060000}"/>
    <cellStyle name="Comma 2 3 4 3 3 3 2" xfId="4548" xr:uid="{00000000-0005-0000-0000-00008E060000}"/>
    <cellStyle name="Comma 2 3 4 3 3 3 2 2" xfId="9351" xr:uid="{00000000-0005-0000-0000-00008F060000}"/>
    <cellStyle name="Comma 2 3 4 3 3 3 3" xfId="6950" xr:uid="{00000000-0005-0000-0000-000090060000}"/>
    <cellStyle name="Comma 2 3 4 3 3 4" xfId="2948" xr:uid="{00000000-0005-0000-0000-000091060000}"/>
    <cellStyle name="Comma 2 3 4 3 3 4 2" xfId="7751" xr:uid="{00000000-0005-0000-0000-000092060000}"/>
    <cellStyle name="Comma 2 3 4 3 3 5" xfId="5350" xr:uid="{00000000-0005-0000-0000-000093060000}"/>
    <cellStyle name="Comma 2 3 4 3 4" xfId="742" xr:uid="{00000000-0005-0000-0000-000094060000}"/>
    <cellStyle name="Comma 2 3 4 3 4 2" xfId="1543" xr:uid="{00000000-0005-0000-0000-000095060000}"/>
    <cellStyle name="Comma 2 3 4 3 4 2 2" xfId="3948" xr:uid="{00000000-0005-0000-0000-000096060000}"/>
    <cellStyle name="Comma 2 3 4 3 4 2 2 2" xfId="8751" xr:uid="{00000000-0005-0000-0000-000097060000}"/>
    <cellStyle name="Comma 2 3 4 3 4 2 3" xfId="6350" xr:uid="{00000000-0005-0000-0000-000098060000}"/>
    <cellStyle name="Comma 2 3 4 3 4 3" xfId="2343" xr:uid="{00000000-0005-0000-0000-000099060000}"/>
    <cellStyle name="Comma 2 3 4 3 4 3 2" xfId="4748" xr:uid="{00000000-0005-0000-0000-00009A060000}"/>
    <cellStyle name="Comma 2 3 4 3 4 3 2 2" xfId="9551" xr:uid="{00000000-0005-0000-0000-00009B060000}"/>
    <cellStyle name="Comma 2 3 4 3 4 3 3" xfId="7150" xr:uid="{00000000-0005-0000-0000-00009C060000}"/>
    <cellStyle name="Comma 2 3 4 3 4 4" xfId="3148" xr:uid="{00000000-0005-0000-0000-00009D060000}"/>
    <cellStyle name="Comma 2 3 4 3 4 4 2" xfId="7951" xr:uid="{00000000-0005-0000-0000-00009E060000}"/>
    <cellStyle name="Comma 2 3 4 3 4 5" xfId="5550" xr:uid="{00000000-0005-0000-0000-00009F060000}"/>
    <cellStyle name="Comma 2 3 4 3 5" xfId="943" xr:uid="{00000000-0005-0000-0000-0000A0060000}"/>
    <cellStyle name="Comma 2 3 4 3 5 2" xfId="3348" xr:uid="{00000000-0005-0000-0000-0000A1060000}"/>
    <cellStyle name="Comma 2 3 4 3 5 2 2" xfId="8151" xr:uid="{00000000-0005-0000-0000-0000A2060000}"/>
    <cellStyle name="Comma 2 3 4 3 5 3" xfId="5750" xr:uid="{00000000-0005-0000-0000-0000A3060000}"/>
    <cellStyle name="Comma 2 3 4 3 6" xfId="1743" xr:uid="{00000000-0005-0000-0000-0000A4060000}"/>
    <cellStyle name="Comma 2 3 4 3 6 2" xfId="4148" xr:uid="{00000000-0005-0000-0000-0000A5060000}"/>
    <cellStyle name="Comma 2 3 4 3 6 2 2" xfId="8951" xr:uid="{00000000-0005-0000-0000-0000A6060000}"/>
    <cellStyle name="Comma 2 3 4 3 6 3" xfId="6550" xr:uid="{00000000-0005-0000-0000-0000A7060000}"/>
    <cellStyle name="Comma 2 3 4 3 7" xfId="2548" xr:uid="{00000000-0005-0000-0000-0000A8060000}"/>
    <cellStyle name="Comma 2 3 4 3 7 2" xfId="7351" xr:uid="{00000000-0005-0000-0000-0000A9060000}"/>
    <cellStyle name="Comma 2 3 4 3 8" xfId="4950" xr:uid="{00000000-0005-0000-0000-0000AA060000}"/>
    <cellStyle name="Comma 2 3 4 4" xfId="242" xr:uid="{00000000-0005-0000-0000-0000AB060000}"/>
    <cellStyle name="Comma 2 3 4 4 2" xfId="1043" xr:uid="{00000000-0005-0000-0000-0000AC060000}"/>
    <cellStyle name="Comma 2 3 4 4 2 2" xfId="3448" xr:uid="{00000000-0005-0000-0000-0000AD060000}"/>
    <cellStyle name="Comma 2 3 4 4 2 2 2" xfId="8251" xr:uid="{00000000-0005-0000-0000-0000AE060000}"/>
    <cellStyle name="Comma 2 3 4 4 2 3" xfId="5850" xr:uid="{00000000-0005-0000-0000-0000AF060000}"/>
    <cellStyle name="Comma 2 3 4 4 3" xfId="1843" xr:uid="{00000000-0005-0000-0000-0000B0060000}"/>
    <cellStyle name="Comma 2 3 4 4 3 2" xfId="4248" xr:uid="{00000000-0005-0000-0000-0000B1060000}"/>
    <cellStyle name="Comma 2 3 4 4 3 2 2" xfId="9051" xr:uid="{00000000-0005-0000-0000-0000B2060000}"/>
    <cellStyle name="Comma 2 3 4 4 3 3" xfId="6650" xr:uid="{00000000-0005-0000-0000-0000B3060000}"/>
    <cellStyle name="Comma 2 3 4 4 4" xfId="2648" xr:uid="{00000000-0005-0000-0000-0000B4060000}"/>
    <cellStyle name="Comma 2 3 4 4 4 2" xfId="7451" xr:uid="{00000000-0005-0000-0000-0000B5060000}"/>
    <cellStyle name="Comma 2 3 4 4 5" xfId="5050" xr:uid="{00000000-0005-0000-0000-0000B6060000}"/>
    <cellStyle name="Comma 2 3 4 5" xfId="442" xr:uid="{00000000-0005-0000-0000-0000B7060000}"/>
    <cellStyle name="Comma 2 3 4 5 2" xfId="1243" xr:uid="{00000000-0005-0000-0000-0000B8060000}"/>
    <cellStyle name="Comma 2 3 4 5 2 2" xfId="3648" xr:uid="{00000000-0005-0000-0000-0000B9060000}"/>
    <cellStyle name="Comma 2 3 4 5 2 2 2" xfId="8451" xr:uid="{00000000-0005-0000-0000-0000BA060000}"/>
    <cellStyle name="Comma 2 3 4 5 2 3" xfId="6050" xr:uid="{00000000-0005-0000-0000-0000BB060000}"/>
    <cellStyle name="Comma 2 3 4 5 3" xfId="2043" xr:uid="{00000000-0005-0000-0000-0000BC060000}"/>
    <cellStyle name="Comma 2 3 4 5 3 2" xfId="4448" xr:uid="{00000000-0005-0000-0000-0000BD060000}"/>
    <cellStyle name="Comma 2 3 4 5 3 2 2" xfId="9251" xr:uid="{00000000-0005-0000-0000-0000BE060000}"/>
    <cellStyle name="Comma 2 3 4 5 3 3" xfId="6850" xr:uid="{00000000-0005-0000-0000-0000BF060000}"/>
    <cellStyle name="Comma 2 3 4 5 4" xfId="2848" xr:uid="{00000000-0005-0000-0000-0000C0060000}"/>
    <cellStyle name="Comma 2 3 4 5 4 2" xfId="7651" xr:uid="{00000000-0005-0000-0000-0000C1060000}"/>
    <cellStyle name="Comma 2 3 4 5 5" xfId="5250" xr:uid="{00000000-0005-0000-0000-0000C2060000}"/>
    <cellStyle name="Comma 2 3 4 6" xfId="642" xr:uid="{00000000-0005-0000-0000-0000C3060000}"/>
    <cellStyle name="Comma 2 3 4 6 2" xfId="1443" xr:uid="{00000000-0005-0000-0000-0000C4060000}"/>
    <cellStyle name="Comma 2 3 4 6 2 2" xfId="3848" xr:uid="{00000000-0005-0000-0000-0000C5060000}"/>
    <cellStyle name="Comma 2 3 4 6 2 2 2" xfId="8651" xr:uid="{00000000-0005-0000-0000-0000C6060000}"/>
    <cellStyle name="Comma 2 3 4 6 2 3" xfId="6250" xr:uid="{00000000-0005-0000-0000-0000C7060000}"/>
    <cellStyle name="Comma 2 3 4 6 3" xfId="2243" xr:uid="{00000000-0005-0000-0000-0000C8060000}"/>
    <cellStyle name="Comma 2 3 4 6 3 2" xfId="4648" xr:uid="{00000000-0005-0000-0000-0000C9060000}"/>
    <cellStyle name="Comma 2 3 4 6 3 2 2" xfId="9451" xr:uid="{00000000-0005-0000-0000-0000CA060000}"/>
    <cellStyle name="Comma 2 3 4 6 3 3" xfId="7050" xr:uid="{00000000-0005-0000-0000-0000CB060000}"/>
    <cellStyle name="Comma 2 3 4 6 4" xfId="3048" xr:uid="{00000000-0005-0000-0000-0000CC060000}"/>
    <cellStyle name="Comma 2 3 4 6 4 2" xfId="7851" xr:uid="{00000000-0005-0000-0000-0000CD060000}"/>
    <cellStyle name="Comma 2 3 4 6 5" xfId="5450" xr:uid="{00000000-0005-0000-0000-0000CE060000}"/>
    <cellStyle name="Comma 2 3 4 7" xfId="843" xr:uid="{00000000-0005-0000-0000-0000CF060000}"/>
    <cellStyle name="Comma 2 3 4 7 2" xfId="3248" xr:uid="{00000000-0005-0000-0000-0000D0060000}"/>
    <cellStyle name="Comma 2 3 4 7 2 2" xfId="8051" xr:uid="{00000000-0005-0000-0000-0000D1060000}"/>
    <cellStyle name="Comma 2 3 4 7 3" xfId="5650" xr:uid="{00000000-0005-0000-0000-0000D2060000}"/>
    <cellStyle name="Comma 2 3 4 8" xfId="1643" xr:uid="{00000000-0005-0000-0000-0000D3060000}"/>
    <cellStyle name="Comma 2 3 4 8 2" xfId="4048" xr:uid="{00000000-0005-0000-0000-0000D4060000}"/>
    <cellStyle name="Comma 2 3 4 8 2 2" xfId="8851" xr:uid="{00000000-0005-0000-0000-0000D5060000}"/>
    <cellStyle name="Comma 2 3 4 8 3" xfId="6450" xr:uid="{00000000-0005-0000-0000-0000D6060000}"/>
    <cellStyle name="Comma 2 3 4 9" xfId="2448" xr:uid="{00000000-0005-0000-0000-0000D7060000}"/>
    <cellStyle name="Comma 2 3 4 9 2" xfId="7251" xr:uid="{00000000-0005-0000-0000-0000D8060000}"/>
    <cellStyle name="Comma 2 3 5" xfId="51" xr:uid="{00000000-0005-0000-0000-0000D9060000}"/>
    <cellStyle name="Comma 2 3 5 10" xfId="4860" xr:uid="{00000000-0005-0000-0000-0000DA060000}"/>
    <cellStyle name="Comma 2 3 5 2" xfId="102" xr:uid="{00000000-0005-0000-0000-0000DB060000}"/>
    <cellStyle name="Comma 2 3 5 2 2" xfId="202" xr:uid="{00000000-0005-0000-0000-0000DC060000}"/>
    <cellStyle name="Comma 2 3 5 2 2 2" xfId="402" xr:uid="{00000000-0005-0000-0000-0000DD060000}"/>
    <cellStyle name="Comma 2 3 5 2 2 2 2" xfId="1203" xr:uid="{00000000-0005-0000-0000-0000DE060000}"/>
    <cellStyle name="Comma 2 3 5 2 2 2 2 2" xfId="3608" xr:uid="{00000000-0005-0000-0000-0000DF060000}"/>
    <cellStyle name="Comma 2 3 5 2 2 2 2 2 2" xfId="8411" xr:uid="{00000000-0005-0000-0000-0000E0060000}"/>
    <cellStyle name="Comma 2 3 5 2 2 2 2 3" xfId="6010" xr:uid="{00000000-0005-0000-0000-0000E1060000}"/>
    <cellStyle name="Comma 2 3 5 2 2 2 3" xfId="2003" xr:uid="{00000000-0005-0000-0000-0000E2060000}"/>
    <cellStyle name="Comma 2 3 5 2 2 2 3 2" xfId="4408" xr:uid="{00000000-0005-0000-0000-0000E3060000}"/>
    <cellStyle name="Comma 2 3 5 2 2 2 3 2 2" xfId="9211" xr:uid="{00000000-0005-0000-0000-0000E4060000}"/>
    <cellStyle name="Comma 2 3 5 2 2 2 3 3" xfId="6810" xr:uid="{00000000-0005-0000-0000-0000E5060000}"/>
    <cellStyle name="Comma 2 3 5 2 2 2 4" xfId="2808" xr:uid="{00000000-0005-0000-0000-0000E6060000}"/>
    <cellStyle name="Comma 2 3 5 2 2 2 4 2" xfId="7611" xr:uid="{00000000-0005-0000-0000-0000E7060000}"/>
    <cellStyle name="Comma 2 3 5 2 2 2 5" xfId="5210" xr:uid="{00000000-0005-0000-0000-0000E8060000}"/>
    <cellStyle name="Comma 2 3 5 2 2 3" xfId="602" xr:uid="{00000000-0005-0000-0000-0000E9060000}"/>
    <cellStyle name="Comma 2 3 5 2 2 3 2" xfId="1403" xr:uid="{00000000-0005-0000-0000-0000EA060000}"/>
    <cellStyle name="Comma 2 3 5 2 2 3 2 2" xfId="3808" xr:uid="{00000000-0005-0000-0000-0000EB060000}"/>
    <cellStyle name="Comma 2 3 5 2 2 3 2 2 2" xfId="8611" xr:uid="{00000000-0005-0000-0000-0000EC060000}"/>
    <cellStyle name="Comma 2 3 5 2 2 3 2 3" xfId="6210" xr:uid="{00000000-0005-0000-0000-0000ED060000}"/>
    <cellStyle name="Comma 2 3 5 2 2 3 3" xfId="2203" xr:uid="{00000000-0005-0000-0000-0000EE060000}"/>
    <cellStyle name="Comma 2 3 5 2 2 3 3 2" xfId="4608" xr:uid="{00000000-0005-0000-0000-0000EF060000}"/>
    <cellStyle name="Comma 2 3 5 2 2 3 3 2 2" xfId="9411" xr:uid="{00000000-0005-0000-0000-0000F0060000}"/>
    <cellStyle name="Comma 2 3 5 2 2 3 3 3" xfId="7010" xr:uid="{00000000-0005-0000-0000-0000F1060000}"/>
    <cellStyle name="Comma 2 3 5 2 2 3 4" xfId="3008" xr:uid="{00000000-0005-0000-0000-0000F2060000}"/>
    <cellStyle name="Comma 2 3 5 2 2 3 4 2" xfId="7811" xr:uid="{00000000-0005-0000-0000-0000F3060000}"/>
    <cellStyle name="Comma 2 3 5 2 2 3 5" xfId="5410" xr:uid="{00000000-0005-0000-0000-0000F4060000}"/>
    <cellStyle name="Comma 2 3 5 2 2 4" xfId="802" xr:uid="{00000000-0005-0000-0000-0000F5060000}"/>
    <cellStyle name="Comma 2 3 5 2 2 4 2" xfId="1603" xr:uid="{00000000-0005-0000-0000-0000F6060000}"/>
    <cellStyle name="Comma 2 3 5 2 2 4 2 2" xfId="4008" xr:uid="{00000000-0005-0000-0000-0000F7060000}"/>
    <cellStyle name="Comma 2 3 5 2 2 4 2 2 2" xfId="8811" xr:uid="{00000000-0005-0000-0000-0000F8060000}"/>
    <cellStyle name="Comma 2 3 5 2 2 4 2 3" xfId="6410" xr:uid="{00000000-0005-0000-0000-0000F9060000}"/>
    <cellStyle name="Comma 2 3 5 2 2 4 3" xfId="2403" xr:uid="{00000000-0005-0000-0000-0000FA060000}"/>
    <cellStyle name="Comma 2 3 5 2 2 4 3 2" xfId="4808" xr:uid="{00000000-0005-0000-0000-0000FB060000}"/>
    <cellStyle name="Comma 2 3 5 2 2 4 3 2 2" xfId="9611" xr:uid="{00000000-0005-0000-0000-0000FC060000}"/>
    <cellStyle name="Comma 2 3 5 2 2 4 3 3" xfId="7210" xr:uid="{00000000-0005-0000-0000-0000FD060000}"/>
    <cellStyle name="Comma 2 3 5 2 2 4 4" xfId="3208" xr:uid="{00000000-0005-0000-0000-0000FE060000}"/>
    <cellStyle name="Comma 2 3 5 2 2 4 4 2" xfId="8011" xr:uid="{00000000-0005-0000-0000-0000FF060000}"/>
    <cellStyle name="Comma 2 3 5 2 2 4 5" xfId="5610" xr:uid="{00000000-0005-0000-0000-000000070000}"/>
    <cellStyle name="Comma 2 3 5 2 2 5" xfId="1003" xr:uid="{00000000-0005-0000-0000-000001070000}"/>
    <cellStyle name="Comma 2 3 5 2 2 5 2" xfId="3408" xr:uid="{00000000-0005-0000-0000-000002070000}"/>
    <cellStyle name="Comma 2 3 5 2 2 5 2 2" xfId="8211" xr:uid="{00000000-0005-0000-0000-000003070000}"/>
    <cellStyle name="Comma 2 3 5 2 2 5 3" xfId="5810" xr:uid="{00000000-0005-0000-0000-000004070000}"/>
    <cellStyle name="Comma 2 3 5 2 2 6" xfId="1803" xr:uid="{00000000-0005-0000-0000-000005070000}"/>
    <cellStyle name="Comma 2 3 5 2 2 6 2" xfId="4208" xr:uid="{00000000-0005-0000-0000-000006070000}"/>
    <cellStyle name="Comma 2 3 5 2 2 6 2 2" xfId="9011" xr:uid="{00000000-0005-0000-0000-000007070000}"/>
    <cellStyle name="Comma 2 3 5 2 2 6 3" xfId="6610" xr:uid="{00000000-0005-0000-0000-000008070000}"/>
    <cellStyle name="Comma 2 3 5 2 2 7" xfId="2608" xr:uid="{00000000-0005-0000-0000-000009070000}"/>
    <cellStyle name="Comma 2 3 5 2 2 7 2" xfId="7411" xr:uid="{00000000-0005-0000-0000-00000A070000}"/>
    <cellStyle name="Comma 2 3 5 2 2 8" xfId="5010" xr:uid="{00000000-0005-0000-0000-00000B070000}"/>
    <cellStyle name="Comma 2 3 5 2 3" xfId="302" xr:uid="{00000000-0005-0000-0000-00000C070000}"/>
    <cellStyle name="Comma 2 3 5 2 3 2" xfId="1103" xr:uid="{00000000-0005-0000-0000-00000D070000}"/>
    <cellStyle name="Comma 2 3 5 2 3 2 2" xfId="3508" xr:uid="{00000000-0005-0000-0000-00000E070000}"/>
    <cellStyle name="Comma 2 3 5 2 3 2 2 2" xfId="8311" xr:uid="{00000000-0005-0000-0000-00000F070000}"/>
    <cellStyle name="Comma 2 3 5 2 3 2 3" xfId="5910" xr:uid="{00000000-0005-0000-0000-000010070000}"/>
    <cellStyle name="Comma 2 3 5 2 3 3" xfId="1903" xr:uid="{00000000-0005-0000-0000-000011070000}"/>
    <cellStyle name="Comma 2 3 5 2 3 3 2" xfId="4308" xr:uid="{00000000-0005-0000-0000-000012070000}"/>
    <cellStyle name="Comma 2 3 5 2 3 3 2 2" xfId="9111" xr:uid="{00000000-0005-0000-0000-000013070000}"/>
    <cellStyle name="Comma 2 3 5 2 3 3 3" xfId="6710" xr:uid="{00000000-0005-0000-0000-000014070000}"/>
    <cellStyle name="Comma 2 3 5 2 3 4" xfId="2708" xr:uid="{00000000-0005-0000-0000-000015070000}"/>
    <cellStyle name="Comma 2 3 5 2 3 4 2" xfId="7511" xr:uid="{00000000-0005-0000-0000-000016070000}"/>
    <cellStyle name="Comma 2 3 5 2 3 5" xfId="5110" xr:uid="{00000000-0005-0000-0000-000017070000}"/>
    <cellStyle name="Comma 2 3 5 2 4" xfId="502" xr:uid="{00000000-0005-0000-0000-000018070000}"/>
    <cellStyle name="Comma 2 3 5 2 4 2" xfId="1303" xr:uid="{00000000-0005-0000-0000-000019070000}"/>
    <cellStyle name="Comma 2 3 5 2 4 2 2" xfId="3708" xr:uid="{00000000-0005-0000-0000-00001A070000}"/>
    <cellStyle name="Comma 2 3 5 2 4 2 2 2" xfId="8511" xr:uid="{00000000-0005-0000-0000-00001B070000}"/>
    <cellStyle name="Comma 2 3 5 2 4 2 3" xfId="6110" xr:uid="{00000000-0005-0000-0000-00001C070000}"/>
    <cellStyle name="Comma 2 3 5 2 4 3" xfId="2103" xr:uid="{00000000-0005-0000-0000-00001D070000}"/>
    <cellStyle name="Comma 2 3 5 2 4 3 2" xfId="4508" xr:uid="{00000000-0005-0000-0000-00001E070000}"/>
    <cellStyle name="Comma 2 3 5 2 4 3 2 2" xfId="9311" xr:uid="{00000000-0005-0000-0000-00001F070000}"/>
    <cellStyle name="Comma 2 3 5 2 4 3 3" xfId="6910" xr:uid="{00000000-0005-0000-0000-000020070000}"/>
    <cellStyle name="Comma 2 3 5 2 4 4" xfId="2908" xr:uid="{00000000-0005-0000-0000-000021070000}"/>
    <cellStyle name="Comma 2 3 5 2 4 4 2" xfId="7711" xr:uid="{00000000-0005-0000-0000-000022070000}"/>
    <cellStyle name="Comma 2 3 5 2 4 5" xfId="5310" xr:uid="{00000000-0005-0000-0000-000023070000}"/>
    <cellStyle name="Comma 2 3 5 2 5" xfId="702" xr:uid="{00000000-0005-0000-0000-000024070000}"/>
    <cellStyle name="Comma 2 3 5 2 5 2" xfId="1503" xr:uid="{00000000-0005-0000-0000-000025070000}"/>
    <cellStyle name="Comma 2 3 5 2 5 2 2" xfId="3908" xr:uid="{00000000-0005-0000-0000-000026070000}"/>
    <cellStyle name="Comma 2 3 5 2 5 2 2 2" xfId="8711" xr:uid="{00000000-0005-0000-0000-000027070000}"/>
    <cellStyle name="Comma 2 3 5 2 5 2 3" xfId="6310" xr:uid="{00000000-0005-0000-0000-000028070000}"/>
    <cellStyle name="Comma 2 3 5 2 5 3" xfId="2303" xr:uid="{00000000-0005-0000-0000-000029070000}"/>
    <cellStyle name="Comma 2 3 5 2 5 3 2" xfId="4708" xr:uid="{00000000-0005-0000-0000-00002A070000}"/>
    <cellStyle name="Comma 2 3 5 2 5 3 2 2" xfId="9511" xr:uid="{00000000-0005-0000-0000-00002B070000}"/>
    <cellStyle name="Comma 2 3 5 2 5 3 3" xfId="7110" xr:uid="{00000000-0005-0000-0000-00002C070000}"/>
    <cellStyle name="Comma 2 3 5 2 5 4" xfId="3108" xr:uid="{00000000-0005-0000-0000-00002D070000}"/>
    <cellStyle name="Comma 2 3 5 2 5 4 2" xfId="7911" xr:uid="{00000000-0005-0000-0000-00002E070000}"/>
    <cellStyle name="Comma 2 3 5 2 5 5" xfId="5510" xr:uid="{00000000-0005-0000-0000-00002F070000}"/>
    <cellStyle name="Comma 2 3 5 2 6" xfId="903" xr:uid="{00000000-0005-0000-0000-000030070000}"/>
    <cellStyle name="Comma 2 3 5 2 6 2" xfId="3308" xr:uid="{00000000-0005-0000-0000-000031070000}"/>
    <cellStyle name="Comma 2 3 5 2 6 2 2" xfId="8111" xr:uid="{00000000-0005-0000-0000-000032070000}"/>
    <cellStyle name="Comma 2 3 5 2 6 3" xfId="5710" xr:uid="{00000000-0005-0000-0000-000033070000}"/>
    <cellStyle name="Comma 2 3 5 2 7" xfId="1703" xr:uid="{00000000-0005-0000-0000-000034070000}"/>
    <cellStyle name="Comma 2 3 5 2 7 2" xfId="4108" xr:uid="{00000000-0005-0000-0000-000035070000}"/>
    <cellStyle name="Comma 2 3 5 2 7 2 2" xfId="8911" xr:uid="{00000000-0005-0000-0000-000036070000}"/>
    <cellStyle name="Comma 2 3 5 2 7 3" xfId="6510" xr:uid="{00000000-0005-0000-0000-000037070000}"/>
    <cellStyle name="Comma 2 3 5 2 8" xfId="2508" xr:uid="{00000000-0005-0000-0000-000038070000}"/>
    <cellStyle name="Comma 2 3 5 2 8 2" xfId="7311" xr:uid="{00000000-0005-0000-0000-000039070000}"/>
    <cellStyle name="Comma 2 3 5 2 9" xfId="4910" xr:uid="{00000000-0005-0000-0000-00003A070000}"/>
    <cellStyle name="Comma 2 3 5 3" xfId="152" xr:uid="{00000000-0005-0000-0000-00003B070000}"/>
    <cellStyle name="Comma 2 3 5 3 2" xfId="352" xr:uid="{00000000-0005-0000-0000-00003C070000}"/>
    <cellStyle name="Comma 2 3 5 3 2 2" xfId="1153" xr:uid="{00000000-0005-0000-0000-00003D070000}"/>
    <cellStyle name="Comma 2 3 5 3 2 2 2" xfId="3558" xr:uid="{00000000-0005-0000-0000-00003E070000}"/>
    <cellStyle name="Comma 2 3 5 3 2 2 2 2" xfId="8361" xr:uid="{00000000-0005-0000-0000-00003F070000}"/>
    <cellStyle name="Comma 2 3 5 3 2 2 3" xfId="5960" xr:uid="{00000000-0005-0000-0000-000040070000}"/>
    <cellStyle name="Comma 2 3 5 3 2 3" xfId="1953" xr:uid="{00000000-0005-0000-0000-000041070000}"/>
    <cellStyle name="Comma 2 3 5 3 2 3 2" xfId="4358" xr:uid="{00000000-0005-0000-0000-000042070000}"/>
    <cellStyle name="Comma 2 3 5 3 2 3 2 2" xfId="9161" xr:uid="{00000000-0005-0000-0000-000043070000}"/>
    <cellStyle name="Comma 2 3 5 3 2 3 3" xfId="6760" xr:uid="{00000000-0005-0000-0000-000044070000}"/>
    <cellStyle name="Comma 2 3 5 3 2 4" xfId="2758" xr:uid="{00000000-0005-0000-0000-000045070000}"/>
    <cellStyle name="Comma 2 3 5 3 2 4 2" xfId="7561" xr:uid="{00000000-0005-0000-0000-000046070000}"/>
    <cellStyle name="Comma 2 3 5 3 2 5" xfId="5160" xr:uid="{00000000-0005-0000-0000-000047070000}"/>
    <cellStyle name="Comma 2 3 5 3 3" xfId="552" xr:uid="{00000000-0005-0000-0000-000048070000}"/>
    <cellStyle name="Comma 2 3 5 3 3 2" xfId="1353" xr:uid="{00000000-0005-0000-0000-000049070000}"/>
    <cellStyle name="Comma 2 3 5 3 3 2 2" xfId="3758" xr:uid="{00000000-0005-0000-0000-00004A070000}"/>
    <cellStyle name="Comma 2 3 5 3 3 2 2 2" xfId="8561" xr:uid="{00000000-0005-0000-0000-00004B070000}"/>
    <cellStyle name="Comma 2 3 5 3 3 2 3" xfId="6160" xr:uid="{00000000-0005-0000-0000-00004C070000}"/>
    <cellStyle name="Comma 2 3 5 3 3 3" xfId="2153" xr:uid="{00000000-0005-0000-0000-00004D070000}"/>
    <cellStyle name="Comma 2 3 5 3 3 3 2" xfId="4558" xr:uid="{00000000-0005-0000-0000-00004E070000}"/>
    <cellStyle name="Comma 2 3 5 3 3 3 2 2" xfId="9361" xr:uid="{00000000-0005-0000-0000-00004F070000}"/>
    <cellStyle name="Comma 2 3 5 3 3 3 3" xfId="6960" xr:uid="{00000000-0005-0000-0000-000050070000}"/>
    <cellStyle name="Comma 2 3 5 3 3 4" xfId="2958" xr:uid="{00000000-0005-0000-0000-000051070000}"/>
    <cellStyle name="Comma 2 3 5 3 3 4 2" xfId="7761" xr:uid="{00000000-0005-0000-0000-000052070000}"/>
    <cellStyle name="Comma 2 3 5 3 3 5" xfId="5360" xr:uid="{00000000-0005-0000-0000-000053070000}"/>
    <cellStyle name="Comma 2 3 5 3 4" xfId="752" xr:uid="{00000000-0005-0000-0000-000054070000}"/>
    <cellStyle name="Comma 2 3 5 3 4 2" xfId="1553" xr:uid="{00000000-0005-0000-0000-000055070000}"/>
    <cellStyle name="Comma 2 3 5 3 4 2 2" xfId="3958" xr:uid="{00000000-0005-0000-0000-000056070000}"/>
    <cellStyle name="Comma 2 3 5 3 4 2 2 2" xfId="8761" xr:uid="{00000000-0005-0000-0000-000057070000}"/>
    <cellStyle name="Comma 2 3 5 3 4 2 3" xfId="6360" xr:uid="{00000000-0005-0000-0000-000058070000}"/>
    <cellStyle name="Comma 2 3 5 3 4 3" xfId="2353" xr:uid="{00000000-0005-0000-0000-000059070000}"/>
    <cellStyle name="Comma 2 3 5 3 4 3 2" xfId="4758" xr:uid="{00000000-0005-0000-0000-00005A070000}"/>
    <cellStyle name="Comma 2 3 5 3 4 3 2 2" xfId="9561" xr:uid="{00000000-0005-0000-0000-00005B070000}"/>
    <cellStyle name="Comma 2 3 5 3 4 3 3" xfId="7160" xr:uid="{00000000-0005-0000-0000-00005C070000}"/>
    <cellStyle name="Comma 2 3 5 3 4 4" xfId="3158" xr:uid="{00000000-0005-0000-0000-00005D070000}"/>
    <cellStyle name="Comma 2 3 5 3 4 4 2" xfId="7961" xr:uid="{00000000-0005-0000-0000-00005E070000}"/>
    <cellStyle name="Comma 2 3 5 3 4 5" xfId="5560" xr:uid="{00000000-0005-0000-0000-00005F070000}"/>
    <cellStyle name="Comma 2 3 5 3 5" xfId="953" xr:uid="{00000000-0005-0000-0000-000060070000}"/>
    <cellStyle name="Comma 2 3 5 3 5 2" xfId="3358" xr:uid="{00000000-0005-0000-0000-000061070000}"/>
    <cellStyle name="Comma 2 3 5 3 5 2 2" xfId="8161" xr:uid="{00000000-0005-0000-0000-000062070000}"/>
    <cellStyle name="Comma 2 3 5 3 5 3" xfId="5760" xr:uid="{00000000-0005-0000-0000-000063070000}"/>
    <cellStyle name="Comma 2 3 5 3 6" xfId="1753" xr:uid="{00000000-0005-0000-0000-000064070000}"/>
    <cellStyle name="Comma 2 3 5 3 6 2" xfId="4158" xr:uid="{00000000-0005-0000-0000-000065070000}"/>
    <cellStyle name="Comma 2 3 5 3 6 2 2" xfId="8961" xr:uid="{00000000-0005-0000-0000-000066070000}"/>
    <cellStyle name="Comma 2 3 5 3 6 3" xfId="6560" xr:uid="{00000000-0005-0000-0000-000067070000}"/>
    <cellStyle name="Comma 2 3 5 3 7" xfId="2558" xr:uid="{00000000-0005-0000-0000-000068070000}"/>
    <cellStyle name="Comma 2 3 5 3 7 2" xfId="7361" xr:uid="{00000000-0005-0000-0000-000069070000}"/>
    <cellStyle name="Comma 2 3 5 3 8" xfId="4960" xr:uid="{00000000-0005-0000-0000-00006A070000}"/>
    <cellStyle name="Comma 2 3 5 4" xfId="252" xr:uid="{00000000-0005-0000-0000-00006B070000}"/>
    <cellStyle name="Comma 2 3 5 4 2" xfId="1053" xr:uid="{00000000-0005-0000-0000-00006C070000}"/>
    <cellStyle name="Comma 2 3 5 4 2 2" xfId="3458" xr:uid="{00000000-0005-0000-0000-00006D070000}"/>
    <cellStyle name="Comma 2 3 5 4 2 2 2" xfId="8261" xr:uid="{00000000-0005-0000-0000-00006E070000}"/>
    <cellStyle name="Comma 2 3 5 4 2 3" xfId="5860" xr:uid="{00000000-0005-0000-0000-00006F070000}"/>
    <cellStyle name="Comma 2 3 5 4 3" xfId="1853" xr:uid="{00000000-0005-0000-0000-000070070000}"/>
    <cellStyle name="Comma 2 3 5 4 3 2" xfId="4258" xr:uid="{00000000-0005-0000-0000-000071070000}"/>
    <cellStyle name="Comma 2 3 5 4 3 2 2" xfId="9061" xr:uid="{00000000-0005-0000-0000-000072070000}"/>
    <cellStyle name="Comma 2 3 5 4 3 3" xfId="6660" xr:uid="{00000000-0005-0000-0000-000073070000}"/>
    <cellStyle name="Comma 2 3 5 4 4" xfId="2658" xr:uid="{00000000-0005-0000-0000-000074070000}"/>
    <cellStyle name="Comma 2 3 5 4 4 2" xfId="7461" xr:uid="{00000000-0005-0000-0000-000075070000}"/>
    <cellStyle name="Comma 2 3 5 4 5" xfId="5060" xr:uid="{00000000-0005-0000-0000-000076070000}"/>
    <cellStyle name="Comma 2 3 5 5" xfId="452" xr:uid="{00000000-0005-0000-0000-000077070000}"/>
    <cellStyle name="Comma 2 3 5 5 2" xfId="1253" xr:uid="{00000000-0005-0000-0000-000078070000}"/>
    <cellStyle name="Comma 2 3 5 5 2 2" xfId="3658" xr:uid="{00000000-0005-0000-0000-000079070000}"/>
    <cellStyle name="Comma 2 3 5 5 2 2 2" xfId="8461" xr:uid="{00000000-0005-0000-0000-00007A070000}"/>
    <cellStyle name="Comma 2 3 5 5 2 3" xfId="6060" xr:uid="{00000000-0005-0000-0000-00007B070000}"/>
    <cellStyle name="Comma 2 3 5 5 3" xfId="2053" xr:uid="{00000000-0005-0000-0000-00007C070000}"/>
    <cellStyle name="Comma 2 3 5 5 3 2" xfId="4458" xr:uid="{00000000-0005-0000-0000-00007D070000}"/>
    <cellStyle name="Comma 2 3 5 5 3 2 2" xfId="9261" xr:uid="{00000000-0005-0000-0000-00007E070000}"/>
    <cellStyle name="Comma 2 3 5 5 3 3" xfId="6860" xr:uid="{00000000-0005-0000-0000-00007F070000}"/>
    <cellStyle name="Comma 2 3 5 5 4" xfId="2858" xr:uid="{00000000-0005-0000-0000-000080070000}"/>
    <cellStyle name="Comma 2 3 5 5 4 2" xfId="7661" xr:uid="{00000000-0005-0000-0000-000081070000}"/>
    <cellStyle name="Comma 2 3 5 5 5" xfId="5260" xr:uid="{00000000-0005-0000-0000-000082070000}"/>
    <cellStyle name="Comma 2 3 5 6" xfId="652" xr:uid="{00000000-0005-0000-0000-000083070000}"/>
    <cellStyle name="Comma 2 3 5 6 2" xfId="1453" xr:uid="{00000000-0005-0000-0000-000084070000}"/>
    <cellStyle name="Comma 2 3 5 6 2 2" xfId="3858" xr:uid="{00000000-0005-0000-0000-000085070000}"/>
    <cellStyle name="Comma 2 3 5 6 2 2 2" xfId="8661" xr:uid="{00000000-0005-0000-0000-000086070000}"/>
    <cellStyle name="Comma 2 3 5 6 2 3" xfId="6260" xr:uid="{00000000-0005-0000-0000-000087070000}"/>
    <cellStyle name="Comma 2 3 5 6 3" xfId="2253" xr:uid="{00000000-0005-0000-0000-000088070000}"/>
    <cellStyle name="Comma 2 3 5 6 3 2" xfId="4658" xr:uid="{00000000-0005-0000-0000-000089070000}"/>
    <cellStyle name="Comma 2 3 5 6 3 2 2" xfId="9461" xr:uid="{00000000-0005-0000-0000-00008A070000}"/>
    <cellStyle name="Comma 2 3 5 6 3 3" xfId="7060" xr:uid="{00000000-0005-0000-0000-00008B070000}"/>
    <cellStyle name="Comma 2 3 5 6 4" xfId="3058" xr:uid="{00000000-0005-0000-0000-00008C070000}"/>
    <cellStyle name="Comma 2 3 5 6 4 2" xfId="7861" xr:uid="{00000000-0005-0000-0000-00008D070000}"/>
    <cellStyle name="Comma 2 3 5 6 5" xfId="5460" xr:uid="{00000000-0005-0000-0000-00008E070000}"/>
    <cellStyle name="Comma 2 3 5 7" xfId="853" xr:uid="{00000000-0005-0000-0000-00008F070000}"/>
    <cellStyle name="Comma 2 3 5 7 2" xfId="3258" xr:uid="{00000000-0005-0000-0000-000090070000}"/>
    <cellStyle name="Comma 2 3 5 7 2 2" xfId="8061" xr:uid="{00000000-0005-0000-0000-000091070000}"/>
    <cellStyle name="Comma 2 3 5 7 3" xfId="5660" xr:uid="{00000000-0005-0000-0000-000092070000}"/>
    <cellStyle name="Comma 2 3 5 8" xfId="1653" xr:uid="{00000000-0005-0000-0000-000093070000}"/>
    <cellStyle name="Comma 2 3 5 8 2" xfId="4058" xr:uid="{00000000-0005-0000-0000-000094070000}"/>
    <cellStyle name="Comma 2 3 5 8 2 2" xfId="8861" xr:uid="{00000000-0005-0000-0000-000095070000}"/>
    <cellStyle name="Comma 2 3 5 8 3" xfId="6460" xr:uid="{00000000-0005-0000-0000-000096070000}"/>
    <cellStyle name="Comma 2 3 5 9" xfId="2458" xr:uid="{00000000-0005-0000-0000-000097070000}"/>
    <cellStyle name="Comma 2 3 5 9 2" xfId="7261" xr:uid="{00000000-0005-0000-0000-000098070000}"/>
    <cellStyle name="Comma 2 3 6" xfId="62" xr:uid="{00000000-0005-0000-0000-000099070000}"/>
    <cellStyle name="Comma 2 3 6 2" xfId="162" xr:uid="{00000000-0005-0000-0000-00009A070000}"/>
    <cellStyle name="Comma 2 3 6 2 2" xfId="362" xr:uid="{00000000-0005-0000-0000-00009B070000}"/>
    <cellStyle name="Comma 2 3 6 2 2 2" xfId="1163" xr:uid="{00000000-0005-0000-0000-00009C070000}"/>
    <cellStyle name="Comma 2 3 6 2 2 2 2" xfId="3568" xr:uid="{00000000-0005-0000-0000-00009D070000}"/>
    <cellStyle name="Comma 2 3 6 2 2 2 2 2" xfId="8371" xr:uid="{00000000-0005-0000-0000-00009E070000}"/>
    <cellStyle name="Comma 2 3 6 2 2 2 3" xfId="5970" xr:uid="{00000000-0005-0000-0000-00009F070000}"/>
    <cellStyle name="Comma 2 3 6 2 2 3" xfId="1963" xr:uid="{00000000-0005-0000-0000-0000A0070000}"/>
    <cellStyle name="Comma 2 3 6 2 2 3 2" xfId="4368" xr:uid="{00000000-0005-0000-0000-0000A1070000}"/>
    <cellStyle name="Comma 2 3 6 2 2 3 2 2" xfId="9171" xr:uid="{00000000-0005-0000-0000-0000A2070000}"/>
    <cellStyle name="Comma 2 3 6 2 2 3 3" xfId="6770" xr:uid="{00000000-0005-0000-0000-0000A3070000}"/>
    <cellStyle name="Comma 2 3 6 2 2 4" xfId="2768" xr:uid="{00000000-0005-0000-0000-0000A4070000}"/>
    <cellStyle name="Comma 2 3 6 2 2 4 2" xfId="7571" xr:uid="{00000000-0005-0000-0000-0000A5070000}"/>
    <cellStyle name="Comma 2 3 6 2 2 5" xfId="5170" xr:uid="{00000000-0005-0000-0000-0000A6070000}"/>
    <cellStyle name="Comma 2 3 6 2 3" xfId="562" xr:uid="{00000000-0005-0000-0000-0000A7070000}"/>
    <cellStyle name="Comma 2 3 6 2 3 2" xfId="1363" xr:uid="{00000000-0005-0000-0000-0000A8070000}"/>
    <cellStyle name="Comma 2 3 6 2 3 2 2" xfId="3768" xr:uid="{00000000-0005-0000-0000-0000A9070000}"/>
    <cellStyle name="Comma 2 3 6 2 3 2 2 2" xfId="8571" xr:uid="{00000000-0005-0000-0000-0000AA070000}"/>
    <cellStyle name="Comma 2 3 6 2 3 2 3" xfId="6170" xr:uid="{00000000-0005-0000-0000-0000AB070000}"/>
    <cellStyle name="Comma 2 3 6 2 3 3" xfId="2163" xr:uid="{00000000-0005-0000-0000-0000AC070000}"/>
    <cellStyle name="Comma 2 3 6 2 3 3 2" xfId="4568" xr:uid="{00000000-0005-0000-0000-0000AD070000}"/>
    <cellStyle name="Comma 2 3 6 2 3 3 2 2" xfId="9371" xr:uid="{00000000-0005-0000-0000-0000AE070000}"/>
    <cellStyle name="Comma 2 3 6 2 3 3 3" xfId="6970" xr:uid="{00000000-0005-0000-0000-0000AF070000}"/>
    <cellStyle name="Comma 2 3 6 2 3 4" xfId="2968" xr:uid="{00000000-0005-0000-0000-0000B0070000}"/>
    <cellStyle name="Comma 2 3 6 2 3 4 2" xfId="7771" xr:uid="{00000000-0005-0000-0000-0000B1070000}"/>
    <cellStyle name="Comma 2 3 6 2 3 5" xfId="5370" xr:uid="{00000000-0005-0000-0000-0000B2070000}"/>
    <cellStyle name="Comma 2 3 6 2 4" xfId="762" xr:uid="{00000000-0005-0000-0000-0000B3070000}"/>
    <cellStyle name="Comma 2 3 6 2 4 2" xfId="1563" xr:uid="{00000000-0005-0000-0000-0000B4070000}"/>
    <cellStyle name="Comma 2 3 6 2 4 2 2" xfId="3968" xr:uid="{00000000-0005-0000-0000-0000B5070000}"/>
    <cellStyle name="Comma 2 3 6 2 4 2 2 2" xfId="8771" xr:uid="{00000000-0005-0000-0000-0000B6070000}"/>
    <cellStyle name="Comma 2 3 6 2 4 2 3" xfId="6370" xr:uid="{00000000-0005-0000-0000-0000B7070000}"/>
    <cellStyle name="Comma 2 3 6 2 4 3" xfId="2363" xr:uid="{00000000-0005-0000-0000-0000B8070000}"/>
    <cellStyle name="Comma 2 3 6 2 4 3 2" xfId="4768" xr:uid="{00000000-0005-0000-0000-0000B9070000}"/>
    <cellStyle name="Comma 2 3 6 2 4 3 2 2" xfId="9571" xr:uid="{00000000-0005-0000-0000-0000BA070000}"/>
    <cellStyle name="Comma 2 3 6 2 4 3 3" xfId="7170" xr:uid="{00000000-0005-0000-0000-0000BB070000}"/>
    <cellStyle name="Comma 2 3 6 2 4 4" xfId="3168" xr:uid="{00000000-0005-0000-0000-0000BC070000}"/>
    <cellStyle name="Comma 2 3 6 2 4 4 2" xfId="7971" xr:uid="{00000000-0005-0000-0000-0000BD070000}"/>
    <cellStyle name="Comma 2 3 6 2 4 5" xfId="5570" xr:uid="{00000000-0005-0000-0000-0000BE070000}"/>
    <cellStyle name="Comma 2 3 6 2 5" xfId="963" xr:uid="{00000000-0005-0000-0000-0000BF070000}"/>
    <cellStyle name="Comma 2 3 6 2 5 2" xfId="3368" xr:uid="{00000000-0005-0000-0000-0000C0070000}"/>
    <cellStyle name="Comma 2 3 6 2 5 2 2" xfId="8171" xr:uid="{00000000-0005-0000-0000-0000C1070000}"/>
    <cellStyle name="Comma 2 3 6 2 5 3" xfId="5770" xr:uid="{00000000-0005-0000-0000-0000C2070000}"/>
    <cellStyle name="Comma 2 3 6 2 6" xfId="1763" xr:uid="{00000000-0005-0000-0000-0000C3070000}"/>
    <cellStyle name="Comma 2 3 6 2 6 2" xfId="4168" xr:uid="{00000000-0005-0000-0000-0000C4070000}"/>
    <cellStyle name="Comma 2 3 6 2 6 2 2" xfId="8971" xr:uid="{00000000-0005-0000-0000-0000C5070000}"/>
    <cellStyle name="Comma 2 3 6 2 6 3" xfId="6570" xr:uid="{00000000-0005-0000-0000-0000C6070000}"/>
    <cellStyle name="Comma 2 3 6 2 7" xfId="2568" xr:uid="{00000000-0005-0000-0000-0000C7070000}"/>
    <cellStyle name="Comma 2 3 6 2 7 2" xfId="7371" xr:uid="{00000000-0005-0000-0000-0000C8070000}"/>
    <cellStyle name="Comma 2 3 6 2 8" xfId="4970" xr:uid="{00000000-0005-0000-0000-0000C9070000}"/>
    <cellStyle name="Comma 2 3 6 3" xfId="262" xr:uid="{00000000-0005-0000-0000-0000CA070000}"/>
    <cellStyle name="Comma 2 3 6 3 2" xfId="1063" xr:uid="{00000000-0005-0000-0000-0000CB070000}"/>
    <cellStyle name="Comma 2 3 6 3 2 2" xfId="3468" xr:uid="{00000000-0005-0000-0000-0000CC070000}"/>
    <cellStyle name="Comma 2 3 6 3 2 2 2" xfId="8271" xr:uid="{00000000-0005-0000-0000-0000CD070000}"/>
    <cellStyle name="Comma 2 3 6 3 2 3" xfId="5870" xr:uid="{00000000-0005-0000-0000-0000CE070000}"/>
    <cellStyle name="Comma 2 3 6 3 3" xfId="1863" xr:uid="{00000000-0005-0000-0000-0000CF070000}"/>
    <cellStyle name="Comma 2 3 6 3 3 2" xfId="4268" xr:uid="{00000000-0005-0000-0000-0000D0070000}"/>
    <cellStyle name="Comma 2 3 6 3 3 2 2" xfId="9071" xr:uid="{00000000-0005-0000-0000-0000D1070000}"/>
    <cellStyle name="Comma 2 3 6 3 3 3" xfId="6670" xr:uid="{00000000-0005-0000-0000-0000D2070000}"/>
    <cellStyle name="Comma 2 3 6 3 4" xfId="2668" xr:uid="{00000000-0005-0000-0000-0000D3070000}"/>
    <cellStyle name="Comma 2 3 6 3 4 2" xfId="7471" xr:uid="{00000000-0005-0000-0000-0000D4070000}"/>
    <cellStyle name="Comma 2 3 6 3 5" xfId="5070" xr:uid="{00000000-0005-0000-0000-0000D5070000}"/>
    <cellStyle name="Comma 2 3 6 4" xfId="462" xr:uid="{00000000-0005-0000-0000-0000D6070000}"/>
    <cellStyle name="Comma 2 3 6 4 2" xfId="1263" xr:uid="{00000000-0005-0000-0000-0000D7070000}"/>
    <cellStyle name="Comma 2 3 6 4 2 2" xfId="3668" xr:uid="{00000000-0005-0000-0000-0000D8070000}"/>
    <cellStyle name="Comma 2 3 6 4 2 2 2" xfId="8471" xr:uid="{00000000-0005-0000-0000-0000D9070000}"/>
    <cellStyle name="Comma 2 3 6 4 2 3" xfId="6070" xr:uid="{00000000-0005-0000-0000-0000DA070000}"/>
    <cellStyle name="Comma 2 3 6 4 3" xfId="2063" xr:uid="{00000000-0005-0000-0000-0000DB070000}"/>
    <cellStyle name="Comma 2 3 6 4 3 2" xfId="4468" xr:uid="{00000000-0005-0000-0000-0000DC070000}"/>
    <cellStyle name="Comma 2 3 6 4 3 2 2" xfId="9271" xr:uid="{00000000-0005-0000-0000-0000DD070000}"/>
    <cellStyle name="Comma 2 3 6 4 3 3" xfId="6870" xr:uid="{00000000-0005-0000-0000-0000DE070000}"/>
    <cellStyle name="Comma 2 3 6 4 4" xfId="2868" xr:uid="{00000000-0005-0000-0000-0000DF070000}"/>
    <cellStyle name="Comma 2 3 6 4 4 2" xfId="7671" xr:uid="{00000000-0005-0000-0000-0000E0070000}"/>
    <cellStyle name="Comma 2 3 6 4 5" xfId="5270" xr:uid="{00000000-0005-0000-0000-0000E1070000}"/>
    <cellStyle name="Comma 2 3 6 5" xfId="662" xr:uid="{00000000-0005-0000-0000-0000E2070000}"/>
    <cellStyle name="Comma 2 3 6 5 2" xfId="1463" xr:uid="{00000000-0005-0000-0000-0000E3070000}"/>
    <cellStyle name="Comma 2 3 6 5 2 2" xfId="3868" xr:uid="{00000000-0005-0000-0000-0000E4070000}"/>
    <cellStyle name="Comma 2 3 6 5 2 2 2" xfId="8671" xr:uid="{00000000-0005-0000-0000-0000E5070000}"/>
    <cellStyle name="Comma 2 3 6 5 2 3" xfId="6270" xr:uid="{00000000-0005-0000-0000-0000E6070000}"/>
    <cellStyle name="Comma 2 3 6 5 3" xfId="2263" xr:uid="{00000000-0005-0000-0000-0000E7070000}"/>
    <cellStyle name="Comma 2 3 6 5 3 2" xfId="4668" xr:uid="{00000000-0005-0000-0000-0000E8070000}"/>
    <cellStyle name="Comma 2 3 6 5 3 2 2" xfId="9471" xr:uid="{00000000-0005-0000-0000-0000E9070000}"/>
    <cellStyle name="Comma 2 3 6 5 3 3" xfId="7070" xr:uid="{00000000-0005-0000-0000-0000EA070000}"/>
    <cellStyle name="Comma 2 3 6 5 4" xfId="3068" xr:uid="{00000000-0005-0000-0000-0000EB070000}"/>
    <cellStyle name="Comma 2 3 6 5 4 2" xfId="7871" xr:uid="{00000000-0005-0000-0000-0000EC070000}"/>
    <cellStyle name="Comma 2 3 6 5 5" xfId="5470" xr:uid="{00000000-0005-0000-0000-0000ED070000}"/>
    <cellStyle name="Comma 2 3 6 6" xfId="863" xr:uid="{00000000-0005-0000-0000-0000EE070000}"/>
    <cellStyle name="Comma 2 3 6 6 2" xfId="3268" xr:uid="{00000000-0005-0000-0000-0000EF070000}"/>
    <cellStyle name="Comma 2 3 6 6 2 2" xfId="8071" xr:uid="{00000000-0005-0000-0000-0000F0070000}"/>
    <cellStyle name="Comma 2 3 6 6 3" xfId="5670" xr:uid="{00000000-0005-0000-0000-0000F1070000}"/>
    <cellStyle name="Comma 2 3 6 7" xfId="1663" xr:uid="{00000000-0005-0000-0000-0000F2070000}"/>
    <cellStyle name="Comma 2 3 6 7 2" xfId="4068" xr:uid="{00000000-0005-0000-0000-0000F3070000}"/>
    <cellStyle name="Comma 2 3 6 7 2 2" xfId="8871" xr:uid="{00000000-0005-0000-0000-0000F4070000}"/>
    <cellStyle name="Comma 2 3 6 7 3" xfId="6470" xr:uid="{00000000-0005-0000-0000-0000F5070000}"/>
    <cellStyle name="Comma 2 3 6 8" xfId="2468" xr:uid="{00000000-0005-0000-0000-0000F6070000}"/>
    <cellStyle name="Comma 2 3 6 8 2" xfId="7271" xr:uid="{00000000-0005-0000-0000-0000F7070000}"/>
    <cellStyle name="Comma 2 3 6 9" xfId="4870" xr:uid="{00000000-0005-0000-0000-0000F8070000}"/>
    <cellStyle name="Comma 2 3 7" xfId="112" xr:uid="{00000000-0005-0000-0000-0000F9070000}"/>
    <cellStyle name="Comma 2 3 7 2" xfId="312" xr:uid="{00000000-0005-0000-0000-0000FA070000}"/>
    <cellStyle name="Comma 2 3 7 2 2" xfId="1113" xr:uid="{00000000-0005-0000-0000-0000FB070000}"/>
    <cellStyle name="Comma 2 3 7 2 2 2" xfId="3518" xr:uid="{00000000-0005-0000-0000-0000FC070000}"/>
    <cellStyle name="Comma 2 3 7 2 2 2 2" xfId="8321" xr:uid="{00000000-0005-0000-0000-0000FD070000}"/>
    <cellStyle name="Comma 2 3 7 2 2 3" xfId="5920" xr:uid="{00000000-0005-0000-0000-0000FE070000}"/>
    <cellStyle name="Comma 2 3 7 2 3" xfId="1913" xr:uid="{00000000-0005-0000-0000-0000FF070000}"/>
    <cellStyle name="Comma 2 3 7 2 3 2" xfId="4318" xr:uid="{00000000-0005-0000-0000-000000080000}"/>
    <cellStyle name="Comma 2 3 7 2 3 2 2" xfId="9121" xr:uid="{00000000-0005-0000-0000-000001080000}"/>
    <cellStyle name="Comma 2 3 7 2 3 3" xfId="6720" xr:uid="{00000000-0005-0000-0000-000002080000}"/>
    <cellStyle name="Comma 2 3 7 2 4" xfId="2718" xr:uid="{00000000-0005-0000-0000-000003080000}"/>
    <cellStyle name="Comma 2 3 7 2 4 2" xfId="7521" xr:uid="{00000000-0005-0000-0000-000004080000}"/>
    <cellStyle name="Comma 2 3 7 2 5" xfId="5120" xr:uid="{00000000-0005-0000-0000-000005080000}"/>
    <cellStyle name="Comma 2 3 7 3" xfId="512" xr:uid="{00000000-0005-0000-0000-000006080000}"/>
    <cellStyle name="Comma 2 3 7 3 2" xfId="1313" xr:uid="{00000000-0005-0000-0000-000007080000}"/>
    <cellStyle name="Comma 2 3 7 3 2 2" xfId="3718" xr:uid="{00000000-0005-0000-0000-000008080000}"/>
    <cellStyle name="Comma 2 3 7 3 2 2 2" xfId="8521" xr:uid="{00000000-0005-0000-0000-000009080000}"/>
    <cellStyle name="Comma 2 3 7 3 2 3" xfId="6120" xr:uid="{00000000-0005-0000-0000-00000A080000}"/>
    <cellStyle name="Comma 2 3 7 3 3" xfId="2113" xr:uid="{00000000-0005-0000-0000-00000B080000}"/>
    <cellStyle name="Comma 2 3 7 3 3 2" xfId="4518" xr:uid="{00000000-0005-0000-0000-00000C080000}"/>
    <cellStyle name="Comma 2 3 7 3 3 2 2" xfId="9321" xr:uid="{00000000-0005-0000-0000-00000D080000}"/>
    <cellStyle name="Comma 2 3 7 3 3 3" xfId="6920" xr:uid="{00000000-0005-0000-0000-00000E080000}"/>
    <cellStyle name="Comma 2 3 7 3 4" xfId="2918" xr:uid="{00000000-0005-0000-0000-00000F080000}"/>
    <cellStyle name="Comma 2 3 7 3 4 2" xfId="7721" xr:uid="{00000000-0005-0000-0000-000010080000}"/>
    <cellStyle name="Comma 2 3 7 3 5" xfId="5320" xr:uid="{00000000-0005-0000-0000-000011080000}"/>
    <cellStyle name="Comma 2 3 7 4" xfId="712" xr:uid="{00000000-0005-0000-0000-000012080000}"/>
    <cellStyle name="Comma 2 3 7 4 2" xfId="1513" xr:uid="{00000000-0005-0000-0000-000013080000}"/>
    <cellStyle name="Comma 2 3 7 4 2 2" xfId="3918" xr:uid="{00000000-0005-0000-0000-000014080000}"/>
    <cellStyle name="Comma 2 3 7 4 2 2 2" xfId="8721" xr:uid="{00000000-0005-0000-0000-000015080000}"/>
    <cellStyle name="Comma 2 3 7 4 2 3" xfId="6320" xr:uid="{00000000-0005-0000-0000-000016080000}"/>
    <cellStyle name="Comma 2 3 7 4 3" xfId="2313" xr:uid="{00000000-0005-0000-0000-000017080000}"/>
    <cellStyle name="Comma 2 3 7 4 3 2" xfId="4718" xr:uid="{00000000-0005-0000-0000-000018080000}"/>
    <cellStyle name="Comma 2 3 7 4 3 2 2" xfId="9521" xr:uid="{00000000-0005-0000-0000-000019080000}"/>
    <cellStyle name="Comma 2 3 7 4 3 3" xfId="7120" xr:uid="{00000000-0005-0000-0000-00001A080000}"/>
    <cellStyle name="Comma 2 3 7 4 4" xfId="3118" xr:uid="{00000000-0005-0000-0000-00001B080000}"/>
    <cellStyle name="Comma 2 3 7 4 4 2" xfId="7921" xr:uid="{00000000-0005-0000-0000-00001C080000}"/>
    <cellStyle name="Comma 2 3 7 4 5" xfId="5520" xr:uid="{00000000-0005-0000-0000-00001D080000}"/>
    <cellStyle name="Comma 2 3 7 5" xfId="913" xr:uid="{00000000-0005-0000-0000-00001E080000}"/>
    <cellStyle name="Comma 2 3 7 5 2" xfId="3318" xr:uid="{00000000-0005-0000-0000-00001F080000}"/>
    <cellStyle name="Comma 2 3 7 5 2 2" xfId="8121" xr:uid="{00000000-0005-0000-0000-000020080000}"/>
    <cellStyle name="Comma 2 3 7 5 3" xfId="5720" xr:uid="{00000000-0005-0000-0000-000021080000}"/>
    <cellStyle name="Comma 2 3 7 6" xfId="1713" xr:uid="{00000000-0005-0000-0000-000022080000}"/>
    <cellStyle name="Comma 2 3 7 6 2" xfId="4118" xr:uid="{00000000-0005-0000-0000-000023080000}"/>
    <cellStyle name="Comma 2 3 7 6 2 2" xfId="8921" xr:uid="{00000000-0005-0000-0000-000024080000}"/>
    <cellStyle name="Comma 2 3 7 6 3" xfId="6520" xr:uid="{00000000-0005-0000-0000-000025080000}"/>
    <cellStyle name="Comma 2 3 7 7" xfId="2518" xr:uid="{00000000-0005-0000-0000-000026080000}"/>
    <cellStyle name="Comma 2 3 7 7 2" xfId="7321" xr:uid="{00000000-0005-0000-0000-000027080000}"/>
    <cellStyle name="Comma 2 3 7 8" xfId="4920" xr:uid="{00000000-0005-0000-0000-000028080000}"/>
    <cellStyle name="Comma 2 3 8" xfId="212" xr:uid="{00000000-0005-0000-0000-000029080000}"/>
    <cellStyle name="Comma 2 3 8 2" xfId="1013" xr:uid="{00000000-0005-0000-0000-00002A080000}"/>
    <cellStyle name="Comma 2 3 8 2 2" xfId="3418" xr:uid="{00000000-0005-0000-0000-00002B080000}"/>
    <cellStyle name="Comma 2 3 8 2 2 2" xfId="8221" xr:uid="{00000000-0005-0000-0000-00002C080000}"/>
    <cellStyle name="Comma 2 3 8 2 3" xfId="5820" xr:uid="{00000000-0005-0000-0000-00002D080000}"/>
    <cellStyle name="Comma 2 3 8 3" xfId="1813" xr:uid="{00000000-0005-0000-0000-00002E080000}"/>
    <cellStyle name="Comma 2 3 8 3 2" xfId="4218" xr:uid="{00000000-0005-0000-0000-00002F080000}"/>
    <cellStyle name="Comma 2 3 8 3 2 2" xfId="9021" xr:uid="{00000000-0005-0000-0000-000030080000}"/>
    <cellStyle name="Comma 2 3 8 3 3" xfId="6620" xr:uid="{00000000-0005-0000-0000-000031080000}"/>
    <cellStyle name="Comma 2 3 8 4" xfId="2618" xr:uid="{00000000-0005-0000-0000-000032080000}"/>
    <cellStyle name="Comma 2 3 8 4 2" xfId="7421" xr:uid="{00000000-0005-0000-0000-000033080000}"/>
    <cellStyle name="Comma 2 3 8 5" xfId="5020" xr:uid="{00000000-0005-0000-0000-000034080000}"/>
    <cellStyle name="Comma 2 3 9" xfId="412" xr:uid="{00000000-0005-0000-0000-000035080000}"/>
    <cellStyle name="Comma 2 3 9 2" xfId="1213" xr:uid="{00000000-0005-0000-0000-000036080000}"/>
    <cellStyle name="Comma 2 3 9 2 2" xfId="3618" xr:uid="{00000000-0005-0000-0000-000037080000}"/>
    <cellStyle name="Comma 2 3 9 2 2 2" xfId="8421" xr:uid="{00000000-0005-0000-0000-000038080000}"/>
    <cellStyle name="Comma 2 3 9 2 3" xfId="6020" xr:uid="{00000000-0005-0000-0000-000039080000}"/>
    <cellStyle name="Comma 2 3 9 3" xfId="2013" xr:uid="{00000000-0005-0000-0000-00003A080000}"/>
    <cellStyle name="Comma 2 3 9 3 2" xfId="4418" xr:uid="{00000000-0005-0000-0000-00003B080000}"/>
    <cellStyle name="Comma 2 3 9 3 2 2" xfId="9221" xr:uid="{00000000-0005-0000-0000-00003C080000}"/>
    <cellStyle name="Comma 2 3 9 3 3" xfId="6820" xr:uid="{00000000-0005-0000-0000-00003D080000}"/>
    <cellStyle name="Comma 2 3 9 4" xfId="2818" xr:uid="{00000000-0005-0000-0000-00003E080000}"/>
    <cellStyle name="Comma 2 3 9 4 2" xfId="7621" xr:uid="{00000000-0005-0000-0000-00003F080000}"/>
    <cellStyle name="Comma 2 3 9 5" xfId="5220" xr:uid="{00000000-0005-0000-0000-000040080000}"/>
    <cellStyle name="Comma 2 4" xfId="12" xr:uid="{00000000-0005-0000-0000-000041080000}"/>
    <cellStyle name="Comma 2 4 10" xfId="614" xr:uid="{00000000-0005-0000-0000-000042080000}"/>
    <cellStyle name="Comma 2 4 10 2" xfId="1415" xr:uid="{00000000-0005-0000-0000-000043080000}"/>
    <cellStyle name="Comma 2 4 10 2 2" xfId="3820" xr:uid="{00000000-0005-0000-0000-000044080000}"/>
    <cellStyle name="Comma 2 4 10 2 2 2" xfId="8623" xr:uid="{00000000-0005-0000-0000-000045080000}"/>
    <cellStyle name="Comma 2 4 10 2 3" xfId="6222" xr:uid="{00000000-0005-0000-0000-000046080000}"/>
    <cellStyle name="Comma 2 4 10 3" xfId="2215" xr:uid="{00000000-0005-0000-0000-000047080000}"/>
    <cellStyle name="Comma 2 4 10 3 2" xfId="4620" xr:uid="{00000000-0005-0000-0000-000048080000}"/>
    <cellStyle name="Comma 2 4 10 3 2 2" xfId="9423" xr:uid="{00000000-0005-0000-0000-000049080000}"/>
    <cellStyle name="Comma 2 4 10 3 3" xfId="7022" xr:uid="{00000000-0005-0000-0000-00004A080000}"/>
    <cellStyle name="Comma 2 4 10 4" xfId="3020" xr:uid="{00000000-0005-0000-0000-00004B080000}"/>
    <cellStyle name="Comma 2 4 10 4 2" xfId="7823" xr:uid="{00000000-0005-0000-0000-00004C080000}"/>
    <cellStyle name="Comma 2 4 10 5" xfId="5422" xr:uid="{00000000-0005-0000-0000-00004D080000}"/>
    <cellStyle name="Comma 2 4 11" xfId="815" xr:uid="{00000000-0005-0000-0000-00004E080000}"/>
    <cellStyle name="Comma 2 4 11 2" xfId="3220" xr:uid="{00000000-0005-0000-0000-00004F080000}"/>
    <cellStyle name="Comma 2 4 11 2 2" xfId="8023" xr:uid="{00000000-0005-0000-0000-000050080000}"/>
    <cellStyle name="Comma 2 4 11 3" xfId="5622" xr:uid="{00000000-0005-0000-0000-000051080000}"/>
    <cellStyle name="Comma 2 4 12" xfId="1615" xr:uid="{00000000-0005-0000-0000-000052080000}"/>
    <cellStyle name="Comma 2 4 12 2" xfId="4020" xr:uid="{00000000-0005-0000-0000-000053080000}"/>
    <cellStyle name="Comma 2 4 12 2 2" xfId="8823" xr:uid="{00000000-0005-0000-0000-000054080000}"/>
    <cellStyle name="Comma 2 4 12 3" xfId="6422" xr:uid="{00000000-0005-0000-0000-000055080000}"/>
    <cellStyle name="Comma 2 4 13" xfId="2420" xr:uid="{00000000-0005-0000-0000-000056080000}"/>
    <cellStyle name="Comma 2 4 13 2" xfId="7223" xr:uid="{00000000-0005-0000-0000-000057080000}"/>
    <cellStyle name="Comma 2 4 14" xfId="4822" xr:uid="{00000000-0005-0000-0000-000058080000}"/>
    <cellStyle name="Comma 2 4 2" xfId="23" xr:uid="{00000000-0005-0000-0000-000059080000}"/>
    <cellStyle name="Comma 2 4 2 10" xfId="4832" xr:uid="{00000000-0005-0000-0000-00005A080000}"/>
    <cellStyle name="Comma 2 4 2 2" xfId="74" xr:uid="{00000000-0005-0000-0000-00005B080000}"/>
    <cellStyle name="Comma 2 4 2 2 2" xfId="174" xr:uid="{00000000-0005-0000-0000-00005C080000}"/>
    <cellStyle name="Comma 2 4 2 2 2 2" xfId="374" xr:uid="{00000000-0005-0000-0000-00005D080000}"/>
    <cellStyle name="Comma 2 4 2 2 2 2 2" xfId="1175" xr:uid="{00000000-0005-0000-0000-00005E080000}"/>
    <cellStyle name="Comma 2 4 2 2 2 2 2 2" xfId="3580" xr:uid="{00000000-0005-0000-0000-00005F080000}"/>
    <cellStyle name="Comma 2 4 2 2 2 2 2 2 2" xfId="8383" xr:uid="{00000000-0005-0000-0000-000060080000}"/>
    <cellStyle name="Comma 2 4 2 2 2 2 2 3" xfId="5982" xr:uid="{00000000-0005-0000-0000-000061080000}"/>
    <cellStyle name="Comma 2 4 2 2 2 2 3" xfId="1975" xr:uid="{00000000-0005-0000-0000-000062080000}"/>
    <cellStyle name="Comma 2 4 2 2 2 2 3 2" xfId="4380" xr:uid="{00000000-0005-0000-0000-000063080000}"/>
    <cellStyle name="Comma 2 4 2 2 2 2 3 2 2" xfId="9183" xr:uid="{00000000-0005-0000-0000-000064080000}"/>
    <cellStyle name="Comma 2 4 2 2 2 2 3 3" xfId="6782" xr:uid="{00000000-0005-0000-0000-000065080000}"/>
    <cellStyle name="Comma 2 4 2 2 2 2 4" xfId="2780" xr:uid="{00000000-0005-0000-0000-000066080000}"/>
    <cellStyle name="Comma 2 4 2 2 2 2 4 2" xfId="7583" xr:uid="{00000000-0005-0000-0000-000067080000}"/>
    <cellStyle name="Comma 2 4 2 2 2 2 5" xfId="5182" xr:uid="{00000000-0005-0000-0000-000068080000}"/>
    <cellStyle name="Comma 2 4 2 2 2 3" xfId="574" xr:uid="{00000000-0005-0000-0000-000069080000}"/>
    <cellStyle name="Comma 2 4 2 2 2 3 2" xfId="1375" xr:uid="{00000000-0005-0000-0000-00006A080000}"/>
    <cellStyle name="Comma 2 4 2 2 2 3 2 2" xfId="3780" xr:uid="{00000000-0005-0000-0000-00006B080000}"/>
    <cellStyle name="Comma 2 4 2 2 2 3 2 2 2" xfId="8583" xr:uid="{00000000-0005-0000-0000-00006C080000}"/>
    <cellStyle name="Comma 2 4 2 2 2 3 2 3" xfId="6182" xr:uid="{00000000-0005-0000-0000-00006D080000}"/>
    <cellStyle name="Comma 2 4 2 2 2 3 3" xfId="2175" xr:uid="{00000000-0005-0000-0000-00006E080000}"/>
    <cellStyle name="Comma 2 4 2 2 2 3 3 2" xfId="4580" xr:uid="{00000000-0005-0000-0000-00006F080000}"/>
    <cellStyle name="Comma 2 4 2 2 2 3 3 2 2" xfId="9383" xr:uid="{00000000-0005-0000-0000-000070080000}"/>
    <cellStyle name="Comma 2 4 2 2 2 3 3 3" xfId="6982" xr:uid="{00000000-0005-0000-0000-000071080000}"/>
    <cellStyle name="Comma 2 4 2 2 2 3 4" xfId="2980" xr:uid="{00000000-0005-0000-0000-000072080000}"/>
    <cellStyle name="Comma 2 4 2 2 2 3 4 2" xfId="7783" xr:uid="{00000000-0005-0000-0000-000073080000}"/>
    <cellStyle name="Comma 2 4 2 2 2 3 5" xfId="5382" xr:uid="{00000000-0005-0000-0000-000074080000}"/>
    <cellStyle name="Comma 2 4 2 2 2 4" xfId="774" xr:uid="{00000000-0005-0000-0000-000075080000}"/>
    <cellStyle name="Comma 2 4 2 2 2 4 2" xfId="1575" xr:uid="{00000000-0005-0000-0000-000076080000}"/>
    <cellStyle name="Comma 2 4 2 2 2 4 2 2" xfId="3980" xr:uid="{00000000-0005-0000-0000-000077080000}"/>
    <cellStyle name="Comma 2 4 2 2 2 4 2 2 2" xfId="8783" xr:uid="{00000000-0005-0000-0000-000078080000}"/>
    <cellStyle name="Comma 2 4 2 2 2 4 2 3" xfId="6382" xr:uid="{00000000-0005-0000-0000-000079080000}"/>
    <cellStyle name="Comma 2 4 2 2 2 4 3" xfId="2375" xr:uid="{00000000-0005-0000-0000-00007A080000}"/>
    <cellStyle name="Comma 2 4 2 2 2 4 3 2" xfId="4780" xr:uid="{00000000-0005-0000-0000-00007B080000}"/>
    <cellStyle name="Comma 2 4 2 2 2 4 3 2 2" xfId="9583" xr:uid="{00000000-0005-0000-0000-00007C080000}"/>
    <cellStyle name="Comma 2 4 2 2 2 4 3 3" xfId="7182" xr:uid="{00000000-0005-0000-0000-00007D080000}"/>
    <cellStyle name="Comma 2 4 2 2 2 4 4" xfId="3180" xr:uid="{00000000-0005-0000-0000-00007E080000}"/>
    <cellStyle name="Comma 2 4 2 2 2 4 4 2" xfId="7983" xr:uid="{00000000-0005-0000-0000-00007F080000}"/>
    <cellStyle name="Comma 2 4 2 2 2 4 5" xfId="5582" xr:uid="{00000000-0005-0000-0000-000080080000}"/>
    <cellStyle name="Comma 2 4 2 2 2 5" xfId="975" xr:uid="{00000000-0005-0000-0000-000081080000}"/>
    <cellStyle name="Comma 2 4 2 2 2 5 2" xfId="3380" xr:uid="{00000000-0005-0000-0000-000082080000}"/>
    <cellStyle name="Comma 2 4 2 2 2 5 2 2" xfId="8183" xr:uid="{00000000-0005-0000-0000-000083080000}"/>
    <cellStyle name="Comma 2 4 2 2 2 5 3" xfId="5782" xr:uid="{00000000-0005-0000-0000-000084080000}"/>
    <cellStyle name="Comma 2 4 2 2 2 6" xfId="1775" xr:uid="{00000000-0005-0000-0000-000085080000}"/>
    <cellStyle name="Comma 2 4 2 2 2 6 2" xfId="4180" xr:uid="{00000000-0005-0000-0000-000086080000}"/>
    <cellStyle name="Comma 2 4 2 2 2 6 2 2" xfId="8983" xr:uid="{00000000-0005-0000-0000-000087080000}"/>
    <cellStyle name="Comma 2 4 2 2 2 6 3" xfId="6582" xr:uid="{00000000-0005-0000-0000-000088080000}"/>
    <cellStyle name="Comma 2 4 2 2 2 7" xfId="2580" xr:uid="{00000000-0005-0000-0000-000089080000}"/>
    <cellStyle name="Comma 2 4 2 2 2 7 2" xfId="7383" xr:uid="{00000000-0005-0000-0000-00008A080000}"/>
    <cellStyle name="Comma 2 4 2 2 2 8" xfId="4982" xr:uid="{00000000-0005-0000-0000-00008B080000}"/>
    <cellStyle name="Comma 2 4 2 2 3" xfId="274" xr:uid="{00000000-0005-0000-0000-00008C080000}"/>
    <cellStyle name="Comma 2 4 2 2 3 2" xfId="1075" xr:uid="{00000000-0005-0000-0000-00008D080000}"/>
    <cellStyle name="Comma 2 4 2 2 3 2 2" xfId="3480" xr:uid="{00000000-0005-0000-0000-00008E080000}"/>
    <cellStyle name="Comma 2 4 2 2 3 2 2 2" xfId="8283" xr:uid="{00000000-0005-0000-0000-00008F080000}"/>
    <cellStyle name="Comma 2 4 2 2 3 2 3" xfId="5882" xr:uid="{00000000-0005-0000-0000-000090080000}"/>
    <cellStyle name="Comma 2 4 2 2 3 3" xfId="1875" xr:uid="{00000000-0005-0000-0000-000091080000}"/>
    <cellStyle name="Comma 2 4 2 2 3 3 2" xfId="4280" xr:uid="{00000000-0005-0000-0000-000092080000}"/>
    <cellStyle name="Comma 2 4 2 2 3 3 2 2" xfId="9083" xr:uid="{00000000-0005-0000-0000-000093080000}"/>
    <cellStyle name="Comma 2 4 2 2 3 3 3" xfId="6682" xr:uid="{00000000-0005-0000-0000-000094080000}"/>
    <cellStyle name="Comma 2 4 2 2 3 4" xfId="2680" xr:uid="{00000000-0005-0000-0000-000095080000}"/>
    <cellStyle name="Comma 2 4 2 2 3 4 2" xfId="7483" xr:uid="{00000000-0005-0000-0000-000096080000}"/>
    <cellStyle name="Comma 2 4 2 2 3 5" xfId="5082" xr:uid="{00000000-0005-0000-0000-000097080000}"/>
    <cellStyle name="Comma 2 4 2 2 4" xfId="474" xr:uid="{00000000-0005-0000-0000-000098080000}"/>
    <cellStyle name="Comma 2 4 2 2 4 2" xfId="1275" xr:uid="{00000000-0005-0000-0000-000099080000}"/>
    <cellStyle name="Comma 2 4 2 2 4 2 2" xfId="3680" xr:uid="{00000000-0005-0000-0000-00009A080000}"/>
    <cellStyle name="Comma 2 4 2 2 4 2 2 2" xfId="8483" xr:uid="{00000000-0005-0000-0000-00009B080000}"/>
    <cellStyle name="Comma 2 4 2 2 4 2 3" xfId="6082" xr:uid="{00000000-0005-0000-0000-00009C080000}"/>
    <cellStyle name="Comma 2 4 2 2 4 3" xfId="2075" xr:uid="{00000000-0005-0000-0000-00009D080000}"/>
    <cellStyle name="Comma 2 4 2 2 4 3 2" xfId="4480" xr:uid="{00000000-0005-0000-0000-00009E080000}"/>
    <cellStyle name="Comma 2 4 2 2 4 3 2 2" xfId="9283" xr:uid="{00000000-0005-0000-0000-00009F080000}"/>
    <cellStyle name="Comma 2 4 2 2 4 3 3" xfId="6882" xr:uid="{00000000-0005-0000-0000-0000A0080000}"/>
    <cellStyle name="Comma 2 4 2 2 4 4" xfId="2880" xr:uid="{00000000-0005-0000-0000-0000A1080000}"/>
    <cellStyle name="Comma 2 4 2 2 4 4 2" xfId="7683" xr:uid="{00000000-0005-0000-0000-0000A2080000}"/>
    <cellStyle name="Comma 2 4 2 2 4 5" xfId="5282" xr:uid="{00000000-0005-0000-0000-0000A3080000}"/>
    <cellStyle name="Comma 2 4 2 2 5" xfId="674" xr:uid="{00000000-0005-0000-0000-0000A4080000}"/>
    <cellStyle name="Comma 2 4 2 2 5 2" xfId="1475" xr:uid="{00000000-0005-0000-0000-0000A5080000}"/>
    <cellStyle name="Comma 2 4 2 2 5 2 2" xfId="3880" xr:uid="{00000000-0005-0000-0000-0000A6080000}"/>
    <cellStyle name="Comma 2 4 2 2 5 2 2 2" xfId="8683" xr:uid="{00000000-0005-0000-0000-0000A7080000}"/>
    <cellStyle name="Comma 2 4 2 2 5 2 3" xfId="6282" xr:uid="{00000000-0005-0000-0000-0000A8080000}"/>
    <cellStyle name="Comma 2 4 2 2 5 3" xfId="2275" xr:uid="{00000000-0005-0000-0000-0000A9080000}"/>
    <cellStyle name="Comma 2 4 2 2 5 3 2" xfId="4680" xr:uid="{00000000-0005-0000-0000-0000AA080000}"/>
    <cellStyle name="Comma 2 4 2 2 5 3 2 2" xfId="9483" xr:uid="{00000000-0005-0000-0000-0000AB080000}"/>
    <cellStyle name="Comma 2 4 2 2 5 3 3" xfId="7082" xr:uid="{00000000-0005-0000-0000-0000AC080000}"/>
    <cellStyle name="Comma 2 4 2 2 5 4" xfId="3080" xr:uid="{00000000-0005-0000-0000-0000AD080000}"/>
    <cellStyle name="Comma 2 4 2 2 5 4 2" xfId="7883" xr:uid="{00000000-0005-0000-0000-0000AE080000}"/>
    <cellStyle name="Comma 2 4 2 2 5 5" xfId="5482" xr:uid="{00000000-0005-0000-0000-0000AF080000}"/>
    <cellStyle name="Comma 2 4 2 2 6" xfId="875" xr:uid="{00000000-0005-0000-0000-0000B0080000}"/>
    <cellStyle name="Comma 2 4 2 2 6 2" xfId="3280" xr:uid="{00000000-0005-0000-0000-0000B1080000}"/>
    <cellStyle name="Comma 2 4 2 2 6 2 2" xfId="8083" xr:uid="{00000000-0005-0000-0000-0000B2080000}"/>
    <cellStyle name="Comma 2 4 2 2 6 3" xfId="5682" xr:uid="{00000000-0005-0000-0000-0000B3080000}"/>
    <cellStyle name="Comma 2 4 2 2 7" xfId="1675" xr:uid="{00000000-0005-0000-0000-0000B4080000}"/>
    <cellStyle name="Comma 2 4 2 2 7 2" xfId="4080" xr:uid="{00000000-0005-0000-0000-0000B5080000}"/>
    <cellStyle name="Comma 2 4 2 2 7 2 2" xfId="8883" xr:uid="{00000000-0005-0000-0000-0000B6080000}"/>
    <cellStyle name="Comma 2 4 2 2 7 3" xfId="6482" xr:uid="{00000000-0005-0000-0000-0000B7080000}"/>
    <cellStyle name="Comma 2 4 2 2 8" xfId="2480" xr:uid="{00000000-0005-0000-0000-0000B8080000}"/>
    <cellStyle name="Comma 2 4 2 2 8 2" xfId="7283" xr:uid="{00000000-0005-0000-0000-0000B9080000}"/>
    <cellStyle name="Comma 2 4 2 2 9" xfId="4882" xr:uid="{00000000-0005-0000-0000-0000BA080000}"/>
    <cellStyle name="Comma 2 4 2 3" xfId="124" xr:uid="{00000000-0005-0000-0000-0000BB080000}"/>
    <cellStyle name="Comma 2 4 2 3 2" xfId="324" xr:uid="{00000000-0005-0000-0000-0000BC080000}"/>
    <cellStyle name="Comma 2 4 2 3 2 2" xfId="1125" xr:uid="{00000000-0005-0000-0000-0000BD080000}"/>
    <cellStyle name="Comma 2 4 2 3 2 2 2" xfId="3530" xr:uid="{00000000-0005-0000-0000-0000BE080000}"/>
    <cellStyle name="Comma 2 4 2 3 2 2 2 2" xfId="8333" xr:uid="{00000000-0005-0000-0000-0000BF080000}"/>
    <cellStyle name="Comma 2 4 2 3 2 2 3" xfId="5932" xr:uid="{00000000-0005-0000-0000-0000C0080000}"/>
    <cellStyle name="Comma 2 4 2 3 2 3" xfId="1925" xr:uid="{00000000-0005-0000-0000-0000C1080000}"/>
    <cellStyle name="Comma 2 4 2 3 2 3 2" xfId="4330" xr:uid="{00000000-0005-0000-0000-0000C2080000}"/>
    <cellStyle name="Comma 2 4 2 3 2 3 2 2" xfId="9133" xr:uid="{00000000-0005-0000-0000-0000C3080000}"/>
    <cellStyle name="Comma 2 4 2 3 2 3 3" xfId="6732" xr:uid="{00000000-0005-0000-0000-0000C4080000}"/>
    <cellStyle name="Comma 2 4 2 3 2 4" xfId="2730" xr:uid="{00000000-0005-0000-0000-0000C5080000}"/>
    <cellStyle name="Comma 2 4 2 3 2 4 2" xfId="7533" xr:uid="{00000000-0005-0000-0000-0000C6080000}"/>
    <cellStyle name="Comma 2 4 2 3 2 5" xfId="5132" xr:uid="{00000000-0005-0000-0000-0000C7080000}"/>
    <cellStyle name="Comma 2 4 2 3 3" xfId="524" xr:uid="{00000000-0005-0000-0000-0000C8080000}"/>
    <cellStyle name="Comma 2 4 2 3 3 2" xfId="1325" xr:uid="{00000000-0005-0000-0000-0000C9080000}"/>
    <cellStyle name="Comma 2 4 2 3 3 2 2" xfId="3730" xr:uid="{00000000-0005-0000-0000-0000CA080000}"/>
    <cellStyle name="Comma 2 4 2 3 3 2 2 2" xfId="8533" xr:uid="{00000000-0005-0000-0000-0000CB080000}"/>
    <cellStyle name="Comma 2 4 2 3 3 2 3" xfId="6132" xr:uid="{00000000-0005-0000-0000-0000CC080000}"/>
    <cellStyle name="Comma 2 4 2 3 3 3" xfId="2125" xr:uid="{00000000-0005-0000-0000-0000CD080000}"/>
    <cellStyle name="Comma 2 4 2 3 3 3 2" xfId="4530" xr:uid="{00000000-0005-0000-0000-0000CE080000}"/>
    <cellStyle name="Comma 2 4 2 3 3 3 2 2" xfId="9333" xr:uid="{00000000-0005-0000-0000-0000CF080000}"/>
    <cellStyle name="Comma 2 4 2 3 3 3 3" xfId="6932" xr:uid="{00000000-0005-0000-0000-0000D0080000}"/>
    <cellStyle name="Comma 2 4 2 3 3 4" xfId="2930" xr:uid="{00000000-0005-0000-0000-0000D1080000}"/>
    <cellStyle name="Comma 2 4 2 3 3 4 2" xfId="7733" xr:uid="{00000000-0005-0000-0000-0000D2080000}"/>
    <cellStyle name="Comma 2 4 2 3 3 5" xfId="5332" xr:uid="{00000000-0005-0000-0000-0000D3080000}"/>
    <cellStyle name="Comma 2 4 2 3 4" xfId="724" xr:uid="{00000000-0005-0000-0000-0000D4080000}"/>
    <cellStyle name="Comma 2 4 2 3 4 2" xfId="1525" xr:uid="{00000000-0005-0000-0000-0000D5080000}"/>
    <cellStyle name="Comma 2 4 2 3 4 2 2" xfId="3930" xr:uid="{00000000-0005-0000-0000-0000D6080000}"/>
    <cellStyle name="Comma 2 4 2 3 4 2 2 2" xfId="8733" xr:uid="{00000000-0005-0000-0000-0000D7080000}"/>
    <cellStyle name="Comma 2 4 2 3 4 2 3" xfId="6332" xr:uid="{00000000-0005-0000-0000-0000D8080000}"/>
    <cellStyle name="Comma 2 4 2 3 4 3" xfId="2325" xr:uid="{00000000-0005-0000-0000-0000D9080000}"/>
    <cellStyle name="Comma 2 4 2 3 4 3 2" xfId="4730" xr:uid="{00000000-0005-0000-0000-0000DA080000}"/>
    <cellStyle name="Comma 2 4 2 3 4 3 2 2" xfId="9533" xr:uid="{00000000-0005-0000-0000-0000DB080000}"/>
    <cellStyle name="Comma 2 4 2 3 4 3 3" xfId="7132" xr:uid="{00000000-0005-0000-0000-0000DC080000}"/>
    <cellStyle name="Comma 2 4 2 3 4 4" xfId="3130" xr:uid="{00000000-0005-0000-0000-0000DD080000}"/>
    <cellStyle name="Comma 2 4 2 3 4 4 2" xfId="7933" xr:uid="{00000000-0005-0000-0000-0000DE080000}"/>
    <cellStyle name="Comma 2 4 2 3 4 5" xfId="5532" xr:uid="{00000000-0005-0000-0000-0000DF080000}"/>
    <cellStyle name="Comma 2 4 2 3 5" xfId="925" xr:uid="{00000000-0005-0000-0000-0000E0080000}"/>
    <cellStyle name="Comma 2 4 2 3 5 2" xfId="3330" xr:uid="{00000000-0005-0000-0000-0000E1080000}"/>
    <cellStyle name="Comma 2 4 2 3 5 2 2" xfId="8133" xr:uid="{00000000-0005-0000-0000-0000E2080000}"/>
    <cellStyle name="Comma 2 4 2 3 5 3" xfId="5732" xr:uid="{00000000-0005-0000-0000-0000E3080000}"/>
    <cellStyle name="Comma 2 4 2 3 6" xfId="1725" xr:uid="{00000000-0005-0000-0000-0000E4080000}"/>
    <cellStyle name="Comma 2 4 2 3 6 2" xfId="4130" xr:uid="{00000000-0005-0000-0000-0000E5080000}"/>
    <cellStyle name="Comma 2 4 2 3 6 2 2" xfId="8933" xr:uid="{00000000-0005-0000-0000-0000E6080000}"/>
    <cellStyle name="Comma 2 4 2 3 6 3" xfId="6532" xr:uid="{00000000-0005-0000-0000-0000E7080000}"/>
    <cellStyle name="Comma 2 4 2 3 7" xfId="2530" xr:uid="{00000000-0005-0000-0000-0000E8080000}"/>
    <cellStyle name="Comma 2 4 2 3 7 2" xfId="7333" xr:uid="{00000000-0005-0000-0000-0000E9080000}"/>
    <cellStyle name="Comma 2 4 2 3 8" xfId="4932" xr:uid="{00000000-0005-0000-0000-0000EA080000}"/>
    <cellStyle name="Comma 2 4 2 4" xfId="224" xr:uid="{00000000-0005-0000-0000-0000EB080000}"/>
    <cellStyle name="Comma 2 4 2 4 2" xfId="1025" xr:uid="{00000000-0005-0000-0000-0000EC080000}"/>
    <cellStyle name="Comma 2 4 2 4 2 2" xfId="3430" xr:uid="{00000000-0005-0000-0000-0000ED080000}"/>
    <cellStyle name="Comma 2 4 2 4 2 2 2" xfId="8233" xr:uid="{00000000-0005-0000-0000-0000EE080000}"/>
    <cellStyle name="Comma 2 4 2 4 2 3" xfId="5832" xr:uid="{00000000-0005-0000-0000-0000EF080000}"/>
    <cellStyle name="Comma 2 4 2 4 3" xfId="1825" xr:uid="{00000000-0005-0000-0000-0000F0080000}"/>
    <cellStyle name="Comma 2 4 2 4 3 2" xfId="4230" xr:uid="{00000000-0005-0000-0000-0000F1080000}"/>
    <cellStyle name="Comma 2 4 2 4 3 2 2" xfId="9033" xr:uid="{00000000-0005-0000-0000-0000F2080000}"/>
    <cellStyle name="Comma 2 4 2 4 3 3" xfId="6632" xr:uid="{00000000-0005-0000-0000-0000F3080000}"/>
    <cellStyle name="Comma 2 4 2 4 4" xfId="2630" xr:uid="{00000000-0005-0000-0000-0000F4080000}"/>
    <cellStyle name="Comma 2 4 2 4 4 2" xfId="7433" xr:uid="{00000000-0005-0000-0000-0000F5080000}"/>
    <cellStyle name="Comma 2 4 2 4 5" xfId="5032" xr:uid="{00000000-0005-0000-0000-0000F6080000}"/>
    <cellStyle name="Comma 2 4 2 5" xfId="424" xr:uid="{00000000-0005-0000-0000-0000F7080000}"/>
    <cellStyle name="Comma 2 4 2 5 2" xfId="1225" xr:uid="{00000000-0005-0000-0000-0000F8080000}"/>
    <cellStyle name="Comma 2 4 2 5 2 2" xfId="3630" xr:uid="{00000000-0005-0000-0000-0000F9080000}"/>
    <cellStyle name="Comma 2 4 2 5 2 2 2" xfId="8433" xr:uid="{00000000-0005-0000-0000-0000FA080000}"/>
    <cellStyle name="Comma 2 4 2 5 2 3" xfId="6032" xr:uid="{00000000-0005-0000-0000-0000FB080000}"/>
    <cellStyle name="Comma 2 4 2 5 3" xfId="2025" xr:uid="{00000000-0005-0000-0000-0000FC080000}"/>
    <cellStyle name="Comma 2 4 2 5 3 2" xfId="4430" xr:uid="{00000000-0005-0000-0000-0000FD080000}"/>
    <cellStyle name="Comma 2 4 2 5 3 2 2" xfId="9233" xr:uid="{00000000-0005-0000-0000-0000FE080000}"/>
    <cellStyle name="Comma 2 4 2 5 3 3" xfId="6832" xr:uid="{00000000-0005-0000-0000-0000FF080000}"/>
    <cellStyle name="Comma 2 4 2 5 4" xfId="2830" xr:uid="{00000000-0005-0000-0000-000000090000}"/>
    <cellStyle name="Comma 2 4 2 5 4 2" xfId="7633" xr:uid="{00000000-0005-0000-0000-000001090000}"/>
    <cellStyle name="Comma 2 4 2 5 5" xfId="5232" xr:uid="{00000000-0005-0000-0000-000002090000}"/>
    <cellStyle name="Comma 2 4 2 6" xfId="624" xr:uid="{00000000-0005-0000-0000-000003090000}"/>
    <cellStyle name="Comma 2 4 2 6 2" xfId="1425" xr:uid="{00000000-0005-0000-0000-000004090000}"/>
    <cellStyle name="Comma 2 4 2 6 2 2" xfId="3830" xr:uid="{00000000-0005-0000-0000-000005090000}"/>
    <cellStyle name="Comma 2 4 2 6 2 2 2" xfId="8633" xr:uid="{00000000-0005-0000-0000-000006090000}"/>
    <cellStyle name="Comma 2 4 2 6 2 3" xfId="6232" xr:uid="{00000000-0005-0000-0000-000007090000}"/>
    <cellStyle name="Comma 2 4 2 6 3" xfId="2225" xr:uid="{00000000-0005-0000-0000-000008090000}"/>
    <cellStyle name="Comma 2 4 2 6 3 2" xfId="4630" xr:uid="{00000000-0005-0000-0000-000009090000}"/>
    <cellStyle name="Comma 2 4 2 6 3 2 2" xfId="9433" xr:uid="{00000000-0005-0000-0000-00000A090000}"/>
    <cellStyle name="Comma 2 4 2 6 3 3" xfId="7032" xr:uid="{00000000-0005-0000-0000-00000B090000}"/>
    <cellStyle name="Comma 2 4 2 6 4" xfId="3030" xr:uid="{00000000-0005-0000-0000-00000C090000}"/>
    <cellStyle name="Comma 2 4 2 6 4 2" xfId="7833" xr:uid="{00000000-0005-0000-0000-00000D090000}"/>
    <cellStyle name="Comma 2 4 2 6 5" xfId="5432" xr:uid="{00000000-0005-0000-0000-00000E090000}"/>
    <cellStyle name="Comma 2 4 2 7" xfId="825" xr:uid="{00000000-0005-0000-0000-00000F090000}"/>
    <cellStyle name="Comma 2 4 2 7 2" xfId="3230" xr:uid="{00000000-0005-0000-0000-000010090000}"/>
    <cellStyle name="Comma 2 4 2 7 2 2" xfId="8033" xr:uid="{00000000-0005-0000-0000-000011090000}"/>
    <cellStyle name="Comma 2 4 2 7 3" xfId="5632" xr:uid="{00000000-0005-0000-0000-000012090000}"/>
    <cellStyle name="Comma 2 4 2 8" xfId="1625" xr:uid="{00000000-0005-0000-0000-000013090000}"/>
    <cellStyle name="Comma 2 4 2 8 2" xfId="4030" xr:uid="{00000000-0005-0000-0000-000014090000}"/>
    <cellStyle name="Comma 2 4 2 8 2 2" xfId="8833" xr:uid="{00000000-0005-0000-0000-000015090000}"/>
    <cellStyle name="Comma 2 4 2 8 3" xfId="6432" xr:uid="{00000000-0005-0000-0000-000016090000}"/>
    <cellStyle name="Comma 2 4 2 9" xfId="2430" xr:uid="{00000000-0005-0000-0000-000017090000}"/>
    <cellStyle name="Comma 2 4 2 9 2" xfId="7233" xr:uid="{00000000-0005-0000-0000-000018090000}"/>
    <cellStyle name="Comma 2 4 3" xfId="33" xr:uid="{00000000-0005-0000-0000-000019090000}"/>
    <cellStyle name="Comma 2 4 3 10" xfId="4842" xr:uid="{00000000-0005-0000-0000-00001A090000}"/>
    <cellStyle name="Comma 2 4 3 2" xfId="84" xr:uid="{00000000-0005-0000-0000-00001B090000}"/>
    <cellStyle name="Comma 2 4 3 2 2" xfId="184" xr:uid="{00000000-0005-0000-0000-00001C090000}"/>
    <cellStyle name="Comma 2 4 3 2 2 2" xfId="384" xr:uid="{00000000-0005-0000-0000-00001D090000}"/>
    <cellStyle name="Comma 2 4 3 2 2 2 2" xfId="1185" xr:uid="{00000000-0005-0000-0000-00001E090000}"/>
    <cellStyle name="Comma 2 4 3 2 2 2 2 2" xfId="3590" xr:uid="{00000000-0005-0000-0000-00001F090000}"/>
    <cellStyle name="Comma 2 4 3 2 2 2 2 2 2" xfId="8393" xr:uid="{00000000-0005-0000-0000-000020090000}"/>
    <cellStyle name="Comma 2 4 3 2 2 2 2 3" xfId="5992" xr:uid="{00000000-0005-0000-0000-000021090000}"/>
    <cellStyle name="Comma 2 4 3 2 2 2 3" xfId="1985" xr:uid="{00000000-0005-0000-0000-000022090000}"/>
    <cellStyle name="Comma 2 4 3 2 2 2 3 2" xfId="4390" xr:uid="{00000000-0005-0000-0000-000023090000}"/>
    <cellStyle name="Comma 2 4 3 2 2 2 3 2 2" xfId="9193" xr:uid="{00000000-0005-0000-0000-000024090000}"/>
    <cellStyle name="Comma 2 4 3 2 2 2 3 3" xfId="6792" xr:uid="{00000000-0005-0000-0000-000025090000}"/>
    <cellStyle name="Comma 2 4 3 2 2 2 4" xfId="2790" xr:uid="{00000000-0005-0000-0000-000026090000}"/>
    <cellStyle name="Comma 2 4 3 2 2 2 4 2" xfId="7593" xr:uid="{00000000-0005-0000-0000-000027090000}"/>
    <cellStyle name="Comma 2 4 3 2 2 2 5" xfId="5192" xr:uid="{00000000-0005-0000-0000-000028090000}"/>
    <cellStyle name="Comma 2 4 3 2 2 3" xfId="584" xr:uid="{00000000-0005-0000-0000-000029090000}"/>
    <cellStyle name="Comma 2 4 3 2 2 3 2" xfId="1385" xr:uid="{00000000-0005-0000-0000-00002A090000}"/>
    <cellStyle name="Comma 2 4 3 2 2 3 2 2" xfId="3790" xr:uid="{00000000-0005-0000-0000-00002B090000}"/>
    <cellStyle name="Comma 2 4 3 2 2 3 2 2 2" xfId="8593" xr:uid="{00000000-0005-0000-0000-00002C090000}"/>
    <cellStyle name="Comma 2 4 3 2 2 3 2 3" xfId="6192" xr:uid="{00000000-0005-0000-0000-00002D090000}"/>
    <cellStyle name="Comma 2 4 3 2 2 3 3" xfId="2185" xr:uid="{00000000-0005-0000-0000-00002E090000}"/>
    <cellStyle name="Comma 2 4 3 2 2 3 3 2" xfId="4590" xr:uid="{00000000-0005-0000-0000-00002F090000}"/>
    <cellStyle name="Comma 2 4 3 2 2 3 3 2 2" xfId="9393" xr:uid="{00000000-0005-0000-0000-000030090000}"/>
    <cellStyle name="Comma 2 4 3 2 2 3 3 3" xfId="6992" xr:uid="{00000000-0005-0000-0000-000031090000}"/>
    <cellStyle name="Comma 2 4 3 2 2 3 4" xfId="2990" xr:uid="{00000000-0005-0000-0000-000032090000}"/>
    <cellStyle name="Comma 2 4 3 2 2 3 4 2" xfId="7793" xr:uid="{00000000-0005-0000-0000-000033090000}"/>
    <cellStyle name="Comma 2 4 3 2 2 3 5" xfId="5392" xr:uid="{00000000-0005-0000-0000-000034090000}"/>
    <cellStyle name="Comma 2 4 3 2 2 4" xfId="784" xr:uid="{00000000-0005-0000-0000-000035090000}"/>
    <cellStyle name="Comma 2 4 3 2 2 4 2" xfId="1585" xr:uid="{00000000-0005-0000-0000-000036090000}"/>
    <cellStyle name="Comma 2 4 3 2 2 4 2 2" xfId="3990" xr:uid="{00000000-0005-0000-0000-000037090000}"/>
    <cellStyle name="Comma 2 4 3 2 2 4 2 2 2" xfId="8793" xr:uid="{00000000-0005-0000-0000-000038090000}"/>
    <cellStyle name="Comma 2 4 3 2 2 4 2 3" xfId="6392" xr:uid="{00000000-0005-0000-0000-000039090000}"/>
    <cellStyle name="Comma 2 4 3 2 2 4 3" xfId="2385" xr:uid="{00000000-0005-0000-0000-00003A090000}"/>
    <cellStyle name="Comma 2 4 3 2 2 4 3 2" xfId="4790" xr:uid="{00000000-0005-0000-0000-00003B090000}"/>
    <cellStyle name="Comma 2 4 3 2 2 4 3 2 2" xfId="9593" xr:uid="{00000000-0005-0000-0000-00003C090000}"/>
    <cellStyle name="Comma 2 4 3 2 2 4 3 3" xfId="7192" xr:uid="{00000000-0005-0000-0000-00003D090000}"/>
    <cellStyle name="Comma 2 4 3 2 2 4 4" xfId="3190" xr:uid="{00000000-0005-0000-0000-00003E090000}"/>
    <cellStyle name="Comma 2 4 3 2 2 4 4 2" xfId="7993" xr:uid="{00000000-0005-0000-0000-00003F090000}"/>
    <cellStyle name="Comma 2 4 3 2 2 4 5" xfId="5592" xr:uid="{00000000-0005-0000-0000-000040090000}"/>
    <cellStyle name="Comma 2 4 3 2 2 5" xfId="985" xr:uid="{00000000-0005-0000-0000-000041090000}"/>
    <cellStyle name="Comma 2 4 3 2 2 5 2" xfId="3390" xr:uid="{00000000-0005-0000-0000-000042090000}"/>
    <cellStyle name="Comma 2 4 3 2 2 5 2 2" xfId="8193" xr:uid="{00000000-0005-0000-0000-000043090000}"/>
    <cellStyle name="Comma 2 4 3 2 2 5 3" xfId="5792" xr:uid="{00000000-0005-0000-0000-000044090000}"/>
    <cellStyle name="Comma 2 4 3 2 2 6" xfId="1785" xr:uid="{00000000-0005-0000-0000-000045090000}"/>
    <cellStyle name="Comma 2 4 3 2 2 6 2" xfId="4190" xr:uid="{00000000-0005-0000-0000-000046090000}"/>
    <cellStyle name="Comma 2 4 3 2 2 6 2 2" xfId="8993" xr:uid="{00000000-0005-0000-0000-000047090000}"/>
    <cellStyle name="Comma 2 4 3 2 2 6 3" xfId="6592" xr:uid="{00000000-0005-0000-0000-000048090000}"/>
    <cellStyle name="Comma 2 4 3 2 2 7" xfId="2590" xr:uid="{00000000-0005-0000-0000-000049090000}"/>
    <cellStyle name="Comma 2 4 3 2 2 7 2" xfId="7393" xr:uid="{00000000-0005-0000-0000-00004A090000}"/>
    <cellStyle name="Comma 2 4 3 2 2 8" xfId="4992" xr:uid="{00000000-0005-0000-0000-00004B090000}"/>
    <cellStyle name="Comma 2 4 3 2 3" xfId="284" xr:uid="{00000000-0005-0000-0000-00004C090000}"/>
    <cellStyle name="Comma 2 4 3 2 3 2" xfId="1085" xr:uid="{00000000-0005-0000-0000-00004D090000}"/>
    <cellStyle name="Comma 2 4 3 2 3 2 2" xfId="3490" xr:uid="{00000000-0005-0000-0000-00004E090000}"/>
    <cellStyle name="Comma 2 4 3 2 3 2 2 2" xfId="8293" xr:uid="{00000000-0005-0000-0000-00004F090000}"/>
    <cellStyle name="Comma 2 4 3 2 3 2 3" xfId="5892" xr:uid="{00000000-0005-0000-0000-000050090000}"/>
    <cellStyle name="Comma 2 4 3 2 3 3" xfId="1885" xr:uid="{00000000-0005-0000-0000-000051090000}"/>
    <cellStyle name="Comma 2 4 3 2 3 3 2" xfId="4290" xr:uid="{00000000-0005-0000-0000-000052090000}"/>
    <cellStyle name="Comma 2 4 3 2 3 3 2 2" xfId="9093" xr:uid="{00000000-0005-0000-0000-000053090000}"/>
    <cellStyle name="Comma 2 4 3 2 3 3 3" xfId="6692" xr:uid="{00000000-0005-0000-0000-000054090000}"/>
    <cellStyle name="Comma 2 4 3 2 3 4" xfId="2690" xr:uid="{00000000-0005-0000-0000-000055090000}"/>
    <cellStyle name="Comma 2 4 3 2 3 4 2" xfId="7493" xr:uid="{00000000-0005-0000-0000-000056090000}"/>
    <cellStyle name="Comma 2 4 3 2 3 5" xfId="5092" xr:uid="{00000000-0005-0000-0000-000057090000}"/>
    <cellStyle name="Comma 2 4 3 2 4" xfId="484" xr:uid="{00000000-0005-0000-0000-000058090000}"/>
    <cellStyle name="Comma 2 4 3 2 4 2" xfId="1285" xr:uid="{00000000-0005-0000-0000-000059090000}"/>
    <cellStyle name="Comma 2 4 3 2 4 2 2" xfId="3690" xr:uid="{00000000-0005-0000-0000-00005A090000}"/>
    <cellStyle name="Comma 2 4 3 2 4 2 2 2" xfId="8493" xr:uid="{00000000-0005-0000-0000-00005B090000}"/>
    <cellStyle name="Comma 2 4 3 2 4 2 3" xfId="6092" xr:uid="{00000000-0005-0000-0000-00005C090000}"/>
    <cellStyle name="Comma 2 4 3 2 4 3" xfId="2085" xr:uid="{00000000-0005-0000-0000-00005D090000}"/>
    <cellStyle name="Comma 2 4 3 2 4 3 2" xfId="4490" xr:uid="{00000000-0005-0000-0000-00005E090000}"/>
    <cellStyle name="Comma 2 4 3 2 4 3 2 2" xfId="9293" xr:uid="{00000000-0005-0000-0000-00005F090000}"/>
    <cellStyle name="Comma 2 4 3 2 4 3 3" xfId="6892" xr:uid="{00000000-0005-0000-0000-000060090000}"/>
    <cellStyle name="Comma 2 4 3 2 4 4" xfId="2890" xr:uid="{00000000-0005-0000-0000-000061090000}"/>
    <cellStyle name="Comma 2 4 3 2 4 4 2" xfId="7693" xr:uid="{00000000-0005-0000-0000-000062090000}"/>
    <cellStyle name="Comma 2 4 3 2 4 5" xfId="5292" xr:uid="{00000000-0005-0000-0000-000063090000}"/>
    <cellStyle name="Comma 2 4 3 2 5" xfId="684" xr:uid="{00000000-0005-0000-0000-000064090000}"/>
    <cellStyle name="Comma 2 4 3 2 5 2" xfId="1485" xr:uid="{00000000-0005-0000-0000-000065090000}"/>
    <cellStyle name="Comma 2 4 3 2 5 2 2" xfId="3890" xr:uid="{00000000-0005-0000-0000-000066090000}"/>
    <cellStyle name="Comma 2 4 3 2 5 2 2 2" xfId="8693" xr:uid="{00000000-0005-0000-0000-000067090000}"/>
    <cellStyle name="Comma 2 4 3 2 5 2 3" xfId="6292" xr:uid="{00000000-0005-0000-0000-000068090000}"/>
    <cellStyle name="Comma 2 4 3 2 5 3" xfId="2285" xr:uid="{00000000-0005-0000-0000-000069090000}"/>
    <cellStyle name="Comma 2 4 3 2 5 3 2" xfId="4690" xr:uid="{00000000-0005-0000-0000-00006A090000}"/>
    <cellStyle name="Comma 2 4 3 2 5 3 2 2" xfId="9493" xr:uid="{00000000-0005-0000-0000-00006B090000}"/>
    <cellStyle name="Comma 2 4 3 2 5 3 3" xfId="7092" xr:uid="{00000000-0005-0000-0000-00006C090000}"/>
    <cellStyle name="Comma 2 4 3 2 5 4" xfId="3090" xr:uid="{00000000-0005-0000-0000-00006D090000}"/>
    <cellStyle name="Comma 2 4 3 2 5 4 2" xfId="7893" xr:uid="{00000000-0005-0000-0000-00006E090000}"/>
    <cellStyle name="Comma 2 4 3 2 5 5" xfId="5492" xr:uid="{00000000-0005-0000-0000-00006F090000}"/>
    <cellStyle name="Comma 2 4 3 2 6" xfId="885" xr:uid="{00000000-0005-0000-0000-000070090000}"/>
    <cellStyle name="Comma 2 4 3 2 6 2" xfId="3290" xr:uid="{00000000-0005-0000-0000-000071090000}"/>
    <cellStyle name="Comma 2 4 3 2 6 2 2" xfId="8093" xr:uid="{00000000-0005-0000-0000-000072090000}"/>
    <cellStyle name="Comma 2 4 3 2 6 3" xfId="5692" xr:uid="{00000000-0005-0000-0000-000073090000}"/>
    <cellStyle name="Comma 2 4 3 2 7" xfId="1685" xr:uid="{00000000-0005-0000-0000-000074090000}"/>
    <cellStyle name="Comma 2 4 3 2 7 2" xfId="4090" xr:uid="{00000000-0005-0000-0000-000075090000}"/>
    <cellStyle name="Comma 2 4 3 2 7 2 2" xfId="8893" xr:uid="{00000000-0005-0000-0000-000076090000}"/>
    <cellStyle name="Comma 2 4 3 2 7 3" xfId="6492" xr:uid="{00000000-0005-0000-0000-000077090000}"/>
    <cellStyle name="Comma 2 4 3 2 8" xfId="2490" xr:uid="{00000000-0005-0000-0000-000078090000}"/>
    <cellStyle name="Comma 2 4 3 2 8 2" xfId="7293" xr:uid="{00000000-0005-0000-0000-000079090000}"/>
    <cellStyle name="Comma 2 4 3 2 9" xfId="4892" xr:uid="{00000000-0005-0000-0000-00007A090000}"/>
    <cellStyle name="Comma 2 4 3 3" xfId="134" xr:uid="{00000000-0005-0000-0000-00007B090000}"/>
    <cellStyle name="Comma 2 4 3 3 2" xfId="334" xr:uid="{00000000-0005-0000-0000-00007C090000}"/>
    <cellStyle name="Comma 2 4 3 3 2 2" xfId="1135" xr:uid="{00000000-0005-0000-0000-00007D090000}"/>
    <cellStyle name="Comma 2 4 3 3 2 2 2" xfId="3540" xr:uid="{00000000-0005-0000-0000-00007E090000}"/>
    <cellStyle name="Comma 2 4 3 3 2 2 2 2" xfId="8343" xr:uid="{00000000-0005-0000-0000-00007F090000}"/>
    <cellStyle name="Comma 2 4 3 3 2 2 3" xfId="5942" xr:uid="{00000000-0005-0000-0000-000080090000}"/>
    <cellStyle name="Comma 2 4 3 3 2 3" xfId="1935" xr:uid="{00000000-0005-0000-0000-000081090000}"/>
    <cellStyle name="Comma 2 4 3 3 2 3 2" xfId="4340" xr:uid="{00000000-0005-0000-0000-000082090000}"/>
    <cellStyle name="Comma 2 4 3 3 2 3 2 2" xfId="9143" xr:uid="{00000000-0005-0000-0000-000083090000}"/>
    <cellStyle name="Comma 2 4 3 3 2 3 3" xfId="6742" xr:uid="{00000000-0005-0000-0000-000084090000}"/>
    <cellStyle name="Comma 2 4 3 3 2 4" xfId="2740" xr:uid="{00000000-0005-0000-0000-000085090000}"/>
    <cellStyle name="Comma 2 4 3 3 2 4 2" xfId="7543" xr:uid="{00000000-0005-0000-0000-000086090000}"/>
    <cellStyle name="Comma 2 4 3 3 2 5" xfId="5142" xr:uid="{00000000-0005-0000-0000-000087090000}"/>
    <cellStyle name="Comma 2 4 3 3 3" xfId="534" xr:uid="{00000000-0005-0000-0000-000088090000}"/>
    <cellStyle name="Comma 2 4 3 3 3 2" xfId="1335" xr:uid="{00000000-0005-0000-0000-000089090000}"/>
    <cellStyle name="Comma 2 4 3 3 3 2 2" xfId="3740" xr:uid="{00000000-0005-0000-0000-00008A090000}"/>
    <cellStyle name="Comma 2 4 3 3 3 2 2 2" xfId="8543" xr:uid="{00000000-0005-0000-0000-00008B090000}"/>
    <cellStyle name="Comma 2 4 3 3 3 2 3" xfId="6142" xr:uid="{00000000-0005-0000-0000-00008C090000}"/>
    <cellStyle name="Comma 2 4 3 3 3 3" xfId="2135" xr:uid="{00000000-0005-0000-0000-00008D090000}"/>
    <cellStyle name="Comma 2 4 3 3 3 3 2" xfId="4540" xr:uid="{00000000-0005-0000-0000-00008E090000}"/>
    <cellStyle name="Comma 2 4 3 3 3 3 2 2" xfId="9343" xr:uid="{00000000-0005-0000-0000-00008F090000}"/>
    <cellStyle name="Comma 2 4 3 3 3 3 3" xfId="6942" xr:uid="{00000000-0005-0000-0000-000090090000}"/>
    <cellStyle name="Comma 2 4 3 3 3 4" xfId="2940" xr:uid="{00000000-0005-0000-0000-000091090000}"/>
    <cellStyle name="Comma 2 4 3 3 3 4 2" xfId="7743" xr:uid="{00000000-0005-0000-0000-000092090000}"/>
    <cellStyle name="Comma 2 4 3 3 3 5" xfId="5342" xr:uid="{00000000-0005-0000-0000-000093090000}"/>
    <cellStyle name="Comma 2 4 3 3 4" xfId="734" xr:uid="{00000000-0005-0000-0000-000094090000}"/>
    <cellStyle name="Comma 2 4 3 3 4 2" xfId="1535" xr:uid="{00000000-0005-0000-0000-000095090000}"/>
    <cellStyle name="Comma 2 4 3 3 4 2 2" xfId="3940" xr:uid="{00000000-0005-0000-0000-000096090000}"/>
    <cellStyle name="Comma 2 4 3 3 4 2 2 2" xfId="8743" xr:uid="{00000000-0005-0000-0000-000097090000}"/>
    <cellStyle name="Comma 2 4 3 3 4 2 3" xfId="6342" xr:uid="{00000000-0005-0000-0000-000098090000}"/>
    <cellStyle name="Comma 2 4 3 3 4 3" xfId="2335" xr:uid="{00000000-0005-0000-0000-000099090000}"/>
    <cellStyle name="Comma 2 4 3 3 4 3 2" xfId="4740" xr:uid="{00000000-0005-0000-0000-00009A090000}"/>
    <cellStyle name="Comma 2 4 3 3 4 3 2 2" xfId="9543" xr:uid="{00000000-0005-0000-0000-00009B090000}"/>
    <cellStyle name="Comma 2 4 3 3 4 3 3" xfId="7142" xr:uid="{00000000-0005-0000-0000-00009C090000}"/>
    <cellStyle name="Comma 2 4 3 3 4 4" xfId="3140" xr:uid="{00000000-0005-0000-0000-00009D090000}"/>
    <cellStyle name="Comma 2 4 3 3 4 4 2" xfId="7943" xr:uid="{00000000-0005-0000-0000-00009E090000}"/>
    <cellStyle name="Comma 2 4 3 3 4 5" xfId="5542" xr:uid="{00000000-0005-0000-0000-00009F090000}"/>
    <cellStyle name="Comma 2 4 3 3 5" xfId="935" xr:uid="{00000000-0005-0000-0000-0000A0090000}"/>
    <cellStyle name="Comma 2 4 3 3 5 2" xfId="3340" xr:uid="{00000000-0005-0000-0000-0000A1090000}"/>
    <cellStyle name="Comma 2 4 3 3 5 2 2" xfId="8143" xr:uid="{00000000-0005-0000-0000-0000A2090000}"/>
    <cellStyle name="Comma 2 4 3 3 5 3" xfId="5742" xr:uid="{00000000-0005-0000-0000-0000A3090000}"/>
    <cellStyle name="Comma 2 4 3 3 6" xfId="1735" xr:uid="{00000000-0005-0000-0000-0000A4090000}"/>
    <cellStyle name="Comma 2 4 3 3 6 2" xfId="4140" xr:uid="{00000000-0005-0000-0000-0000A5090000}"/>
    <cellStyle name="Comma 2 4 3 3 6 2 2" xfId="8943" xr:uid="{00000000-0005-0000-0000-0000A6090000}"/>
    <cellStyle name="Comma 2 4 3 3 6 3" xfId="6542" xr:uid="{00000000-0005-0000-0000-0000A7090000}"/>
    <cellStyle name="Comma 2 4 3 3 7" xfId="2540" xr:uid="{00000000-0005-0000-0000-0000A8090000}"/>
    <cellStyle name="Comma 2 4 3 3 7 2" xfId="7343" xr:uid="{00000000-0005-0000-0000-0000A9090000}"/>
    <cellStyle name="Comma 2 4 3 3 8" xfId="4942" xr:uid="{00000000-0005-0000-0000-0000AA090000}"/>
    <cellStyle name="Comma 2 4 3 4" xfId="234" xr:uid="{00000000-0005-0000-0000-0000AB090000}"/>
    <cellStyle name="Comma 2 4 3 4 2" xfId="1035" xr:uid="{00000000-0005-0000-0000-0000AC090000}"/>
    <cellStyle name="Comma 2 4 3 4 2 2" xfId="3440" xr:uid="{00000000-0005-0000-0000-0000AD090000}"/>
    <cellStyle name="Comma 2 4 3 4 2 2 2" xfId="8243" xr:uid="{00000000-0005-0000-0000-0000AE090000}"/>
    <cellStyle name="Comma 2 4 3 4 2 3" xfId="5842" xr:uid="{00000000-0005-0000-0000-0000AF090000}"/>
    <cellStyle name="Comma 2 4 3 4 3" xfId="1835" xr:uid="{00000000-0005-0000-0000-0000B0090000}"/>
    <cellStyle name="Comma 2 4 3 4 3 2" xfId="4240" xr:uid="{00000000-0005-0000-0000-0000B1090000}"/>
    <cellStyle name="Comma 2 4 3 4 3 2 2" xfId="9043" xr:uid="{00000000-0005-0000-0000-0000B2090000}"/>
    <cellStyle name="Comma 2 4 3 4 3 3" xfId="6642" xr:uid="{00000000-0005-0000-0000-0000B3090000}"/>
    <cellStyle name="Comma 2 4 3 4 4" xfId="2640" xr:uid="{00000000-0005-0000-0000-0000B4090000}"/>
    <cellStyle name="Comma 2 4 3 4 4 2" xfId="7443" xr:uid="{00000000-0005-0000-0000-0000B5090000}"/>
    <cellStyle name="Comma 2 4 3 4 5" xfId="5042" xr:uid="{00000000-0005-0000-0000-0000B6090000}"/>
    <cellStyle name="Comma 2 4 3 5" xfId="434" xr:uid="{00000000-0005-0000-0000-0000B7090000}"/>
    <cellStyle name="Comma 2 4 3 5 2" xfId="1235" xr:uid="{00000000-0005-0000-0000-0000B8090000}"/>
    <cellStyle name="Comma 2 4 3 5 2 2" xfId="3640" xr:uid="{00000000-0005-0000-0000-0000B9090000}"/>
    <cellStyle name="Comma 2 4 3 5 2 2 2" xfId="8443" xr:uid="{00000000-0005-0000-0000-0000BA090000}"/>
    <cellStyle name="Comma 2 4 3 5 2 3" xfId="6042" xr:uid="{00000000-0005-0000-0000-0000BB090000}"/>
    <cellStyle name="Comma 2 4 3 5 3" xfId="2035" xr:uid="{00000000-0005-0000-0000-0000BC090000}"/>
    <cellStyle name="Comma 2 4 3 5 3 2" xfId="4440" xr:uid="{00000000-0005-0000-0000-0000BD090000}"/>
    <cellStyle name="Comma 2 4 3 5 3 2 2" xfId="9243" xr:uid="{00000000-0005-0000-0000-0000BE090000}"/>
    <cellStyle name="Comma 2 4 3 5 3 3" xfId="6842" xr:uid="{00000000-0005-0000-0000-0000BF090000}"/>
    <cellStyle name="Comma 2 4 3 5 4" xfId="2840" xr:uid="{00000000-0005-0000-0000-0000C0090000}"/>
    <cellStyle name="Comma 2 4 3 5 4 2" xfId="7643" xr:uid="{00000000-0005-0000-0000-0000C1090000}"/>
    <cellStyle name="Comma 2 4 3 5 5" xfId="5242" xr:uid="{00000000-0005-0000-0000-0000C2090000}"/>
    <cellStyle name="Comma 2 4 3 6" xfId="634" xr:uid="{00000000-0005-0000-0000-0000C3090000}"/>
    <cellStyle name="Comma 2 4 3 6 2" xfId="1435" xr:uid="{00000000-0005-0000-0000-0000C4090000}"/>
    <cellStyle name="Comma 2 4 3 6 2 2" xfId="3840" xr:uid="{00000000-0005-0000-0000-0000C5090000}"/>
    <cellStyle name="Comma 2 4 3 6 2 2 2" xfId="8643" xr:uid="{00000000-0005-0000-0000-0000C6090000}"/>
    <cellStyle name="Comma 2 4 3 6 2 3" xfId="6242" xr:uid="{00000000-0005-0000-0000-0000C7090000}"/>
    <cellStyle name="Comma 2 4 3 6 3" xfId="2235" xr:uid="{00000000-0005-0000-0000-0000C8090000}"/>
    <cellStyle name="Comma 2 4 3 6 3 2" xfId="4640" xr:uid="{00000000-0005-0000-0000-0000C9090000}"/>
    <cellStyle name="Comma 2 4 3 6 3 2 2" xfId="9443" xr:uid="{00000000-0005-0000-0000-0000CA090000}"/>
    <cellStyle name="Comma 2 4 3 6 3 3" xfId="7042" xr:uid="{00000000-0005-0000-0000-0000CB090000}"/>
    <cellStyle name="Comma 2 4 3 6 4" xfId="3040" xr:uid="{00000000-0005-0000-0000-0000CC090000}"/>
    <cellStyle name="Comma 2 4 3 6 4 2" xfId="7843" xr:uid="{00000000-0005-0000-0000-0000CD090000}"/>
    <cellStyle name="Comma 2 4 3 6 5" xfId="5442" xr:uid="{00000000-0005-0000-0000-0000CE090000}"/>
    <cellStyle name="Comma 2 4 3 7" xfId="835" xr:uid="{00000000-0005-0000-0000-0000CF090000}"/>
    <cellStyle name="Comma 2 4 3 7 2" xfId="3240" xr:uid="{00000000-0005-0000-0000-0000D0090000}"/>
    <cellStyle name="Comma 2 4 3 7 2 2" xfId="8043" xr:uid="{00000000-0005-0000-0000-0000D1090000}"/>
    <cellStyle name="Comma 2 4 3 7 3" xfId="5642" xr:uid="{00000000-0005-0000-0000-0000D2090000}"/>
    <cellStyle name="Comma 2 4 3 8" xfId="1635" xr:uid="{00000000-0005-0000-0000-0000D3090000}"/>
    <cellStyle name="Comma 2 4 3 8 2" xfId="4040" xr:uid="{00000000-0005-0000-0000-0000D4090000}"/>
    <cellStyle name="Comma 2 4 3 8 2 2" xfId="8843" xr:uid="{00000000-0005-0000-0000-0000D5090000}"/>
    <cellStyle name="Comma 2 4 3 8 3" xfId="6442" xr:uid="{00000000-0005-0000-0000-0000D6090000}"/>
    <cellStyle name="Comma 2 4 3 9" xfId="2440" xr:uid="{00000000-0005-0000-0000-0000D7090000}"/>
    <cellStyle name="Comma 2 4 3 9 2" xfId="7243" xr:uid="{00000000-0005-0000-0000-0000D8090000}"/>
    <cellStyle name="Comma 2 4 4" xfId="43" xr:uid="{00000000-0005-0000-0000-0000D9090000}"/>
    <cellStyle name="Comma 2 4 4 10" xfId="4852" xr:uid="{00000000-0005-0000-0000-0000DA090000}"/>
    <cellStyle name="Comma 2 4 4 2" xfId="94" xr:uid="{00000000-0005-0000-0000-0000DB090000}"/>
    <cellStyle name="Comma 2 4 4 2 2" xfId="194" xr:uid="{00000000-0005-0000-0000-0000DC090000}"/>
    <cellStyle name="Comma 2 4 4 2 2 2" xfId="394" xr:uid="{00000000-0005-0000-0000-0000DD090000}"/>
    <cellStyle name="Comma 2 4 4 2 2 2 2" xfId="1195" xr:uid="{00000000-0005-0000-0000-0000DE090000}"/>
    <cellStyle name="Comma 2 4 4 2 2 2 2 2" xfId="3600" xr:uid="{00000000-0005-0000-0000-0000DF090000}"/>
    <cellStyle name="Comma 2 4 4 2 2 2 2 2 2" xfId="8403" xr:uid="{00000000-0005-0000-0000-0000E0090000}"/>
    <cellStyle name="Comma 2 4 4 2 2 2 2 3" xfId="6002" xr:uid="{00000000-0005-0000-0000-0000E1090000}"/>
    <cellStyle name="Comma 2 4 4 2 2 2 3" xfId="1995" xr:uid="{00000000-0005-0000-0000-0000E2090000}"/>
    <cellStyle name="Comma 2 4 4 2 2 2 3 2" xfId="4400" xr:uid="{00000000-0005-0000-0000-0000E3090000}"/>
    <cellStyle name="Comma 2 4 4 2 2 2 3 2 2" xfId="9203" xr:uid="{00000000-0005-0000-0000-0000E4090000}"/>
    <cellStyle name="Comma 2 4 4 2 2 2 3 3" xfId="6802" xr:uid="{00000000-0005-0000-0000-0000E5090000}"/>
    <cellStyle name="Comma 2 4 4 2 2 2 4" xfId="2800" xr:uid="{00000000-0005-0000-0000-0000E6090000}"/>
    <cellStyle name="Comma 2 4 4 2 2 2 4 2" xfId="7603" xr:uid="{00000000-0005-0000-0000-0000E7090000}"/>
    <cellStyle name="Comma 2 4 4 2 2 2 5" xfId="5202" xr:uid="{00000000-0005-0000-0000-0000E8090000}"/>
    <cellStyle name="Comma 2 4 4 2 2 3" xfId="594" xr:uid="{00000000-0005-0000-0000-0000E9090000}"/>
    <cellStyle name="Comma 2 4 4 2 2 3 2" xfId="1395" xr:uid="{00000000-0005-0000-0000-0000EA090000}"/>
    <cellStyle name="Comma 2 4 4 2 2 3 2 2" xfId="3800" xr:uid="{00000000-0005-0000-0000-0000EB090000}"/>
    <cellStyle name="Comma 2 4 4 2 2 3 2 2 2" xfId="8603" xr:uid="{00000000-0005-0000-0000-0000EC090000}"/>
    <cellStyle name="Comma 2 4 4 2 2 3 2 3" xfId="6202" xr:uid="{00000000-0005-0000-0000-0000ED090000}"/>
    <cellStyle name="Comma 2 4 4 2 2 3 3" xfId="2195" xr:uid="{00000000-0005-0000-0000-0000EE090000}"/>
    <cellStyle name="Comma 2 4 4 2 2 3 3 2" xfId="4600" xr:uid="{00000000-0005-0000-0000-0000EF090000}"/>
    <cellStyle name="Comma 2 4 4 2 2 3 3 2 2" xfId="9403" xr:uid="{00000000-0005-0000-0000-0000F0090000}"/>
    <cellStyle name="Comma 2 4 4 2 2 3 3 3" xfId="7002" xr:uid="{00000000-0005-0000-0000-0000F1090000}"/>
    <cellStyle name="Comma 2 4 4 2 2 3 4" xfId="3000" xr:uid="{00000000-0005-0000-0000-0000F2090000}"/>
    <cellStyle name="Comma 2 4 4 2 2 3 4 2" xfId="7803" xr:uid="{00000000-0005-0000-0000-0000F3090000}"/>
    <cellStyle name="Comma 2 4 4 2 2 3 5" xfId="5402" xr:uid="{00000000-0005-0000-0000-0000F4090000}"/>
    <cellStyle name="Comma 2 4 4 2 2 4" xfId="794" xr:uid="{00000000-0005-0000-0000-0000F5090000}"/>
    <cellStyle name="Comma 2 4 4 2 2 4 2" xfId="1595" xr:uid="{00000000-0005-0000-0000-0000F6090000}"/>
    <cellStyle name="Comma 2 4 4 2 2 4 2 2" xfId="4000" xr:uid="{00000000-0005-0000-0000-0000F7090000}"/>
    <cellStyle name="Comma 2 4 4 2 2 4 2 2 2" xfId="8803" xr:uid="{00000000-0005-0000-0000-0000F8090000}"/>
    <cellStyle name="Comma 2 4 4 2 2 4 2 3" xfId="6402" xr:uid="{00000000-0005-0000-0000-0000F9090000}"/>
    <cellStyle name="Comma 2 4 4 2 2 4 3" xfId="2395" xr:uid="{00000000-0005-0000-0000-0000FA090000}"/>
    <cellStyle name="Comma 2 4 4 2 2 4 3 2" xfId="4800" xr:uid="{00000000-0005-0000-0000-0000FB090000}"/>
    <cellStyle name="Comma 2 4 4 2 2 4 3 2 2" xfId="9603" xr:uid="{00000000-0005-0000-0000-0000FC090000}"/>
    <cellStyle name="Comma 2 4 4 2 2 4 3 3" xfId="7202" xr:uid="{00000000-0005-0000-0000-0000FD090000}"/>
    <cellStyle name="Comma 2 4 4 2 2 4 4" xfId="3200" xr:uid="{00000000-0005-0000-0000-0000FE090000}"/>
    <cellStyle name="Comma 2 4 4 2 2 4 4 2" xfId="8003" xr:uid="{00000000-0005-0000-0000-0000FF090000}"/>
    <cellStyle name="Comma 2 4 4 2 2 4 5" xfId="5602" xr:uid="{00000000-0005-0000-0000-0000000A0000}"/>
    <cellStyle name="Comma 2 4 4 2 2 5" xfId="995" xr:uid="{00000000-0005-0000-0000-0000010A0000}"/>
    <cellStyle name="Comma 2 4 4 2 2 5 2" xfId="3400" xr:uid="{00000000-0005-0000-0000-0000020A0000}"/>
    <cellStyle name="Comma 2 4 4 2 2 5 2 2" xfId="8203" xr:uid="{00000000-0005-0000-0000-0000030A0000}"/>
    <cellStyle name="Comma 2 4 4 2 2 5 3" xfId="5802" xr:uid="{00000000-0005-0000-0000-0000040A0000}"/>
    <cellStyle name="Comma 2 4 4 2 2 6" xfId="1795" xr:uid="{00000000-0005-0000-0000-0000050A0000}"/>
    <cellStyle name="Comma 2 4 4 2 2 6 2" xfId="4200" xr:uid="{00000000-0005-0000-0000-0000060A0000}"/>
    <cellStyle name="Comma 2 4 4 2 2 6 2 2" xfId="9003" xr:uid="{00000000-0005-0000-0000-0000070A0000}"/>
    <cellStyle name="Comma 2 4 4 2 2 6 3" xfId="6602" xr:uid="{00000000-0005-0000-0000-0000080A0000}"/>
    <cellStyle name="Comma 2 4 4 2 2 7" xfId="2600" xr:uid="{00000000-0005-0000-0000-0000090A0000}"/>
    <cellStyle name="Comma 2 4 4 2 2 7 2" xfId="7403" xr:uid="{00000000-0005-0000-0000-00000A0A0000}"/>
    <cellStyle name="Comma 2 4 4 2 2 8" xfId="5002" xr:uid="{00000000-0005-0000-0000-00000B0A0000}"/>
    <cellStyle name="Comma 2 4 4 2 3" xfId="294" xr:uid="{00000000-0005-0000-0000-00000C0A0000}"/>
    <cellStyle name="Comma 2 4 4 2 3 2" xfId="1095" xr:uid="{00000000-0005-0000-0000-00000D0A0000}"/>
    <cellStyle name="Comma 2 4 4 2 3 2 2" xfId="3500" xr:uid="{00000000-0005-0000-0000-00000E0A0000}"/>
    <cellStyle name="Comma 2 4 4 2 3 2 2 2" xfId="8303" xr:uid="{00000000-0005-0000-0000-00000F0A0000}"/>
    <cellStyle name="Comma 2 4 4 2 3 2 3" xfId="5902" xr:uid="{00000000-0005-0000-0000-0000100A0000}"/>
    <cellStyle name="Comma 2 4 4 2 3 3" xfId="1895" xr:uid="{00000000-0005-0000-0000-0000110A0000}"/>
    <cellStyle name="Comma 2 4 4 2 3 3 2" xfId="4300" xr:uid="{00000000-0005-0000-0000-0000120A0000}"/>
    <cellStyle name="Comma 2 4 4 2 3 3 2 2" xfId="9103" xr:uid="{00000000-0005-0000-0000-0000130A0000}"/>
    <cellStyle name="Comma 2 4 4 2 3 3 3" xfId="6702" xr:uid="{00000000-0005-0000-0000-0000140A0000}"/>
    <cellStyle name="Comma 2 4 4 2 3 4" xfId="2700" xr:uid="{00000000-0005-0000-0000-0000150A0000}"/>
    <cellStyle name="Comma 2 4 4 2 3 4 2" xfId="7503" xr:uid="{00000000-0005-0000-0000-0000160A0000}"/>
    <cellStyle name="Comma 2 4 4 2 3 5" xfId="5102" xr:uid="{00000000-0005-0000-0000-0000170A0000}"/>
    <cellStyle name="Comma 2 4 4 2 4" xfId="494" xr:uid="{00000000-0005-0000-0000-0000180A0000}"/>
    <cellStyle name="Comma 2 4 4 2 4 2" xfId="1295" xr:uid="{00000000-0005-0000-0000-0000190A0000}"/>
    <cellStyle name="Comma 2 4 4 2 4 2 2" xfId="3700" xr:uid="{00000000-0005-0000-0000-00001A0A0000}"/>
    <cellStyle name="Comma 2 4 4 2 4 2 2 2" xfId="8503" xr:uid="{00000000-0005-0000-0000-00001B0A0000}"/>
    <cellStyle name="Comma 2 4 4 2 4 2 3" xfId="6102" xr:uid="{00000000-0005-0000-0000-00001C0A0000}"/>
    <cellStyle name="Comma 2 4 4 2 4 3" xfId="2095" xr:uid="{00000000-0005-0000-0000-00001D0A0000}"/>
    <cellStyle name="Comma 2 4 4 2 4 3 2" xfId="4500" xr:uid="{00000000-0005-0000-0000-00001E0A0000}"/>
    <cellStyle name="Comma 2 4 4 2 4 3 2 2" xfId="9303" xr:uid="{00000000-0005-0000-0000-00001F0A0000}"/>
    <cellStyle name="Comma 2 4 4 2 4 3 3" xfId="6902" xr:uid="{00000000-0005-0000-0000-0000200A0000}"/>
    <cellStyle name="Comma 2 4 4 2 4 4" xfId="2900" xr:uid="{00000000-0005-0000-0000-0000210A0000}"/>
    <cellStyle name="Comma 2 4 4 2 4 4 2" xfId="7703" xr:uid="{00000000-0005-0000-0000-0000220A0000}"/>
    <cellStyle name="Comma 2 4 4 2 4 5" xfId="5302" xr:uid="{00000000-0005-0000-0000-0000230A0000}"/>
    <cellStyle name="Comma 2 4 4 2 5" xfId="694" xr:uid="{00000000-0005-0000-0000-0000240A0000}"/>
    <cellStyle name="Comma 2 4 4 2 5 2" xfId="1495" xr:uid="{00000000-0005-0000-0000-0000250A0000}"/>
    <cellStyle name="Comma 2 4 4 2 5 2 2" xfId="3900" xr:uid="{00000000-0005-0000-0000-0000260A0000}"/>
    <cellStyle name="Comma 2 4 4 2 5 2 2 2" xfId="8703" xr:uid="{00000000-0005-0000-0000-0000270A0000}"/>
    <cellStyle name="Comma 2 4 4 2 5 2 3" xfId="6302" xr:uid="{00000000-0005-0000-0000-0000280A0000}"/>
    <cellStyle name="Comma 2 4 4 2 5 3" xfId="2295" xr:uid="{00000000-0005-0000-0000-0000290A0000}"/>
    <cellStyle name="Comma 2 4 4 2 5 3 2" xfId="4700" xr:uid="{00000000-0005-0000-0000-00002A0A0000}"/>
    <cellStyle name="Comma 2 4 4 2 5 3 2 2" xfId="9503" xr:uid="{00000000-0005-0000-0000-00002B0A0000}"/>
    <cellStyle name="Comma 2 4 4 2 5 3 3" xfId="7102" xr:uid="{00000000-0005-0000-0000-00002C0A0000}"/>
    <cellStyle name="Comma 2 4 4 2 5 4" xfId="3100" xr:uid="{00000000-0005-0000-0000-00002D0A0000}"/>
    <cellStyle name="Comma 2 4 4 2 5 4 2" xfId="7903" xr:uid="{00000000-0005-0000-0000-00002E0A0000}"/>
    <cellStyle name="Comma 2 4 4 2 5 5" xfId="5502" xr:uid="{00000000-0005-0000-0000-00002F0A0000}"/>
    <cellStyle name="Comma 2 4 4 2 6" xfId="895" xr:uid="{00000000-0005-0000-0000-0000300A0000}"/>
    <cellStyle name="Comma 2 4 4 2 6 2" xfId="3300" xr:uid="{00000000-0005-0000-0000-0000310A0000}"/>
    <cellStyle name="Comma 2 4 4 2 6 2 2" xfId="8103" xr:uid="{00000000-0005-0000-0000-0000320A0000}"/>
    <cellStyle name="Comma 2 4 4 2 6 3" xfId="5702" xr:uid="{00000000-0005-0000-0000-0000330A0000}"/>
    <cellStyle name="Comma 2 4 4 2 7" xfId="1695" xr:uid="{00000000-0005-0000-0000-0000340A0000}"/>
    <cellStyle name="Comma 2 4 4 2 7 2" xfId="4100" xr:uid="{00000000-0005-0000-0000-0000350A0000}"/>
    <cellStyle name="Comma 2 4 4 2 7 2 2" xfId="8903" xr:uid="{00000000-0005-0000-0000-0000360A0000}"/>
    <cellStyle name="Comma 2 4 4 2 7 3" xfId="6502" xr:uid="{00000000-0005-0000-0000-0000370A0000}"/>
    <cellStyle name="Comma 2 4 4 2 8" xfId="2500" xr:uid="{00000000-0005-0000-0000-0000380A0000}"/>
    <cellStyle name="Comma 2 4 4 2 8 2" xfId="7303" xr:uid="{00000000-0005-0000-0000-0000390A0000}"/>
    <cellStyle name="Comma 2 4 4 2 9" xfId="4902" xr:uid="{00000000-0005-0000-0000-00003A0A0000}"/>
    <cellStyle name="Comma 2 4 4 3" xfId="144" xr:uid="{00000000-0005-0000-0000-00003B0A0000}"/>
    <cellStyle name="Comma 2 4 4 3 2" xfId="344" xr:uid="{00000000-0005-0000-0000-00003C0A0000}"/>
    <cellStyle name="Comma 2 4 4 3 2 2" xfId="1145" xr:uid="{00000000-0005-0000-0000-00003D0A0000}"/>
    <cellStyle name="Comma 2 4 4 3 2 2 2" xfId="3550" xr:uid="{00000000-0005-0000-0000-00003E0A0000}"/>
    <cellStyle name="Comma 2 4 4 3 2 2 2 2" xfId="8353" xr:uid="{00000000-0005-0000-0000-00003F0A0000}"/>
    <cellStyle name="Comma 2 4 4 3 2 2 3" xfId="5952" xr:uid="{00000000-0005-0000-0000-0000400A0000}"/>
    <cellStyle name="Comma 2 4 4 3 2 3" xfId="1945" xr:uid="{00000000-0005-0000-0000-0000410A0000}"/>
    <cellStyle name="Comma 2 4 4 3 2 3 2" xfId="4350" xr:uid="{00000000-0005-0000-0000-0000420A0000}"/>
    <cellStyle name="Comma 2 4 4 3 2 3 2 2" xfId="9153" xr:uid="{00000000-0005-0000-0000-0000430A0000}"/>
    <cellStyle name="Comma 2 4 4 3 2 3 3" xfId="6752" xr:uid="{00000000-0005-0000-0000-0000440A0000}"/>
    <cellStyle name="Comma 2 4 4 3 2 4" xfId="2750" xr:uid="{00000000-0005-0000-0000-0000450A0000}"/>
    <cellStyle name="Comma 2 4 4 3 2 4 2" xfId="7553" xr:uid="{00000000-0005-0000-0000-0000460A0000}"/>
    <cellStyle name="Comma 2 4 4 3 2 5" xfId="5152" xr:uid="{00000000-0005-0000-0000-0000470A0000}"/>
    <cellStyle name="Comma 2 4 4 3 3" xfId="544" xr:uid="{00000000-0005-0000-0000-0000480A0000}"/>
    <cellStyle name="Comma 2 4 4 3 3 2" xfId="1345" xr:uid="{00000000-0005-0000-0000-0000490A0000}"/>
    <cellStyle name="Comma 2 4 4 3 3 2 2" xfId="3750" xr:uid="{00000000-0005-0000-0000-00004A0A0000}"/>
    <cellStyle name="Comma 2 4 4 3 3 2 2 2" xfId="8553" xr:uid="{00000000-0005-0000-0000-00004B0A0000}"/>
    <cellStyle name="Comma 2 4 4 3 3 2 3" xfId="6152" xr:uid="{00000000-0005-0000-0000-00004C0A0000}"/>
    <cellStyle name="Comma 2 4 4 3 3 3" xfId="2145" xr:uid="{00000000-0005-0000-0000-00004D0A0000}"/>
    <cellStyle name="Comma 2 4 4 3 3 3 2" xfId="4550" xr:uid="{00000000-0005-0000-0000-00004E0A0000}"/>
    <cellStyle name="Comma 2 4 4 3 3 3 2 2" xfId="9353" xr:uid="{00000000-0005-0000-0000-00004F0A0000}"/>
    <cellStyle name="Comma 2 4 4 3 3 3 3" xfId="6952" xr:uid="{00000000-0005-0000-0000-0000500A0000}"/>
    <cellStyle name="Comma 2 4 4 3 3 4" xfId="2950" xr:uid="{00000000-0005-0000-0000-0000510A0000}"/>
    <cellStyle name="Comma 2 4 4 3 3 4 2" xfId="7753" xr:uid="{00000000-0005-0000-0000-0000520A0000}"/>
    <cellStyle name="Comma 2 4 4 3 3 5" xfId="5352" xr:uid="{00000000-0005-0000-0000-0000530A0000}"/>
    <cellStyle name="Comma 2 4 4 3 4" xfId="744" xr:uid="{00000000-0005-0000-0000-0000540A0000}"/>
    <cellStyle name="Comma 2 4 4 3 4 2" xfId="1545" xr:uid="{00000000-0005-0000-0000-0000550A0000}"/>
    <cellStyle name="Comma 2 4 4 3 4 2 2" xfId="3950" xr:uid="{00000000-0005-0000-0000-0000560A0000}"/>
    <cellStyle name="Comma 2 4 4 3 4 2 2 2" xfId="8753" xr:uid="{00000000-0005-0000-0000-0000570A0000}"/>
    <cellStyle name="Comma 2 4 4 3 4 2 3" xfId="6352" xr:uid="{00000000-0005-0000-0000-0000580A0000}"/>
    <cellStyle name="Comma 2 4 4 3 4 3" xfId="2345" xr:uid="{00000000-0005-0000-0000-0000590A0000}"/>
    <cellStyle name="Comma 2 4 4 3 4 3 2" xfId="4750" xr:uid="{00000000-0005-0000-0000-00005A0A0000}"/>
    <cellStyle name="Comma 2 4 4 3 4 3 2 2" xfId="9553" xr:uid="{00000000-0005-0000-0000-00005B0A0000}"/>
    <cellStyle name="Comma 2 4 4 3 4 3 3" xfId="7152" xr:uid="{00000000-0005-0000-0000-00005C0A0000}"/>
    <cellStyle name="Comma 2 4 4 3 4 4" xfId="3150" xr:uid="{00000000-0005-0000-0000-00005D0A0000}"/>
    <cellStyle name="Comma 2 4 4 3 4 4 2" xfId="7953" xr:uid="{00000000-0005-0000-0000-00005E0A0000}"/>
    <cellStyle name="Comma 2 4 4 3 4 5" xfId="5552" xr:uid="{00000000-0005-0000-0000-00005F0A0000}"/>
    <cellStyle name="Comma 2 4 4 3 5" xfId="945" xr:uid="{00000000-0005-0000-0000-0000600A0000}"/>
    <cellStyle name="Comma 2 4 4 3 5 2" xfId="3350" xr:uid="{00000000-0005-0000-0000-0000610A0000}"/>
    <cellStyle name="Comma 2 4 4 3 5 2 2" xfId="8153" xr:uid="{00000000-0005-0000-0000-0000620A0000}"/>
    <cellStyle name="Comma 2 4 4 3 5 3" xfId="5752" xr:uid="{00000000-0005-0000-0000-0000630A0000}"/>
    <cellStyle name="Comma 2 4 4 3 6" xfId="1745" xr:uid="{00000000-0005-0000-0000-0000640A0000}"/>
    <cellStyle name="Comma 2 4 4 3 6 2" xfId="4150" xr:uid="{00000000-0005-0000-0000-0000650A0000}"/>
    <cellStyle name="Comma 2 4 4 3 6 2 2" xfId="8953" xr:uid="{00000000-0005-0000-0000-0000660A0000}"/>
    <cellStyle name="Comma 2 4 4 3 6 3" xfId="6552" xr:uid="{00000000-0005-0000-0000-0000670A0000}"/>
    <cellStyle name="Comma 2 4 4 3 7" xfId="2550" xr:uid="{00000000-0005-0000-0000-0000680A0000}"/>
    <cellStyle name="Comma 2 4 4 3 7 2" xfId="7353" xr:uid="{00000000-0005-0000-0000-0000690A0000}"/>
    <cellStyle name="Comma 2 4 4 3 8" xfId="4952" xr:uid="{00000000-0005-0000-0000-00006A0A0000}"/>
    <cellStyle name="Comma 2 4 4 4" xfId="244" xr:uid="{00000000-0005-0000-0000-00006B0A0000}"/>
    <cellStyle name="Comma 2 4 4 4 2" xfId="1045" xr:uid="{00000000-0005-0000-0000-00006C0A0000}"/>
    <cellStyle name="Comma 2 4 4 4 2 2" xfId="3450" xr:uid="{00000000-0005-0000-0000-00006D0A0000}"/>
    <cellStyle name="Comma 2 4 4 4 2 2 2" xfId="8253" xr:uid="{00000000-0005-0000-0000-00006E0A0000}"/>
    <cellStyle name="Comma 2 4 4 4 2 3" xfId="5852" xr:uid="{00000000-0005-0000-0000-00006F0A0000}"/>
    <cellStyle name="Comma 2 4 4 4 3" xfId="1845" xr:uid="{00000000-0005-0000-0000-0000700A0000}"/>
    <cellStyle name="Comma 2 4 4 4 3 2" xfId="4250" xr:uid="{00000000-0005-0000-0000-0000710A0000}"/>
    <cellStyle name="Comma 2 4 4 4 3 2 2" xfId="9053" xr:uid="{00000000-0005-0000-0000-0000720A0000}"/>
    <cellStyle name="Comma 2 4 4 4 3 3" xfId="6652" xr:uid="{00000000-0005-0000-0000-0000730A0000}"/>
    <cellStyle name="Comma 2 4 4 4 4" xfId="2650" xr:uid="{00000000-0005-0000-0000-0000740A0000}"/>
    <cellStyle name="Comma 2 4 4 4 4 2" xfId="7453" xr:uid="{00000000-0005-0000-0000-0000750A0000}"/>
    <cellStyle name="Comma 2 4 4 4 5" xfId="5052" xr:uid="{00000000-0005-0000-0000-0000760A0000}"/>
    <cellStyle name="Comma 2 4 4 5" xfId="444" xr:uid="{00000000-0005-0000-0000-0000770A0000}"/>
    <cellStyle name="Comma 2 4 4 5 2" xfId="1245" xr:uid="{00000000-0005-0000-0000-0000780A0000}"/>
    <cellStyle name="Comma 2 4 4 5 2 2" xfId="3650" xr:uid="{00000000-0005-0000-0000-0000790A0000}"/>
    <cellStyle name="Comma 2 4 4 5 2 2 2" xfId="8453" xr:uid="{00000000-0005-0000-0000-00007A0A0000}"/>
    <cellStyle name="Comma 2 4 4 5 2 3" xfId="6052" xr:uid="{00000000-0005-0000-0000-00007B0A0000}"/>
    <cellStyle name="Comma 2 4 4 5 3" xfId="2045" xr:uid="{00000000-0005-0000-0000-00007C0A0000}"/>
    <cellStyle name="Comma 2 4 4 5 3 2" xfId="4450" xr:uid="{00000000-0005-0000-0000-00007D0A0000}"/>
    <cellStyle name="Comma 2 4 4 5 3 2 2" xfId="9253" xr:uid="{00000000-0005-0000-0000-00007E0A0000}"/>
    <cellStyle name="Comma 2 4 4 5 3 3" xfId="6852" xr:uid="{00000000-0005-0000-0000-00007F0A0000}"/>
    <cellStyle name="Comma 2 4 4 5 4" xfId="2850" xr:uid="{00000000-0005-0000-0000-0000800A0000}"/>
    <cellStyle name="Comma 2 4 4 5 4 2" xfId="7653" xr:uid="{00000000-0005-0000-0000-0000810A0000}"/>
    <cellStyle name="Comma 2 4 4 5 5" xfId="5252" xr:uid="{00000000-0005-0000-0000-0000820A0000}"/>
    <cellStyle name="Comma 2 4 4 6" xfId="644" xr:uid="{00000000-0005-0000-0000-0000830A0000}"/>
    <cellStyle name="Comma 2 4 4 6 2" xfId="1445" xr:uid="{00000000-0005-0000-0000-0000840A0000}"/>
    <cellStyle name="Comma 2 4 4 6 2 2" xfId="3850" xr:uid="{00000000-0005-0000-0000-0000850A0000}"/>
    <cellStyle name="Comma 2 4 4 6 2 2 2" xfId="8653" xr:uid="{00000000-0005-0000-0000-0000860A0000}"/>
    <cellStyle name="Comma 2 4 4 6 2 3" xfId="6252" xr:uid="{00000000-0005-0000-0000-0000870A0000}"/>
    <cellStyle name="Comma 2 4 4 6 3" xfId="2245" xr:uid="{00000000-0005-0000-0000-0000880A0000}"/>
    <cellStyle name="Comma 2 4 4 6 3 2" xfId="4650" xr:uid="{00000000-0005-0000-0000-0000890A0000}"/>
    <cellStyle name="Comma 2 4 4 6 3 2 2" xfId="9453" xr:uid="{00000000-0005-0000-0000-00008A0A0000}"/>
    <cellStyle name="Comma 2 4 4 6 3 3" xfId="7052" xr:uid="{00000000-0005-0000-0000-00008B0A0000}"/>
    <cellStyle name="Comma 2 4 4 6 4" xfId="3050" xr:uid="{00000000-0005-0000-0000-00008C0A0000}"/>
    <cellStyle name="Comma 2 4 4 6 4 2" xfId="7853" xr:uid="{00000000-0005-0000-0000-00008D0A0000}"/>
    <cellStyle name="Comma 2 4 4 6 5" xfId="5452" xr:uid="{00000000-0005-0000-0000-00008E0A0000}"/>
    <cellStyle name="Comma 2 4 4 7" xfId="845" xr:uid="{00000000-0005-0000-0000-00008F0A0000}"/>
    <cellStyle name="Comma 2 4 4 7 2" xfId="3250" xr:uid="{00000000-0005-0000-0000-0000900A0000}"/>
    <cellStyle name="Comma 2 4 4 7 2 2" xfId="8053" xr:uid="{00000000-0005-0000-0000-0000910A0000}"/>
    <cellStyle name="Comma 2 4 4 7 3" xfId="5652" xr:uid="{00000000-0005-0000-0000-0000920A0000}"/>
    <cellStyle name="Comma 2 4 4 8" xfId="1645" xr:uid="{00000000-0005-0000-0000-0000930A0000}"/>
    <cellStyle name="Comma 2 4 4 8 2" xfId="4050" xr:uid="{00000000-0005-0000-0000-0000940A0000}"/>
    <cellStyle name="Comma 2 4 4 8 2 2" xfId="8853" xr:uid="{00000000-0005-0000-0000-0000950A0000}"/>
    <cellStyle name="Comma 2 4 4 8 3" xfId="6452" xr:uid="{00000000-0005-0000-0000-0000960A0000}"/>
    <cellStyle name="Comma 2 4 4 9" xfId="2450" xr:uid="{00000000-0005-0000-0000-0000970A0000}"/>
    <cellStyle name="Comma 2 4 4 9 2" xfId="7253" xr:uid="{00000000-0005-0000-0000-0000980A0000}"/>
    <cellStyle name="Comma 2 4 5" xfId="53" xr:uid="{00000000-0005-0000-0000-0000990A0000}"/>
    <cellStyle name="Comma 2 4 5 10" xfId="4862" xr:uid="{00000000-0005-0000-0000-00009A0A0000}"/>
    <cellStyle name="Comma 2 4 5 2" xfId="104" xr:uid="{00000000-0005-0000-0000-00009B0A0000}"/>
    <cellStyle name="Comma 2 4 5 2 2" xfId="204" xr:uid="{00000000-0005-0000-0000-00009C0A0000}"/>
    <cellStyle name="Comma 2 4 5 2 2 2" xfId="404" xr:uid="{00000000-0005-0000-0000-00009D0A0000}"/>
    <cellStyle name="Comma 2 4 5 2 2 2 2" xfId="1205" xr:uid="{00000000-0005-0000-0000-00009E0A0000}"/>
    <cellStyle name="Comma 2 4 5 2 2 2 2 2" xfId="3610" xr:uid="{00000000-0005-0000-0000-00009F0A0000}"/>
    <cellStyle name="Comma 2 4 5 2 2 2 2 2 2" xfId="8413" xr:uid="{00000000-0005-0000-0000-0000A00A0000}"/>
    <cellStyle name="Comma 2 4 5 2 2 2 2 3" xfId="6012" xr:uid="{00000000-0005-0000-0000-0000A10A0000}"/>
    <cellStyle name="Comma 2 4 5 2 2 2 3" xfId="2005" xr:uid="{00000000-0005-0000-0000-0000A20A0000}"/>
    <cellStyle name="Comma 2 4 5 2 2 2 3 2" xfId="4410" xr:uid="{00000000-0005-0000-0000-0000A30A0000}"/>
    <cellStyle name="Comma 2 4 5 2 2 2 3 2 2" xfId="9213" xr:uid="{00000000-0005-0000-0000-0000A40A0000}"/>
    <cellStyle name="Comma 2 4 5 2 2 2 3 3" xfId="6812" xr:uid="{00000000-0005-0000-0000-0000A50A0000}"/>
    <cellStyle name="Comma 2 4 5 2 2 2 4" xfId="2810" xr:uid="{00000000-0005-0000-0000-0000A60A0000}"/>
    <cellStyle name="Comma 2 4 5 2 2 2 4 2" xfId="7613" xr:uid="{00000000-0005-0000-0000-0000A70A0000}"/>
    <cellStyle name="Comma 2 4 5 2 2 2 5" xfId="5212" xr:uid="{00000000-0005-0000-0000-0000A80A0000}"/>
    <cellStyle name="Comma 2 4 5 2 2 3" xfId="604" xr:uid="{00000000-0005-0000-0000-0000A90A0000}"/>
    <cellStyle name="Comma 2 4 5 2 2 3 2" xfId="1405" xr:uid="{00000000-0005-0000-0000-0000AA0A0000}"/>
    <cellStyle name="Comma 2 4 5 2 2 3 2 2" xfId="3810" xr:uid="{00000000-0005-0000-0000-0000AB0A0000}"/>
    <cellStyle name="Comma 2 4 5 2 2 3 2 2 2" xfId="8613" xr:uid="{00000000-0005-0000-0000-0000AC0A0000}"/>
    <cellStyle name="Comma 2 4 5 2 2 3 2 3" xfId="6212" xr:uid="{00000000-0005-0000-0000-0000AD0A0000}"/>
    <cellStyle name="Comma 2 4 5 2 2 3 3" xfId="2205" xr:uid="{00000000-0005-0000-0000-0000AE0A0000}"/>
    <cellStyle name="Comma 2 4 5 2 2 3 3 2" xfId="4610" xr:uid="{00000000-0005-0000-0000-0000AF0A0000}"/>
    <cellStyle name="Comma 2 4 5 2 2 3 3 2 2" xfId="9413" xr:uid="{00000000-0005-0000-0000-0000B00A0000}"/>
    <cellStyle name="Comma 2 4 5 2 2 3 3 3" xfId="7012" xr:uid="{00000000-0005-0000-0000-0000B10A0000}"/>
    <cellStyle name="Comma 2 4 5 2 2 3 4" xfId="3010" xr:uid="{00000000-0005-0000-0000-0000B20A0000}"/>
    <cellStyle name="Comma 2 4 5 2 2 3 4 2" xfId="7813" xr:uid="{00000000-0005-0000-0000-0000B30A0000}"/>
    <cellStyle name="Comma 2 4 5 2 2 3 5" xfId="5412" xr:uid="{00000000-0005-0000-0000-0000B40A0000}"/>
    <cellStyle name="Comma 2 4 5 2 2 4" xfId="804" xr:uid="{00000000-0005-0000-0000-0000B50A0000}"/>
    <cellStyle name="Comma 2 4 5 2 2 4 2" xfId="1605" xr:uid="{00000000-0005-0000-0000-0000B60A0000}"/>
    <cellStyle name="Comma 2 4 5 2 2 4 2 2" xfId="4010" xr:uid="{00000000-0005-0000-0000-0000B70A0000}"/>
    <cellStyle name="Comma 2 4 5 2 2 4 2 2 2" xfId="8813" xr:uid="{00000000-0005-0000-0000-0000B80A0000}"/>
    <cellStyle name="Comma 2 4 5 2 2 4 2 3" xfId="6412" xr:uid="{00000000-0005-0000-0000-0000B90A0000}"/>
    <cellStyle name="Comma 2 4 5 2 2 4 3" xfId="2405" xr:uid="{00000000-0005-0000-0000-0000BA0A0000}"/>
    <cellStyle name="Comma 2 4 5 2 2 4 3 2" xfId="4810" xr:uid="{00000000-0005-0000-0000-0000BB0A0000}"/>
    <cellStyle name="Comma 2 4 5 2 2 4 3 2 2" xfId="9613" xr:uid="{00000000-0005-0000-0000-0000BC0A0000}"/>
    <cellStyle name="Comma 2 4 5 2 2 4 3 3" xfId="7212" xr:uid="{00000000-0005-0000-0000-0000BD0A0000}"/>
    <cellStyle name="Comma 2 4 5 2 2 4 4" xfId="3210" xr:uid="{00000000-0005-0000-0000-0000BE0A0000}"/>
    <cellStyle name="Comma 2 4 5 2 2 4 4 2" xfId="8013" xr:uid="{00000000-0005-0000-0000-0000BF0A0000}"/>
    <cellStyle name="Comma 2 4 5 2 2 4 5" xfId="5612" xr:uid="{00000000-0005-0000-0000-0000C00A0000}"/>
    <cellStyle name="Comma 2 4 5 2 2 5" xfId="1005" xr:uid="{00000000-0005-0000-0000-0000C10A0000}"/>
    <cellStyle name="Comma 2 4 5 2 2 5 2" xfId="3410" xr:uid="{00000000-0005-0000-0000-0000C20A0000}"/>
    <cellStyle name="Comma 2 4 5 2 2 5 2 2" xfId="8213" xr:uid="{00000000-0005-0000-0000-0000C30A0000}"/>
    <cellStyle name="Comma 2 4 5 2 2 5 3" xfId="5812" xr:uid="{00000000-0005-0000-0000-0000C40A0000}"/>
    <cellStyle name="Comma 2 4 5 2 2 6" xfId="1805" xr:uid="{00000000-0005-0000-0000-0000C50A0000}"/>
    <cellStyle name="Comma 2 4 5 2 2 6 2" xfId="4210" xr:uid="{00000000-0005-0000-0000-0000C60A0000}"/>
    <cellStyle name="Comma 2 4 5 2 2 6 2 2" xfId="9013" xr:uid="{00000000-0005-0000-0000-0000C70A0000}"/>
    <cellStyle name="Comma 2 4 5 2 2 6 3" xfId="6612" xr:uid="{00000000-0005-0000-0000-0000C80A0000}"/>
    <cellStyle name="Comma 2 4 5 2 2 7" xfId="2610" xr:uid="{00000000-0005-0000-0000-0000C90A0000}"/>
    <cellStyle name="Comma 2 4 5 2 2 7 2" xfId="7413" xr:uid="{00000000-0005-0000-0000-0000CA0A0000}"/>
    <cellStyle name="Comma 2 4 5 2 2 8" xfId="5012" xr:uid="{00000000-0005-0000-0000-0000CB0A0000}"/>
    <cellStyle name="Comma 2 4 5 2 3" xfId="304" xr:uid="{00000000-0005-0000-0000-0000CC0A0000}"/>
    <cellStyle name="Comma 2 4 5 2 3 2" xfId="1105" xr:uid="{00000000-0005-0000-0000-0000CD0A0000}"/>
    <cellStyle name="Comma 2 4 5 2 3 2 2" xfId="3510" xr:uid="{00000000-0005-0000-0000-0000CE0A0000}"/>
    <cellStyle name="Comma 2 4 5 2 3 2 2 2" xfId="8313" xr:uid="{00000000-0005-0000-0000-0000CF0A0000}"/>
    <cellStyle name="Comma 2 4 5 2 3 2 3" xfId="5912" xr:uid="{00000000-0005-0000-0000-0000D00A0000}"/>
    <cellStyle name="Comma 2 4 5 2 3 3" xfId="1905" xr:uid="{00000000-0005-0000-0000-0000D10A0000}"/>
    <cellStyle name="Comma 2 4 5 2 3 3 2" xfId="4310" xr:uid="{00000000-0005-0000-0000-0000D20A0000}"/>
    <cellStyle name="Comma 2 4 5 2 3 3 2 2" xfId="9113" xr:uid="{00000000-0005-0000-0000-0000D30A0000}"/>
    <cellStyle name="Comma 2 4 5 2 3 3 3" xfId="6712" xr:uid="{00000000-0005-0000-0000-0000D40A0000}"/>
    <cellStyle name="Comma 2 4 5 2 3 4" xfId="2710" xr:uid="{00000000-0005-0000-0000-0000D50A0000}"/>
    <cellStyle name="Comma 2 4 5 2 3 4 2" xfId="7513" xr:uid="{00000000-0005-0000-0000-0000D60A0000}"/>
    <cellStyle name="Comma 2 4 5 2 3 5" xfId="5112" xr:uid="{00000000-0005-0000-0000-0000D70A0000}"/>
    <cellStyle name="Comma 2 4 5 2 4" xfId="504" xr:uid="{00000000-0005-0000-0000-0000D80A0000}"/>
    <cellStyle name="Comma 2 4 5 2 4 2" xfId="1305" xr:uid="{00000000-0005-0000-0000-0000D90A0000}"/>
    <cellStyle name="Comma 2 4 5 2 4 2 2" xfId="3710" xr:uid="{00000000-0005-0000-0000-0000DA0A0000}"/>
    <cellStyle name="Comma 2 4 5 2 4 2 2 2" xfId="8513" xr:uid="{00000000-0005-0000-0000-0000DB0A0000}"/>
    <cellStyle name="Comma 2 4 5 2 4 2 3" xfId="6112" xr:uid="{00000000-0005-0000-0000-0000DC0A0000}"/>
    <cellStyle name="Comma 2 4 5 2 4 3" xfId="2105" xr:uid="{00000000-0005-0000-0000-0000DD0A0000}"/>
    <cellStyle name="Comma 2 4 5 2 4 3 2" xfId="4510" xr:uid="{00000000-0005-0000-0000-0000DE0A0000}"/>
    <cellStyle name="Comma 2 4 5 2 4 3 2 2" xfId="9313" xr:uid="{00000000-0005-0000-0000-0000DF0A0000}"/>
    <cellStyle name="Comma 2 4 5 2 4 3 3" xfId="6912" xr:uid="{00000000-0005-0000-0000-0000E00A0000}"/>
    <cellStyle name="Comma 2 4 5 2 4 4" xfId="2910" xr:uid="{00000000-0005-0000-0000-0000E10A0000}"/>
    <cellStyle name="Comma 2 4 5 2 4 4 2" xfId="7713" xr:uid="{00000000-0005-0000-0000-0000E20A0000}"/>
    <cellStyle name="Comma 2 4 5 2 4 5" xfId="5312" xr:uid="{00000000-0005-0000-0000-0000E30A0000}"/>
    <cellStyle name="Comma 2 4 5 2 5" xfId="704" xr:uid="{00000000-0005-0000-0000-0000E40A0000}"/>
    <cellStyle name="Comma 2 4 5 2 5 2" xfId="1505" xr:uid="{00000000-0005-0000-0000-0000E50A0000}"/>
    <cellStyle name="Comma 2 4 5 2 5 2 2" xfId="3910" xr:uid="{00000000-0005-0000-0000-0000E60A0000}"/>
    <cellStyle name="Comma 2 4 5 2 5 2 2 2" xfId="8713" xr:uid="{00000000-0005-0000-0000-0000E70A0000}"/>
    <cellStyle name="Comma 2 4 5 2 5 2 3" xfId="6312" xr:uid="{00000000-0005-0000-0000-0000E80A0000}"/>
    <cellStyle name="Comma 2 4 5 2 5 3" xfId="2305" xr:uid="{00000000-0005-0000-0000-0000E90A0000}"/>
    <cellStyle name="Comma 2 4 5 2 5 3 2" xfId="4710" xr:uid="{00000000-0005-0000-0000-0000EA0A0000}"/>
    <cellStyle name="Comma 2 4 5 2 5 3 2 2" xfId="9513" xr:uid="{00000000-0005-0000-0000-0000EB0A0000}"/>
    <cellStyle name="Comma 2 4 5 2 5 3 3" xfId="7112" xr:uid="{00000000-0005-0000-0000-0000EC0A0000}"/>
    <cellStyle name="Comma 2 4 5 2 5 4" xfId="3110" xr:uid="{00000000-0005-0000-0000-0000ED0A0000}"/>
    <cellStyle name="Comma 2 4 5 2 5 4 2" xfId="7913" xr:uid="{00000000-0005-0000-0000-0000EE0A0000}"/>
    <cellStyle name="Comma 2 4 5 2 5 5" xfId="5512" xr:uid="{00000000-0005-0000-0000-0000EF0A0000}"/>
    <cellStyle name="Comma 2 4 5 2 6" xfId="905" xr:uid="{00000000-0005-0000-0000-0000F00A0000}"/>
    <cellStyle name="Comma 2 4 5 2 6 2" xfId="3310" xr:uid="{00000000-0005-0000-0000-0000F10A0000}"/>
    <cellStyle name="Comma 2 4 5 2 6 2 2" xfId="8113" xr:uid="{00000000-0005-0000-0000-0000F20A0000}"/>
    <cellStyle name="Comma 2 4 5 2 6 3" xfId="5712" xr:uid="{00000000-0005-0000-0000-0000F30A0000}"/>
    <cellStyle name="Comma 2 4 5 2 7" xfId="1705" xr:uid="{00000000-0005-0000-0000-0000F40A0000}"/>
    <cellStyle name="Comma 2 4 5 2 7 2" xfId="4110" xr:uid="{00000000-0005-0000-0000-0000F50A0000}"/>
    <cellStyle name="Comma 2 4 5 2 7 2 2" xfId="8913" xr:uid="{00000000-0005-0000-0000-0000F60A0000}"/>
    <cellStyle name="Comma 2 4 5 2 7 3" xfId="6512" xr:uid="{00000000-0005-0000-0000-0000F70A0000}"/>
    <cellStyle name="Comma 2 4 5 2 8" xfId="2510" xr:uid="{00000000-0005-0000-0000-0000F80A0000}"/>
    <cellStyle name="Comma 2 4 5 2 8 2" xfId="7313" xr:uid="{00000000-0005-0000-0000-0000F90A0000}"/>
    <cellStyle name="Comma 2 4 5 2 9" xfId="4912" xr:uid="{00000000-0005-0000-0000-0000FA0A0000}"/>
    <cellStyle name="Comma 2 4 5 3" xfId="154" xr:uid="{00000000-0005-0000-0000-0000FB0A0000}"/>
    <cellStyle name="Comma 2 4 5 3 2" xfId="354" xr:uid="{00000000-0005-0000-0000-0000FC0A0000}"/>
    <cellStyle name="Comma 2 4 5 3 2 2" xfId="1155" xr:uid="{00000000-0005-0000-0000-0000FD0A0000}"/>
    <cellStyle name="Comma 2 4 5 3 2 2 2" xfId="3560" xr:uid="{00000000-0005-0000-0000-0000FE0A0000}"/>
    <cellStyle name="Comma 2 4 5 3 2 2 2 2" xfId="8363" xr:uid="{00000000-0005-0000-0000-0000FF0A0000}"/>
    <cellStyle name="Comma 2 4 5 3 2 2 3" xfId="5962" xr:uid="{00000000-0005-0000-0000-0000000B0000}"/>
    <cellStyle name="Comma 2 4 5 3 2 3" xfId="1955" xr:uid="{00000000-0005-0000-0000-0000010B0000}"/>
    <cellStyle name="Comma 2 4 5 3 2 3 2" xfId="4360" xr:uid="{00000000-0005-0000-0000-0000020B0000}"/>
    <cellStyle name="Comma 2 4 5 3 2 3 2 2" xfId="9163" xr:uid="{00000000-0005-0000-0000-0000030B0000}"/>
    <cellStyle name="Comma 2 4 5 3 2 3 3" xfId="6762" xr:uid="{00000000-0005-0000-0000-0000040B0000}"/>
    <cellStyle name="Comma 2 4 5 3 2 4" xfId="2760" xr:uid="{00000000-0005-0000-0000-0000050B0000}"/>
    <cellStyle name="Comma 2 4 5 3 2 4 2" xfId="7563" xr:uid="{00000000-0005-0000-0000-0000060B0000}"/>
    <cellStyle name="Comma 2 4 5 3 2 5" xfId="5162" xr:uid="{00000000-0005-0000-0000-0000070B0000}"/>
    <cellStyle name="Comma 2 4 5 3 3" xfId="554" xr:uid="{00000000-0005-0000-0000-0000080B0000}"/>
    <cellStyle name="Comma 2 4 5 3 3 2" xfId="1355" xr:uid="{00000000-0005-0000-0000-0000090B0000}"/>
    <cellStyle name="Comma 2 4 5 3 3 2 2" xfId="3760" xr:uid="{00000000-0005-0000-0000-00000A0B0000}"/>
    <cellStyle name="Comma 2 4 5 3 3 2 2 2" xfId="8563" xr:uid="{00000000-0005-0000-0000-00000B0B0000}"/>
    <cellStyle name="Comma 2 4 5 3 3 2 3" xfId="6162" xr:uid="{00000000-0005-0000-0000-00000C0B0000}"/>
    <cellStyle name="Comma 2 4 5 3 3 3" xfId="2155" xr:uid="{00000000-0005-0000-0000-00000D0B0000}"/>
    <cellStyle name="Comma 2 4 5 3 3 3 2" xfId="4560" xr:uid="{00000000-0005-0000-0000-00000E0B0000}"/>
    <cellStyle name="Comma 2 4 5 3 3 3 2 2" xfId="9363" xr:uid="{00000000-0005-0000-0000-00000F0B0000}"/>
    <cellStyle name="Comma 2 4 5 3 3 3 3" xfId="6962" xr:uid="{00000000-0005-0000-0000-0000100B0000}"/>
    <cellStyle name="Comma 2 4 5 3 3 4" xfId="2960" xr:uid="{00000000-0005-0000-0000-0000110B0000}"/>
    <cellStyle name="Comma 2 4 5 3 3 4 2" xfId="7763" xr:uid="{00000000-0005-0000-0000-0000120B0000}"/>
    <cellStyle name="Comma 2 4 5 3 3 5" xfId="5362" xr:uid="{00000000-0005-0000-0000-0000130B0000}"/>
    <cellStyle name="Comma 2 4 5 3 4" xfId="754" xr:uid="{00000000-0005-0000-0000-0000140B0000}"/>
    <cellStyle name="Comma 2 4 5 3 4 2" xfId="1555" xr:uid="{00000000-0005-0000-0000-0000150B0000}"/>
    <cellStyle name="Comma 2 4 5 3 4 2 2" xfId="3960" xr:uid="{00000000-0005-0000-0000-0000160B0000}"/>
    <cellStyle name="Comma 2 4 5 3 4 2 2 2" xfId="8763" xr:uid="{00000000-0005-0000-0000-0000170B0000}"/>
    <cellStyle name="Comma 2 4 5 3 4 2 3" xfId="6362" xr:uid="{00000000-0005-0000-0000-0000180B0000}"/>
    <cellStyle name="Comma 2 4 5 3 4 3" xfId="2355" xr:uid="{00000000-0005-0000-0000-0000190B0000}"/>
    <cellStyle name="Comma 2 4 5 3 4 3 2" xfId="4760" xr:uid="{00000000-0005-0000-0000-00001A0B0000}"/>
    <cellStyle name="Comma 2 4 5 3 4 3 2 2" xfId="9563" xr:uid="{00000000-0005-0000-0000-00001B0B0000}"/>
    <cellStyle name="Comma 2 4 5 3 4 3 3" xfId="7162" xr:uid="{00000000-0005-0000-0000-00001C0B0000}"/>
    <cellStyle name="Comma 2 4 5 3 4 4" xfId="3160" xr:uid="{00000000-0005-0000-0000-00001D0B0000}"/>
    <cellStyle name="Comma 2 4 5 3 4 4 2" xfId="7963" xr:uid="{00000000-0005-0000-0000-00001E0B0000}"/>
    <cellStyle name="Comma 2 4 5 3 4 5" xfId="5562" xr:uid="{00000000-0005-0000-0000-00001F0B0000}"/>
    <cellStyle name="Comma 2 4 5 3 5" xfId="955" xr:uid="{00000000-0005-0000-0000-0000200B0000}"/>
    <cellStyle name="Comma 2 4 5 3 5 2" xfId="3360" xr:uid="{00000000-0005-0000-0000-0000210B0000}"/>
    <cellStyle name="Comma 2 4 5 3 5 2 2" xfId="8163" xr:uid="{00000000-0005-0000-0000-0000220B0000}"/>
    <cellStyle name="Comma 2 4 5 3 5 3" xfId="5762" xr:uid="{00000000-0005-0000-0000-0000230B0000}"/>
    <cellStyle name="Comma 2 4 5 3 6" xfId="1755" xr:uid="{00000000-0005-0000-0000-0000240B0000}"/>
    <cellStyle name="Comma 2 4 5 3 6 2" xfId="4160" xr:uid="{00000000-0005-0000-0000-0000250B0000}"/>
    <cellStyle name="Comma 2 4 5 3 6 2 2" xfId="8963" xr:uid="{00000000-0005-0000-0000-0000260B0000}"/>
    <cellStyle name="Comma 2 4 5 3 6 3" xfId="6562" xr:uid="{00000000-0005-0000-0000-0000270B0000}"/>
    <cellStyle name="Comma 2 4 5 3 7" xfId="2560" xr:uid="{00000000-0005-0000-0000-0000280B0000}"/>
    <cellStyle name="Comma 2 4 5 3 7 2" xfId="7363" xr:uid="{00000000-0005-0000-0000-0000290B0000}"/>
    <cellStyle name="Comma 2 4 5 3 8" xfId="4962" xr:uid="{00000000-0005-0000-0000-00002A0B0000}"/>
    <cellStyle name="Comma 2 4 5 4" xfId="254" xr:uid="{00000000-0005-0000-0000-00002B0B0000}"/>
    <cellStyle name="Comma 2 4 5 4 2" xfId="1055" xr:uid="{00000000-0005-0000-0000-00002C0B0000}"/>
    <cellStyle name="Comma 2 4 5 4 2 2" xfId="3460" xr:uid="{00000000-0005-0000-0000-00002D0B0000}"/>
    <cellStyle name="Comma 2 4 5 4 2 2 2" xfId="8263" xr:uid="{00000000-0005-0000-0000-00002E0B0000}"/>
    <cellStyle name="Comma 2 4 5 4 2 3" xfId="5862" xr:uid="{00000000-0005-0000-0000-00002F0B0000}"/>
    <cellStyle name="Comma 2 4 5 4 3" xfId="1855" xr:uid="{00000000-0005-0000-0000-0000300B0000}"/>
    <cellStyle name="Comma 2 4 5 4 3 2" xfId="4260" xr:uid="{00000000-0005-0000-0000-0000310B0000}"/>
    <cellStyle name="Comma 2 4 5 4 3 2 2" xfId="9063" xr:uid="{00000000-0005-0000-0000-0000320B0000}"/>
    <cellStyle name="Comma 2 4 5 4 3 3" xfId="6662" xr:uid="{00000000-0005-0000-0000-0000330B0000}"/>
    <cellStyle name="Comma 2 4 5 4 4" xfId="2660" xr:uid="{00000000-0005-0000-0000-0000340B0000}"/>
    <cellStyle name="Comma 2 4 5 4 4 2" xfId="7463" xr:uid="{00000000-0005-0000-0000-0000350B0000}"/>
    <cellStyle name="Comma 2 4 5 4 5" xfId="5062" xr:uid="{00000000-0005-0000-0000-0000360B0000}"/>
    <cellStyle name="Comma 2 4 5 5" xfId="454" xr:uid="{00000000-0005-0000-0000-0000370B0000}"/>
    <cellStyle name="Comma 2 4 5 5 2" xfId="1255" xr:uid="{00000000-0005-0000-0000-0000380B0000}"/>
    <cellStyle name="Comma 2 4 5 5 2 2" xfId="3660" xr:uid="{00000000-0005-0000-0000-0000390B0000}"/>
    <cellStyle name="Comma 2 4 5 5 2 2 2" xfId="8463" xr:uid="{00000000-0005-0000-0000-00003A0B0000}"/>
    <cellStyle name="Comma 2 4 5 5 2 3" xfId="6062" xr:uid="{00000000-0005-0000-0000-00003B0B0000}"/>
    <cellStyle name="Comma 2 4 5 5 3" xfId="2055" xr:uid="{00000000-0005-0000-0000-00003C0B0000}"/>
    <cellStyle name="Comma 2 4 5 5 3 2" xfId="4460" xr:uid="{00000000-0005-0000-0000-00003D0B0000}"/>
    <cellStyle name="Comma 2 4 5 5 3 2 2" xfId="9263" xr:uid="{00000000-0005-0000-0000-00003E0B0000}"/>
    <cellStyle name="Comma 2 4 5 5 3 3" xfId="6862" xr:uid="{00000000-0005-0000-0000-00003F0B0000}"/>
    <cellStyle name="Comma 2 4 5 5 4" xfId="2860" xr:uid="{00000000-0005-0000-0000-0000400B0000}"/>
    <cellStyle name="Comma 2 4 5 5 4 2" xfId="7663" xr:uid="{00000000-0005-0000-0000-0000410B0000}"/>
    <cellStyle name="Comma 2 4 5 5 5" xfId="5262" xr:uid="{00000000-0005-0000-0000-0000420B0000}"/>
    <cellStyle name="Comma 2 4 5 6" xfId="654" xr:uid="{00000000-0005-0000-0000-0000430B0000}"/>
    <cellStyle name="Comma 2 4 5 6 2" xfId="1455" xr:uid="{00000000-0005-0000-0000-0000440B0000}"/>
    <cellStyle name="Comma 2 4 5 6 2 2" xfId="3860" xr:uid="{00000000-0005-0000-0000-0000450B0000}"/>
    <cellStyle name="Comma 2 4 5 6 2 2 2" xfId="8663" xr:uid="{00000000-0005-0000-0000-0000460B0000}"/>
    <cellStyle name="Comma 2 4 5 6 2 3" xfId="6262" xr:uid="{00000000-0005-0000-0000-0000470B0000}"/>
    <cellStyle name="Comma 2 4 5 6 3" xfId="2255" xr:uid="{00000000-0005-0000-0000-0000480B0000}"/>
    <cellStyle name="Comma 2 4 5 6 3 2" xfId="4660" xr:uid="{00000000-0005-0000-0000-0000490B0000}"/>
    <cellStyle name="Comma 2 4 5 6 3 2 2" xfId="9463" xr:uid="{00000000-0005-0000-0000-00004A0B0000}"/>
    <cellStyle name="Comma 2 4 5 6 3 3" xfId="7062" xr:uid="{00000000-0005-0000-0000-00004B0B0000}"/>
    <cellStyle name="Comma 2 4 5 6 4" xfId="3060" xr:uid="{00000000-0005-0000-0000-00004C0B0000}"/>
    <cellStyle name="Comma 2 4 5 6 4 2" xfId="7863" xr:uid="{00000000-0005-0000-0000-00004D0B0000}"/>
    <cellStyle name="Comma 2 4 5 6 5" xfId="5462" xr:uid="{00000000-0005-0000-0000-00004E0B0000}"/>
    <cellStyle name="Comma 2 4 5 7" xfId="855" xr:uid="{00000000-0005-0000-0000-00004F0B0000}"/>
    <cellStyle name="Comma 2 4 5 7 2" xfId="3260" xr:uid="{00000000-0005-0000-0000-0000500B0000}"/>
    <cellStyle name="Comma 2 4 5 7 2 2" xfId="8063" xr:uid="{00000000-0005-0000-0000-0000510B0000}"/>
    <cellStyle name="Comma 2 4 5 7 3" xfId="5662" xr:uid="{00000000-0005-0000-0000-0000520B0000}"/>
    <cellStyle name="Comma 2 4 5 8" xfId="1655" xr:uid="{00000000-0005-0000-0000-0000530B0000}"/>
    <cellStyle name="Comma 2 4 5 8 2" xfId="4060" xr:uid="{00000000-0005-0000-0000-0000540B0000}"/>
    <cellStyle name="Comma 2 4 5 8 2 2" xfId="8863" xr:uid="{00000000-0005-0000-0000-0000550B0000}"/>
    <cellStyle name="Comma 2 4 5 8 3" xfId="6462" xr:uid="{00000000-0005-0000-0000-0000560B0000}"/>
    <cellStyle name="Comma 2 4 5 9" xfId="2460" xr:uid="{00000000-0005-0000-0000-0000570B0000}"/>
    <cellStyle name="Comma 2 4 5 9 2" xfId="7263" xr:uid="{00000000-0005-0000-0000-0000580B0000}"/>
    <cellStyle name="Comma 2 4 6" xfId="64" xr:uid="{00000000-0005-0000-0000-0000590B0000}"/>
    <cellStyle name="Comma 2 4 6 2" xfId="164" xr:uid="{00000000-0005-0000-0000-00005A0B0000}"/>
    <cellStyle name="Comma 2 4 6 2 2" xfId="364" xr:uid="{00000000-0005-0000-0000-00005B0B0000}"/>
    <cellStyle name="Comma 2 4 6 2 2 2" xfId="1165" xr:uid="{00000000-0005-0000-0000-00005C0B0000}"/>
    <cellStyle name="Comma 2 4 6 2 2 2 2" xfId="3570" xr:uid="{00000000-0005-0000-0000-00005D0B0000}"/>
    <cellStyle name="Comma 2 4 6 2 2 2 2 2" xfId="8373" xr:uid="{00000000-0005-0000-0000-00005E0B0000}"/>
    <cellStyle name="Comma 2 4 6 2 2 2 3" xfId="5972" xr:uid="{00000000-0005-0000-0000-00005F0B0000}"/>
    <cellStyle name="Comma 2 4 6 2 2 3" xfId="1965" xr:uid="{00000000-0005-0000-0000-0000600B0000}"/>
    <cellStyle name="Comma 2 4 6 2 2 3 2" xfId="4370" xr:uid="{00000000-0005-0000-0000-0000610B0000}"/>
    <cellStyle name="Comma 2 4 6 2 2 3 2 2" xfId="9173" xr:uid="{00000000-0005-0000-0000-0000620B0000}"/>
    <cellStyle name="Comma 2 4 6 2 2 3 3" xfId="6772" xr:uid="{00000000-0005-0000-0000-0000630B0000}"/>
    <cellStyle name="Comma 2 4 6 2 2 4" xfId="2770" xr:uid="{00000000-0005-0000-0000-0000640B0000}"/>
    <cellStyle name="Comma 2 4 6 2 2 4 2" xfId="7573" xr:uid="{00000000-0005-0000-0000-0000650B0000}"/>
    <cellStyle name="Comma 2 4 6 2 2 5" xfId="5172" xr:uid="{00000000-0005-0000-0000-0000660B0000}"/>
    <cellStyle name="Comma 2 4 6 2 3" xfId="564" xr:uid="{00000000-0005-0000-0000-0000670B0000}"/>
    <cellStyle name="Comma 2 4 6 2 3 2" xfId="1365" xr:uid="{00000000-0005-0000-0000-0000680B0000}"/>
    <cellStyle name="Comma 2 4 6 2 3 2 2" xfId="3770" xr:uid="{00000000-0005-0000-0000-0000690B0000}"/>
    <cellStyle name="Comma 2 4 6 2 3 2 2 2" xfId="8573" xr:uid="{00000000-0005-0000-0000-00006A0B0000}"/>
    <cellStyle name="Comma 2 4 6 2 3 2 3" xfId="6172" xr:uid="{00000000-0005-0000-0000-00006B0B0000}"/>
    <cellStyle name="Comma 2 4 6 2 3 3" xfId="2165" xr:uid="{00000000-0005-0000-0000-00006C0B0000}"/>
    <cellStyle name="Comma 2 4 6 2 3 3 2" xfId="4570" xr:uid="{00000000-0005-0000-0000-00006D0B0000}"/>
    <cellStyle name="Comma 2 4 6 2 3 3 2 2" xfId="9373" xr:uid="{00000000-0005-0000-0000-00006E0B0000}"/>
    <cellStyle name="Comma 2 4 6 2 3 3 3" xfId="6972" xr:uid="{00000000-0005-0000-0000-00006F0B0000}"/>
    <cellStyle name="Comma 2 4 6 2 3 4" xfId="2970" xr:uid="{00000000-0005-0000-0000-0000700B0000}"/>
    <cellStyle name="Comma 2 4 6 2 3 4 2" xfId="7773" xr:uid="{00000000-0005-0000-0000-0000710B0000}"/>
    <cellStyle name="Comma 2 4 6 2 3 5" xfId="5372" xr:uid="{00000000-0005-0000-0000-0000720B0000}"/>
    <cellStyle name="Comma 2 4 6 2 4" xfId="764" xr:uid="{00000000-0005-0000-0000-0000730B0000}"/>
    <cellStyle name="Comma 2 4 6 2 4 2" xfId="1565" xr:uid="{00000000-0005-0000-0000-0000740B0000}"/>
    <cellStyle name="Comma 2 4 6 2 4 2 2" xfId="3970" xr:uid="{00000000-0005-0000-0000-0000750B0000}"/>
    <cellStyle name="Comma 2 4 6 2 4 2 2 2" xfId="8773" xr:uid="{00000000-0005-0000-0000-0000760B0000}"/>
    <cellStyle name="Comma 2 4 6 2 4 2 3" xfId="6372" xr:uid="{00000000-0005-0000-0000-0000770B0000}"/>
    <cellStyle name="Comma 2 4 6 2 4 3" xfId="2365" xr:uid="{00000000-0005-0000-0000-0000780B0000}"/>
    <cellStyle name="Comma 2 4 6 2 4 3 2" xfId="4770" xr:uid="{00000000-0005-0000-0000-0000790B0000}"/>
    <cellStyle name="Comma 2 4 6 2 4 3 2 2" xfId="9573" xr:uid="{00000000-0005-0000-0000-00007A0B0000}"/>
    <cellStyle name="Comma 2 4 6 2 4 3 3" xfId="7172" xr:uid="{00000000-0005-0000-0000-00007B0B0000}"/>
    <cellStyle name="Comma 2 4 6 2 4 4" xfId="3170" xr:uid="{00000000-0005-0000-0000-00007C0B0000}"/>
    <cellStyle name="Comma 2 4 6 2 4 4 2" xfId="7973" xr:uid="{00000000-0005-0000-0000-00007D0B0000}"/>
    <cellStyle name="Comma 2 4 6 2 4 5" xfId="5572" xr:uid="{00000000-0005-0000-0000-00007E0B0000}"/>
    <cellStyle name="Comma 2 4 6 2 5" xfId="965" xr:uid="{00000000-0005-0000-0000-00007F0B0000}"/>
    <cellStyle name="Comma 2 4 6 2 5 2" xfId="3370" xr:uid="{00000000-0005-0000-0000-0000800B0000}"/>
    <cellStyle name="Comma 2 4 6 2 5 2 2" xfId="8173" xr:uid="{00000000-0005-0000-0000-0000810B0000}"/>
    <cellStyle name="Comma 2 4 6 2 5 3" xfId="5772" xr:uid="{00000000-0005-0000-0000-0000820B0000}"/>
    <cellStyle name="Comma 2 4 6 2 6" xfId="1765" xr:uid="{00000000-0005-0000-0000-0000830B0000}"/>
    <cellStyle name="Comma 2 4 6 2 6 2" xfId="4170" xr:uid="{00000000-0005-0000-0000-0000840B0000}"/>
    <cellStyle name="Comma 2 4 6 2 6 2 2" xfId="8973" xr:uid="{00000000-0005-0000-0000-0000850B0000}"/>
    <cellStyle name="Comma 2 4 6 2 6 3" xfId="6572" xr:uid="{00000000-0005-0000-0000-0000860B0000}"/>
    <cellStyle name="Comma 2 4 6 2 7" xfId="2570" xr:uid="{00000000-0005-0000-0000-0000870B0000}"/>
    <cellStyle name="Comma 2 4 6 2 7 2" xfId="7373" xr:uid="{00000000-0005-0000-0000-0000880B0000}"/>
    <cellStyle name="Comma 2 4 6 2 8" xfId="4972" xr:uid="{00000000-0005-0000-0000-0000890B0000}"/>
    <cellStyle name="Comma 2 4 6 3" xfId="264" xr:uid="{00000000-0005-0000-0000-00008A0B0000}"/>
    <cellStyle name="Comma 2 4 6 3 2" xfId="1065" xr:uid="{00000000-0005-0000-0000-00008B0B0000}"/>
    <cellStyle name="Comma 2 4 6 3 2 2" xfId="3470" xr:uid="{00000000-0005-0000-0000-00008C0B0000}"/>
    <cellStyle name="Comma 2 4 6 3 2 2 2" xfId="8273" xr:uid="{00000000-0005-0000-0000-00008D0B0000}"/>
    <cellStyle name="Comma 2 4 6 3 2 3" xfId="5872" xr:uid="{00000000-0005-0000-0000-00008E0B0000}"/>
    <cellStyle name="Comma 2 4 6 3 3" xfId="1865" xr:uid="{00000000-0005-0000-0000-00008F0B0000}"/>
    <cellStyle name="Comma 2 4 6 3 3 2" xfId="4270" xr:uid="{00000000-0005-0000-0000-0000900B0000}"/>
    <cellStyle name="Comma 2 4 6 3 3 2 2" xfId="9073" xr:uid="{00000000-0005-0000-0000-0000910B0000}"/>
    <cellStyle name="Comma 2 4 6 3 3 3" xfId="6672" xr:uid="{00000000-0005-0000-0000-0000920B0000}"/>
    <cellStyle name="Comma 2 4 6 3 4" xfId="2670" xr:uid="{00000000-0005-0000-0000-0000930B0000}"/>
    <cellStyle name="Comma 2 4 6 3 4 2" xfId="7473" xr:uid="{00000000-0005-0000-0000-0000940B0000}"/>
    <cellStyle name="Comma 2 4 6 3 5" xfId="5072" xr:uid="{00000000-0005-0000-0000-0000950B0000}"/>
    <cellStyle name="Comma 2 4 6 4" xfId="464" xr:uid="{00000000-0005-0000-0000-0000960B0000}"/>
    <cellStyle name="Comma 2 4 6 4 2" xfId="1265" xr:uid="{00000000-0005-0000-0000-0000970B0000}"/>
    <cellStyle name="Comma 2 4 6 4 2 2" xfId="3670" xr:uid="{00000000-0005-0000-0000-0000980B0000}"/>
    <cellStyle name="Comma 2 4 6 4 2 2 2" xfId="8473" xr:uid="{00000000-0005-0000-0000-0000990B0000}"/>
    <cellStyle name="Comma 2 4 6 4 2 3" xfId="6072" xr:uid="{00000000-0005-0000-0000-00009A0B0000}"/>
    <cellStyle name="Comma 2 4 6 4 3" xfId="2065" xr:uid="{00000000-0005-0000-0000-00009B0B0000}"/>
    <cellStyle name="Comma 2 4 6 4 3 2" xfId="4470" xr:uid="{00000000-0005-0000-0000-00009C0B0000}"/>
    <cellStyle name="Comma 2 4 6 4 3 2 2" xfId="9273" xr:uid="{00000000-0005-0000-0000-00009D0B0000}"/>
    <cellStyle name="Comma 2 4 6 4 3 3" xfId="6872" xr:uid="{00000000-0005-0000-0000-00009E0B0000}"/>
    <cellStyle name="Comma 2 4 6 4 4" xfId="2870" xr:uid="{00000000-0005-0000-0000-00009F0B0000}"/>
    <cellStyle name="Comma 2 4 6 4 4 2" xfId="7673" xr:uid="{00000000-0005-0000-0000-0000A00B0000}"/>
    <cellStyle name="Comma 2 4 6 4 5" xfId="5272" xr:uid="{00000000-0005-0000-0000-0000A10B0000}"/>
    <cellStyle name="Comma 2 4 6 5" xfId="664" xr:uid="{00000000-0005-0000-0000-0000A20B0000}"/>
    <cellStyle name="Comma 2 4 6 5 2" xfId="1465" xr:uid="{00000000-0005-0000-0000-0000A30B0000}"/>
    <cellStyle name="Comma 2 4 6 5 2 2" xfId="3870" xr:uid="{00000000-0005-0000-0000-0000A40B0000}"/>
    <cellStyle name="Comma 2 4 6 5 2 2 2" xfId="8673" xr:uid="{00000000-0005-0000-0000-0000A50B0000}"/>
    <cellStyle name="Comma 2 4 6 5 2 3" xfId="6272" xr:uid="{00000000-0005-0000-0000-0000A60B0000}"/>
    <cellStyle name="Comma 2 4 6 5 3" xfId="2265" xr:uid="{00000000-0005-0000-0000-0000A70B0000}"/>
    <cellStyle name="Comma 2 4 6 5 3 2" xfId="4670" xr:uid="{00000000-0005-0000-0000-0000A80B0000}"/>
    <cellStyle name="Comma 2 4 6 5 3 2 2" xfId="9473" xr:uid="{00000000-0005-0000-0000-0000A90B0000}"/>
    <cellStyle name="Comma 2 4 6 5 3 3" xfId="7072" xr:uid="{00000000-0005-0000-0000-0000AA0B0000}"/>
    <cellStyle name="Comma 2 4 6 5 4" xfId="3070" xr:uid="{00000000-0005-0000-0000-0000AB0B0000}"/>
    <cellStyle name="Comma 2 4 6 5 4 2" xfId="7873" xr:uid="{00000000-0005-0000-0000-0000AC0B0000}"/>
    <cellStyle name="Comma 2 4 6 5 5" xfId="5472" xr:uid="{00000000-0005-0000-0000-0000AD0B0000}"/>
    <cellStyle name="Comma 2 4 6 6" xfId="865" xr:uid="{00000000-0005-0000-0000-0000AE0B0000}"/>
    <cellStyle name="Comma 2 4 6 6 2" xfId="3270" xr:uid="{00000000-0005-0000-0000-0000AF0B0000}"/>
    <cellStyle name="Comma 2 4 6 6 2 2" xfId="8073" xr:uid="{00000000-0005-0000-0000-0000B00B0000}"/>
    <cellStyle name="Comma 2 4 6 6 3" xfId="5672" xr:uid="{00000000-0005-0000-0000-0000B10B0000}"/>
    <cellStyle name="Comma 2 4 6 7" xfId="1665" xr:uid="{00000000-0005-0000-0000-0000B20B0000}"/>
    <cellStyle name="Comma 2 4 6 7 2" xfId="4070" xr:uid="{00000000-0005-0000-0000-0000B30B0000}"/>
    <cellStyle name="Comma 2 4 6 7 2 2" xfId="8873" xr:uid="{00000000-0005-0000-0000-0000B40B0000}"/>
    <cellStyle name="Comma 2 4 6 7 3" xfId="6472" xr:uid="{00000000-0005-0000-0000-0000B50B0000}"/>
    <cellStyle name="Comma 2 4 6 8" xfId="2470" xr:uid="{00000000-0005-0000-0000-0000B60B0000}"/>
    <cellStyle name="Comma 2 4 6 8 2" xfId="7273" xr:uid="{00000000-0005-0000-0000-0000B70B0000}"/>
    <cellStyle name="Comma 2 4 6 9" xfId="4872" xr:uid="{00000000-0005-0000-0000-0000B80B0000}"/>
    <cellStyle name="Comma 2 4 7" xfId="114" xr:uid="{00000000-0005-0000-0000-0000B90B0000}"/>
    <cellStyle name="Comma 2 4 7 2" xfId="314" xr:uid="{00000000-0005-0000-0000-0000BA0B0000}"/>
    <cellStyle name="Comma 2 4 7 2 2" xfId="1115" xr:uid="{00000000-0005-0000-0000-0000BB0B0000}"/>
    <cellStyle name="Comma 2 4 7 2 2 2" xfId="3520" xr:uid="{00000000-0005-0000-0000-0000BC0B0000}"/>
    <cellStyle name="Comma 2 4 7 2 2 2 2" xfId="8323" xr:uid="{00000000-0005-0000-0000-0000BD0B0000}"/>
    <cellStyle name="Comma 2 4 7 2 2 3" xfId="5922" xr:uid="{00000000-0005-0000-0000-0000BE0B0000}"/>
    <cellStyle name="Comma 2 4 7 2 3" xfId="1915" xr:uid="{00000000-0005-0000-0000-0000BF0B0000}"/>
    <cellStyle name="Comma 2 4 7 2 3 2" xfId="4320" xr:uid="{00000000-0005-0000-0000-0000C00B0000}"/>
    <cellStyle name="Comma 2 4 7 2 3 2 2" xfId="9123" xr:uid="{00000000-0005-0000-0000-0000C10B0000}"/>
    <cellStyle name="Comma 2 4 7 2 3 3" xfId="6722" xr:uid="{00000000-0005-0000-0000-0000C20B0000}"/>
    <cellStyle name="Comma 2 4 7 2 4" xfId="2720" xr:uid="{00000000-0005-0000-0000-0000C30B0000}"/>
    <cellStyle name="Comma 2 4 7 2 4 2" xfId="7523" xr:uid="{00000000-0005-0000-0000-0000C40B0000}"/>
    <cellStyle name="Comma 2 4 7 2 5" xfId="5122" xr:uid="{00000000-0005-0000-0000-0000C50B0000}"/>
    <cellStyle name="Comma 2 4 7 3" xfId="514" xr:uid="{00000000-0005-0000-0000-0000C60B0000}"/>
    <cellStyle name="Comma 2 4 7 3 2" xfId="1315" xr:uid="{00000000-0005-0000-0000-0000C70B0000}"/>
    <cellStyle name="Comma 2 4 7 3 2 2" xfId="3720" xr:uid="{00000000-0005-0000-0000-0000C80B0000}"/>
    <cellStyle name="Comma 2 4 7 3 2 2 2" xfId="8523" xr:uid="{00000000-0005-0000-0000-0000C90B0000}"/>
    <cellStyle name="Comma 2 4 7 3 2 3" xfId="6122" xr:uid="{00000000-0005-0000-0000-0000CA0B0000}"/>
    <cellStyle name="Comma 2 4 7 3 3" xfId="2115" xr:uid="{00000000-0005-0000-0000-0000CB0B0000}"/>
    <cellStyle name="Comma 2 4 7 3 3 2" xfId="4520" xr:uid="{00000000-0005-0000-0000-0000CC0B0000}"/>
    <cellStyle name="Comma 2 4 7 3 3 2 2" xfId="9323" xr:uid="{00000000-0005-0000-0000-0000CD0B0000}"/>
    <cellStyle name="Comma 2 4 7 3 3 3" xfId="6922" xr:uid="{00000000-0005-0000-0000-0000CE0B0000}"/>
    <cellStyle name="Comma 2 4 7 3 4" xfId="2920" xr:uid="{00000000-0005-0000-0000-0000CF0B0000}"/>
    <cellStyle name="Comma 2 4 7 3 4 2" xfId="7723" xr:uid="{00000000-0005-0000-0000-0000D00B0000}"/>
    <cellStyle name="Comma 2 4 7 3 5" xfId="5322" xr:uid="{00000000-0005-0000-0000-0000D10B0000}"/>
    <cellStyle name="Comma 2 4 7 4" xfId="714" xr:uid="{00000000-0005-0000-0000-0000D20B0000}"/>
    <cellStyle name="Comma 2 4 7 4 2" xfId="1515" xr:uid="{00000000-0005-0000-0000-0000D30B0000}"/>
    <cellStyle name="Comma 2 4 7 4 2 2" xfId="3920" xr:uid="{00000000-0005-0000-0000-0000D40B0000}"/>
    <cellStyle name="Comma 2 4 7 4 2 2 2" xfId="8723" xr:uid="{00000000-0005-0000-0000-0000D50B0000}"/>
    <cellStyle name="Comma 2 4 7 4 2 3" xfId="6322" xr:uid="{00000000-0005-0000-0000-0000D60B0000}"/>
    <cellStyle name="Comma 2 4 7 4 3" xfId="2315" xr:uid="{00000000-0005-0000-0000-0000D70B0000}"/>
    <cellStyle name="Comma 2 4 7 4 3 2" xfId="4720" xr:uid="{00000000-0005-0000-0000-0000D80B0000}"/>
    <cellStyle name="Comma 2 4 7 4 3 2 2" xfId="9523" xr:uid="{00000000-0005-0000-0000-0000D90B0000}"/>
    <cellStyle name="Comma 2 4 7 4 3 3" xfId="7122" xr:uid="{00000000-0005-0000-0000-0000DA0B0000}"/>
    <cellStyle name="Comma 2 4 7 4 4" xfId="3120" xr:uid="{00000000-0005-0000-0000-0000DB0B0000}"/>
    <cellStyle name="Comma 2 4 7 4 4 2" xfId="7923" xr:uid="{00000000-0005-0000-0000-0000DC0B0000}"/>
    <cellStyle name="Comma 2 4 7 4 5" xfId="5522" xr:uid="{00000000-0005-0000-0000-0000DD0B0000}"/>
    <cellStyle name="Comma 2 4 7 5" xfId="915" xr:uid="{00000000-0005-0000-0000-0000DE0B0000}"/>
    <cellStyle name="Comma 2 4 7 5 2" xfId="3320" xr:uid="{00000000-0005-0000-0000-0000DF0B0000}"/>
    <cellStyle name="Comma 2 4 7 5 2 2" xfId="8123" xr:uid="{00000000-0005-0000-0000-0000E00B0000}"/>
    <cellStyle name="Comma 2 4 7 5 3" xfId="5722" xr:uid="{00000000-0005-0000-0000-0000E10B0000}"/>
    <cellStyle name="Comma 2 4 7 6" xfId="1715" xr:uid="{00000000-0005-0000-0000-0000E20B0000}"/>
    <cellStyle name="Comma 2 4 7 6 2" xfId="4120" xr:uid="{00000000-0005-0000-0000-0000E30B0000}"/>
    <cellStyle name="Comma 2 4 7 6 2 2" xfId="8923" xr:uid="{00000000-0005-0000-0000-0000E40B0000}"/>
    <cellStyle name="Comma 2 4 7 6 3" xfId="6522" xr:uid="{00000000-0005-0000-0000-0000E50B0000}"/>
    <cellStyle name="Comma 2 4 7 7" xfId="2520" xr:uid="{00000000-0005-0000-0000-0000E60B0000}"/>
    <cellStyle name="Comma 2 4 7 7 2" xfId="7323" xr:uid="{00000000-0005-0000-0000-0000E70B0000}"/>
    <cellStyle name="Comma 2 4 7 8" xfId="4922" xr:uid="{00000000-0005-0000-0000-0000E80B0000}"/>
    <cellStyle name="Comma 2 4 8" xfId="214" xr:uid="{00000000-0005-0000-0000-0000E90B0000}"/>
    <cellStyle name="Comma 2 4 8 2" xfId="1015" xr:uid="{00000000-0005-0000-0000-0000EA0B0000}"/>
    <cellStyle name="Comma 2 4 8 2 2" xfId="3420" xr:uid="{00000000-0005-0000-0000-0000EB0B0000}"/>
    <cellStyle name="Comma 2 4 8 2 2 2" xfId="8223" xr:uid="{00000000-0005-0000-0000-0000EC0B0000}"/>
    <cellStyle name="Comma 2 4 8 2 3" xfId="5822" xr:uid="{00000000-0005-0000-0000-0000ED0B0000}"/>
    <cellStyle name="Comma 2 4 8 3" xfId="1815" xr:uid="{00000000-0005-0000-0000-0000EE0B0000}"/>
    <cellStyle name="Comma 2 4 8 3 2" xfId="4220" xr:uid="{00000000-0005-0000-0000-0000EF0B0000}"/>
    <cellStyle name="Comma 2 4 8 3 2 2" xfId="9023" xr:uid="{00000000-0005-0000-0000-0000F00B0000}"/>
    <cellStyle name="Comma 2 4 8 3 3" xfId="6622" xr:uid="{00000000-0005-0000-0000-0000F10B0000}"/>
    <cellStyle name="Comma 2 4 8 4" xfId="2620" xr:uid="{00000000-0005-0000-0000-0000F20B0000}"/>
    <cellStyle name="Comma 2 4 8 4 2" xfId="7423" xr:uid="{00000000-0005-0000-0000-0000F30B0000}"/>
    <cellStyle name="Comma 2 4 8 5" xfId="5022" xr:uid="{00000000-0005-0000-0000-0000F40B0000}"/>
    <cellStyle name="Comma 2 4 9" xfId="414" xr:uid="{00000000-0005-0000-0000-0000F50B0000}"/>
    <cellStyle name="Comma 2 4 9 2" xfId="1215" xr:uid="{00000000-0005-0000-0000-0000F60B0000}"/>
    <cellStyle name="Comma 2 4 9 2 2" xfId="3620" xr:uid="{00000000-0005-0000-0000-0000F70B0000}"/>
    <cellStyle name="Comma 2 4 9 2 2 2" xfId="8423" xr:uid="{00000000-0005-0000-0000-0000F80B0000}"/>
    <cellStyle name="Comma 2 4 9 2 3" xfId="6022" xr:uid="{00000000-0005-0000-0000-0000F90B0000}"/>
    <cellStyle name="Comma 2 4 9 3" xfId="2015" xr:uid="{00000000-0005-0000-0000-0000FA0B0000}"/>
    <cellStyle name="Comma 2 4 9 3 2" xfId="4420" xr:uid="{00000000-0005-0000-0000-0000FB0B0000}"/>
    <cellStyle name="Comma 2 4 9 3 2 2" xfId="9223" xr:uid="{00000000-0005-0000-0000-0000FC0B0000}"/>
    <cellStyle name="Comma 2 4 9 3 3" xfId="6822" xr:uid="{00000000-0005-0000-0000-0000FD0B0000}"/>
    <cellStyle name="Comma 2 4 9 4" xfId="2820" xr:uid="{00000000-0005-0000-0000-0000FE0B0000}"/>
    <cellStyle name="Comma 2 4 9 4 2" xfId="7623" xr:uid="{00000000-0005-0000-0000-0000FF0B0000}"/>
    <cellStyle name="Comma 2 4 9 5" xfId="5222" xr:uid="{00000000-0005-0000-0000-0000000C0000}"/>
    <cellStyle name="Comma 2 5" xfId="15" xr:uid="{00000000-0005-0000-0000-0000010C0000}"/>
    <cellStyle name="Comma 2 5 10" xfId="616" xr:uid="{00000000-0005-0000-0000-0000020C0000}"/>
    <cellStyle name="Comma 2 5 10 2" xfId="1417" xr:uid="{00000000-0005-0000-0000-0000030C0000}"/>
    <cellStyle name="Comma 2 5 10 2 2" xfId="3822" xr:uid="{00000000-0005-0000-0000-0000040C0000}"/>
    <cellStyle name="Comma 2 5 10 2 2 2" xfId="8625" xr:uid="{00000000-0005-0000-0000-0000050C0000}"/>
    <cellStyle name="Comma 2 5 10 2 3" xfId="6224" xr:uid="{00000000-0005-0000-0000-0000060C0000}"/>
    <cellStyle name="Comma 2 5 10 3" xfId="2217" xr:uid="{00000000-0005-0000-0000-0000070C0000}"/>
    <cellStyle name="Comma 2 5 10 3 2" xfId="4622" xr:uid="{00000000-0005-0000-0000-0000080C0000}"/>
    <cellStyle name="Comma 2 5 10 3 2 2" xfId="9425" xr:uid="{00000000-0005-0000-0000-0000090C0000}"/>
    <cellStyle name="Comma 2 5 10 3 3" xfId="7024" xr:uid="{00000000-0005-0000-0000-00000A0C0000}"/>
    <cellStyle name="Comma 2 5 10 4" xfId="3022" xr:uid="{00000000-0005-0000-0000-00000B0C0000}"/>
    <cellStyle name="Comma 2 5 10 4 2" xfId="7825" xr:uid="{00000000-0005-0000-0000-00000C0C0000}"/>
    <cellStyle name="Comma 2 5 10 5" xfId="5424" xr:uid="{00000000-0005-0000-0000-00000D0C0000}"/>
    <cellStyle name="Comma 2 5 11" xfId="817" xr:uid="{00000000-0005-0000-0000-00000E0C0000}"/>
    <cellStyle name="Comma 2 5 11 2" xfId="3222" xr:uid="{00000000-0005-0000-0000-00000F0C0000}"/>
    <cellStyle name="Comma 2 5 11 2 2" xfId="8025" xr:uid="{00000000-0005-0000-0000-0000100C0000}"/>
    <cellStyle name="Comma 2 5 11 3" xfId="5624" xr:uid="{00000000-0005-0000-0000-0000110C0000}"/>
    <cellStyle name="Comma 2 5 12" xfId="1617" xr:uid="{00000000-0005-0000-0000-0000120C0000}"/>
    <cellStyle name="Comma 2 5 12 2" xfId="4022" xr:uid="{00000000-0005-0000-0000-0000130C0000}"/>
    <cellStyle name="Comma 2 5 12 2 2" xfId="8825" xr:uid="{00000000-0005-0000-0000-0000140C0000}"/>
    <cellStyle name="Comma 2 5 12 3" xfId="6424" xr:uid="{00000000-0005-0000-0000-0000150C0000}"/>
    <cellStyle name="Comma 2 5 13" xfId="2422" xr:uid="{00000000-0005-0000-0000-0000160C0000}"/>
    <cellStyle name="Comma 2 5 13 2" xfId="7225" xr:uid="{00000000-0005-0000-0000-0000170C0000}"/>
    <cellStyle name="Comma 2 5 14" xfId="4824" xr:uid="{00000000-0005-0000-0000-0000180C0000}"/>
    <cellStyle name="Comma 2 5 2" xfId="25" xr:uid="{00000000-0005-0000-0000-0000190C0000}"/>
    <cellStyle name="Comma 2 5 2 10" xfId="4834" xr:uid="{00000000-0005-0000-0000-00001A0C0000}"/>
    <cellStyle name="Comma 2 5 2 2" xfId="76" xr:uid="{00000000-0005-0000-0000-00001B0C0000}"/>
    <cellStyle name="Comma 2 5 2 2 2" xfId="176" xr:uid="{00000000-0005-0000-0000-00001C0C0000}"/>
    <cellStyle name="Comma 2 5 2 2 2 2" xfId="376" xr:uid="{00000000-0005-0000-0000-00001D0C0000}"/>
    <cellStyle name="Comma 2 5 2 2 2 2 2" xfId="1177" xr:uid="{00000000-0005-0000-0000-00001E0C0000}"/>
    <cellStyle name="Comma 2 5 2 2 2 2 2 2" xfId="3582" xr:uid="{00000000-0005-0000-0000-00001F0C0000}"/>
    <cellStyle name="Comma 2 5 2 2 2 2 2 2 2" xfId="8385" xr:uid="{00000000-0005-0000-0000-0000200C0000}"/>
    <cellStyle name="Comma 2 5 2 2 2 2 2 3" xfId="5984" xr:uid="{00000000-0005-0000-0000-0000210C0000}"/>
    <cellStyle name="Comma 2 5 2 2 2 2 3" xfId="1977" xr:uid="{00000000-0005-0000-0000-0000220C0000}"/>
    <cellStyle name="Comma 2 5 2 2 2 2 3 2" xfId="4382" xr:uid="{00000000-0005-0000-0000-0000230C0000}"/>
    <cellStyle name="Comma 2 5 2 2 2 2 3 2 2" xfId="9185" xr:uid="{00000000-0005-0000-0000-0000240C0000}"/>
    <cellStyle name="Comma 2 5 2 2 2 2 3 3" xfId="6784" xr:uid="{00000000-0005-0000-0000-0000250C0000}"/>
    <cellStyle name="Comma 2 5 2 2 2 2 4" xfId="2782" xr:uid="{00000000-0005-0000-0000-0000260C0000}"/>
    <cellStyle name="Comma 2 5 2 2 2 2 4 2" xfId="7585" xr:uid="{00000000-0005-0000-0000-0000270C0000}"/>
    <cellStyle name="Comma 2 5 2 2 2 2 5" xfId="5184" xr:uid="{00000000-0005-0000-0000-0000280C0000}"/>
    <cellStyle name="Comma 2 5 2 2 2 3" xfId="576" xr:uid="{00000000-0005-0000-0000-0000290C0000}"/>
    <cellStyle name="Comma 2 5 2 2 2 3 2" xfId="1377" xr:uid="{00000000-0005-0000-0000-00002A0C0000}"/>
    <cellStyle name="Comma 2 5 2 2 2 3 2 2" xfId="3782" xr:uid="{00000000-0005-0000-0000-00002B0C0000}"/>
    <cellStyle name="Comma 2 5 2 2 2 3 2 2 2" xfId="8585" xr:uid="{00000000-0005-0000-0000-00002C0C0000}"/>
    <cellStyle name="Comma 2 5 2 2 2 3 2 3" xfId="6184" xr:uid="{00000000-0005-0000-0000-00002D0C0000}"/>
    <cellStyle name="Comma 2 5 2 2 2 3 3" xfId="2177" xr:uid="{00000000-0005-0000-0000-00002E0C0000}"/>
    <cellStyle name="Comma 2 5 2 2 2 3 3 2" xfId="4582" xr:uid="{00000000-0005-0000-0000-00002F0C0000}"/>
    <cellStyle name="Comma 2 5 2 2 2 3 3 2 2" xfId="9385" xr:uid="{00000000-0005-0000-0000-0000300C0000}"/>
    <cellStyle name="Comma 2 5 2 2 2 3 3 3" xfId="6984" xr:uid="{00000000-0005-0000-0000-0000310C0000}"/>
    <cellStyle name="Comma 2 5 2 2 2 3 4" xfId="2982" xr:uid="{00000000-0005-0000-0000-0000320C0000}"/>
    <cellStyle name="Comma 2 5 2 2 2 3 4 2" xfId="7785" xr:uid="{00000000-0005-0000-0000-0000330C0000}"/>
    <cellStyle name="Comma 2 5 2 2 2 3 5" xfId="5384" xr:uid="{00000000-0005-0000-0000-0000340C0000}"/>
    <cellStyle name="Comma 2 5 2 2 2 4" xfId="776" xr:uid="{00000000-0005-0000-0000-0000350C0000}"/>
    <cellStyle name="Comma 2 5 2 2 2 4 2" xfId="1577" xr:uid="{00000000-0005-0000-0000-0000360C0000}"/>
    <cellStyle name="Comma 2 5 2 2 2 4 2 2" xfId="3982" xr:uid="{00000000-0005-0000-0000-0000370C0000}"/>
    <cellStyle name="Comma 2 5 2 2 2 4 2 2 2" xfId="8785" xr:uid="{00000000-0005-0000-0000-0000380C0000}"/>
    <cellStyle name="Comma 2 5 2 2 2 4 2 3" xfId="6384" xr:uid="{00000000-0005-0000-0000-0000390C0000}"/>
    <cellStyle name="Comma 2 5 2 2 2 4 3" xfId="2377" xr:uid="{00000000-0005-0000-0000-00003A0C0000}"/>
    <cellStyle name="Comma 2 5 2 2 2 4 3 2" xfId="4782" xr:uid="{00000000-0005-0000-0000-00003B0C0000}"/>
    <cellStyle name="Comma 2 5 2 2 2 4 3 2 2" xfId="9585" xr:uid="{00000000-0005-0000-0000-00003C0C0000}"/>
    <cellStyle name="Comma 2 5 2 2 2 4 3 3" xfId="7184" xr:uid="{00000000-0005-0000-0000-00003D0C0000}"/>
    <cellStyle name="Comma 2 5 2 2 2 4 4" xfId="3182" xr:uid="{00000000-0005-0000-0000-00003E0C0000}"/>
    <cellStyle name="Comma 2 5 2 2 2 4 4 2" xfId="7985" xr:uid="{00000000-0005-0000-0000-00003F0C0000}"/>
    <cellStyle name="Comma 2 5 2 2 2 4 5" xfId="5584" xr:uid="{00000000-0005-0000-0000-0000400C0000}"/>
    <cellStyle name="Comma 2 5 2 2 2 5" xfId="977" xr:uid="{00000000-0005-0000-0000-0000410C0000}"/>
    <cellStyle name="Comma 2 5 2 2 2 5 2" xfId="3382" xr:uid="{00000000-0005-0000-0000-0000420C0000}"/>
    <cellStyle name="Comma 2 5 2 2 2 5 2 2" xfId="8185" xr:uid="{00000000-0005-0000-0000-0000430C0000}"/>
    <cellStyle name="Comma 2 5 2 2 2 5 3" xfId="5784" xr:uid="{00000000-0005-0000-0000-0000440C0000}"/>
    <cellStyle name="Comma 2 5 2 2 2 6" xfId="1777" xr:uid="{00000000-0005-0000-0000-0000450C0000}"/>
    <cellStyle name="Comma 2 5 2 2 2 6 2" xfId="4182" xr:uid="{00000000-0005-0000-0000-0000460C0000}"/>
    <cellStyle name="Comma 2 5 2 2 2 6 2 2" xfId="8985" xr:uid="{00000000-0005-0000-0000-0000470C0000}"/>
    <cellStyle name="Comma 2 5 2 2 2 6 3" xfId="6584" xr:uid="{00000000-0005-0000-0000-0000480C0000}"/>
    <cellStyle name="Comma 2 5 2 2 2 7" xfId="2582" xr:uid="{00000000-0005-0000-0000-0000490C0000}"/>
    <cellStyle name="Comma 2 5 2 2 2 7 2" xfId="7385" xr:uid="{00000000-0005-0000-0000-00004A0C0000}"/>
    <cellStyle name="Comma 2 5 2 2 2 8" xfId="4984" xr:uid="{00000000-0005-0000-0000-00004B0C0000}"/>
    <cellStyle name="Comma 2 5 2 2 3" xfId="276" xr:uid="{00000000-0005-0000-0000-00004C0C0000}"/>
    <cellStyle name="Comma 2 5 2 2 3 2" xfId="1077" xr:uid="{00000000-0005-0000-0000-00004D0C0000}"/>
    <cellStyle name="Comma 2 5 2 2 3 2 2" xfId="3482" xr:uid="{00000000-0005-0000-0000-00004E0C0000}"/>
    <cellStyle name="Comma 2 5 2 2 3 2 2 2" xfId="8285" xr:uid="{00000000-0005-0000-0000-00004F0C0000}"/>
    <cellStyle name="Comma 2 5 2 2 3 2 3" xfId="5884" xr:uid="{00000000-0005-0000-0000-0000500C0000}"/>
    <cellStyle name="Comma 2 5 2 2 3 3" xfId="1877" xr:uid="{00000000-0005-0000-0000-0000510C0000}"/>
    <cellStyle name="Comma 2 5 2 2 3 3 2" xfId="4282" xr:uid="{00000000-0005-0000-0000-0000520C0000}"/>
    <cellStyle name="Comma 2 5 2 2 3 3 2 2" xfId="9085" xr:uid="{00000000-0005-0000-0000-0000530C0000}"/>
    <cellStyle name="Comma 2 5 2 2 3 3 3" xfId="6684" xr:uid="{00000000-0005-0000-0000-0000540C0000}"/>
    <cellStyle name="Comma 2 5 2 2 3 4" xfId="2682" xr:uid="{00000000-0005-0000-0000-0000550C0000}"/>
    <cellStyle name="Comma 2 5 2 2 3 4 2" xfId="7485" xr:uid="{00000000-0005-0000-0000-0000560C0000}"/>
    <cellStyle name="Comma 2 5 2 2 3 5" xfId="5084" xr:uid="{00000000-0005-0000-0000-0000570C0000}"/>
    <cellStyle name="Comma 2 5 2 2 4" xfId="476" xr:uid="{00000000-0005-0000-0000-0000580C0000}"/>
    <cellStyle name="Comma 2 5 2 2 4 2" xfId="1277" xr:uid="{00000000-0005-0000-0000-0000590C0000}"/>
    <cellStyle name="Comma 2 5 2 2 4 2 2" xfId="3682" xr:uid="{00000000-0005-0000-0000-00005A0C0000}"/>
    <cellStyle name="Comma 2 5 2 2 4 2 2 2" xfId="8485" xr:uid="{00000000-0005-0000-0000-00005B0C0000}"/>
    <cellStyle name="Comma 2 5 2 2 4 2 3" xfId="6084" xr:uid="{00000000-0005-0000-0000-00005C0C0000}"/>
    <cellStyle name="Comma 2 5 2 2 4 3" xfId="2077" xr:uid="{00000000-0005-0000-0000-00005D0C0000}"/>
    <cellStyle name="Comma 2 5 2 2 4 3 2" xfId="4482" xr:uid="{00000000-0005-0000-0000-00005E0C0000}"/>
    <cellStyle name="Comma 2 5 2 2 4 3 2 2" xfId="9285" xr:uid="{00000000-0005-0000-0000-00005F0C0000}"/>
    <cellStyle name="Comma 2 5 2 2 4 3 3" xfId="6884" xr:uid="{00000000-0005-0000-0000-0000600C0000}"/>
    <cellStyle name="Comma 2 5 2 2 4 4" xfId="2882" xr:uid="{00000000-0005-0000-0000-0000610C0000}"/>
    <cellStyle name="Comma 2 5 2 2 4 4 2" xfId="7685" xr:uid="{00000000-0005-0000-0000-0000620C0000}"/>
    <cellStyle name="Comma 2 5 2 2 4 5" xfId="5284" xr:uid="{00000000-0005-0000-0000-0000630C0000}"/>
    <cellStyle name="Comma 2 5 2 2 5" xfId="676" xr:uid="{00000000-0005-0000-0000-0000640C0000}"/>
    <cellStyle name="Comma 2 5 2 2 5 2" xfId="1477" xr:uid="{00000000-0005-0000-0000-0000650C0000}"/>
    <cellStyle name="Comma 2 5 2 2 5 2 2" xfId="3882" xr:uid="{00000000-0005-0000-0000-0000660C0000}"/>
    <cellStyle name="Comma 2 5 2 2 5 2 2 2" xfId="8685" xr:uid="{00000000-0005-0000-0000-0000670C0000}"/>
    <cellStyle name="Comma 2 5 2 2 5 2 3" xfId="6284" xr:uid="{00000000-0005-0000-0000-0000680C0000}"/>
    <cellStyle name="Comma 2 5 2 2 5 3" xfId="2277" xr:uid="{00000000-0005-0000-0000-0000690C0000}"/>
    <cellStyle name="Comma 2 5 2 2 5 3 2" xfId="4682" xr:uid="{00000000-0005-0000-0000-00006A0C0000}"/>
    <cellStyle name="Comma 2 5 2 2 5 3 2 2" xfId="9485" xr:uid="{00000000-0005-0000-0000-00006B0C0000}"/>
    <cellStyle name="Comma 2 5 2 2 5 3 3" xfId="7084" xr:uid="{00000000-0005-0000-0000-00006C0C0000}"/>
    <cellStyle name="Comma 2 5 2 2 5 4" xfId="3082" xr:uid="{00000000-0005-0000-0000-00006D0C0000}"/>
    <cellStyle name="Comma 2 5 2 2 5 4 2" xfId="7885" xr:uid="{00000000-0005-0000-0000-00006E0C0000}"/>
    <cellStyle name="Comma 2 5 2 2 5 5" xfId="5484" xr:uid="{00000000-0005-0000-0000-00006F0C0000}"/>
    <cellStyle name="Comma 2 5 2 2 6" xfId="877" xr:uid="{00000000-0005-0000-0000-0000700C0000}"/>
    <cellStyle name="Comma 2 5 2 2 6 2" xfId="3282" xr:uid="{00000000-0005-0000-0000-0000710C0000}"/>
    <cellStyle name="Comma 2 5 2 2 6 2 2" xfId="8085" xr:uid="{00000000-0005-0000-0000-0000720C0000}"/>
    <cellStyle name="Comma 2 5 2 2 6 3" xfId="5684" xr:uid="{00000000-0005-0000-0000-0000730C0000}"/>
    <cellStyle name="Comma 2 5 2 2 7" xfId="1677" xr:uid="{00000000-0005-0000-0000-0000740C0000}"/>
    <cellStyle name="Comma 2 5 2 2 7 2" xfId="4082" xr:uid="{00000000-0005-0000-0000-0000750C0000}"/>
    <cellStyle name="Comma 2 5 2 2 7 2 2" xfId="8885" xr:uid="{00000000-0005-0000-0000-0000760C0000}"/>
    <cellStyle name="Comma 2 5 2 2 7 3" xfId="6484" xr:uid="{00000000-0005-0000-0000-0000770C0000}"/>
    <cellStyle name="Comma 2 5 2 2 8" xfId="2482" xr:uid="{00000000-0005-0000-0000-0000780C0000}"/>
    <cellStyle name="Comma 2 5 2 2 8 2" xfId="7285" xr:uid="{00000000-0005-0000-0000-0000790C0000}"/>
    <cellStyle name="Comma 2 5 2 2 9" xfId="4884" xr:uid="{00000000-0005-0000-0000-00007A0C0000}"/>
    <cellStyle name="Comma 2 5 2 3" xfId="126" xr:uid="{00000000-0005-0000-0000-00007B0C0000}"/>
    <cellStyle name="Comma 2 5 2 3 2" xfId="326" xr:uid="{00000000-0005-0000-0000-00007C0C0000}"/>
    <cellStyle name="Comma 2 5 2 3 2 2" xfId="1127" xr:uid="{00000000-0005-0000-0000-00007D0C0000}"/>
    <cellStyle name="Comma 2 5 2 3 2 2 2" xfId="3532" xr:uid="{00000000-0005-0000-0000-00007E0C0000}"/>
    <cellStyle name="Comma 2 5 2 3 2 2 2 2" xfId="8335" xr:uid="{00000000-0005-0000-0000-00007F0C0000}"/>
    <cellStyle name="Comma 2 5 2 3 2 2 3" xfId="5934" xr:uid="{00000000-0005-0000-0000-0000800C0000}"/>
    <cellStyle name="Comma 2 5 2 3 2 3" xfId="1927" xr:uid="{00000000-0005-0000-0000-0000810C0000}"/>
    <cellStyle name="Comma 2 5 2 3 2 3 2" xfId="4332" xr:uid="{00000000-0005-0000-0000-0000820C0000}"/>
    <cellStyle name="Comma 2 5 2 3 2 3 2 2" xfId="9135" xr:uid="{00000000-0005-0000-0000-0000830C0000}"/>
    <cellStyle name="Comma 2 5 2 3 2 3 3" xfId="6734" xr:uid="{00000000-0005-0000-0000-0000840C0000}"/>
    <cellStyle name="Comma 2 5 2 3 2 4" xfId="2732" xr:uid="{00000000-0005-0000-0000-0000850C0000}"/>
    <cellStyle name="Comma 2 5 2 3 2 4 2" xfId="7535" xr:uid="{00000000-0005-0000-0000-0000860C0000}"/>
    <cellStyle name="Comma 2 5 2 3 2 5" xfId="5134" xr:uid="{00000000-0005-0000-0000-0000870C0000}"/>
    <cellStyle name="Comma 2 5 2 3 3" xfId="526" xr:uid="{00000000-0005-0000-0000-0000880C0000}"/>
    <cellStyle name="Comma 2 5 2 3 3 2" xfId="1327" xr:uid="{00000000-0005-0000-0000-0000890C0000}"/>
    <cellStyle name="Comma 2 5 2 3 3 2 2" xfId="3732" xr:uid="{00000000-0005-0000-0000-00008A0C0000}"/>
    <cellStyle name="Comma 2 5 2 3 3 2 2 2" xfId="8535" xr:uid="{00000000-0005-0000-0000-00008B0C0000}"/>
    <cellStyle name="Comma 2 5 2 3 3 2 3" xfId="6134" xr:uid="{00000000-0005-0000-0000-00008C0C0000}"/>
    <cellStyle name="Comma 2 5 2 3 3 3" xfId="2127" xr:uid="{00000000-0005-0000-0000-00008D0C0000}"/>
    <cellStyle name="Comma 2 5 2 3 3 3 2" xfId="4532" xr:uid="{00000000-0005-0000-0000-00008E0C0000}"/>
    <cellStyle name="Comma 2 5 2 3 3 3 2 2" xfId="9335" xr:uid="{00000000-0005-0000-0000-00008F0C0000}"/>
    <cellStyle name="Comma 2 5 2 3 3 3 3" xfId="6934" xr:uid="{00000000-0005-0000-0000-0000900C0000}"/>
    <cellStyle name="Comma 2 5 2 3 3 4" xfId="2932" xr:uid="{00000000-0005-0000-0000-0000910C0000}"/>
    <cellStyle name="Comma 2 5 2 3 3 4 2" xfId="7735" xr:uid="{00000000-0005-0000-0000-0000920C0000}"/>
    <cellStyle name="Comma 2 5 2 3 3 5" xfId="5334" xr:uid="{00000000-0005-0000-0000-0000930C0000}"/>
    <cellStyle name="Comma 2 5 2 3 4" xfId="726" xr:uid="{00000000-0005-0000-0000-0000940C0000}"/>
    <cellStyle name="Comma 2 5 2 3 4 2" xfId="1527" xr:uid="{00000000-0005-0000-0000-0000950C0000}"/>
    <cellStyle name="Comma 2 5 2 3 4 2 2" xfId="3932" xr:uid="{00000000-0005-0000-0000-0000960C0000}"/>
    <cellStyle name="Comma 2 5 2 3 4 2 2 2" xfId="8735" xr:uid="{00000000-0005-0000-0000-0000970C0000}"/>
    <cellStyle name="Comma 2 5 2 3 4 2 3" xfId="6334" xr:uid="{00000000-0005-0000-0000-0000980C0000}"/>
    <cellStyle name="Comma 2 5 2 3 4 3" xfId="2327" xr:uid="{00000000-0005-0000-0000-0000990C0000}"/>
    <cellStyle name="Comma 2 5 2 3 4 3 2" xfId="4732" xr:uid="{00000000-0005-0000-0000-00009A0C0000}"/>
    <cellStyle name="Comma 2 5 2 3 4 3 2 2" xfId="9535" xr:uid="{00000000-0005-0000-0000-00009B0C0000}"/>
    <cellStyle name="Comma 2 5 2 3 4 3 3" xfId="7134" xr:uid="{00000000-0005-0000-0000-00009C0C0000}"/>
    <cellStyle name="Comma 2 5 2 3 4 4" xfId="3132" xr:uid="{00000000-0005-0000-0000-00009D0C0000}"/>
    <cellStyle name="Comma 2 5 2 3 4 4 2" xfId="7935" xr:uid="{00000000-0005-0000-0000-00009E0C0000}"/>
    <cellStyle name="Comma 2 5 2 3 4 5" xfId="5534" xr:uid="{00000000-0005-0000-0000-00009F0C0000}"/>
    <cellStyle name="Comma 2 5 2 3 5" xfId="927" xr:uid="{00000000-0005-0000-0000-0000A00C0000}"/>
    <cellStyle name="Comma 2 5 2 3 5 2" xfId="3332" xr:uid="{00000000-0005-0000-0000-0000A10C0000}"/>
    <cellStyle name="Comma 2 5 2 3 5 2 2" xfId="8135" xr:uid="{00000000-0005-0000-0000-0000A20C0000}"/>
    <cellStyle name="Comma 2 5 2 3 5 3" xfId="5734" xr:uid="{00000000-0005-0000-0000-0000A30C0000}"/>
    <cellStyle name="Comma 2 5 2 3 6" xfId="1727" xr:uid="{00000000-0005-0000-0000-0000A40C0000}"/>
    <cellStyle name="Comma 2 5 2 3 6 2" xfId="4132" xr:uid="{00000000-0005-0000-0000-0000A50C0000}"/>
    <cellStyle name="Comma 2 5 2 3 6 2 2" xfId="8935" xr:uid="{00000000-0005-0000-0000-0000A60C0000}"/>
    <cellStyle name="Comma 2 5 2 3 6 3" xfId="6534" xr:uid="{00000000-0005-0000-0000-0000A70C0000}"/>
    <cellStyle name="Comma 2 5 2 3 7" xfId="2532" xr:uid="{00000000-0005-0000-0000-0000A80C0000}"/>
    <cellStyle name="Comma 2 5 2 3 7 2" xfId="7335" xr:uid="{00000000-0005-0000-0000-0000A90C0000}"/>
    <cellStyle name="Comma 2 5 2 3 8" xfId="4934" xr:uid="{00000000-0005-0000-0000-0000AA0C0000}"/>
    <cellStyle name="Comma 2 5 2 4" xfId="226" xr:uid="{00000000-0005-0000-0000-0000AB0C0000}"/>
    <cellStyle name="Comma 2 5 2 4 2" xfId="1027" xr:uid="{00000000-0005-0000-0000-0000AC0C0000}"/>
    <cellStyle name="Comma 2 5 2 4 2 2" xfId="3432" xr:uid="{00000000-0005-0000-0000-0000AD0C0000}"/>
    <cellStyle name="Comma 2 5 2 4 2 2 2" xfId="8235" xr:uid="{00000000-0005-0000-0000-0000AE0C0000}"/>
    <cellStyle name="Comma 2 5 2 4 2 3" xfId="5834" xr:uid="{00000000-0005-0000-0000-0000AF0C0000}"/>
    <cellStyle name="Comma 2 5 2 4 3" xfId="1827" xr:uid="{00000000-0005-0000-0000-0000B00C0000}"/>
    <cellStyle name="Comma 2 5 2 4 3 2" xfId="4232" xr:uid="{00000000-0005-0000-0000-0000B10C0000}"/>
    <cellStyle name="Comma 2 5 2 4 3 2 2" xfId="9035" xr:uid="{00000000-0005-0000-0000-0000B20C0000}"/>
    <cellStyle name="Comma 2 5 2 4 3 3" xfId="6634" xr:uid="{00000000-0005-0000-0000-0000B30C0000}"/>
    <cellStyle name="Comma 2 5 2 4 4" xfId="2632" xr:uid="{00000000-0005-0000-0000-0000B40C0000}"/>
    <cellStyle name="Comma 2 5 2 4 4 2" xfId="7435" xr:uid="{00000000-0005-0000-0000-0000B50C0000}"/>
    <cellStyle name="Comma 2 5 2 4 5" xfId="5034" xr:uid="{00000000-0005-0000-0000-0000B60C0000}"/>
    <cellStyle name="Comma 2 5 2 5" xfId="426" xr:uid="{00000000-0005-0000-0000-0000B70C0000}"/>
    <cellStyle name="Comma 2 5 2 5 2" xfId="1227" xr:uid="{00000000-0005-0000-0000-0000B80C0000}"/>
    <cellStyle name="Comma 2 5 2 5 2 2" xfId="3632" xr:uid="{00000000-0005-0000-0000-0000B90C0000}"/>
    <cellStyle name="Comma 2 5 2 5 2 2 2" xfId="8435" xr:uid="{00000000-0005-0000-0000-0000BA0C0000}"/>
    <cellStyle name="Comma 2 5 2 5 2 3" xfId="6034" xr:uid="{00000000-0005-0000-0000-0000BB0C0000}"/>
    <cellStyle name="Comma 2 5 2 5 3" xfId="2027" xr:uid="{00000000-0005-0000-0000-0000BC0C0000}"/>
    <cellStyle name="Comma 2 5 2 5 3 2" xfId="4432" xr:uid="{00000000-0005-0000-0000-0000BD0C0000}"/>
    <cellStyle name="Comma 2 5 2 5 3 2 2" xfId="9235" xr:uid="{00000000-0005-0000-0000-0000BE0C0000}"/>
    <cellStyle name="Comma 2 5 2 5 3 3" xfId="6834" xr:uid="{00000000-0005-0000-0000-0000BF0C0000}"/>
    <cellStyle name="Comma 2 5 2 5 4" xfId="2832" xr:uid="{00000000-0005-0000-0000-0000C00C0000}"/>
    <cellStyle name="Comma 2 5 2 5 4 2" xfId="7635" xr:uid="{00000000-0005-0000-0000-0000C10C0000}"/>
    <cellStyle name="Comma 2 5 2 5 5" xfId="5234" xr:uid="{00000000-0005-0000-0000-0000C20C0000}"/>
    <cellStyle name="Comma 2 5 2 6" xfId="626" xr:uid="{00000000-0005-0000-0000-0000C30C0000}"/>
    <cellStyle name="Comma 2 5 2 6 2" xfId="1427" xr:uid="{00000000-0005-0000-0000-0000C40C0000}"/>
    <cellStyle name="Comma 2 5 2 6 2 2" xfId="3832" xr:uid="{00000000-0005-0000-0000-0000C50C0000}"/>
    <cellStyle name="Comma 2 5 2 6 2 2 2" xfId="8635" xr:uid="{00000000-0005-0000-0000-0000C60C0000}"/>
    <cellStyle name="Comma 2 5 2 6 2 3" xfId="6234" xr:uid="{00000000-0005-0000-0000-0000C70C0000}"/>
    <cellStyle name="Comma 2 5 2 6 3" xfId="2227" xr:uid="{00000000-0005-0000-0000-0000C80C0000}"/>
    <cellStyle name="Comma 2 5 2 6 3 2" xfId="4632" xr:uid="{00000000-0005-0000-0000-0000C90C0000}"/>
    <cellStyle name="Comma 2 5 2 6 3 2 2" xfId="9435" xr:uid="{00000000-0005-0000-0000-0000CA0C0000}"/>
    <cellStyle name="Comma 2 5 2 6 3 3" xfId="7034" xr:uid="{00000000-0005-0000-0000-0000CB0C0000}"/>
    <cellStyle name="Comma 2 5 2 6 4" xfId="3032" xr:uid="{00000000-0005-0000-0000-0000CC0C0000}"/>
    <cellStyle name="Comma 2 5 2 6 4 2" xfId="7835" xr:uid="{00000000-0005-0000-0000-0000CD0C0000}"/>
    <cellStyle name="Comma 2 5 2 6 5" xfId="5434" xr:uid="{00000000-0005-0000-0000-0000CE0C0000}"/>
    <cellStyle name="Comma 2 5 2 7" xfId="827" xr:uid="{00000000-0005-0000-0000-0000CF0C0000}"/>
    <cellStyle name="Comma 2 5 2 7 2" xfId="3232" xr:uid="{00000000-0005-0000-0000-0000D00C0000}"/>
    <cellStyle name="Comma 2 5 2 7 2 2" xfId="8035" xr:uid="{00000000-0005-0000-0000-0000D10C0000}"/>
    <cellStyle name="Comma 2 5 2 7 3" xfId="5634" xr:uid="{00000000-0005-0000-0000-0000D20C0000}"/>
    <cellStyle name="Comma 2 5 2 8" xfId="1627" xr:uid="{00000000-0005-0000-0000-0000D30C0000}"/>
    <cellStyle name="Comma 2 5 2 8 2" xfId="4032" xr:uid="{00000000-0005-0000-0000-0000D40C0000}"/>
    <cellStyle name="Comma 2 5 2 8 2 2" xfId="8835" xr:uid="{00000000-0005-0000-0000-0000D50C0000}"/>
    <cellStyle name="Comma 2 5 2 8 3" xfId="6434" xr:uid="{00000000-0005-0000-0000-0000D60C0000}"/>
    <cellStyle name="Comma 2 5 2 9" xfId="2432" xr:uid="{00000000-0005-0000-0000-0000D70C0000}"/>
    <cellStyle name="Comma 2 5 2 9 2" xfId="7235" xr:uid="{00000000-0005-0000-0000-0000D80C0000}"/>
    <cellStyle name="Comma 2 5 3" xfId="35" xr:uid="{00000000-0005-0000-0000-0000D90C0000}"/>
    <cellStyle name="Comma 2 5 3 10" xfId="4844" xr:uid="{00000000-0005-0000-0000-0000DA0C0000}"/>
    <cellStyle name="Comma 2 5 3 2" xfId="86" xr:uid="{00000000-0005-0000-0000-0000DB0C0000}"/>
    <cellStyle name="Comma 2 5 3 2 2" xfId="186" xr:uid="{00000000-0005-0000-0000-0000DC0C0000}"/>
    <cellStyle name="Comma 2 5 3 2 2 2" xfId="386" xr:uid="{00000000-0005-0000-0000-0000DD0C0000}"/>
    <cellStyle name="Comma 2 5 3 2 2 2 2" xfId="1187" xr:uid="{00000000-0005-0000-0000-0000DE0C0000}"/>
    <cellStyle name="Comma 2 5 3 2 2 2 2 2" xfId="3592" xr:uid="{00000000-0005-0000-0000-0000DF0C0000}"/>
    <cellStyle name="Comma 2 5 3 2 2 2 2 2 2" xfId="8395" xr:uid="{00000000-0005-0000-0000-0000E00C0000}"/>
    <cellStyle name="Comma 2 5 3 2 2 2 2 3" xfId="5994" xr:uid="{00000000-0005-0000-0000-0000E10C0000}"/>
    <cellStyle name="Comma 2 5 3 2 2 2 3" xfId="1987" xr:uid="{00000000-0005-0000-0000-0000E20C0000}"/>
    <cellStyle name="Comma 2 5 3 2 2 2 3 2" xfId="4392" xr:uid="{00000000-0005-0000-0000-0000E30C0000}"/>
    <cellStyle name="Comma 2 5 3 2 2 2 3 2 2" xfId="9195" xr:uid="{00000000-0005-0000-0000-0000E40C0000}"/>
    <cellStyle name="Comma 2 5 3 2 2 2 3 3" xfId="6794" xr:uid="{00000000-0005-0000-0000-0000E50C0000}"/>
    <cellStyle name="Comma 2 5 3 2 2 2 4" xfId="2792" xr:uid="{00000000-0005-0000-0000-0000E60C0000}"/>
    <cellStyle name="Comma 2 5 3 2 2 2 4 2" xfId="7595" xr:uid="{00000000-0005-0000-0000-0000E70C0000}"/>
    <cellStyle name="Comma 2 5 3 2 2 2 5" xfId="5194" xr:uid="{00000000-0005-0000-0000-0000E80C0000}"/>
    <cellStyle name="Comma 2 5 3 2 2 3" xfId="586" xr:uid="{00000000-0005-0000-0000-0000E90C0000}"/>
    <cellStyle name="Comma 2 5 3 2 2 3 2" xfId="1387" xr:uid="{00000000-0005-0000-0000-0000EA0C0000}"/>
    <cellStyle name="Comma 2 5 3 2 2 3 2 2" xfId="3792" xr:uid="{00000000-0005-0000-0000-0000EB0C0000}"/>
    <cellStyle name="Comma 2 5 3 2 2 3 2 2 2" xfId="8595" xr:uid="{00000000-0005-0000-0000-0000EC0C0000}"/>
    <cellStyle name="Comma 2 5 3 2 2 3 2 3" xfId="6194" xr:uid="{00000000-0005-0000-0000-0000ED0C0000}"/>
    <cellStyle name="Comma 2 5 3 2 2 3 3" xfId="2187" xr:uid="{00000000-0005-0000-0000-0000EE0C0000}"/>
    <cellStyle name="Comma 2 5 3 2 2 3 3 2" xfId="4592" xr:uid="{00000000-0005-0000-0000-0000EF0C0000}"/>
    <cellStyle name="Comma 2 5 3 2 2 3 3 2 2" xfId="9395" xr:uid="{00000000-0005-0000-0000-0000F00C0000}"/>
    <cellStyle name="Comma 2 5 3 2 2 3 3 3" xfId="6994" xr:uid="{00000000-0005-0000-0000-0000F10C0000}"/>
    <cellStyle name="Comma 2 5 3 2 2 3 4" xfId="2992" xr:uid="{00000000-0005-0000-0000-0000F20C0000}"/>
    <cellStyle name="Comma 2 5 3 2 2 3 4 2" xfId="7795" xr:uid="{00000000-0005-0000-0000-0000F30C0000}"/>
    <cellStyle name="Comma 2 5 3 2 2 3 5" xfId="5394" xr:uid="{00000000-0005-0000-0000-0000F40C0000}"/>
    <cellStyle name="Comma 2 5 3 2 2 4" xfId="786" xr:uid="{00000000-0005-0000-0000-0000F50C0000}"/>
    <cellStyle name="Comma 2 5 3 2 2 4 2" xfId="1587" xr:uid="{00000000-0005-0000-0000-0000F60C0000}"/>
    <cellStyle name="Comma 2 5 3 2 2 4 2 2" xfId="3992" xr:uid="{00000000-0005-0000-0000-0000F70C0000}"/>
    <cellStyle name="Comma 2 5 3 2 2 4 2 2 2" xfId="8795" xr:uid="{00000000-0005-0000-0000-0000F80C0000}"/>
    <cellStyle name="Comma 2 5 3 2 2 4 2 3" xfId="6394" xr:uid="{00000000-0005-0000-0000-0000F90C0000}"/>
    <cellStyle name="Comma 2 5 3 2 2 4 3" xfId="2387" xr:uid="{00000000-0005-0000-0000-0000FA0C0000}"/>
    <cellStyle name="Comma 2 5 3 2 2 4 3 2" xfId="4792" xr:uid="{00000000-0005-0000-0000-0000FB0C0000}"/>
    <cellStyle name="Comma 2 5 3 2 2 4 3 2 2" xfId="9595" xr:uid="{00000000-0005-0000-0000-0000FC0C0000}"/>
    <cellStyle name="Comma 2 5 3 2 2 4 3 3" xfId="7194" xr:uid="{00000000-0005-0000-0000-0000FD0C0000}"/>
    <cellStyle name="Comma 2 5 3 2 2 4 4" xfId="3192" xr:uid="{00000000-0005-0000-0000-0000FE0C0000}"/>
    <cellStyle name="Comma 2 5 3 2 2 4 4 2" xfId="7995" xr:uid="{00000000-0005-0000-0000-0000FF0C0000}"/>
    <cellStyle name="Comma 2 5 3 2 2 4 5" xfId="5594" xr:uid="{00000000-0005-0000-0000-0000000D0000}"/>
    <cellStyle name="Comma 2 5 3 2 2 5" xfId="987" xr:uid="{00000000-0005-0000-0000-0000010D0000}"/>
    <cellStyle name="Comma 2 5 3 2 2 5 2" xfId="3392" xr:uid="{00000000-0005-0000-0000-0000020D0000}"/>
    <cellStyle name="Comma 2 5 3 2 2 5 2 2" xfId="8195" xr:uid="{00000000-0005-0000-0000-0000030D0000}"/>
    <cellStyle name="Comma 2 5 3 2 2 5 3" xfId="5794" xr:uid="{00000000-0005-0000-0000-0000040D0000}"/>
    <cellStyle name="Comma 2 5 3 2 2 6" xfId="1787" xr:uid="{00000000-0005-0000-0000-0000050D0000}"/>
    <cellStyle name="Comma 2 5 3 2 2 6 2" xfId="4192" xr:uid="{00000000-0005-0000-0000-0000060D0000}"/>
    <cellStyle name="Comma 2 5 3 2 2 6 2 2" xfId="8995" xr:uid="{00000000-0005-0000-0000-0000070D0000}"/>
    <cellStyle name="Comma 2 5 3 2 2 6 3" xfId="6594" xr:uid="{00000000-0005-0000-0000-0000080D0000}"/>
    <cellStyle name="Comma 2 5 3 2 2 7" xfId="2592" xr:uid="{00000000-0005-0000-0000-0000090D0000}"/>
    <cellStyle name="Comma 2 5 3 2 2 7 2" xfId="7395" xr:uid="{00000000-0005-0000-0000-00000A0D0000}"/>
    <cellStyle name="Comma 2 5 3 2 2 8" xfId="4994" xr:uid="{00000000-0005-0000-0000-00000B0D0000}"/>
    <cellStyle name="Comma 2 5 3 2 3" xfId="286" xr:uid="{00000000-0005-0000-0000-00000C0D0000}"/>
    <cellStyle name="Comma 2 5 3 2 3 2" xfId="1087" xr:uid="{00000000-0005-0000-0000-00000D0D0000}"/>
    <cellStyle name="Comma 2 5 3 2 3 2 2" xfId="3492" xr:uid="{00000000-0005-0000-0000-00000E0D0000}"/>
    <cellStyle name="Comma 2 5 3 2 3 2 2 2" xfId="8295" xr:uid="{00000000-0005-0000-0000-00000F0D0000}"/>
    <cellStyle name="Comma 2 5 3 2 3 2 3" xfId="5894" xr:uid="{00000000-0005-0000-0000-0000100D0000}"/>
    <cellStyle name="Comma 2 5 3 2 3 3" xfId="1887" xr:uid="{00000000-0005-0000-0000-0000110D0000}"/>
    <cellStyle name="Comma 2 5 3 2 3 3 2" xfId="4292" xr:uid="{00000000-0005-0000-0000-0000120D0000}"/>
    <cellStyle name="Comma 2 5 3 2 3 3 2 2" xfId="9095" xr:uid="{00000000-0005-0000-0000-0000130D0000}"/>
    <cellStyle name="Comma 2 5 3 2 3 3 3" xfId="6694" xr:uid="{00000000-0005-0000-0000-0000140D0000}"/>
    <cellStyle name="Comma 2 5 3 2 3 4" xfId="2692" xr:uid="{00000000-0005-0000-0000-0000150D0000}"/>
    <cellStyle name="Comma 2 5 3 2 3 4 2" xfId="7495" xr:uid="{00000000-0005-0000-0000-0000160D0000}"/>
    <cellStyle name="Comma 2 5 3 2 3 5" xfId="5094" xr:uid="{00000000-0005-0000-0000-0000170D0000}"/>
    <cellStyle name="Comma 2 5 3 2 4" xfId="486" xr:uid="{00000000-0005-0000-0000-0000180D0000}"/>
    <cellStyle name="Comma 2 5 3 2 4 2" xfId="1287" xr:uid="{00000000-0005-0000-0000-0000190D0000}"/>
    <cellStyle name="Comma 2 5 3 2 4 2 2" xfId="3692" xr:uid="{00000000-0005-0000-0000-00001A0D0000}"/>
    <cellStyle name="Comma 2 5 3 2 4 2 2 2" xfId="8495" xr:uid="{00000000-0005-0000-0000-00001B0D0000}"/>
    <cellStyle name="Comma 2 5 3 2 4 2 3" xfId="6094" xr:uid="{00000000-0005-0000-0000-00001C0D0000}"/>
    <cellStyle name="Comma 2 5 3 2 4 3" xfId="2087" xr:uid="{00000000-0005-0000-0000-00001D0D0000}"/>
    <cellStyle name="Comma 2 5 3 2 4 3 2" xfId="4492" xr:uid="{00000000-0005-0000-0000-00001E0D0000}"/>
    <cellStyle name="Comma 2 5 3 2 4 3 2 2" xfId="9295" xr:uid="{00000000-0005-0000-0000-00001F0D0000}"/>
    <cellStyle name="Comma 2 5 3 2 4 3 3" xfId="6894" xr:uid="{00000000-0005-0000-0000-0000200D0000}"/>
    <cellStyle name="Comma 2 5 3 2 4 4" xfId="2892" xr:uid="{00000000-0005-0000-0000-0000210D0000}"/>
    <cellStyle name="Comma 2 5 3 2 4 4 2" xfId="7695" xr:uid="{00000000-0005-0000-0000-0000220D0000}"/>
    <cellStyle name="Comma 2 5 3 2 4 5" xfId="5294" xr:uid="{00000000-0005-0000-0000-0000230D0000}"/>
    <cellStyle name="Comma 2 5 3 2 5" xfId="686" xr:uid="{00000000-0005-0000-0000-0000240D0000}"/>
    <cellStyle name="Comma 2 5 3 2 5 2" xfId="1487" xr:uid="{00000000-0005-0000-0000-0000250D0000}"/>
    <cellStyle name="Comma 2 5 3 2 5 2 2" xfId="3892" xr:uid="{00000000-0005-0000-0000-0000260D0000}"/>
    <cellStyle name="Comma 2 5 3 2 5 2 2 2" xfId="8695" xr:uid="{00000000-0005-0000-0000-0000270D0000}"/>
    <cellStyle name="Comma 2 5 3 2 5 2 3" xfId="6294" xr:uid="{00000000-0005-0000-0000-0000280D0000}"/>
    <cellStyle name="Comma 2 5 3 2 5 3" xfId="2287" xr:uid="{00000000-0005-0000-0000-0000290D0000}"/>
    <cellStyle name="Comma 2 5 3 2 5 3 2" xfId="4692" xr:uid="{00000000-0005-0000-0000-00002A0D0000}"/>
    <cellStyle name="Comma 2 5 3 2 5 3 2 2" xfId="9495" xr:uid="{00000000-0005-0000-0000-00002B0D0000}"/>
    <cellStyle name="Comma 2 5 3 2 5 3 3" xfId="7094" xr:uid="{00000000-0005-0000-0000-00002C0D0000}"/>
    <cellStyle name="Comma 2 5 3 2 5 4" xfId="3092" xr:uid="{00000000-0005-0000-0000-00002D0D0000}"/>
    <cellStyle name="Comma 2 5 3 2 5 4 2" xfId="7895" xr:uid="{00000000-0005-0000-0000-00002E0D0000}"/>
    <cellStyle name="Comma 2 5 3 2 5 5" xfId="5494" xr:uid="{00000000-0005-0000-0000-00002F0D0000}"/>
    <cellStyle name="Comma 2 5 3 2 6" xfId="887" xr:uid="{00000000-0005-0000-0000-0000300D0000}"/>
    <cellStyle name="Comma 2 5 3 2 6 2" xfId="3292" xr:uid="{00000000-0005-0000-0000-0000310D0000}"/>
    <cellStyle name="Comma 2 5 3 2 6 2 2" xfId="8095" xr:uid="{00000000-0005-0000-0000-0000320D0000}"/>
    <cellStyle name="Comma 2 5 3 2 6 3" xfId="5694" xr:uid="{00000000-0005-0000-0000-0000330D0000}"/>
    <cellStyle name="Comma 2 5 3 2 7" xfId="1687" xr:uid="{00000000-0005-0000-0000-0000340D0000}"/>
    <cellStyle name="Comma 2 5 3 2 7 2" xfId="4092" xr:uid="{00000000-0005-0000-0000-0000350D0000}"/>
    <cellStyle name="Comma 2 5 3 2 7 2 2" xfId="8895" xr:uid="{00000000-0005-0000-0000-0000360D0000}"/>
    <cellStyle name="Comma 2 5 3 2 7 3" xfId="6494" xr:uid="{00000000-0005-0000-0000-0000370D0000}"/>
    <cellStyle name="Comma 2 5 3 2 8" xfId="2492" xr:uid="{00000000-0005-0000-0000-0000380D0000}"/>
    <cellStyle name="Comma 2 5 3 2 8 2" xfId="7295" xr:uid="{00000000-0005-0000-0000-0000390D0000}"/>
    <cellStyle name="Comma 2 5 3 2 9" xfId="4894" xr:uid="{00000000-0005-0000-0000-00003A0D0000}"/>
    <cellStyle name="Comma 2 5 3 3" xfId="136" xr:uid="{00000000-0005-0000-0000-00003B0D0000}"/>
    <cellStyle name="Comma 2 5 3 3 2" xfId="336" xr:uid="{00000000-0005-0000-0000-00003C0D0000}"/>
    <cellStyle name="Comma 2 5 3 3 2 2" xfId="1137" xr:uid="{00000000-0005-0000-0000-00003D0D0000}"/>
    <cellStyle name="Comma 2 5 3 3 2 2 2" xfId="3542" xr:uid="{00000000-0005-0000-0000-00003E0D0000}"/>
    <cellStyle name="Comma 2 5 3 3 2 2 2 2" xfId="8345" xr:uid="{00000000-0005-0000-0000-00003F0D0000}"/>
    <cellStyle name="Comma 2 5 3 3 2 2 3" xfId="5944" xr:uid="{00000000-0005-0000-0000-0000400D0000}"/>
    <cellStyle name="Comma 2 5 3 3 2 3" xfId="1937" xr:uid="{00000000-0005-0000-0000-0000410D0000}"/>
    <cellStyle name="Comma 2 5 3 3 2 3 2" xfId="4342" xr:uid="{00000000-0005-0000-0000-0000420D0000}"/>
    <cellStyle name="Comma 2 5 3 3 2 3 2 2" xfId="9145" xr:uid="{00000000-0005-0000-0000-0000430D0000}"/>
    <cellStyle name="Comma 2 5 3 3 2 3 3" xfId="6744" xr:uid="{00000000-0005-0000-0000-0000440D0000}"/>
    <cellStyle name="Comma 2 5 3 3 2 4" xfId="2742" xr:uid="{00000000-0005-0000-0000-0000450D0000}"/>
    <cellStyle name="Comma 2 5 3 3 2 4 2" xfId="7545" xr:uid="{00000000-0005-0000-0000-0000460D0000}"/>
    <cellStyle name="Comma 2 5 3 3 2 5" xfId="5144" xr:uid="{00000000-0005-0000-0000-0000470D0000}"/>
    <cellStyle name="Comma 2 5 3 3 3" xfId="536" xr:uid="{00000000-0005-0000-0000-0000480D0000}"/>
    <cellStyle name="Comma 2 5 3 3 3 2" xfId="1337" xr:uid="{00000000-0005-0000-0000-0000490D0000}"/>
    <cellStyle name="Comma 2 5 3 3 3 2 2" xfId="3742" xr:uid="{00000000-0005-0000-0000-00004A0D0000}"/>
    <cellStyle name="Comma 2 5 3 3 3 2 2 2" xfId="8545" xr:uid="{00000000-0005-0000-0000-00004B0D0000}"/>
    <cellStyle name="Comma 2 5 3 3 3 2 3" xfId="6144" xr:uid="{00000000-0005-0000-0000-00004C0D0000}"/>
    <cellStyle name="Comma 2 5 3 3 3 3" xfId="2137" xr:uid="{00000000-0005-0000-0000-00004D0D0000}"/>
    <cellStyle name="Comma 2 5 3 3 3 3 2" xfId="4542" xr:uid="{00000000-0005-0000-0000-00004E0D0000}"/>
    <cellStyle name="Comma 2 5 3 3 3 3 2 2" xfId="9345" xr:uid="{00000000-0005-0000-0000-00004F0D0000}"/>
    <cellStyle name="Comma 2 5 3 3 3 3 3" xfId="6944" xr:uid="{00000000-0005-0000-0000-0000500D0000}"/>
    <cellStyle name="Comma 2 5 3 3 3 4" xfId="2942" xr:uid="{00000000-0005-0000-0000-0000510D0000}"/>
    <cellStyle name="Comma 2 5 3 3 3 4 2" xfId="7745" xr:uid="{00000000-0005-0000-0000-0000520D0000}"/>
    <cellStyle name="Comma 2 5 3 3 3 5" xfId="5344" xr:uid="{00000000-0005-0000-0000-0000530D0000}"/>
    <cellStyle name="Comma 2 5 3 3 4" xfId="736" xr:uid="{00000000-0005-0000-0000-0000540D0000}"/>
    <cellStyle name="Comma 2 5 3 3 4 2" xfId="1537" xr:uid="{00000000-0005-0000-0000-0000550D0000}"/>
    <cellStyle name="Comma 2 5 3 3 4 2 2" xfId="3942" xr:uid="{00000000-0005-0000-0000-0000560D0000}"/>
    <cellStyle name="Comma 2 5 3 3 4 2 2 2" xfId="8745" xr:uid="{00000000-0005-0000-0000-0000570D0000}"/>
    <cellStyle name="Comma 2 5 3 3 4 2 3" xfId="6344" xr:uid="{00000000-0005-0000-0000-0000580D0000}"/>
    <cellStyle name="Comma 2 5 3 3 4 3" xfId="2337" xr:uid="{00000000-0005-0000-0000-0000590D0000}"/>
    <cellStyle name="Comma 2 5 3 3 4 3 2" xfId="4742" xr:uid="{00000000-0005-0000-0000-00005A0D0000}"/>
    <cellStyle name="Comma 2 5 3 3 4 3 2 2" xfId="9545" xr:uid="{00000000-0005-0000-0000-00005B0D0000}"/>
    <cellStyle name="Comma 2 5 3 3 4 3 3" xfId="7144" xr:uid="{00000000-0005-0000-0000-00005C0D0000}"/>
    <cellStyle name="Comma 2 5 3 3 4 4" xfId="3142" xr:uid="{00000000-0005-0000-0000-00005D0D0000}"/>
    <cellStyle name="Comma 2 5 3 3 4 4 2" xfId="7945" xr:uid="{00000000-0005-0000-0000-00005E0D0000}"/>
    <cellStyle name="Comma 2 5 3 3 4 5" xfId="5544" xr:uid="{00000000-0005-0000-0000-00005F0D0000}"/>
    <cellStyle name="Comma 2 5 3 3 5" xfId="937" xr:uid="{00000000-0005-0000-0000-0000600D0000}"/>
    <cellStyle name="Comma 2 5 3 3 5 2" xfId="3342" xr:uid="{00000000-0005-0000-0000-0000610D0000}"/>
    <cellStyle name="Comma 2 5 3 3 5 2 2" xfId="8145" xr:uid="{00000000-0005-0000-0000-0000620D0000}"/>
    <cellStyle name="Comma 2 5 3 3 5 3" xfId="5744" xr:uid="{00000000-0005-0000-0000-0000630D0000}"/>
    <cellStyle name="Comma 2 5 3 3 6" xfId="1737" xr:uid="{00000000-0005-0000-0000-0000640D0000}"/>
    <cellStyle name="Comma 2 5 3 3 6 2" xfId="4142" xr:uid="{00000000-0005-0000-0000-0000650D0000}"/>
    <cellStyle name="Comma 2 5 3 3 6 2 2" xfId="8945" xr:uid="{00000000-0005-0000-0000-0000660D0000}"/>
    <cellStyle name="Comma 2 5 3 3 6 3" xfId="6544" xr:uid="{00000000-0005-0000-0000-0000670D0000}"/>
    <cellStyle name="Comma 2 5 3 3 7" xfId="2542" xr:uid="{00000000-0005-0000-0000-0000680D0000}"/>
    <cellStyle name="Comma 2 5 3 3 7 2" xfId="7345" xr:uid="{00000000-0005-0000-0000-0000690D0000}"/>
    <cellStyle name="Comma 2 5 3 3 8" xfId="4944" xr:uid="{00000000-0005-0000-0000-00006A0D0000}"/>
    <cellStyle name="Comma 2 5 3 4" xfId="236" xr:uid="{00000000-0005-0000-0000-00006B0D0000}"/>
    <cellStyle name="Comma 2 5 3 4 2" xfId="1037" xr:uid="{00000000-0005-0000-0000-00006C0D0000}"/>
    <cellStyle name="Comma 2 5 3 4 2 2" xfId="3442" xr:uid="{00000000-0005-0000-0000-00006D0D0000}"/>
    <cellStyle name="Comma 2 5 3 4 2 2 2" xfId="8245" xr:uid="{00000000-0005-0000-0000-00006E0D0000}"/>
    <cellStyle name="Comma 2 5 3 4 2 3" xfId="5844" xr:uid="{00000000-0005-0000-0000-00006F0D0000}"/>
    <cellStyle name="Comma 2 5 3 4 3" xfId="1837" xr:uid="{00000000-0005-0000-0000-0000700D0000}"/>
    <cellStyle name="Comma 2 5 3 4 3 2" xfId="4242" xr:uid="{00000000-0005-0000-0000-0000710D0000}"/>
    <cellStyle name="Comma 2 5 3 4 3 2 2" xfId="9045" xr:uid="{00000000-0005-0000-0000-0000720D0000}"/>
    <cellStyle name="Comma 2 5 3 4 3 3" xfId="6644" xr:uid="{00000000-0005-0000-0000-0000730D0000}"/>
    <cellStyle name="Comma 2 5 3 4 4" xfId="2642" xr:uid="{00000000-0005-0000-0000-0000740D0000}"/>
    <cellStyle name="Comma 2 5 3 4 4 2" xfId="7445" xr:uid="{00000000-0005-0000-0000-0000750D0000}"/>
    <cellStyle name="Comma 2 5 3 4 5" xfId="5044" xr:uid="{00000000-0005-0000-0000-0000760D0000}"/>
    <cellStyle name="Comma 2 5 3 5" xfId="436" xr:uid="{00000000-0005-0000-0000-0000770D0000}"/>
    <cellStyle name="Comma 2 5 3 5 2" xfId="1237" xr:uid="{00000000-0005-0000-0000-0000780D0000}"/>
    <cellStyle name="Comma 2 5 3 5 2 2" xfId="3642" xr:uid="{00000000-0005-0000-0000-0000790D0000}"/>
    <cellStyle name="Comma 2 5 3 5 2 2 2" xfId="8445" xr:uid="{00000000-0005-0000-0000-00007A0D0000}"/>
    <cellStyle name="Comma 2 5 3 5 2 3" xfId="6044" xr:uid="{00000000-0005-0000-0000-00007B0D0000}"/>
    <cellStyle name="Comma 2 5 3 5 3" xfId="2037" xr:uid="{00000000-0005-0000-0000-00007C0D0000}"/>
    <cellStyle name="Comma 2 5 3 5 3 2" xfId="4442" xr:uid="{00000000-0005-0000-0000-00007D0D0000}"/>
    <cellStyle name="Comma 2 5 3 5 3 2 2" xfId="9245" xr:uid="{00000000-0005-0000-0000-00007E0D0000}"/>
    <cellStyle name="Comma 2 5 3 5 3 3" xfId="6844" xr:uid="{00000000-0005-0000-0000-00007F0D0000}"/>
    <cellStyle name="Comma 2 5 3 5 4" xfId="2842" xr:uid="{00000000-0005-0000-0000-0000800D0000}"/>
    <cellStyle name="Comma 2 5 3 5 4 2" xfId="7645" xr:uid="{00000000-0005-0000-0000-0000810D0000}"/>
    <cellStyle name="Comma 2 5 3 5 5" xfId="5244" xr:uid="{00000000-0005-0000-0000-0000820D0000}"/>
    <cellStyle name="Comma 2 5 3 6" xfId="636" xr:uid="{00000000-0005-0000-0000-0000830D0000}"/>
    <cellStyle name="Comma 2 5 3 6 2" xfId="1437" xr:uid="{00000000-0005-0000-0000-0000840D0000}"/>
    <cellStyle name="Comma 2 5 3 6 2 2" xfId="3842" xr:uid="{00000000-0005-0000-0000-0000850D0000}"/>
    <cellStyle name="Comma 2 5 3 6 2 2 2" xfId="8645" xr:uid="{00000000-0005-0000-0000-0000860D0000}"/>
    <cellStyle name="Comma 2 5 3 6 2 3" xfId="6244" xr:uid="{00000000-0005-0000-0000-0000870D0000}"/>
    <cellStyle name="Comma 2 5 3 6 3" xfId="2237" xr:uid="{00000000-0005-0000-0000-0000880D0000}"/>
    <cellStyle name="Comma 2 5 3 6 3 2" xfId="4642" xr:uid="{00000000-0005-0000-0000-0000890D0000}"/>
    <cellStyle name="Comma 2 5 3 6 3 2 2" xfId="9445" xr:uid="{00000000-0005-0000-0000-00008A0D0000}"/>
    <cellStyle name="Comma 2 5 3 6 3 3" xfId="7044" xr:uid="{00000000-0005-0000-0000-00008B0D0000}"/>
    <cellStyle name="Comma 2 5 3 6 4" xfId="3042" xr:uid="{00000000-0005-0000-0000-00008C0D0000}"/>
    <cellStyle name="Comma 2 5 3 6 4 2" xfId="7845" xr:uid="{00000000-0005-0000-0000-00008D0D0000}"/>
    <cellStyle name="Comma 2 5 3 6 5" xfId="5444" xr:uid="{00000000-0005-0000-0000-00008E0D0000}"/>
    <cellStyle name="Comma 2 5 3 7" xfId="837" xr:uid="{00000000-0005-0000-0000-00008F0D0000}"/>
    <cellStyle name="Comma 2 5 3 7 2" xfId="3242" xr:uid="{00000000-0005-0000-0000-0000900D0000}"/>
    <cellStyle name="Comma 2 5 3 7 2 2" xfId="8045" xr:uid="{00000000-0005-0000-0000-0000910D0000}"/>
    <cellStyle name="Comma 2 5 3 7 3" xfId="5644" xr:uid="{00000000-0005-0000-0000-0000920D0000}"/>
    <cellStyle name="Comma 2 5 3 8" xfId="1637" xr:uid="{00000000-0005-0000-0000-0000930D0000}"/>
    <cellStyle name="Comma 2 5 3 8 2" xfId="4042" xr:uid="{00000000-0005-0000-0000-0000940D0000}"/>
    <cellStyle name="Comma 2 5 3 8 2 2" xfId="8845" xr:uid="{00000000-0005-0000-0000-0000950D0000}"/>
    <cellStyle name="Comma 2 5 3 8 3" xfId="6444" xr:uid="{00000000-0005-0000-0000-0000960D0000}"/>
    <cellStyle name="Comma 2 5 3 9" xfId="2442" xr:uid="{00000000-0005-0000-0000-0000970D0000}"/>
    <cellStyle name="Comma 2 5 3 9 2" xfId="7245" xr:uid="{00000000-0005-0000-0000-0000980D0000}"/>
    <cellStyle name="Comma 2 5 4" xfId="45" xr:uid="{00000000-0005-0000-0000-0000990D0000}"/>
    <cellStyle name="Comma 2 5 4 10" xfId="4854" xr:uid="{00000000-0005-0000-0000-00009A0D0000}"/>
    <cellStyle name="Comma 2 5 4 2" xfId="96" xr:uid="{00000000-0005-0000-0000-00009B0D0000}"/>
    <cellStyle name="Comma 2 5 4 2 2" xfId="196" xr:uid="{00000000-0005-0000-0000-00009C0D0000}"/>
    <cellStyle name="Comma 2 5 4 2 2 2" xfId="396" xr:uid="{00000000-0005-0000-0000-00009D0D0000}"/>
    <cellStyle name="Comma 2 5 4 2 2 2 2" xfId="1197" xr:uid="{00000000-0005-0000-0000-00009E0D0000}"/>
    <cellStyle name="Comma 2 5 4 2 2 2 2 2" xfId="3602" xr:uid="{00000000-0005-0000-0000-00009F0D0000}"/>
    <cellStyle name="Comma 2 5 4 2 2 2 2 2 2" xfId="8405" xr:uid="{00000000-0005-0000-0000-0000A00D0000}"/>
    <cellStyle name="Comma 2 5 4 2 2 2 2 3" xfId="6004" xr:uid="{00000000-0005-0000-0000-0000A10D0000}"/>
    <cellStyle name="Comma 2 5 4 2 2 2 3" xfId="1997" xr:uid="{00000000-0005-0000-0000-0000A20D0000}"/>
    <cellStyle name="Comma 2 5 4 2 2 2 3 2" xfId="4402" xr:uid="{00000000-0005-0000-0000-0000A30D0000}"/>
    <cellStyle name="Comma 2 5 4 2 2 2 3 2 2" xfId="9205" xr:uid="{00000000-0005-0000-0000-0000A40D0000}"/>
    <cellStyle name="Comma 2 5 4 2 2 2 3 3" xfId="6804" xr:uid="{00000000-0005-0000-0000-0000A50D0000}"/>
    <cellStyle name="Comma 2 5 4 2 2 2 4" xfId="2802" xr:uid="{00000000-0005-0000-0000-0000A60D0000}"/>
    <cellStyle name="Comma 2 5 4 2 2 2 4 2" xfId="7605" xr:uid="{00000000-0005-0000-0000-0000A70D0000}"/>
    <cellStyle name="Comma 2 5 4 2 2 2 5" xfId="5204" xr:uid="{00000000-0005-0000-0000-0000A80D0000}"/>
    <cellStyle name="Comma 2 5 4 2 2 3" xfId="596" xr:uid="{00000000-0005-0000-0000-0000A90D0000}"/>
    <cellStyle name="Comma 2 5 4 2 2 3 2" xfId="1397" xr:uid="{00000000-0005-0000-0000-0000AA0D0000}"/>
    <cellStyle name="Comma 2 5 4 2 2 3 2 2" xfId="3802" xr:uid="{00000000-0005-0000-0000-0000AB0D0000}"/>
    <cellStyle name="Comma 2 5 4 2 2 3 2 2 2" xfId="8605" xr:uid="{00000000-0005-0000-0000-0000AC0D0000}"/>
    <cellStyle name="Comma 2 5 4 2 2 3 2 3" xfId="6204" xr:uid="{00000000-0005-0000-0000-0000AD0D0000}"/>
    <cellStyle name="Comma 2 5 4 2 2 3 3" xfId="2197" xr:uid="{00000000-0005-0000-0000-0000AE0D0000}"/>
    <cellStyle name="Comma 2 5 4 2 2 3 3 2" xfId="4602" xr:uid="{00000000-0005-0000-0000-0000AF0D0000}"/>
    <cellStyle name="Comma 2 5 4 2 2 3 3 2 2" xfId="9405" xr:uid="{00000000-0005-0000-0000-0000B00D0000}"/>
    <cellStyle name="Comma 2 5 4 2 2 3 3 3" xfId="7004" xr:uid="{00000000-0005-0000-0000-0000B10D0000}"/>
    <cellStyle name="Comma 2 5 4 2 2 3 4" xfId="3002" xr:uid="{00000000-0005-0000-0000-0000B20D0000}"/>
    <cellStyle name="Comma 2 5 4 2 2 3 4 2" xfId="7805" xr:uid="{00000000-0005-0000-0000-0000B30D0000}"/>
    <cellStyle name="Comma 2 5 4 2 2 3 5" xfId="5404" xr:uid="{00000000-0005-0000-0000-0000B40D0000}"/>
    <cellStyle name="Comma 2 5 4 2 2 4" xfId="796" xr:uid="{00000000-0005-0000-0000-0000B50D0000}"/>
    <cellStyle name="Comma 2 5 4 2 2 4 2" xfId="1597" xr:uid="{00000000-0005-0000-0000-0000B60D0000}"/>
    <cellStyle name="Comma 2 5 4 2 2 4 2 2" xfId="4002" xr:uid="{00000000-0005-0000-0000-0000B70D0000}"/>
    <cellStyle name="Comma 2 5 4 2 2 4 2 2 2" xfId="8805" xr:uid="{00000000-0005-0000-0000-0000B80D0000}"/>
    <cellStyle name="Comma 2 5 4 2 2 4 2 3" xfId="6404" xr:uid="{00000000-0005-0000-0000-0000B90D0000}"/>
    <cellStyle name="Comma 2 5 4 2 2 4 3" xfId="2397" xr:uid="{00000000-0005-0000-0000-0000BA0D0000}"/>
    <cellStyle name="Comma 2 5 4 2 2 4 3 2" xfId="4802" xr:uid="{00000000-0005-0000-0000-0000BB0D0000}"/>
    <cellStyle name="Comma 2 5 4 2 2 4 3 2 2" xfId="9605" xr:uid="{00000000-0005-0000-0000-0000BC0D0000}"/>
    <cellStyle name="Comma 2 5 4 2 2 4 3 3" xfId="7204" xr:uid="{00000000-0005-0000-0000-0000BD0D0000}"/>
    <cellStyle name="Comma 2 5 4 2 2 4 4" xfId="3202" xr:uid="{00000000-0005-0000-0000-0000BE0D0000}"/>
    <cellStyle name="Comma 2 5 4 2 2 4 4 2" xfId="8005" xr:uid="{00000000-0005-0000-0000-0000BF0D0000}"/>
    <cellStyle name="Comma 2 5 4 2 2 4 5" xfId="5604" xr:uid="{00000000-0005-0000-0000-0000C00D0000}"/>
    <cellStyle name="Comma 2 5 4 2 2 5" xfId="997" xr:uid="{00000000-0005-0000-0000-0000C10D0000}"/>
    <cellStyle name="Comma 2 5 4 2 2 5 2" xfId="3402" xr:uid="{00000000-0005-0000-0000-0000C20D0000}"/>
    <cellStyle name="Comma 2 5 4 2 2 5 2 2" xfId="8205" xr:uid="{00000000-0005-0000-0000-0000C30D0000}"/>
    <cellStyle name="Comma 2 5 4 2 2 5 3" xfId="5804" xr:uid="{00000000-0005-0000-0000-0000C40D0000}"/>
    <cellStyle name="Comma 2 5 4 2 2 6" xfId="1797" xr:uid="{00000000-0005-0000-0000-0000C50D0000}"/>
    <cellStyle name="Comma 2 5 4 2 2 6 2" xfId="4202" xr:uid="{00000000-0005-0000-0000-0000C60D0000}"/>
    <cellStyle name="Comma 2 5 4 2 2 6 2 2" xfId="9005" xr:uid="{00000000-0005-0000-0000-0000C70D0000}"/>
    <cellStyle name="Comma 2 5 4 2 2 6 3" xfId="6604" xr:uid="{00000000-0005-0000-0000-0000C80D0000}"/>
    <cellStyle name="Comma 2 5 4 2 2 7" xfId="2602" xr:uid="{00000000-0005-0000-0000-0000C90D0000}"/>
    <cellStyle name="Comma 2 5 4 2 2 7 2" xfId="7405" xr:uid="{00000000-0005-0000-0000-0000CA0D0000}"/>
    <cellStyle name="Comma 2 5 4 2 2 8" xfId="5004" xr:uid="{00000000-0005-0000-0000-0000CB0D0000}"/>
    <cellStyle name="Comma 2 5 4 2 3" xfId="296" xr:uid="{00000000-0005-0000-0000-0000CC0D0000}"/>
    <cellStyle name="Comma 2 5 4 2 3 2" xfId="1097" xr:uid="{00000000-0005-0000-0000-0000CD0D0000}"/>
    <cellStyle name="Comma 2 5 4 2 3 2 2" xfId="3502" xr:uid="{00000000-0005-0000-0000-0000CE0D0000}"/>
    <cellStyle name="Comma 2 5 4 2 3 2 2 2" xfId="8305" xr:uid="{00000000-0005-0000-0000-0000CF0D0000}"/>
    <cellStyle name="Comma 2 5 4 2 3 2 3" xfId="5904" xr:uid="{00000000-0005-0000-0000-0000D00D0000}"/>
    <cellStyle name="Comma 2 5 4 2 3 3" xfId="1897" xr:uid="{00000000-0005-0000-0000-0000D10D0000}"/>
    <cellStyle name="Comma 2 5 4 2 3 3 2" xfId="4302" xr:uid="{00000000-0005-0000-0000-0000D20D0000}"/>
    <cellStyle name="Comma 2 5 4 2 3 3 2 2" xfId="9105" xr:uid="{00000000-0005-0000-0000-0000D30D0000}"/>
    <cellStyle name="Comma 2 5 4 2 3 3 3" xfId="6704" xr:uid="{00000000-0005-0000-0000-0000D40D0000}"/>
    <cellStyle name="Comma 2 5 4 2 3 4" xfId="2702" xr:uid="{00000000-0005-0000-0000-0000D50D0000}"/>
    <cellStyle name="Comma 2 5 4 2 3 4 2" xfId="7505" xr:uid="{00000000-0005-0000-0000-0000D60D0000}"/>
    <cellStyle name="Comma 2 5 4 2 3 5" xfId="5104" xr:uid="{00000000-0005-0000-0000-0000D70D0000}"/>
    <cellStyle name="Comma 2 5 4 2 4" xfId="496" xr:uid="{00000000-0005-0000-0000-0000D80D0000}"/>
    <cellStyle name="Comma 2 5 4 2 4 2" xfId="1297" xr:uid="{00000000-0005-0000-0000-0000D90D0000}"/>
    <cellStyle name="Comma 2 5 4 2 4 2 2" xfId="3702" xr:uid="{00000000-0005-0000-0000-0000DA0D0000}"/>
    <cellStyle name="Comma 2 5 4 2 4 2 2 2" xfId="8505" xr:uid="{00000000-0005-0000-0000-0000DB0D0000}"/>
    <cellStyle name="Comma 2 5 4 2 4 2 3" xfId="6104" xr:uid="{00000000-0005-0000-0000-0000DC0D0000}"/>
    <cellStyle name="Comma 2 5 4 2 4 3" xfId="2097" xr:uid="{00000000-0005-0000-0000-0000DD0D0000}"/>
    <cellStyle name="Comma 2 5 4 2 4 3 2" xfId="4502" xr:uid="{00000000-0005-0000-0000-0000DE0D0000}"/>
    <cellStyle name="Comma 2 5 4 2 4 3 2 2" xfId="9305" xr:uid="{00000000-0005-0000-0000-0000DF0D0000}"/>
    <cellStyle name="Comma 2 5 4 2 4 3 3" xfId="6904" xr:uid="{00000000-0005-0000-0000-0000E00D0000}"/>
    <cellStyle name="Comma 2 5 4 2 4 4" xfId="2902" xr:uid="{00000000-0005-0000-0000-0000E10D0000}"/>
    <cellStyle name="Comma 2 5 4 2 4 4 2" xfId="7705" xr:uid="{00000000-0005-0000-0000-0000E20D0000}"/>
    <cellStyle name="Comma 2 5 4 2 4 5" xfId="5304" xr:uid="{00000000-0005-0000-0000-0000E30D0000}"/>
    <cellStyle name="Comma 2 5 4 2 5" xfId="696" xr:uid="{00000000-0005-0000-0000-0000E40D0000}"/>
    <cellStyle name="Comma 2 5 4 2 5 2" xfId="1497" xr:uid="{00000000-0005-0000-0000-0000E50D0000}"/>
    <cellStyle name="Comma 2 5 4 2 5 2 2" xfId="3902" xr:uid="{00000000-0005-0000-0000-0000E60D0000}"/>
    <cellStyle name="Comma 2 5 4 2 5 2 2 2" xfId="8705" xr:uid="{00000000-0005-0000-0000-0000E70D0000}"/>
    <cellStyle name="Comma 2 5 4 2 5 2 3" xfId="6304" xr:uid="{00000000-0005-0000-0000-0000E80D0000}"/>
    <cellStyle name="Comma 2 5 4 2 5 3" xfId="2297" xr:uid="{00000000-0005-0000-0000-0000E90D0000}"/>
    <cellStyle name="Comma 2 5 4 2 5 3 2" xfId="4702" xr:uid="{00000000-0005-0000-0000-0000EA0D0000}"/>
    <cellStyle name="Comma 2 5 4 2 5 3 2 2" xfId="9505" xr:uid="{00000000-0005-0000-0000-0000EB0D0000}"/>
    <cellStyle name="Comma 2 5 4 2 5 3 3" xfId="7104" xr:uid="{00000000-0005-0000-0000-0000EC0D0000}"/>
    <cellStyle name="Comma 2 5 4 2 5 4" xfId="3102" xr:uid="{00000000-0005-0000-0000-0000ED0D0000}"/>
    <cellStyle name="Comma 2 5 4 2 5 4 2" xfId="7905" xr:uid="{00000000-0005-0000-0000-0000EE0D0000}"/>
    <cellStyle name="Comma 2 5 4 2 5 5" xfId="5504" xr:uid="{00000000-0005-0000-0000-0000EF0D0000}"/>
    <cellStyle name="Comma 2 5 4 2 6" xfId="897" xr:uid="{00000000-0005-0000-0000-0000F00D0000}"/>
    <cellStyle name="Comma 2 5 4 2 6 2" xfId="3302" xr:uid="{00000000-0005-0000-0000-0000F10D0000}"/>
    <cellStyle name="Comma 2 5 4 2 6 2 2" xfId="8105" xr:uid="{00000000-0005-0000-0000-0000F20D0000}"/>
    <cellStyle name="Comma 2 5 4 2 6 3" xfId="5704" xr:uid="{00000000-0005-0000-0000-0000F30D0000}"/>
    <cellStyle name="Comma 2 5 4 2 7" xfId="1697" xr:uid="{00000000-0005-0000-0000-0000F40D0000}"/>
    <cellStyle name="Comma 2 5 4 2 7 2" xfId="4102" xr:uid="{00000000-0005-0000-0000-0000F50D0000}"/>
    <cellStyle name="Comma 2 5 4 2 7 2 2" xfId="8905" xr:uid="{00000000-0005-0000-0000-0000F60D0000}"/>
    <cellStyle name="Comma 2 5 4 2 7 3" xfId="6504" xr:uid="{00000000-0005-0000-0000-0000F70D0000}"/>
    <cellStyle name="Comma 2 5 4 2 8" xfId="2502" xr:uid="{00000000-0005-0000-0000-0000F80D0000}"/>
    <cellStyle name="Comma 2 5 4 2 8 2" xfId="7305" xr:uid="{00000000-0005-0000-0000-0000F90D0000}"/>
    <cellStyle name="Comma 2 5 4 2 9" xfId="4904" xr:uid="{00000000-0005-0000-0000-0000FA0D0000}"/>
    <cellStyle name="Comma 2 5 4 3" xfId="146" xr:uid="{00000000-0005-0000-0000-0000FB0D0000}"/>
    <cellStyle name="Comma 2 5 4 3 2" xfId="346" xr:uid="{00000000-0005-0000-0000-0000FC0D0000}"/>
    <cellStyle name="Comma 2 5 4 3 2 2" xfId="1147" xr:uid="{00000000-0005-0000-0000-0000FD0D0000}"/>
    <cellStyle name="Comma 2 5 4 3 2 2 2" xfId="3552" xr:uid="{00000000-0005-0000-0000-0000FE0D0000}"/>
    <cellStyle name="Comma 2 5 4 3 2 2 2 2" xfId="8355" xr:uid="{00000000-0005-0000-0000-0000FF0D0000}"/>
    <cellStyle name="Comma 2 5 4 3 2 2 3" xfId="5954" xr:uid="{00000000-0005-0000-0000-0000000E0000}"/>
    <cellStyle name="Comma 2 5 4 3 2 3" xfId="1947" xr:uid="{00000000-0005-0000-0000-0000010E0000}"/>
    <cellStyle name="Comma 2 5 4 3 2 3 2" xfId="4352" xr:uid="{00000000-0005-0000-0000-0000020E0000}"/>
    <cellStyle name="Comma 2 5 4 3 2 3 2 2" xfId="9155" xr:uid="{00000000-0005-0000-0000-0000030E0000}"/>
    <cellStyle name="Comma 2 5 4 3 2 3 3" xfId="6754" xr:uid="{00000000-0005-0000-0000-0000040E0000}"/>
    <cellStyle name="Comma 2 5 4 3 2 4" xfId="2752" xr:uid="{00000000-0005-0000-0000-0000050E0000}"/>
    <cellStyle name="Comma 2 5 4 3 2 4 2" xfId="7555" xr:uid="{00000000-0005-0000-0000-0000060E0000}"/>
    <cellStyle name="Comma 2 5 4 3 2 5" xfId="5154" xr:uid="{00000000-0005-0000-0000-0000070E0000}"/>
    <cellStyle name="Comma 2 5 4 3 3" xfId="546" xr:uid="{00000000-0005-0000-0000-0000080E0000}"/>
    <cellStyle name="Comma 2 5 4 3 3 2" xfId="1347" xr:uid="{00000000-0005-0000-0000-0000090E0000}"/>
    <cellStyle name="Comma 2 5 4 3 3 2 2" xfId="3752" xr:uid="{00000000-0005-0000-0000-00000A0E0000}"/>
    <cellStyle name="Comma 2 5 4 3 3 2 2 2" xfId="8555" xr:uid="{00000000-0005-0000-0000-00000B0E0000}"/>
    <cellStyle name="Comma 2 5 4 3 3 2 3" xfId="6154" xr:uid="{00000000-0005-0000-0000-00000C0E0000}"/>
    <cellStyle name="Comma 2 5 4 3 3 3" xfId="2147" xr:uid="{00000000-0005-0000-0000-00000D0E0000}"/>
    <cellStyle name="Comma 2 5 4 3 3 3 2" xfId="4552" xr:uid="{00000000-0005-0000-0000-00000E0E0000}"/>
    <cellStyle name="Comma 2 5 4 3 3 3 2 2" xfId="9355" xr:uid="{00000000-0005-0000-0000-00000F0E0000}"/>
    <cellStyle name="Comma 2 5 4 3 3 3 3" xfId="6954" xr:uid="{00000000-0005-0000-0000-0000100E0000}"/>
    <cellStyle name="Comma 2 5 4 3 3 4" xfId="2952" xr:uid="{00000000-0005-0000-0000-0000110E0000}"/>
    <cellStyle name="Comma 2 5 4 3 3 4 2" xfId="7755" xr:uid="{00000000-0005-0000-0000-0000120E0000}"/>
    <cellStyle name="Comma 2 5 4 3 3 5" xfId="5354" xr:uid="{00000000-0005-0000-0000-0000130E0000}"/>
    <cellStyle name="Comma 2 5 4 3 4" xfId="746" xr:uid="{00000000-0005-0000-0000-0000140E0000}"/>
    <cellStyle name="Comma 2 5 4 3 4 2" xfId="1547" xr:uid="{00000000-0005-0000-0000-0000150E0000}"/>
    <cellStyle name="Comma 2 5 4 3 4 2 2" xfId="3952" xr:uid="{00000000-0005-0000-0000-0000160E0000}"/>
    <cellStyle name="Comma 2 5 4 3 4 2 2 2" xfId="8755" xr:uid="{00000000-0005-0000-0000-0000170E0000}"/>
    <cellStyle name="Comma 2 5 4 3 4 2 3" xfId="6354" xr:uid="{00000000-0005-0000-0000-0000180E0000}"/>
    <cellStyle name="Comma 2 5 4 3 4 3" xfId="2347" xr:uid="{00000000-0005-0000-0000-0000190E0000}"/>
    <cellStyle name="Comma 2 5 4 3 4 3 2" xfId="4752" xr:uid="{00000000-0005-0000-0000-00001A0E0000}"/>
    <cellStyle name="Comma 2 5 4 3 4 3 2 2" xfId="9555" xr:uid="{00000000-0005-0000-0000-00001B0E0000}"/>
    <cellStyle name="Comma 2 5 4 3 4 3 3" xfId="7154" xr:uid="{00000000-0005-0000-0000-00001C0E0000}"/>
    <cellStyle name="Comma 2 5 4 3 4 4" xfId="3152" xr:uid="{00000000-0005-0000-0000-00001D0E0000}"/>
    <cellStyle name="Comma 2 5 4 3 4 4 2" xfId="7955" xr:uid="{00000000-0005-0000-0000-00001E0E0000}"/>
    <cellStyle name="Comma 2 5 4 3 4 5" xfId="5554" xr:uid="{00000000-0005-0000-0000-00001F0E0000}"/>
    <cellStyle name="Comma 2 5 4 3 5" xfId="947" xr:uid="{00000000-0005-0000-0000-0000200E0000}"/>
    <cellStyle name="Comma 2 5 4 3 5 2" xfId="3352" xr:uid="{00000000-0005-0000-0000-0000210E0000}"/>
    <cellStyle name="Comma 2 5 4 3 5 2 2" xfId="8155" xr:uid="{00000000-0005-0000-0000-0000220E0000}"/>
    <cellStyle name="Comma 2 5 4 3 5 3" xfId="5754" xr:uid="{00000000-0005-0000-0000-0000230E0000}"/>
    <cellStyle name="Comma 2 5 4 3 6" xfId="1747" xr:uid="{00000000-0005-0000-0000-0000240E0000}"/>
    <cellStyle name="Comma 2 5 4 3 6 2" xfId="4152" xr:uid="{00000000-0005-0000-0000-0000250E0000}"/>
    <cellStyle name="Comma 2 5 4 3 6 2 2" xfId="8955" xr:uid="{00000000-0005-0000-0000-0000260E0000}"/>
    <cellStyle name="Comma 2 5 4 3 6 3" xfId="6554" xr:uid="{00000000-0005-0000-0000-0000270E0000}"/>
    <cellStyle name="Comma 2 5 4 3 7" xfId="2552" xr:uid="{00000000-0005-0000-0000-0000280E0000}"/>
    <cellStyle name="Comma 2 5 4 3 7 2" xfId="7355" xr:uid="{00000000-0005-0000-0000-0000290E0000}"/>
    <cellStyle name="Comma 2 5 4 3 8" xfId="4954" xr:uid="{00000000-0005-0000-0000-00002A0E0000}"/>
    <cellStyle name="Comma 2 5 4 4" xfId="246" xr:uid="{00000000-0005-0000-0000-00002B0E0000}"/>
    <cellStyle name="Comma 2 5 4 4 2" xfId="1047" xr:uid="{00000000-0005-0000-0000-00002C0E0000}"/>
    <cellStyle name="Comma 2 5 4 4 2 2" xfId="3452" xr:uid="{00000000-0005-0000-0000-00002D0E0000}"/>
    <cellStyle name="Comma 2 5 4 4 2 2 2" xfId="8255" xr:uid="{00000000-0005-0000-0000-00002E0E0000}"/>
    <cellStyle name="Comma 2 5 4 4 2 3" xfId="5854" xr:uid="{00000000-0005-0000-0000-00002F0E0000}"/>
    <cellStyle name="Comma 2 5 4 4 3" xfId="1847" xr:uid="{00000000-0005-0000-0000-0000300E0000}"/>
    <cellStyle name="Comma 2 5 4 4 3 2" xfId="4252" xr:uid="{00000000-0005-0000-0000-0000310E0000}"/>
    <cellStyle name="Comma 2 5 4 4 3 2 2" xfId="9055" xr:uid="{00000000-0005-0000-0000-0000320E0000}"/>
    <cellStyle name="Comma 2 5 4 4 3 3" xfId="6654" xr:uid="{00000000-0005-0000-0000-0000330E0000}"/>
    <cellStyle name="Comma 2 5 4 4 4" xfId="2652" xr:uid="{00000000-0005-0000-0000-0000340E0000}"/>
    <cellStyle name="Comma 2 5 4 4 4 2" xfId="7455" xr:uid="{00000000-0005-0000-0000-0000350E0000}"/>
    <cellStyle name="Comma 2 5 4 4 5" xfId="5054" xr:uid="{00000000-0005-0000-0000-0000360E0000}"/>
    <cellStyle name="Comma 2 5 4 5" xfId="446" xr:uid="{00000000-0005-0000-0000-0000370E0000}"/>
    <cellStyle name="Comma 2 5 4 5 2" xfId="1247" xr:uid="{00000000-0005-0000-0000-0000380E0000}"/>
    <cellStyle name="Comma 2 5 4 5 2 2" xfId="3652" xr:uid="{00000000-0005-0000-0000-0000390E0000}"/>
    <cellStyle name="Comma 2 5 4 5 2 2 2" xfId="8455" xr:uid="{00000000-0005-0000-0000-00003A0E0000}"/>
    <cellStyle name="Comma 2 5 4 5 2 3" xfId="6054" xr:uid="{00000000-0005-0000-0000-00003B0E0000}"/>
    <cellStyle name="Comma 2 5 4 5 3" xfId="2047" xr:uid="{00000000-0005-0000-0000-00003C0E0000}"/>
    <cellStyle name="Comma 2 5 4 5 3 2" xfId="4452" xr:uid="{00000000-0005-0000-0000-00003D0E0000}"/>
    <cellStyle name="Comma 2 5 4 5 3 2 2" xfId="9255" xr:uid="{00000000-0005-0000-0000-00003E0E0000}"/>
    <cellStyle name="Comma 2 5 4 5 3 3" xfId="6854" xr:uid="{00000000-0005-0000-0000-00003F0E0000}"/>
    <cellStyle name="Comma 2 5 4 5 4" xfId="2852" xr:uid="{00000000-0005-0000-0000-0000400E0000}"/>
    <cellStyle name="Comma 2 5 4 5 4 2" xfId="7655" xr:uid="{00000000-0005-0000-0000-0000410E0000}"/>
    <cellStyle name="Comma 2 5 4 5 5" xfId="5254" xr:uid="{00000000-0005-0000-0000-0000420E0000}"/>
    <cellStyle name="Comma 2 5 4 6" xfId="646" xr:uid="{00000000-0005-0000-0000-0000430E0000}"/>
    <cellStyle name="Comma 2 5 4 6 2" xfId="1447" xr:uid="{00000000-0005-0000-0000-0000440E0000}"/>
    <cellStyle name="Comma 2 5 4 6 2 2" xfId="3852" xr:uid="{00000000-0005-0000-0000-0000450E0000}"/>
    <cellStyle name="Comma 2 5 4 6 2 2 2" xfId="8655" xr:uid="{00000000-0005-0000-0000-0000460E0000}"/>
    <cellStyle name="Comma 2 5 4 6 2 3" xfId="6254" xr:uid="{00000000-0005-0000-0000-0000470E0000}"/>
    <cellStyle name="Comma 2 5 4 6 3" xfId="2247" xr:uid="{00000000-0005-0000-0000-0000480E0000}"/>
    <cellStyle name="Comma 2 5 4 6 3 2" xfId="4652" xr:uid="{00000000-0005-0000-0000-0000490E0000}"/>
    <cellStyle name="Comma 2 5 4 6 3 2 2" xfId="9455" xr:uid="{00000000-0005-0000-0000-00004A0E0000}"/>
    <cellStyle name="Comma 2 5 4 6 3 3" xfId="7054" xr:uid="{00000000-0005-0000-0000-00004B0E0000}"/>
    <cellStyle name="Comma 2 5 4 6 4" xfId="3052" xr:uid="{00000000-0005-0000-0000-00004C0E0000}"/>
    <cellStyle name="Comma 2 5 4 6 4 2" xfId="7855" xr:uid="{00000000-0005-0000-0000-00004D0E0000}"/>
    <cellStyle name="Comma 2 5 4 6 5" xfId="5454" xr:uid="{00000000-0005-0000-0000-00004E0E0000}"/>
    <cellStyle name="Comma 2 5 4 7" xfId="847" xr:uid="{00000000-0005-0000-0000-00004F0E0000}"/>
    <cellStyle name="Comma 2 5 4 7 2" xfId="3252" xr:uid="{00000000-0005-0000-0000-0000500E0000}"/>
    <cellStyle name="Comma 2 5 4 7 2 2" xfId="8055" xr:uid="{00000000-0005-0000-0000-0000510E0000}"/>
    <cellStyle name="Comma 2 5 4 7 3" xfId="5654" xr:uid="{00000000-0005-0000-0000-0000520E0000}"/>
    <cellStyle name="Comma 2 5 4 8" xfId="1647" xr:uid="{00000000-0005-0000-0000-0000530E0000}"/>
    <cellStyle name="Comma 2 5 4 8 2" xfId="4052" xr:uid="{00000000-0005-0000-0000-0000540E0000}"/>
    <cellStyle name="Comma 2 5 4 8 2 2" xfId="8855" xr:uid="{00000000-0005-0000-0000-0000550E0000}"/>
    <cellStyle name="Comma 2 5 4 8 3" xfId="6454" xr:uid="{00000000-0005-0000-0000-0000560E0000}"/>
    <cellStyle name="Comma 2 5 4 9" xfId="2452" xr:uid="{00000000-0005-0000-0000-0000570E0000}"/>
    <cellStyle name="Comma 2 5 4 9 2" xfId="7255" xr:uid="{00000000-0005-0000-0000-0000580E0000}"/>
    <cellStyle name="Comma 2 5 5" xfId="55" xr:uid="{00000000-0005-0000-0000-0000590E0000}"/>
    <cellStyle name="Comma 2 5 5 10" xfId="4864" xr:uid="{00000000-0005-0000-0000-00005A0E0000}"/>
    <cellStyle name="Comma 2 5 5 2" xfId="106" xr:uid="{00000000-0005-0000-0000-00005B0E0000}"/>
    <cellStyle name="Comma 2 5 5 2 2" xfId="206" xr:uid="{00000000-0005-0000-0000-00005C0E0000}"/>
    <cellStyle name="Comma 2 5 5 2 2 2" xfId="406" xr:uid="{00000000-0005-0000-0000-00005D0E0000}"/>
    <cellStyle name="Comma 2 5 5 2 2 2 2" xfId="1207" xr:uid="{00000000-0005-0000-0000-00005E0E0000}"/>
    <cellStyle name="Comma 2 5 5 2 2 2 2 2" xfId="3612" xr:uid="{00000000-0005-0000-0000-00005F0E0000}"/>
    <cellStyle name="Comma 2 5 5 2 2 2 2 2 2" xfId="8415" xr:uid="{00000000-0005-0000-0000-0000600E0000}"/>
    <cellStyle name="Comma 2 5 5 2 2 2 2 3" xfId="6014" xr:uid="{00000000-0005-0000-0000-0000610E0000}"/>
    <cellStyle name="Comma 2 5 5 2 2 2 3" xfId="2007" xr:uid="{00000000-0005-0000-0000-0000620E0000}"/>
    <cellStyle name="Comma 2 5 5 2 2 2 3 2" xfId="4412" xr:uid="{00000000-0005-0000-0000-0000630E0000}"/>
    <cellStyle name="Comma 2 5 5 2 2 2 3 2 2" xfId="9215" xr:uid="{00000000-0005-0000-0000-0000640E0000}"/>
    <cellStyle name="Comma 2 5 5 2 2 2 3 3" xfId="6814" xr:uid="{00000000-0005-0000-0000-0000650E0000}"/>
    <cellStyle name="Comma 2 5 5 2 2 2 4" xfId="2812" xr:uid="{00000000-0005-0000-0000-0000660E0000}"/>
    <cellStyle name="Comma 2 5 5 2 2 2 4 2" xfId="7615" xr:uid="{00000000-0005-0000-0000-0000670E0000}"/>
    <cellStyle name="Comma 2 5 5 2 2 2 5" xfId="5214" xr:uid="{00000000-0005-0000-0000-0000680E0000}"/>
    <cellStyle name="Comma 2 5 5 2 2 3" xfId="606" xr:uid="{00000000-0005-0000-0000-0000690E0000}"/>
    <cellStyle name="Comma 2 5 5 2 2 3 2" xfId="1407" xr:uid="{00000000-0005-0000-0000-00006A0E0000}"/>
    <cellStyle name="Comma 2 5 5 2 2 3 2 2" xfId="3812" xr:uid="{00000000-0005-0000-0000-00006B0E0000}"/>
    <cellStyle name="Comma 2 5 5 2 2 3 2 2 2" xfId="8615" xr:uid="{00000000-0005-0000-0000-00006C0E0000}"/>
    <cellStyle name="Comma 2 5 5 2 2 3 2 3" xfId="6214" xr:uid="{00000000-0005-0000-0000-00006D0E0000}"/>
    <cellStyle name="Comma 2 5 5 2 2 3 3" xfId="2207" xr:uid="{00000000-0005-0000-0000-00006E0E0000}"/>
    <cellStyle name="Comma 2 5 5 2 2 3 3 2" xfId="4612" xr:uid="{00000000-0005-0000-0000-00006F0E0000}"/>
    <cellStyle name="Comma 2 5 5 2 2 3 3 2 2" xfId="9415" xr:uid="{00000000-0005-0000-0000-0000700E0000}"/>
    <cellStyle name="Comma 2 5 5 2 2 3 3 3" xfId="7014" xr:uid="{00000000-0005-0000-0000-0000710E0000}"/>
    <cellStyle name="Comma 2 5 5 2 2 3 4" xfId="3012" xr:uid="{00000000-0005-0000-0000-0000720E0000}"/>
    <cellStyle name="Comma 2 5 5 2 2 3 4 2" xfId="7815" xr:uid="{00000000-0005-0000-0000-0000730E0000}"/>
    <cellStyle name="Comma 2 5 5 2 2 3 5" xfId="5414" xr:uid="{00000000-0005-0000-0000-0000740E0000}"/>
    <cellStyle name="Comma 2 5 5 2 2 4" xfId="806" xr:uid="{00000000-0005-0000-0000-0000750E0000}"/>
    <cellStyle name="Comma 2 5 5 2 2 4 2" xfId="1607" xr:uid="{00000000-0005-0000-0000-0000760E0000}"/>
    <cellStyle name="Comma 2 5 5 2 2 4 2 2" xfId="4012" xr:uid="{00000000-0005-0000-0000-0000770E0000}"/>
    <cellStyle name="Comma 2 5 5 2 2 4 2 2 2" xfId="8815" xr:uid="{00000000-0005-0000-0000-0000780E0000}"/>
    <cellStyle name="Comma 2 5 5 2 2 4 2 3" xfId="6414" xr:uid="{00000000-0005-0000-0000-0000790E0000}"/>
    <cellStyle name="Comma 2 5 5 2 2 4 3" xfId="2407" xr:uid="{00000000-0005-0000-0000-00007A0E0000}"/>
    <cellStyle name="Comma 2 5 5 2 2 4 3 2" xfId="4812" xr:uid="{00000000-0005-0000-0000-00007B0E0000}"/>
    <cellStyle name="Comma 2 5 5 2 2 4 3 2 2" xfId="9615" xr:uid="{00000000-0005-0000-0000-00007C0E0000}"/>
    <cellStyle name="Comma 2 5 5 2 2 4 3 3" xfId="7214" xr:uid="{00000000-0005-0000-0000-00007D0E0000}"/>
    <cellStyle name="Comma 2 5 5 2 2 4 4" xfId="3212" xr:uid="{00000000-0005-0000-0000-00007E0E0000}"/>
    <cellStyle name="Comma 2 5 5 2 2 4 4 2" xfId="8015" xr:uid="{00000000-0005-0000-0000-00007F0E0000}"/>
    <cellStyle name="Comma 2 5 5 2 2 4 5" xfId="5614" xr:uid="{00000000-0005-0000-0000-0000800E0000}"/>
    <cellStyle name="Comma 2 5 5 2 2 5" xfId="1007" xr:uid="{00000000-0005-0000-0000-0000810E0000}"/>
    <cellStyle name="Comma 2 5 5 2 2 5 2" xfId="3412" xr:uid="{00000000-0005-0000-0000-0000820E0000}"/>
    <cellStyle name="Comma 2 5 5 2 2 5 2 2" xfId="8215" xr:uid="{00000000-0005-0000-0000-0000830E0000}"/>
    <cellStyle name="Comma 2 5 5 2 2 5 3" xfId="5814" xr:uid="{00000000-0005-0000-0000-0000840E0000}"/>
    <cellStyle name="Comma 2 5 5 2 2 6" xfId="1807" xr:uid="{00000000-0005-0000-0000-0000850E0000}"/>
    <cellStyle name="Comma 2 5 5 2 2 6 2" xfId="4212" xr:uid="{00000000-0005-0000-0000-0000860E0000}"/>
    <cellStyle name="Comma 2 5 5 2 2 6 2 2" xfId="9015" xr:uid="{00000000-0005-0000-0000-0000870E0000}"/>
    <cellStyle name="Comma 2 5 5 2 2 6 3" xfId="6614" xr:uid="{00000000-0005-0000-0000-0000880E0000}"/>
    <cellStyle name="Comma 2 5 5 2 2 7" xfId="2612" xr:uid="{00000000-0005-0000-0000-0000890E0000}"/>
    <cellStyle name="Comma 2 5 5 2 2 7 2" xfId="7415" xr:uid="{00000000-0005-0000-0000-00008A0E0000}"/>
    <cellStyle name="Comma 2 5 5 2 2 8" xfId="5014" xr:uid="{00000000-0005-0000-0000-00008B0E0000}"/>
    <cellStyle name="Comma 2 5 5 2 3" xfId="306" xr:uid="{00000000-0005-0000-0000-00008C0E0000}"/>
    <cellStyle name="Comma 2 5 5 2 3 2" xfId="1107" xr:uid="{00000000-0005-0000-0000-00008D0E0000}"/>
    <cellStyle name="Comma 2 5 5 2 3 2 2" xfId="3512" xr:uid="{00000000-0005-0000-0000-00008E0E0000}"/>
    <cellStyle name="Comma 2 5 5 2 3 2 2 2" xfId="8315" xr:uid="{00000000-0005-0000-0000-00008F0E0000}"/>
    <cellStyle name="Comma 2 5 5 2 3 2 3" xfId="5914" xr:uid="{00000000-0005-0000-0000-0000900E0000}"/>
    <cellStyle name="Comma 2 5 5 2 3 3" xfId="1907" xr:uid="{00000000-0005-0000-0000-0000910E0000}"/>
    <cellStyle name="Comma 2 5 5 2 3 3 2" xfId="4312" xr:uid="{00000000-0005-0000-0000-0000920E0000}"/>
    <cellStyle name="Comma 2 5 5 2 3 3 2 2" xfId="9115" xr:uid="{00000000-0005-0000-0000-0000930E0000}"/>
    <cellStyle name="Comma 2 5 5 2 3 3 3" xfId="6714" xr:uid="{00000000-0005-0000-0000-0000940E0000}"/>
    <cellStyle name="Comma 2 5 5 2 3 4" xfId="2712" xr:uid="{00000000-0005-0000-0000-0000950E0000}"/>
    <cellStyle name="Comma 2 5 5 2 3 4 2" xfId="7515" xr:uid="{00000000-0005-0000-0000-0000960E0000}"/>
    <cellStyle name="Comma 2 5 5 2 3 5" xfId="5114" xr:uid="{00000000-0005-0000-0000-0000970E0000}"/>
    <cellStyle name="Comma 2 5 5 2 4" xfId="506" xr:uid="{00000000-0005-0000-0000-0000980E0000}"/>
    <cellStyle name="Comma 2 5 5 2 4 2" xfId="1307" xr:uid="{00000000-0005-0000-0000-0000990E0000}"/>
    <cellStyle name="Comma 2 5 5 2 4 2 2" xfId="3712" xr:uid="{00000000-0005-0000-0000-00009A0E0000}"/>
    <cellStyle name="Comma 2 5 5 2 4 2 2 2" xfId="8515" xr:uid="{00000000-0005-0000-0000-00009B0E0000}"/>
    <cellStyle name="Comma 2 5 5 2 4 2 3" xfId="6114" xr:uid="{00000000-0005-0000-0000-00009C0E0000}"/>
    <cellStyle name="Comma 2 5 5 2 4 3" xfId="2107" xr:uid="{00000000-0005-0000-0000-00009D0E0000}"/>
    <cellStyle name="Comma 2 5 5 2 4 3 2" xfId="4512" xr:uid="{00000000-0005-0000-0000-00009E0E0000}"/>
    <cellStyle name="Comma 2 5 5 2 4 3 2 2" xfId="9315" xr:uid="{00000000-0005-0000-0000-00009F0E0000}"/>
    <cellStyle name="Comma 2 5 5 2 4 3 3" xfId="6914" xr:uid="{00000000-0005-0000-0000-0000A00E0000}"/>
    <cellStyle name="Comma 2 5 5 2 4 4" xfId="2912" xr:uid="{00000000-0005-0000-0000-0000A10E0000}"/>
    <cellStyle name="Comma 2 5 5 2 4 4 2" xfId="7715" xr:uid="{00000000-0005-0000-0000-0000A20E0000}"/>
    <cellStyle name="Comma 2 5 5 2 4 5" xfId="5314" xr:uid="{00000000-0005-0000-0000-0000A30E0000}"/>
    <cellStyle name="Comma 2 5 5 2 5" xfId="706" xr:uid="{00000000-0005-0000-0000-0000A40E0000}"/>
    <cellStyle name="Comma 2 5 5 2 5 2" xfId="1507" xr:uid="{00000000-0005-0000-0000-0000A50E0000}"/>
    <cellStyle name="Comma 2 5 5 2 5 2 2" xfId="3912" xr:uid="{00000000-0005-0000-0000-0000A60E0000}"/>
    <cellStyle name="Comma 2 5 5 2 5 2 2 2" xfId="8715" xr:uid="{00000000-0005-0000-0000-0000A70E0000}"/>
    <cellStyle name="Comma 2 5 5 2 5 2 3" xfId="6314" xr:uid="{00000000-0005-0000-0000-0000A80E0000}"/>
    <cellStyle name="Comma 2 5 5 2 5 3" xfId="2307" xr:uid="{00000000-0005-0000-0000-0000A90E0000}"/>
    <cellStyle name="Comma 2 5 5 2 5 3 2" xfId="4712" xr:uid="{00000000-0005-0000-0000-0000AA0E0000}"/>
    <cellStyle name="Comma 2 5 5 2 5 3 2 2" xfId="9515" xr:uid="{00000000-0005-0000-0000-0000AB0E0000}"/>
    <cellStyle name="Comma 2 5 5 2 5 3 3" xfId="7114" xr:uid="{00000000-0005-0000-0000-0000AC0E0000}"/>
    <cellStyle name="Comma 2 5 5 2 5 4" xfId="3112" xr:uid="{00000000-0005-0000-0000-0000AD0E0000}"/>
    <cellStyle name="Comma 2 5 5 2 5 4 2" xfId="7915" xr:uid="{00000000-0005-0000-0000-0000AE0E0000}"/>
    <cellStyle name="Comma 2 5 5 2 5 5" xfId="5514" xr:uid="{00000000-0005-0000-0000-0000AF0E0000}"/>
    <cellStyle name="Comma 2 5 5 2 6" xfId="907" xr:uid="{00000000-0005-0000-0000-0000B00E0000}"/>
    <cellStyle name="Comma 2 5 5 2 6 2" xfId="3312" xr:uid="{00000000-0005-0000-0000-0000B10E0000}"/>
    <cellStyle name="Comma 2 5 5 2 6 2 2" xfId="8115" xr:uid="{00000000-0005-0000-0000-0000B20E0000}"/>
    <cellStyle name="Comma 2 5 5 2 6 3" xfId="5714" xr:uid="{00000000-0005-0000-0000-0000B30E0000}"/>
    <cellStyle name="Comma 2 5 5 2 7" xfId="1707" xr:uid="{00000000-0005-0000-0000-0000B40E0000}"/>
    <cellStyle name="Comma 2 5 5 2 7 2" xfId="4112" xr:uid="{00000000-0005-0000-0000-0000B50E0000}"/>
    <cellStyle name="Comma 2 5 5 2 7 2 2" xfId="8915" xr:uid="{00000000-0005-0000-0000-0000B60E0000}"/>
    <cellStyle name="Comma 2 5 5 2 7 3" xfId="6514" xr:uid="{00000000-0005-0000-0000-0000B70E0000}"/>
    <cellStyle name="Comma 2 5 5 2 8" xfId="2512" xr:uid="{00000000-0005-0000-0000-0000B80E0000}"/>
    <cellStyle name="Comma 2 5 5 2 8 2" xfId="7315" xr:uid="{00000000-0005-0000-0000-0000B90E0000}"/>
    <cellStyle name="Comma 2 5 5 2 9" xfId="4914" xr:uid="{00000000-0005-0000-0000-0000BA0E0000}"/>
    <cellStyle name="Comma 2 5 5 3" xfId="156" xr:uid="{00000000-0005-0000-0000-0000BB0E0000}"/>
    <cellStyle name="Comma 2 5 5 3 2" xfId="356" xr:uid="{00000000-0005-0000-0000-0000BC0E0000}"/>
    <cellStyle name="Comma 2 5 5 3 2 2" xfId="1157" xr:uid="{00000000-0005-0000-0000-0000BD0E0000}"/>
    <cellStyle name="Comma 2 5 5 3 2 2 2" xfId="3562" xr:uid="{00000000-0005-0000-0000-0000BE0E0000}"/>
    <cellStyle name="Comma 2 5 5 3 2 2 2 2" xfId="8365" xr:uid="{00000000-0005-0000-0000-0000BF0E0000}"/>
    <cellStyle name="Comma 2 5 5 3 2 2 3" xfId="5964" xr:uid="{00000000-0005-0000-0000-0000C00E0000}"/>
    <cellStyle name="Comma 2 5 5 3 2 3" xfId="1957" xr:uid="{00000000-0005-0000-0000-0000C10E0000}"/>
    <cellStyle name="Comma 2 5 5 3 2 3 2" xfId="4362" xr:uid="{00000000-0005-0000-0000-0000C20E0000}"/>
    <cellStyle name="Comma 2 5 5 3 2 3 2 2" xfId="9165" xr:uid="{00000000-0005-0000-0000-0000C30E0000}"/>
    <cellStyle name="Comma 2 5 5 3 2 3 3" xfId="6764" xr:uid="{00000000-0005-0000-0000-0000C40E0000}"/>
    <cellStyle name="Comma 2 5 5 3 2 4" xfId="2762" xr:uid="{00000000-0005-0000-0000-0000C50E0000}"/>
    <cellStyle name="Comma 2 5 5 3 2 4 2" xfId="7565" xr:uid="{00000000-0005-0000-0000-0000C60E0000}"/>
    <cellStyle name="Comma 2 5 5 3 2 5" xfId="5164" xr:uid="{00000000-0005-0000-0000-0000C70E0000}"/>
    <cellStyle name="Comma 2 5 5 3 3" xfId="556" xr:uid="{00000000-0005-0000-0000-0000C80E0000}"/>
    <cellStyle name="Comma 2 5 5 3 3 2" xfId="1357" xr:uid="{00000000-0005-0000-0000-0000C90E0000}"/>
    <cellStyle name="Comma 2 5 5 3 3 2 2" xfId="3762" xr:uid="{00000000-0005-0000-0000-0000CA0E0000}"/>
    <cellStyle name="Comma 2 5 5 3 3 2 2 2" xfId="8565" xr:uid="{00000000-0005-0000-0000-0000CB0E0000}"/>
    <cellStyle name="Comma 2 5 5 3 3 2 3" xfId="6164" xr:uid="{00000000-0005-0000-0000-0000CC0E0000}"/>
    <cellStyle name="Comma 2 5 5 3 3 3" xfId="2157" xr:uid="{00000000-0005-0000-0000-0000CD0E0000}"/>
    <cellStyle name="Comma 2 5 5 3 3 3 2" xfId="4562" xr:uid="{00000000-0005-0000-0000-0000CE0E0000}"/>
    <cellStyle name="Comma 2 5 5 3 3 3 2 2" xfId="9365" xr:uid="{00000000-0005-0000-0000-0000CF0E0000}"/>
    <cellStyle name="Comma 2 5 5 3 3 3 3" xfId="6964" xr:uid="{00000000-0005-0000-0000-0000D00E0000}"/>
    <cellStyle name="Comma 2 5 5 3 3 4" xfId="2962" xr:uid="{00000000-0005-0000-0000-0000D10E0000}"/>
    <cellStyle name="Comma 2 5 5 3 3 4 2" xfId="7765" xr:uid="{00000000-0005-0000-0000-0000D20E0000}"/>
    <cellStyle name="Comma 2 5 5 3 3 5" xfId="5364" xr:uid="{00000000-0005-0000-0000-0000D30E0000}"/>
    <cellStyle name="Comma 2 5 5 3 4" xfId="756" xr:uid="{00000000-0005-0000-0000-0000D40E0000}"/>
    <cellStyle name="Comma 2 5 5 3 4 2" xfId="1557" xr:uid="{00000000-0005-0000-0000-0000D50E0000}"/>
    <cellStyle name="Comma 2 5 5 3 4 2 2" xfId="3962" xr:uid="{00000000-0005-0000-0000-0000D60E0000}"/>
    <cellStyle name="Comma 2 5 5 3 4 2 2 2" xfId="8765" xr:uid="{00000000-0005-0000-0000-0000D70E0000}"/>
    <cellStyle name="Comma 2 5 5 3 4 2 3" xfId="6364" xr:uid="{00000000-0005-0000-0000-0000D80E0000}"/>
    <cellStyle name="Comma 2 5 5 3 4 3" xfId="2357" xr:uid="{00000000-0005-0000-0000-0000D90E0000}"/>
    <cellStyle name="Comma 2 5 5 3 4 3 2" xfId="4762" xr:uid="{00000000-0005-0000-0000-0000DA0E0000}"/>
    <cellStyle name="Comma 2 5 5 3 4 3 2 2" xfId="9565" xr:uid="{00000000-0005-0000-0000-0000DB0E0000}"/>
    <cellStyle name="Comma 2 5 5 3 4 3 3" xfId="7164" xr:uid="{00000000-0005-0000-0000-0000DC0E0000}"/>
    <cellStyle name="Comma 2 5 5 3 4 4" xfId="3162" xr:uid="{00000000-0005-0000-0000-0000DD0E0000}"/>
    <cellStyle name="Comma 2 5 5 3 4 4 2" xfId="7965" xr:uid="{00000000-0005-0000-0000-0000DE0E0000}"/>
    <cellStyle name="Comma 2 5 5 3 4 5" xfId="5564" xr:uid="{00000000-0005-0000-0000-0000DF0E0000}"/>
    <cellStyle name="Comma 2 5 5 3 5" xfId="957" xr:uid="{00000000-0005-0000-0000-0000E00E0000}"/>
    <cellStyle name="Comma 2 5 5 3 5 2" xfId="3362" xr:uid="{00000000-0005-0000-0000-0000E10E0000}"/>
    <cellStyle name="Comma 2 5 5 3 5 2 2" xfId="8165" xr:uid="{00000000-0005-0000-0000-0000E20E0000}"/>
    <cellStyle name="Comma 2 5 5 3 5 3" xfId="5764" xr:uid="{00000000-0005-0000-0000-0000E30E0000}"/>
    <cellStyle name="Comma 2 5 5 3 6" xfId="1757" xr:uid="{00000000-0005-0000-0000-0000E40E0000}"/>
    <cellStyle name="Comma 2 5 5 3 6 2" xfId="4162" xr:uid="{00000000-0005-0000-0000-0000E50E0000}"/>
    <cellStyle name="Comma 2 5 5 3 6 2 2" xfId="8965" xr:uid="{00000000-0005-0000-0000-0000E60E0000}"/>
    <cellStyle name="Comma 2 5 5 3 6 3" xfId="6564" xr:uid="{00000000-0005-0000-0000-0000E70E0000}"/>
    <cellStyle name="Comma 2 5 5 3 7" xfId="2562" xr:uid="{00000000-0005-0000-0000-0000E80E0000}"/>
    <cellStyle name="Comma 2 5 5 3 7 2" xfId="7365" xr:uid="{00000000-0005-0000-0000-0000E90E0000}"/>
    <cellStyle name="Comma 2 5 5 3 8" xfId="4964" xr:uid="{00000000-0005-0000-0000-0000EA0E0000}"/>
    <cellStyle name="Comma 2 5 5 4" xfId="256" xr:uid="{00000000-0005-0000-0000-0000EB0E0000}"/>
    <cellStyle name="Comma 2 5 5 4 2" xfId="1057" xr:uid="{00000000-0005-0000-0000-0000EC0E0000}"/>
    <cellStyle name="Comma 2 5 5 4 2 2" xfId="3462" xr:uid="{00000000-0005-0000-0000-0000ED0E0000}"/>
    <cellStyle name="Comma 2 5 5 4 2 2 2" xfId="8265" xr:uid="{00000000-0005-0000-0000-0000EE0E0000}"/>
    <cellStyle name="Comma 2 5 5 4 2 3" xfId="5864" xr:uid="{00000000-0005-0000-0000-0000EF0E0000}"/>
    <cellStyle name="Comma 2 5 5 4 3" xfId="1857" xr:uid="{00000000-0005-0000-0000-0000F00E0000}"/>
    <cellStyle name="Comma 2 5 5 4 3 2" xfId="4262" xr:uid="{00000000-0005-0000-0000-0000F10E0000}"/>
    <cellStyle name="Comma 2 5 5 4 3 2 2" xfId="9065" xr:uid="{00000000-0005-0000-0000-0000F20E0000}"/>
    <cellStyle name="Comma 2 5 5 4 3 3" xfId="6664" xr:uid="{00000000-0005-0000-0000-0000F30E0000}"/>
    <cellStyle name="Comma 2 5 5 4 4" xfId="2662" xr:uid="{00000000-0005-0000-0000-0000F40E0000}"/>
    <cellStyle name="Comma 2 5 5 4 4 2" xfId="7465" xr:uid="{00000000-0005-0000-0000-0000F50E0000}"/>
    <cellStyle name="Comma 2 5 5 4 5" xfId="5064" xr:uid="{00000000-0005-0000-0000-0000F60E0000}"/>
    <cellStyle name="Comma 2 5 5 5" xfId="456" xr:uid="{00000000-0005-0000-0000-0000F70E0000}"/>
    <cellStyle name="Comma 2 5 5 5 2" xfId="1257" xr:uid="{00000000-0005-0000-0000-0000F80E0000}"/>
    <cellStyle name="Comma 2 5 5 5 2 2" xfId="3662" xr:uid="{00000000-0005-0000-0000-0000F90E0000}"/>
    <cellStyle name="Comma 2 5 5 5 2 2 2" xfId="8465" xr:uid="{00000000-0005-0000-0000-0000FA0E0000}"/>
    <cellStyle name="Comma 2 5 5 5 2 3" xfId="6064" xr:uid="{00000000-0005-0000-0000-0000FB0E0000}"/>
    <cellStyle name="Comma 2 5 5 5 3" xfId="2057" xr:uid="{00000000-0005-0000-0000-0000FC0E0000}"/>
    <cellStyle name="Comma 2 5 5 5 3 2" xfId="4462" xr:uid="{00000000-0005-0000-0000-0000FD0E0000}"/>
    <cellStyle name="Comma 2 5 5 5 3 2 2" xfId="9265" xr:uid="{00000000-0005-0000-0000-0000FE0E0000}"/>
    <cellStyle name="Comma 2 5 5 5 3 3" xfId="6864" xr:uid="{00000000-0005-0000-0000-0000FF0E0000}"/>
    <cellStyle name="Comma 2 5 5 5 4" xfId="2862" xr:uid="{00000000-0005-0000-0000-0000000F0000}"/>
    <cellStyle name="Comma 2 5 5 5 4 2" xfId="7665" xr:uid="{00000000-0005-0000-0000-0000010F0000}"/>
    <cellStyle name="Comma 2 5 5 5 5" xfId="5264" xr:uid="{00000000-0005-0000-0000-0000020F0000}"/>
    <cellStyle name="Comma 2 5 5 6" xfId="656" xr:uid="{00000000-0005-0000-0000-0000030F0000}"/>
    <cellStyle name="Comma 2 5 5 6 2" xfId="1457" xr:uid="{00000000-0005-0000-0000-0000040F0000}"/>
    <cellStyle name="Comma 2 5 5 6 2 2" xfId="3862" xr:uid="{00000000-0005-0000-0000-0000050F0000}"/>
    <cellStyle name="Comma 2 5 5 6 2 2 2" xfId="8665" xr:uid="{00000000-0005-0000-0000-0000060F0000}"/>
    <cellStyle name="Comma 2 5 5 6 2 3" xfId="6264" xr:uid="{00000000-0005-0000-0000-0000070F0000}"/>
    <cellStyle name="Comma 2 5 5 6 3" xfId="2257" xr:uid="{00000000-0005-0000-0000-0000080F0000}"/>
    <cellStyle name="Comma 2 5 5 6 3 2" xfId="4662" xr:uid="{00000000-0005-0000-0000-0000090F0000}"/>
    <cellStyle name="Comma 2 5 5 6 3 2 2" xfId="9465" xr:uid="{00000000-0005-0000-0000-00000A0F0000}"/>
    <cellStyle name="Comma 2 5 5 6 3 3" xfId="7064" xr:uid="{00000000-0005-0000-0000-00000B0F0000}"/>
    <cellStyle name="Comma 2 5 5 6 4" xfId="3062" xr:uid="{00000000-0005-0000-0000-00000C0F0000}"/>
    <cellStyle name="Comma 2 5 5 6 4 2" xfId="7865" xr:uid="{00000000-0005-0000-0000-00000D0F0000}"/>
    <cellStyle name="Comma 2 5 5 6 5" xfId="5464" xr:uid="{00000000-0005-0000-0000-00000E0F0000}"/>
    <cellStyle name="Comma 2 5 5 7" xfId="857" xr:uid="{00000000-0005-0000-0000-00000F0F0000}"/>
    <cellStyle name="Comma 2 5 5 7 2" xfId="3262" xr:uid="{00000000-0005-0000-0000-0000100F0000}"/>
    <cellStyle name="Comma 2 5 5 7 2 2" xfId="8065" xr:uid="{00000000-0005-0000-0000-0000110F0000}"/>
    <cellStyle name="Comma 2 5 5 7 3" xfId="5664" xr:uid="{00000000-0005-0000-0000-0000120F0000}"/>
    <cellStyle name="Comma 2 5 5 8" xfId="1657" xr:uid="{00000000-0005-0000-0000-0000130F0000}"/>
    <cellStyle name="Comma 2 5 5 8 2" xfId="4062" xr:uid="{00000000-0005-0000-0000-0000140F0000}"/>
    <cellStyle name="Comma 2 5 5 8 2 2" xfId="8865" xr:uid="{00000000-0005-0000-0000-0000150F0000}"/>
    <cellStyle name="Comma 2 5 5 8 3" xfId="6464" xr:uid="{00000000-0005-0000-0000-0000160F0000}"/>
    <cellStyle name="Comma 2 5 5 9" xfId="2462" xr:uid="{00000000-0005-0000-0000-0000170F0000}"/>
    <cellStyle name="Comma 2 5 5 9 2" xfId="7265" xr:uid="{00000000-0005-0000-0000-0000180F0000}"/>
    <cellStyle name="Comma 2 5 6" xfId="66" xr:uid="{00000000-0005-0000-0000-0000190F0000}"/>
    <cellStyle name="Comma 2 5 6 2" xfId="166" xr:uid="{00000000-0005-0000-0000-00001A0F0000}"/>
    <cellStyle name="Comma 2 5 6 2 2" xfId="366" xr:uid="{00000000-0005-0000-0000-00001B0F0000}"/>
    <cellStyle name="Comma 2 5 6 2 2 2" xfId="1167" xr:uid="{00000000-0005-0000-0000-00001C0F0000}"/>
    <cellStyle name="Comma 2 5 6 2 2 2 2" xfId="3572" xr:uid="{00000000-0005-0000-0000-00001D0F0000}"/>
    <cellStyle name="Comma 2 5 6 2 2 2 2 2" xfId="8375" xr:uid="{00000000-0005-0000-0000-00001E0F0000}"/>
    <cellStyle name="Comma 2 5 6 2 2 2 3" xfId="5974" xr:uid="{00000000-0005-0000-0000-00001F0F0000}"/>
    <cellStyle name="Comma 2 5 6 2 2 3" xfId="1967" xr:uid="{00000000-0005-0000-0000-0000200F0000}"/>
    <cellStyle name="Comma 2 5 6 2 2 3 2" xfId="4372" xr:uid="{00000000-0005-0000-0000-0000210F0000}"/>
    <cellStyle name="Comma 2 5 6 2 2 3 2 2" xfId="9175" xr:uid="{00000000-0005-0000-0000-0000220F0000}"/>
    <cellStyle name="Comma 2 5 6 2 2 3 3" xfId="6774" xr:uid="{00000000-0005-0000-0000-0000230F0000}"/>
    <cellStyle name="Comma 2 5 6 2 2 4" xfId="2772" xr:uid="{00000000-0005-0000-0000-0000240F0000}"/>
    <cellStyle name="Comma 2 5 6 2 2 4 2" xfId="7575" xr:uid="{00000000-0005-0000-0000-0000250F0000}"/>
    <cellStyle name="Comma 2 5 6 2 2 5" xfId="5174" xr:uid="{00000000-0005-0000-0000-0000260F0000}"/>
    <cellStyle name="Comma 2 5 6 2 3" xfId="566" xr:uid="{00000000-0005-0000-0000-0000270F0000}"/>
    <cellStyle name="Comma 2 5 6 2 3 2" xfId="1367" xr:uid="{00000000-0005-0000-0000-0000280F0000}"/>
    <cellStyle name="Comma 2 5 6 2 3 2 2" xfId="3772" xr:uid="{00000000-0005-0000-0000-0000290F0000}"/>
    <cellStyle name="Comma 2 5 6 2 3 2 2 2" xfId="8575" xr:uid="{00000000-0005-0000-0000-00002A0F0000}"/>
    <cellStyle name="Comma 2 5 6 2 3 2 3" xfId="6174" xr:uid="{00000000-0005-0000-0000-00002B0F0000}"/>
    <cellStyle name="Comma 2 5 6 2 3 3" xfId="2167" xr:uid="{00000000-0005-0000-0000-00002C0F0000}"/>
    <cellStyle name="Comma 2 5 6 2 3 3 2" xfId="4572" xr:uid="{00000000-0005-0000-0000-00002D0F0000}"/>
    <cellStyle name="Comma 2 5 6 2 3 3 2 2" xfId="9375" xr:uid="{00000000-0005-0000-0000-00002E0F0000}"/>
    <cellStyle name="Comma 2 5 6 2 3 3 3" xfId="6974" xr:uid="{00000000-0005-0000-0000-00002F0F0000}"/>
    <cellStyle name="Comma 2 5 6 2 3 4" xfId="2972" xr:uid="{00000000-0005-0000-0000-0000300F0000}"/>
    <cellStyle name="Comma 2 5 6 2 3 4 2" xfId="7775" xr:uid="{00000000-0005-0000-0000-0000310F0000}"/>
    <cellStyle name="Comma 2 5 6 2 3 5" xfId="5374" xr:uid="{00000000-0005-0000-0000-0000320F0000}"/>
    <cellStyle name="Comma 2 5 6 2 4" xfId="766" xr:uid="{00000000-0005-0000-0000-0000330F0000}"/>
    <cellStyle name="Comma 2 5 6 2 4 2" xfId="1567" xr:uid="{00000000-0005-0000-0000-0000340F0000}"/>
    <cellStyle name="Comma 2 5 6 2 4 2 2" xfId="3972" xr:uid="{00000000-0005-0000-0000-0000350F0000}"/>
    <cellStyle name="Comma 2 5 6 2 4 2 2 2" xfId="8775" xr:uid="{00000000-0005-0000-0000-0000360F0000}"/>
    <cellStyle name="Comma 2 5 6 2 4 2 3" xfId="6374" xr:uid="{00000000-0005-0000-0000-0000370F0000}"/>
    <cellStyle name="Comma 2 5 6 2 4 3" xfId="2367" xr:uid="{00000000-0005-0000-0000-0000380F0000}"/>
    <cellStyle name="Comma 2 5 6 2 4 3 2" xfId="4772" xr:uid="{00000000-0005-0000-0000-0000390F0000}"/>
    <cellStyle name="Comma 2 5 6 2 4 3 2 2" xfId="9575" xr:uid="{00000000-0005-0000-0000-00003A0F0000}"/>
    <cellStyle name="Comma 2 5 6 2 4 3 3" xfId="7174" xr:uid="{00000000-0005-0000-0000-00003B0F0000}"/>
    <cellStyle name="Comma 2 5 6 2 4 4" xfId="3172" xr:uid="{00000000-0005-0000-0000-00003C0F0000}"/>
    <cellStyle name="Comma 2 5 6 2 4 4 2" xfId="7975" xr:uid="{00000000-0005-0000-0000-00003D0F0000}"/>
    <cellStyle name="Comma 2 5 6 2 4 5" xfId="5574" xr:uid="{00000000-0005-0000-0000-00003E0F0000}"/>
    <cellStyle name="Comma 2 5 6 2 5" xfId="967" xr:uid="{00000000-0005-0000-0000-00003F0F0000}"/>
    <cellStyle name="Comma 2 5 6 2 5 2" xfId="3372" xr:uid="{00000000-0005-0000-0000-0000400F0000}"/>
    <cellStyle name="Comma 2 5 6 2 5 2 2" xfId="8175" xr:uid="{00000000-0005-0000-0000-0000410F0000}"/>
    <cellStyle name="Comma 2 5 6 2 5 3" xfId="5774" xr:uid="{00000000-0005-0000-0000-0000420F0000}"/>
    <cellStyle name="Comma 2 5 6 2 6" xfId="1767" xr:uid="{00000000-0005-0000-0000-0000430F0000}"/>
    <cellStyle name="Comma 2 5 6 2 6 2" xfId="4172" xr:uid="{00000000-0005-0000-0000-0000440F0000}"/>
    <cellStyle name="Comma 2 5 6 2 6 2 2" xfId="8975" xr:uid="{00000000-0005-0000-0000-0000450F0000}"/>
    <cellStyle name="Comma 2 5 6 2 6 3" xfId="6574" xr:uid="{00000000-0005-0000-0000-0000460F0000}"/>
    <cellStyle name="Comma 2 5 6 2 7" xfId="2572" xr:uid="{00000000-0005-0000-0000-0000470F0000}"/>
    <cellStyle name="Comma 2 5 6 2 7 2" xfId="7375" xr:uid="{00000000-0005-0000-0000-0000480F0000}"/>
    <cellStyle name="Comma 2 5 6 2 8" xfId="4974" xr:uid="{00000000-0005-0000-0000-0000490F0000}"/>
    <cellStyle name="Comma 2 5 6 3" xfId="266" xr:uid="{00000000-0005-0000-0000-00004A0F0000}"/>
    <cellStyle name="Comma 2 5 6 3 2" xfId="1067" xr:uid="{00000000-0005-0000-0000-00004B0F0000}"/>
    <cellStyle name="Comma 2 5 6 3 2 2" xfId="3472" xr:uid="{00000000-0005-0000-0000-00004C0F0000}"/>
    <cellStyle name="Comma 2 5 6 3 2 2 2" xfId="8275" xr:uid="{00000000-0005-0000-0000-00004D0F0000}"/>
    <cellStyle name="Comma 2 5 6 3 2 3" xfId="5874" xr:uid="{00000000-0005-0000-0000-00004E0F0000}"/>
    <cellStyle name="Comma 2 5 6 3 3" xfId="1867" xr:uid="{00000000-0005-0000-0000-00004F0F0000}"/>
    <cellStyle name="Comma 2 5 6 3 3 2" xfId="4272" xr:uid="{00000000-0005-0000-0000-0000500F0000}"/>
    <cellStyle name="Comma 2 5 6 3 3 2 2" xfId="9075" xr:uid="{00000000-0005-0000-0000-0000510F0000}"/>
    <cellStyle name="Comma 2 5 6 3 3 3" xfId="6674" xr:uid="{00000000-0005-0000-0000-0000520F0000}"/>
    <cellStyle name="Comma 2 5 6 3 4" xfId="2672" xr:uid="{00000000-0005-0000-0000-0000530F0000}"/>
    <cellStyle name="Comma 2 5 6 3 4 2" xfId="7475" xr:uid="{00000000-0005-0000-0000-0000540F0000}"/>
    <cellStyle name="Comma 2 5 6 3 5" xfId="5074" xr:uid="{00000000-0005-0000-0000-0000550F0000}"/>
    <cellStyle name="Comma 2 5 6 4" xfId="466" xr:uid="{00000000-0005-0000-0000-0000560F0000}"/>
    <cellStyle name="Comma 2 5 6 4 2" xfId="1267" xr:uid="{00000000-0005-0000-0000-0000570F0000}"/>
    <cellStyle name="Comma 2 5 6 4 2 2" xfId="3672" xr:uid="{00000000-0005-0000-0000-0000580F0000}"/>
    <cellStyle name="Comma 2 5 6 4 2 2 2" xfId="8475" xr:uid="{00000000-0005-0000-0000-0000590F0000}"/>
    <cellStyle name="Comma 2 5 6 4 2 3" xfId="6074" xr:uid="{00000000-0005-0000-0000-00005A0F0000}"/>
    <cellStyle name="Comma 2 5 6 4 3" xfId="2067" xr:uid="{00000000-0005-0000-0000-00005B0F0000}"/>
    <cellStyle name="Comma 2 5 6 4 3 2" xfId="4472" xr:uid="{00000000-0005-0000-0000-00005C0F0000}"/>
    <cellStyle name="Comma 2 5 6 4 3 2 2" xfId="9275" xr:uid="{00000000-0005-0000-0000-00005D0F0000}"/>
    <cellStyle name="Comma 2 5 6 4 3 3" xfId="6874" xr:uid="{00000000-0005-0000-0000-00005E0F0000}"/>
    <cellStyle name="Comma 2 5 6 4 4" xfId="2872" xr:uid="{00000000-0005-0000-0000-00005F0F0000}"/>
    <cellStyle name="Comma 2 5 6 4 4 2" xfId="7675" xr:uid="{00000000-0005-0000-0000-0000600F0000}"/>
    <cellStyle name="Comma 2 5 6 4 5" xfId="5274" xr:uid="{00000000-0005-0000-0000-0000610F0000}"/>
    <cellStyle name="Comma 2 5 6 5" xfId="666" xr:uid="{00000000-0005-0000-0000-0000620F0000}"/>
    <cellStyle name="Comma 2 5 6 5 2" xfId="1467" xr:uid="{00000000-0005-0000-0000-0000630F0000}"/>
    <cellStyle name="Comma 2 5 6 5 2 2" xfId="3872" xr:uid="{00000000-0005-0000-0000-0000640F0000}"/>
    <cellStyle name="Comma 2 5 6 5 2 2 2" xfId="8675" xr:uid="{00000000-0005-0000-0000-0000650F0000}"/>
    <cellStyle name="Comma 2 5 6 5 2 3" xfId="6274" xr:uid="{00000000-0005-0000-0000-0000660F0000}"/>
    <cellStyle name="Comma 2 5 6 5 3" xfId="2267" xr:uid="{00000000-0005-0000-0000-0000670F0000}"/>
    <cellStyle name="Comma 2 5 6 5 3 2" xfId="4672" xr:uid="{00000000-0005-0000-0000-0000680F0000}"/>
    <cellStyle name="Comma 2 5 6 5 3 2 2" xfId="9475" xr:uid="{00000000-0005-0000-0000-0000690F0000}"/>
    <cellStyle name="Comma 2 5 6 5 3 3" xfId="7074" xr:uid="{00000000-0005-0000-0000-00006A0F0000}"/>
    <cellStyle name="Comma 2 5 6 5 4" xfId="3072" xr:uid="{00000000-0005-0000-0000-00006B0F0000}"/>
    <cellStyle name="Comma 2 5 6 5 4 2" xfId="7875" xr:uid="{00000000-0005-0000-0000-00006C0F0000}"/>
    <cellStyle name="Comma 2 5 6 5 5" xfId="5474" xr:uid="{00000000-0005-0000-0000-00006D0F0000}"/>
    <cellStyle name="Comma 2 5 6 6" xfId="867" xr:uid="{00000000-0005-0000-0000-00006E0F0000}"/>
    <cellStyle name="Comma 2 5 6 6 2" xfId="3272" xr:uid="{00000000-0005-0000-0000-00006F0F0000}"/>
    <cellStyle name="Comma 2 5 6 6 2 2" xfId="8075" xr:uid="{00000000-0005-0000-0000-0000700F0000}"/>
    <cellStyle name="Comma 2 5 6 6 3" xfId="5674" xr:uid="{00000000-0005-0000-0000-0000710F0000}"/>
    <cellStyle name="Comma 2 5 6 7" xfId="1667" xr:uid="{00000000-0005-0000-0000-0000720F0000}"/>
    <cellStyle name="Comma 2 5 6 7 2" xfId="4072" xr:uid="{00000000-0005-0000-0000-0000730F0000}"/>
    <cellStyle name="Comma 2 5 6 7 2 2" xfId="8875" xr:uid="{00000000-0005-0000-0000-0000740F0000}"/>
    <cellStyle name="Comma 2 5 6 7 3" xfId="6474" xr:uid="{00000000-0005-0000-0000-0000750F0000}"/>
    <cellStyle name="Comma 2 5 6 8" xfId="2472" xr:uid="{00000000-0005-0000-0000-0000760F0000}"/>
    <cellStyle name="Comma 2 5 6 8 2" xfId="7275" xr:uid="{00000000-0005-0000-0000-0000770F0000}"/>
    <cellStyle name="Comma 2 5 6 9" xfId="4874" xr:uid="{00000000-0005-0000-0000-0000780F0000}"/>
    <cellStyle name="Comma 2 5 7" xfId="116" xr:uid="{00000000-0005-0000-0000-0000790F0000}"/>
    <cellStyle name="Comma 2 5 7 2" xfId="316" xr:uid="{00000000-0005-0000-0000-00007A0F0000}"/>
    <cellStyle name="Comma 2 5 7 2 2" xfId="1117" xr:uid="{00000000-0005-0000-0000-00007B0F0000}"/>
    <cellStyle name="Comma 2 5 7 2 2 2" xfId="3522" xr:uid="{00000000-0005-0000-0000-00007C0F0000}"/>
    <cellStyle name="Comma 2 5 7 2 2 2 2" xfId="8325" xr:uid="{00000000-0005-0000-0000-00007D0F0000}"/>
    <cellStyle name="Comma 2 5 7 2 2 3" xfId="5924" xr:uid="{00000000-0005-0000-0000-00007E0F0000}"/>
    <cellStyle name="Comma 2 5 7 2 3" xfId="1917" xr:uid="{00000000-0005-0000-0000-00007F0F0000}"/>
    <cellStyle name="Comma 2 5 7 2 3 2" xfId="4322" xr:uid="{00000000-0005-0000-0000-0000800F0000}"/>
    <cellStyle name="Comma 2 5 7 2 3 2 2" xfId="9125" xr:uid="{00000000-0005-0000-0000-0000810F0000}"/>
    <cellStyle name="Comma 2 5 7 2 3 3" xfId="6724" xr:uid="{00000000-0005-0000-0000-0000820F0000}"/>
    <cellStyle name="Comma 2 5 7 2 4" xfId="2722" xr:uid="{00000000-0005-0000-0000-0000830F0000}"/>
    <cellStyle name="Comma 2 5 7 2 4 2" xfId="7525" xr:uid="{00000000-0005-0000-0000-0000840F0000}"/>
    <cellStyle name="Comma 2 5 7 2 5" xfId="5124" xr:uid="{00000000-0005-0000-0000-0000850F0000}"/>
    <cellStyle name="Comma 2 5 7 3" xfId="516" xr:uid="{00000000-0005-0000-0000-0000860F0000}"/>
    <cellStyle name="Comma 2 5 7 3 2" xfId="1317" xr:uid="{00000000-0005-0000-0000-0000870F0000}"/>
    <cellStyle name="Comma 2 5 7 3 2 2" xfId="3722" xr:uid="{00000000-0005-0000-0000-0000880F0000}"/>
    <cellStyle name="Comma 2 5 7 3 2 2 2" xfId="8525" xr:uid="{00000000-0005-0000-0000-0000890F0000}"/>
    <cellStyle name="Comma 2 5 7 3 2 3" xfId="6124" xr:uid="{00000000-0005-0000-0000-00008A0F0000}"/>
    <cellStyle name="Comma 2 5 7 3 3" xfId="2117" xr:uid="{00000000-0005-0000-0000-00008B0F0000}"/>
    <cellStyle name="Comma 2 5 7 3 3 2" xfId="4522" xr:uid="{00000000-0005-0000-0000-00008C0F0000}"/>
    <cellStyle name="Comma 2 5 7 3 3 2 2" xfId="9325" xr:uid="{00000000-0005-0000-0000-00008D0F0000}"/>
    <cellStyle name="Comma 2 5 7 3 3 3" xfId="6924" xr:uid="{00000000-0005-0000-0000-00008E0F0000}"/>
    <cellStyle name="Comma 2 5 7 3 4" xfId="2922" xr:uid="{00000000-0005-0000-0000-00008F0F0000}"/>
    <cellStyle name="Comma 2 5 7 3 4 2" xfId="7725" xr:uid="{00000000-0005-0000-0000-0000900F0000}"/>
    <cellStyle name="Comma 2 5 7 3 5" xfId="5324" xr:uid="{00000000-0005-0000-0000-0000910F0000}"/>
    <cellStyle name="Comma 2 5 7 4" xfId="716" xr:uid="{00000000-0005-0000-0000-0000920F0000}"/>
    <cellStyle name="Comma 2 5 7 4 2" xfId="1517" xr:uid="{00000000-0005-0000-0000-0000930F0000}"/>
    <cellStyle name="Comma 2 5 7 4 2 2" xfId="3922" xr:uid="{00000000-0005-0000-0000-0000940F0000}"/>
    <cellStyle name="Comma 2 5 7 4 2 2 2" xfId="8725" xr:uid="{00000000-0005-0000-0000-0000950F0000}"/>
    <cellStyle name="Comma 2 5 7 4 2 3" xfId="6324" xr:uid="{00000000-0005-0000-0000-0000960F0000}"/>
    <cellStyle name="Comma 2 5 7 4 3" xfId="2317" xr:uid="{00000000-0005-0000-0000-0000970F0000}"/>
    <cellStyle name="Comma 2 5 7 4 3 2" xfId="4722" xr:uid="{00000000-0005-0000-0000-0000980F0000}"/>
    <cellStyle name="Comma 2 5 7 4 3 2 2" xfId="9525" xr:uid="{00000000-0005-0000-0000-0000990F0000}"/>
    <cellStyle name="Comma 2 5 7 4 3 3" xfId="7124" xr:uid="{00000000-0005-0000-0000-00009A0F0000}"/>
    <cellStyle name="Comma 2 5 7 4 4" xfId="3122" xr:uid="{00000000-0005-0000-0000-00009B0F0000}"/>
    <cellStyle name="Comma 2 5 7 4 4 2" xfId="7925" xr:uid="{00000000-0005-0000-0000-00009C0F0000}"/>
    <cellStyle name="Comma 2 5 7 4 5" xfId="5524" xr:uid="{00000000-0005-0000-0000-00009D0F0000}"/>
    <cellStyle name="Comma 2 5 7 5" xfId="917" xr:uid="{00000000-0005-0000-0000-00009E0F0000}"/>
    <cellStyle name="Comma 2 5 7 5 2" xfId="3322" xr:uid="{00000000-0005-0000-0000-00009F0F0000}"/>
    <cellStyle name="Comma 2 5 7 5 2 2" xfId="8125" xr:uid="{00000000-0005-0000-0000-0000A00F0000}"/>
    <cellStyle name="Comma 2 5 7 5 3" xfId="5724" xr:uid="{00000000-0005-0000-0000-0000A10F0000}"/>
    <cellStyle name="Comma 2 5 7 6" xfId="1717" xr:uid="{00000000-0005-0000-0000-0000A20F0000}"/>
    <cellStyle name="Comma 2 5 7 6 2" xfId="4122" xr:uid="{00000000-0005-0000-0000-0000A30F0000}"/>
    <cellStyle name="Comma 2 5 7 6 2 2" xfId="8925" xr:uid="{00000000-0005-0000-0000-0000A40F0000}"/>
    <cellStyle name="Comma 2 5 7 6 3" xfId="6524" xr:uid="{00000000-0005-0000-0000-0000A50F0000}"/>
    <cellStyle name="Comma 2 5 7 7" xfId="2522" xr:uid="{00000000-0005-0000-0000-0000A60F0000}"/>
    <cellStyle name="Comma 2 5 7 7 2" xfId="7325" xr:uid="{00000000-0005-0000-0000-0000A70F0000}"/>
    <cellStyle name="Comma 2 5 7 8" xfId="4924" xr:uid="{00000000-0005-0000-0000-0000A80F0000}"/>
    <cellStyle name="Comma 2 5 8" xfId="216" xr:uid="{00000000-0005-0000-0000-0000A90F0000}"/>
    <cellStyle name="Comma 2 5 8 2" xfId="1017" xr:uid="{00000000-0005-0000-0000-0000AA0F0000}"/>
    <cellStyle name="Comma 2 5 8 2 2" xfId="3422" xr:uid="{00000000-0005-0000-0000-0000AB0F0000}"/>
    <cellStyle name="Comma 2 5 8 2 2 2" xfId="8225" xr:uid="{00000000-0005-0000-0000-0000AC0F0000}"/>
    <cellStyle name="Comma 2 5 8 2 3" xfId="5824" xr:uid="{00000000-0005-0000-0000-0000AD0F0000}"/>
    <cellStyle name="Comma 2 5 8 3" xfId="1817" xr:uid="{00000000-0005-0000-0000-0000AE0F0000}"/>
    <cellStyle name="Comma 2 5 8 3 2" xfId="4222" xr:uid="{00000000-0005-0000-0000-0000AF0F0000}"/>
    <cellStyle name="Comma 2 5 8 3 2 2" xfId="9025" xr:uid="{00000000-0005-0000-0000-0000B00F0000}"/>
    <cellStyle name="Comma 2 5 8 3 3" xfId="6624" xr:uid="{00000000-0005-0000-0000-0000B10F0000}"/>
    <cellStyle name="Comma 2 5 8 4" xfId="2622" xr:uid="{00000000-0005-0000-0000-0000B20F0000}"/>
    <cellStyle name="Comma 2 5 8 4 2" xfId="7425" xr:uid="{00000000-0005-0000-0000-0000B30F0000}"/>
    <cellStyle name="Comma 2 5 8 5" xfId="5024" xr:uid="{00000000-0005-0000-0000-0000B40F0000}"/>
    <cellStyle name="Comma 2 5 9" xfId="416" xr:uid="{00000000-0005-0000-0000-0000B50F0000}"/>
    <cellStyle name="Comma 2 5 9 2" xfId="1217" xr:uid="{00000000-0005-0000-0000-0000B60F0000}"/>
    <cellStyle name="Comma 2 5 9 2 2" xfId="3622" xr:uid="{00000000-0005-0000-0000-0000B70F0000}"/>
    <cellStyle name="Comma 2 5 9 2 2 2" xfId="8425" xr:uid="{00000000-0005-0000-0000-0000B80F0000}"/>
    <cellStyle name="Comma 2 5 9 2 3" xfId="6024" xr:uid="{00000000-0005-0000-0000-0000B90F0000}"/>
    <cellStyle name="Comma 2 5 9 3" xfId="2017" xr:uid="{00000000-0005-0000-0000-0000BA0F0000}"/>
    <cellStyle name="Comma 2 5 9 3 2" xfId="4422" xr:uid="{00000000-0005-0000-0000-0000BB0F0000}"/>
    <cellStyle name="Comma 2 5 9 3 2 2" xfId="9225" xr:uid="{00000000-0005-0000-0000-0000BC0F0000}"/>
    <cellStyle name="Comma 2 5 9 3 3" xfId="6824" xr:uid="{00000000-0005-0000-0000-0000BD0F0000}"/>
    <cellStyle name="Comma 2 5 9 4" xfId="2822" xr:uid="{00000000-0005-0000-0000-0000BE0F0000}"/>
    <cellStyle name="Comma 2 5 9 4 2" xfId="7625" xr:uid="{00000000-0005-0000-0000-0000BF0F0000}"/>
    <cellStyle name="Comma 2 5 9 5" xfId="5224" xr:uid="{00000000-0005-0000-0000-0000C00F0000}"/>
    <cellStyle name="Comma 2 6" xfId="17" xr:uid="{00000000-0005-0000-0000-0000C10F0000}"/>
    <cellStyle name="Comma 2 6 10" xfId="4826" xr:uid="{00000000-0005-0000-0000-0000C20F0000}"/>
    <cellStyle name="Comma 2 6 2" xfId="68" xr:uid="{00000000-0005-0000-0000-0000C30F0000}"/>
    <cellStyle name="Comma 2 6 2 2" xfId="168" xr:uid="{00000000-0005-0000-0000-0000C40F0000}"/>
    <cellStyle name="Comma 2 6 2 2 2" xfId="368" xr:uid="{00000000-0005-0000-0000-0000C50F0000}"/>
    <cellStyle name="Comma 2 6 2 2 2 2" xfId="1169" xr:uid="{00000000-0005-0000-0000-0000C60F0000}"/>
    <cellStyle name="Comma 2 6 2 2 2 2 2" xfId="3574" xr:uid="{00000000-0005-0000-0000-0000C70F0000}"/>
    <cellStyle name="Comma 2 6 2 2 2 2 2 2" xfId="8377" xr:uid="{00000000-0005-0000-0000-0000C80F0000}"/>
    <cellStyle name="Comma 2 6 2 2 2 2 3" xfId="5976" xr:uid="{00000000-0005-0000-0000-0000C90F0000}"/>
    <cellStyle name="Comma 2 6 2 2 2 3" xfId="1969" xr:uid="{00000000-0005-0000-0000-0000CA0F0000}"/>
    <cellStyle name="Comma 2 6 2 2 2 3 2" xfId="4374" xr:uid="{00000000-0005-0000-0000-0000CB0F0000}"/>
    <cellStyle name="Comma 2 6 2 2 2 3 2 2" xfId="9177" xr:uid="{00000000-0005-0000-0000-0000CC0F0000}"/>
    <cellStyle name="Comma 2 6 2 2 2 3 3" xfId="6776" xr:uid="{00000000-0005-0000-0000-0000CD0F0000}"/>
    <cellStyle name="Comma 2 6 2 2 2 4" xfId="2774" xr:uid="{00000000-0005-0000-0000-0000CE0F0000}"/>
    <cellStyle name="Comma 2 6 2 2 2 4 2" xfId="7577" xr:uid="{00000000-0005-0000-0000-0000CF0F0000}"/>
    <cellStyle name="Comma 2 6 2 2 2 5" xfId="5176" xr:uid="{00000000-0005-0000-0000-0000D00F0000}"/>
    <cellStyle name="Comma 2 6 2 2 3" xfId="568" xr:uid="{00000000-0005-0000-0000-0000D10F0000}"/>
    <cellStyle name="Comma 2 6 2 2 3 2" xfId="1369" xr:uid="{00000000-0005-0000-0000-0000D20F0000}"/>
    <cellStyle name="Comma 2 6 2 2 3 2 2" xfId="3774" xr:uid="{00000000-0005-0000-0000-0000D30F0000}"/>
    <cellStyle name="Comma 2 6 2 2 3 2 2 2" xfId="8577" xr:uid="{00000000-0005-0000-0000-0000D40F0000}"/>
    <cellStyle name="Comma 2 6 2 2 3 2 3" xfId="6176" xr:uid="{00000000-0005-0000-0000-0000D50F0000}"/>
    <cellStyle name="Comma 2 6 2 2 3 3" xfId="2169" xr:uid="{00000000-0005-0000-0000-0000D60F0000}"/>
    <cellStyle name="Comma 2 6 2 2 3 3 2" xfId="4574" xr:uid="{00000000-0005-0000-0000-0000D70F0000}"/>
    <cellStyle name="Comma 2 6 2 2 3 3 2 2" xfId="9377" xr:uid="{00000000-0005-0000-0000-0000D80F0000}"/>
    <cellStyle name="Comma 2 6 2 2 3 3 3" xfId="6976" xr:uid="{00000000-0005-0000-0000-0000D90F0000}"/>
    <cellStyle name="Comma 2 6 2 2 3 4" xfId="2974" xr:uid="{00000000-0005-0000-0000-0000DA0F0000}"/>
    <cellStyle name="Comma 2 6 2 2 3 4 2" xfId="7777" xr:uid="{00000000-0005-0000-0000-0000DB0F0000}"/>
    <cellStyle name="Comma 2 6 2 2 3 5" xfId="5376" xr:uid="{00000000-0005-0000-0000-0000DC0F0000}"/>
    <cellStyle name="Comma 2 6 2 2 4" xfId="768" xr:uid="{00000000-0005-0000-0000-0000DD0F0000}"/>
    <cellStyle name="Comma 2 6 2 2 4 2" xfId="1569" xr:uid="{00000000-0005-0000-0000-0000DE0F0000}"/>
    <cellStyle name="Comma 2 6 2 2 4 2 2" xfId="3974" xr:uid="{00000000-0005-0000-0000-0000DF0F0000}"/>
    <cellStyle name="Comma 2 6 2 2 4 2 2 2" xfId="8777" xr:uid="{00000000-0005-0000-0000-0000E00F0000}"/>
    <cellStyle name="Comma 2 6 2 2 4 2 3" xfId="6376" xr:uid="{00000000-0005-0000-0000-0000E10F0000}"/>
    <cellStyle name="Comma 2 6 2 2 4 3" xfId="2369" xr:uid="{00000000-0005-0000-0000-0000E20F0000}"/>
    <cellStyle name="Comma 2 6 2 2 4 3 2" xfId="4774" xr:uid="{00000000-0005-0000-0000-0000E30F0000}"/>
    <cellStyle name="Comma 2 6 2 2 4 3 2 2" xfId="9577" xr:uid="{00000000-0005-0000-0000-0000E40F0000}"/>
    <cellStyle name="Comma 2 6 2 2 4 3 3" xfId="7176" xr:uid="{00000000-0005-0000-0000-0000E50F0000}"/>
    <cellStyle name="Comma 2 6 2 2 4 4" xfId="3174" xr:uid="{00000000-0005-0000-0000-0000E60F0000}"/>
    <cellStyle name="Comma 2 6 2 2 4 4 2" xfId="7977" xr:uid="{00000000-0005-0000-0000-0000E70F0000}"/>
    <cellStyle name="Comma 2 6 2 2 4 5" xfId="5576" xr:uid="{00000000-0005-0000-0000-0000E80F0000}"/>
    <cellStyle name="Comma 2 6 2 2 5" xfId="969" xr:uid="{00000000-0005-0000-0000-0000E90F0000}"/>
    <cellStyle name="Comma 2 6 2 2 5 2" xfId="3374" xr:uid="{00000000-0005-0000-0000-0000EA0F0000}"/>
    <cellStyle name="Comma 2 6 2 2 5 2 2" xfId="8177" xr:uid="{00000000-0005-0000-0000-0000EB0F0000}"/>
    <cellStyle name="Comma 2 6 2 2 5 3" xfId="5776" xr:uid="{00000000-0005-0000-0000-0000EC0F0000}"/>
    <cellStyle name="Comma 2 6 2 2 6" xfId="1769" xr:uid="{00000000-0005-0000-0000-0000ED0F0000}"/>
    <cellStyle name="Comma 2 6 2 2 6 2" xfId="4174" xr:uid="{00000000-0005-0000-0000-0000EE0F0000}"/>
    <cellStyle name="Comma 2 6 2 2 6 2 2" xfId="8977" xr:uid="{00000000-0005-0000-0000-0000EF0F0000}"/>
    <cellStyle name="Comma 2 6 2 2 6 3" xfId="6576" xr:uid="{00000000-0005-0000-0000-0000F00F0000}"/>
    <cellStyle name="Comma 2 6 2 2 7" xfId="2574" xr:uid="{00000000-0005-0000-0000-0000F10F0000}"/>
    <cellStyle name="Comma 2 6 2 2 7 2" xfId="7377" xr:uid="{00000000-0005-0000-0000-0000F20F0000}"/>
    <cellStyle name="Comma 2 6 2 2 8" xfId="4976" xr:uid="{00000000-0005-0000-0000-0000F30F0000}"/>
    <cellStyle name="Comma 2 6 2 3" xfId="268" xr:uid="{00000000-0005-0000-0000-0000F40F0000}"/>
    <cellStyle name="Comma 2 6 2 3 2" xfId="1069" xr:uid="{00000000-0005-0000-0000-0000F50F0000}"/>
    <cellStyle name="Comma 2 6 2 3 2 2" xfId="3474" xr:uid="{00000000-0005-0000-0000-0000F60F0000}"/>
    <cellStyle name="Comma 2 6 2 3 2 2 2" xfId="8277" xr:uid="{00000000-0005-0000-0000-0000F70F0000}"/>
    <cellStyle name="Comma 2 6 2 3 2 3" xfId="5876" xr:uid="{00000000-0005-0000-0000-0000F80F0000}"/>
    <cellStyle name="Comma 2 6 2 3 3" xfId="1869" xr:uid="{00000000-0005-0000-0000-0000F90F0000}"/>
    <cellStyle name="Comma 2 6 2 3 3 2" xfId="4274" xr:uid="{00000000-0005-0000-0000-0000FA0F0000}"/>
    <cellStyle name="Comma 2 6 2 3 3 2 2" xfId="9077" xr:uid="{00000000-0005-0000-0000-0000FB0F0000}"/>
    <cellStyle name="Comma 2 6 2 3 3 3" xfId="6676" xr:uid="{00000000-0005-0000-0000-0000FC0F0000}"/>
    <cellStyle name="Comma 2 6 2 3 4" xfId="2674" xr:uid="{00000000-0005-0000-0000-0000FD0F0000}"/>
    <cellStyle name="Comma 2 6 2 3 4 2" xfId="7477" xr:uid="{00000000-0005-0000-0000-0000FE0F0000}"/>
    <cellStyle name="Comma 2 6 2 3 5" xfId="5076" xr:uid="{00000000-0005-0000-0000-0000FF0F0000}"/>
    <cellStyle name="Comma 2 6 2 4" xfId="468" xr:uid="{00000000-0005-0000-0000-000000100000}"/>
    <cellStyle name="Comma 2 6 2 4 2" xfId="1269" xr:uid="{00000000-0005-0000-0000-000001100000}"/>
    <cellStyle name="Comma 2 6 2 4 2 2" xfId="3674" xr:uid="{00000000-0005-0000-0000-000002100000}"/>
    <cellStyle name="Comma 2 6 2 4 2 2 2" xfId="8477" xr:uid="{00000000-0005-0000-0000-000003100000}"/>
    <cellStyle name="Comma 2 6 2 4 2 3" xfId="6076" xr:uid="{00000000-0005-0000-0000-000004100000}"/>
    <cellStyle name="Comma 2 6 2 4 3" xfId="2069" xr:uid="{00000000-0005-0000-0000-000005100000}"/>
    <cellStyle name="Comma 2 6 2 4 3 2" xfId="4474" xr:uid="{00000000-0005-0000-0000-000006100000}"/>
    <cellStyle name="Comma 2 6 2 4 3 2 2" xfId="9277" xr:uid="{00000000-0005-0000-0000-000007100000}"/>
    <cellStyle name="Comma 2 6 2 4 3 3" xfId="6876" xr:uid="{00000000-0005-0000-0000-000008100000}"/>
    <cellStyle name="Comma 2 6 2 4 4" xfId="2874" xr:uid="{00000000-0005-0000-0000-000009100000}"/>
    <cellStyle name="Comma 2 6 2 4 4 2" xfId="7677" xr:uid="{00000000-0005-0000-0000-00000A100000}"/>
    <cellStyle name="Comma 2 6 2 4 5" xfId="5276" xr:uid="{00000000-0005-0000-0000-00000B100000}"/>
    <cellStyle name="Comma 2 6 2 5" xfId="668" xr:uid="{00000000-0005-0000-0000-00000C100000}"/>
    <cellStyle name="Comma 2 6 2 5 2" xfId="1469" xr:uid="{00000000-0005-0000-0000-00000D100000}"/>
    <cellStyle name="Comma 2 6 2 5 2 2" xfId="3874" xr:uid="{00000000-0005-0000-0000-00000E100000}"/>
    <cellStyle name="Comma 2 6 2 5 2 2 2" xfId="8677" xr:uid="{00000000-0005-0000-0000-00000F100000}"/>
    <cellStyle name="Comma 2 6 2 5 2 3" xfId="6276" xr:uid="{00000000-0005-0000-0000-000010100000}"/>
    <cellStyle name="Comma 2 6 2 5 3" xfId="2269" xr:uid="{00000000-0005-0000-0000-000011100000}"/>
    <cellStyle name="Comma 2 6 2 5 3 2" xfId="4674" xr:uid="{00000000-0005-0000-0000-000012100000}"/>
    <cellStyle name="Comma 2 6 2 5 3 2 2" xfId="9477" xr:uid="{00000000-0005-0000-0000-000013100000}"/>
    <cellStyle name="Comma 2 6 2 5 3 3" xfId="7076" xr:uid="{00000000-0005-0000-0000-000014100000}"/>
    <cellStyle name="Comma 2 6 2 5 4" xfId="3074" xr:uid="{00000000-0005-0000-0000-000015100000}"/>
    <cellStyle name="Comma 2 6 2 5 4 2" xfId="7877" xr:uid="{00000000-0005-0000-0000-000016100000}"/>
    <cellStyle name="Comma 2 6 2 5 5" xfId="5476" xr:uid="{00000000-0005-0000-0000-000017100000}"/>
    <cellStyle name="Comma 2 6 2 6" xfId="869" xr:uid="{00000000-0005-0000-0000-000018100000}"/>
    <cellStyle name="Comma 2 6 2 6 2" xfId="3274" xr:uid="{00000000-0005-0000-0000-000019100000}"/>
    <cellStyle name="Comma 2 6 2 6 2 2" xfId="8077" xr:uid="{00000000-0005-0000-0000-00001A100000}"/>
    <cellStyle name="Comma 2 6 2 6 3" xfId="5676" xr:uid="{00000000-0005-0000-0000-00001B100000}"/>
    <cellStyle name="Comma 2 6 2 7" xfId="1669" xr:uid="{00000000-0005-0000-0000-00001C100000}"/>
    <cellStyle name="Comma 2 6 2 7 2" xfId="4074" xr:uid="{00000000-0005-0000-0000-00001D100000}"/>
    <cellStyle name="Comma 2 6 2 7 2 2" xfId="8877" xr:uid="{00000000-0005-0000-0000-00001E100000}"/>
    <cellStyle name="Comma 2 6 2 7 3" xfId="6476" xr:uid="{00000000-0005-0000-0000-00001F100000}"/>
    <cellStyle name="Comma 2 6 2 8" xfId="2474" xr:uid="{00000000-0005-0000-0000-000020100000}"/>
    <cellStyle name="Comma 2 6 2 8 2" xfId="7277" xr:uid="{00000000-0005-0000-0000-000021100000}"/>
    <cellStyle name="Comma 2 6 2 9" xfId="4876" xr:uid="{00000000-0005-0000-0000-000022100000}"/>
    <cellStyle name="Comma 2 6 3" xfId="118" xr:uid="{00000000-0005-0000-0000-000023100000}"/>
    <cellStyle name="Comma 2 6 3 2" xfId="318" xr:uid="{00000000-0005-0000-0000-000024100000}"/>
    <cellStyle name="Comma 2 6 3 2 2" xfId="1119" xr:uid="{00000000-0005-0000-0000-000025100000}"/>
    <cellStyle name="Comma 2 6 3 2 2 2" xfId="3524" xr:uid="{00000000-0005-0000-0000-000026100000}"/>
    <cellStyle name="Comma 2 6 3 2 2 2 2" xfId="8327" xr:uid="{00000000-0005-0000-0000-000027100000}"/>
    <cellStyle name="Comma 2 6 3 2 2 3" xfId="5926" xr:uid="{00000000-0005-0000-0000-000028100000}"/>
    <cellStyle name="Comma 2 6 3 2 3" xfId="1919" xr:uid="{00000000-0005-0000-0000-000029100000}"/>
    <cellStyle name="Comma 2 6 3 2 3 2" xfId="4324" xr:uid="{00000000-0005-0000-0000-00002A100000}"/>
    <cellStyle name="Comma 2 6 3 2 3 2 2" xfId="9127" xr:uid="{00000000-0005-0000-0000-00002B100000}"/>
    <cellStyle name="Comma 2 6 3 2 3 3" xfId="6726" xr:uid="{00000000-0005-0000-0000-00002C100000}"/>
    <cellStyle name="Comma 2 6 3 2 4" xfId="2724" xr:uid="{00000000-0005-0000-0000-00002D100000}"/>
    <cellStyle name="Comma 2 6 3 2 4 2" xfId="7527" xr:uid="{00000000-0005-0000-0000-00002E100000}"/>
    <cellStyle name="Comma 2 6 3 2 5" xfId="5126" xr:uid="{00000000-0005-0000-0000-00002F100000}"/>
    <cellStyle name="Comma 2 6 3 3" xfId="518" xr:uid="{00000000-0005-0000-0000-000030100000}"/>
    <cellStyle name="Comma 2 6 3 3 2" xfId="1319" xr:uid="{00000000-0005-0000-0000-000031100000}"/>
    <cellStyle name="Comma 2 6 3 3 2 2" xfId="3724" xr:uid="{00000000-0005-0000-0000-000032100000}"/>
    <cellStyle name="Comma 2 6 3 3 2 2 2" xfId="8527" xr:uid="{00000000-0005-0000-0000-000033100000}"/>
    <cellStyle name="Comma 2 6 3 3 2 3" xfId="6126" xr:uid="{00000000-0005-0000-0000-000034100000}"/>
    <cellStyle name="Comma 2 6 3 3 3" xfId="2119" xr:uid="{00000000-0005-0000-0000-000035100000}"/>
    <cellStyle name="Comma 2 6 3 3 3 2" xfId="4524" xr:uid="{00000000-0005-0000-0000-000036100000}"/>
    <cellStyle name="Comma 2 6 3 3 3 2 2" xfId="9327" xr:uid="{00000000-0005-0000-0000-000037100000}"/>
    <cellStyle name="Comma 2 6 3 3 3 3" xfId="6926" xr:uid="{00000000-0005-0000-0000-000038100000}"/>
    <cellStyle name="Comma 2 6 3 3 4" xfId="2924" xr:uid="{00000000-0005-0000-0000-000039100000}"/>
    <cellStyle name="Comma 2 6 3 3 4 2" xfId="7727" xr:uid="{00000000-0005-0000-0000-00003A100000}"/>
    <cellStyle name="Comma 2 6 3 3 5" xfId="5326" xr:uid="{00000000-0005-0000-0000-00003B100000}"/>
    <cellStyle name="Comma 2 6 3 4" xfId="718" xr:uid="{00000000-0005-0000-0000-00003C100000}"/>
    <cellStyle name="Comma 2 6 3 4 2" xfId="1519" xr:uid="{00000000-0005-0000-0000-00003D100000}"/>
    <cellStyle name="Comma 2 6 3 4 2 2" xfId="3924" xr:uid="{00000000-0005-0000-0000-00003E100000}"/>
    <cellStyle name="Comma 2 6 3 4 2 2 2" xfId="8727" xr:uid="{00000000-0005-0000-0000-00003F100000}"/>
    <cellStyle name="Comma 2 6 3 4 2 3" xfId="6326" xr:uid="{00000000-0005-0000-0000-000040100000}"/>
    <cellStyle name="Comma 2 6 3 4 3" xfId="2319" xr:uid="{00000000-0005-0000-0000-000041100000}"/>
    <cellStyle name="Comma 2 6 3 4 3 2" xfId="4724" xr:uid="{00000000-0005-0000-0000-000042100000}"/>
    <cellStyle name="Comma 2 6 3 4 3 2 2" xfId="9527" xr:uid="{00000000-0005-0000-0000-000043100000}"/>
    <cellStyle name="Comma 2 6 3 4 3 3" xfId="7126" xr:uid="{00000000-0005-0000-0000-000044100000}"/>
    <cellStyle name="Comma 2 6 3 4 4" xfId="3124" xr:uid="{00000000-0005-0000-0000-000045100000}"/>
    <cellStyle name="Comma 2 6 3 4 4 2" xfId="7927" xr:uid="{00000000-0005-0000-0000-000046100000}"/>
    <cellStyle name="Comma 2 6 3 4 5" xfId="5526" xr:uid="{00000000-0005-0000-0000-000047100000}"/>
    <cellStyle name="Comma 2 6 3 5" xfId="919" xr:uid="{00000000-0005-0000-0000-000048100000}"/>
    <cellStyle name="Comma 2 6 3 5 2" xfId="3324" xr:uid="{00000000-0005-0000-0000-000049100000}"/>
    <cellStyle name="Comma 2 6 3 5 2 2" xfId="8127" xr:uid="{00000000-0005-0000-0000-00004A100000}"/>
    <cellStyle name="Comma 2 6 3 5 3" xfId="5726" xr:uid="{00000000-0005-0000-0000-00004B100000}"/>
    <cellStyle name="Comma 2 6 3 6" xfId="1719" xr:uid="{00000000-0005-0000-0000-00004C100000}"/>
    <cellStyle name="Comma 2 6 3 6 2" xfId="4124" xr:uid="{00000000-0005-0000-0000-00004D100000}"/>
    <cellStyle name="Comma 2 6 3 6 2 2" xfId="8927" xr:uid="{00000000-0005-0000-0000-00004E100000}"/>
    <cellStyle name="Comma 2 6 3 6 3" xfId="6526" xr:uid="{00000000-0005-0000-0000-00004F100000}"/>
    <cellStyle name="Comma 2 6 3 7" xfId="2524" xr:uid="{00000000-0005-0000-0000-000050100000}"/>
    <cellStyle name="Comma 2 6 3 7 2" xfId="7327" xr:uid="{00000000-0005-0000-0000-000051100000}"/>
    <cellStyle name="Comma 2 6 3 8" xfId="4926" xr:uid="{00000000-0005-0000-0000-000052100000}"/>
    <cellStyle name="Comma 2 6 4" xfId="218" xr:uid="{00000000-0005-0000-0000-000053100000}"/>
    <cellStyle name="Comma 2 6 4 2" xfId="1019" xr:uid="{00000000-0005-0000-0000-000054100000}"/>
    <cellStyle name="Comma 2 6 4 2 2" xfId="3424" xr:uid="{00000000-0005-0000-0000-000055100000}"/>
    <cellStyle name="Comma 2 6 4 2 2 2" xfId="8227" xr:uid="{00000000-0005-0000-0000-000056100000}"/>
    <cellStyle name="Comma 2 6 4 2 3" xfId="5826" xr:uid="{00000000-0005-0000-0000-000057100000}"/>
    <cellStyle name="Comma 2 6 4 3" xfId="1819" xr:uid="{00000000-0005-0000-0000-000058100000}"/>
    <cellStyle name="Comma 2 6 4 3 2" xfId="4224" xr:uid="{00000000-0005-0000-0000-000059100000}"/>
    <cellStyle name="Comma 2 6 4 3 2 2" xfId="9027" xr:uid="{00000000-0005-0000-0000-00005A100000}"/>
    <cellStyle name="Comma 2 6 4 3 3" xfId="6626" xr:uid="{00000000-0005-0000-0000-00005B100000}"/>
    <cellStyle name="Comma 2 6 4 4" xfId="2624" xr:uid="{00000000-0005-0000-0000-00005C100000}"/>
    <cellStyle name="Comma 2 6 4 4 2" xfId="7427" xr:uid="{00000000-0005-0000-0000-00005D100000}"/>
    <cellStyle name="Comma 2 6 4 5" xfId="5026" xr:uid="{00000000-0005-0000-0000-00005E100000}"/>
    <cellStyle name="Comma 2 6 5" xfId="418" xr:uid="{00000000-0005-0000-0000-00005F100000}"/>
    <cellStyle name="Comma 2 6 5 2" xfId="1219" xr:uid="{00000000-0005-0000-0000-000060100000}"/>
    <cellStyle name="Comma 2 6 5 2 2" xfId="3624" xr:uid="{00000000-0005-0000-0000-000061100000}"/>
    <cellStyle name="Comma 2 6 5 2 2 2" xfId="8427" xr:uid="{00000000-0005-0000-0000-000062100000}"/>
    <cellStyle name="Comma 2 6 5 2 3" xfId="6026" xr:uid="{00000000-0005-0000-0000-000063100000}"/>
    <cellStyle name="Comma 2 6 5 3" xfId="2019" xr:uid="{00000000-0005-0000-0000-000064100000}"/>
    <cellStyle name="Comma 2 6 5 3 2" xfId="4424" xr:uid="{00000000-0005-0000-0000-000065100000}"/>
    <cellStyle name="Comma 2 6 5 3 2 2" xfId="9227" xr:uid="{00000000-0005-0000-0000-000066100000}"/>
    <cellStyle name="Comma 2 6 5 3 3" xfId="6826" xr:uid="{00000000-0005-0000-0000-000067100000}"/>
    <cellStyle name="Comma 2 6 5 4" xfId="2824" xr:uid="{00000000-0005-0000-0000-000068100000}"/>
    <cellStyle name="Comma 2 6 5 4 2" xfId="7627" xr:uid="{00000000-0005-0000-0000-000069100000}"/>
    <cellStyle name="Comma 2 6 5 5" xfId="5226" xr:uid="{00000000-0005-0000-0000-00006A100000}"/>
    <cellStyle name="Comma 2 6 6" xfId="618" xr:uid="{00000000-0005-0000-0000-00006B100000}"/>
    <cellStyle name="Comma 2 6 6 2" xfId="1419" xr:uid="{00000000-0005-0000-0000-00006C100000}"/>
    <cellStyle name="Comma 2 6 6 2 2" xfId="3824" xr:uid="{00000000-0005-0000-0000-00006D100000}"/>
    <cellStyle name="Comma 2 6 6 2 2 2" xfId="8627" xr:uid="{00000000-0005-0000-0000-00006E100000}"/>
    <cellStyle name="Comma 2 6 6 2 3" xfId="6226" xr:uid="{00000000-0005-0000-0000-00006F100000}"/>
    <cellStyle name="Comma 2 6 6 3" xfId="2219" xr:uid="{00000000-0005-0000-0000-000070100000}"/>
    <cellStyle name="Comma 2 6 6 3 2" xfId="4624" xr:uid="{00000000-0005-0000-0000-000071100000}"/>
    <cellStyle name="Comma 2 6 6 3 2 2" xfId="9427" xr:uid="{00000000-0005-0000-0000-000072100000}"/>
    <cellStyle name="Comma 2 6 6 3 3" xfId="7026" xr:uid="{00000000-0005-0000-0000-000073100000}"/>
    <cellStyle name="Comma 2 6 6 4" xfId="3024" xr:uid="{00000000-0005-0000-0000-000074100000}"/>
    <cellStyle name="Comma 2 6 6 4 2" xfId="7827" xr:uid="{00000000-0005-0000-0000-000075100000}"/>
    <cellStyle name="Comma 2 6 6 5" xfId="5426" xr:uid="{00000000-0005-0000-0000-000076100000}"/>
    <cellStyle name="Comma 2 6 7" xfId="819" xr:uid="{00000000-0005-0000-0000-000077100000}"/>
    <cellStyle name="Comma 2 6 7 2" xfId="3224" xr:uid="{00000000-0005-0000-0000-000078100000}"/>
    <cellStyle name="Comma 2 6 7 2 2" xfId="8027" xr:uid="{00000000-0005-0000-0000-000079100000}"/>
    <cellStyle name="Comma 2 6 7 3" xfId="5626" xr:uid="{00000000-0005-0000-0000-00007A100000}"/>
    <cellStyle name="Comma 2 6 8" xfId="1619" xr:uid="{00000000-0005-0000-0000-00007B100000}"/>
    <cellStyle name="Comma 2 6 8 2" xfId="4024" xr:uid="{00000000-0005-0000-0000-00007C100000}"/>
    <cellStyle name="Comma 2 6 8 2 2" xfId="8827" xr:uid="{00000000-0005-0000-0000-00007D100000}"/>
    <cellStyle name="Comma 2 6 8 3" xfId="6426" xr:uid="{00000000-0005-0000-0000-00007E100000}"/>
    <cellStyle name="Comma 2 6 9" xfId="2424" xr:uid="{00000000-0005-0000-0000-00007F100000}"/>
    <cellStyle name="Comma 2 6 9 2" xfId="7227" xr:uid="{00000000-0005-0000-0000-000080100000}"/>
    <cellStyle name="Comma 2 7" xfId="27" xr:uid="{00000000-0005-0000-0000-000081100000}"/>
    <cellStyle name="Comma 2 7 10" xfId="4836" xr:uid="{00000000-0005-0000-0000-000082100000}"/>
    <cellStyle name="Comma 2 7 2" xfId="78" xr:uid="{00000000-0005-0000-0000-000083100000}"/>
    <cellStyle name="Comma 2 7 2 2" xfId="178" xr:uid="{00000000-0005-0000-0000-000084100000}"/>
    <cellStyle name="Comma 2 7 2 2 2" xfId="378" xr:uid="{00000000-0005-0000-0000-000085100000}"/>
    <cellStyle name="Comma 2 7 2 2 2 2" xfId="1179" xr:uid="{00000000-0005-0000-0000-000086100000}"/>
    <cellStyle name="Comma 2 7 2 2 2 2 2" xfId="3584" xr:uid="{00000000-0005-0000-0000-000087100000}"/>
    <cellStyle name="Comma 2 7 2 2 2 2 2 2" xfId="8387" xr:uid="{00000000-0005-0000-0000-000088100000}"/>
    <cellStyle name="Comma 2 7 2 2 2 2 3" xfId="5986" xr:uid="{00000000-0005-0000-0000-000089100000}"/>
    <cellStyle name="Comma 2 7 2 2 2 3" xfId="1979" xr:uid="{00000000-0005-0000-0000-00008A100000}"/>
    <cellStyle name="Comma 2 7 2 2 2 3 2" xfId="4384" xr:uid="{00000000-0005-0000-0000-00008B100000}"/>
    <cellStyle name="Comma 2 7 2 2 2 3 2 2" xfId="9187" xr:uid="{00000000-0005-0000-0000-00008C100000}"/>
    <cellStyle name="Comma 2 7 2 2 2 3 3" xfId="6786" xr:uid="{00000000-0005-0000-0000-00008D100000}"/>
    <cellStyle name="Comma 2 7 2 2 2 4" xfId="2784" xr:uid="{00000000-0005-0000-0000-00008E100000}"/>
    <cellStyle name="Comma 2 7 2 2 2 4 2" xfId="7587" xr:uid="{00000000-0005-0000-0000-00008F100000}"/>
    <cellStyle name="Comma 2 7 2 2 2 5" xfId="5186" xr:uid="{00000000-0005-0000-0000-000090100000}"/>
    <cellStyle name="Comma 2 7 2 2 3" xfId="578" xr:uid="{00000000-0005-0000-0000-000091100000}"/>
    <cellStyle name="Comma 2 7 2 2 3 2" xfId="1379" xr:uid="{00000000-0005-0000-0000-000092100000}"/>
    <cellStyle name="Comma 2 7 2 2 3 2 2" xfId="3784" xr:uid="{00000000-0005-0000-0000-000093100000}"/>
    <cellStyle name="Comma 2 7 2 2 3 2 2 2" xfId="8587" xr:uid="{00000000-0005-0000-0000-000094100000}"/>
    <cellStyle name="Comma 2 7 2 2 3 2 3" xfId="6186" xr:uid="{00000000-0005-0000-0000-000095100000}"/>
    <cellStyle name="Comma 2 7 2 2 3 3" xfId="2179" xr:uid="{00000000-0005-0000-0000-000096100000}"/>
    <cellStyle name="Comma 2 7 2 2 3 3 2" xfId="4584" xr:uid="{00000000-0005-0000-0000-000097100000}"/>
    <cellStyle name="Comma 2 7 2 2 3 3 2 2" xfId="9387" xr:uid="{00000000-0005-0000-0000-000098100000}"/>
    <cellStyle name="Comma 2 7 2 2 3 3 3" xfId="6986" xr:uid="{00000000-0005-0000-0000-000099100000}"/>
    <cellStyle name="Comma 2 7 2 2 3 4" xfId="2984" xr:uid="{00000000-0005-0000-0000-00009A100000}"/>
    <cellStyle name="Comma 2 7 2 2 3 4 2" xfId="7787" xr:uid="{00000000-0005-0000-0000-00009B100000}"/>
    <cellStyle name="Comma 2 7 2 2 3 5" xfId="5386" xr:uid="{00000000-0005-0000-0000-00009C100000}"/>
    <cellStyle name="Comma 2 7 2 2 4" xfId="778" xr:uid="{00000000-0005-0000-0000-00009D100000}"/>
    <cellStyle name="Comma 2 7 2 2 4 2" xfId="1579" xr:uid="{00000000-0005-0000-0000-00009E100000}"/>
    <cellStyle name="Comma 2 7 2 2 4 2 2" xfId="3984" xr:uid="{00000000-0005-0000-0000-00009F100000}"/>
    <cellStyle name="Comma 2 7 2 2 4 2 2 2" xfId="8787" xr:uid="{00000000-0005-0000-0000-0000A0100000}"/>
    <cellStyle name="Comma 2 7 2 2 4 2 3" xfId="6386" xr:uid="{00000000-0005-0000-0000-0000A1100000}"/>
    <cellStyle name="Comma 2 7 2 2 4 3" xfId="2379" xr:uid="{00000000-0005-0000-0000-0000A2100000}"/>
    <cellStyle name="Comma 2 7 2 2 4 3 2" xfId="4784" xr:uid="{00000000-0005-0000-0000-0000A3100000}"/>
    <cellStyle name="Comma 2 7 2 2 4 3 2 2" xfId="9587" xr:uid="{00000000-0005-0000-0000-0000A4100000}"/>
    <cellStyle name="Comma 2 7 2 2 4 3 3" xfId="7186" xr:uid="{00000000-0005-0000-0000-0000A5100000}"/>
    <cellStyle name="Comma 2 7 2 2 4 4" xfId="3184" xr:uid="{00000000-0005-0000-0000-0000A6100000}"/>
    <cellStyle name="Comma 2 7 2 2 4 4 2" xfId="7987" xr:uid="{00000000-0005-0000-0000-0000A7100000}"/>
    <cellStyle name="Comma 2 7 2 2 4 5" xfId="5586" xr:uid="{00000000-0005-0000-0000-0000A8100000}"/>
    <cellStyle name="Comma 2 7 2 2 5" xfId="979" xr:uid="{00000000-0005-0000-0000-0000A9100000}"/>
    <cellStyle name="Comma 2 7 2 2 5 2" xfId="3384" xr:uid="{00000000-0005-0000-0000-0000AA100000}"/>
    <cellStyle name="Comma 2 7 2 2 5 2 2" xfId="8187" xr:uid="{00000000-0005-0000-0000-0000AB100000}"/>
    <cellStyle name="Comma 2 7 2 2 5 3" xfId="5786" xr:uid="{00000000-0005-0000-0000-0000AC100000}"/>
    <cellStyle name="Comma 2 7 2 2 6" xfId="1779" xr:uid="{00000000-0005-0000-0000-0000AD100000}"/>
    <cellStyle name="Comma 2 7 2 2 6 2" xfId="4184" xr:uid="{00000000-0005-0000-0000-0000AE100000}"/>
    <cellStyle name="Comma 2 7 2 2 6 2 2" xfId="8987" xr:uid="{00000000-0005-0000-0000-0000AF100000}"/>
    <cellStyle name="Comma 2 7 2 2 6 3" xfId="6586" xr:uid="{00000000-0005-0000-0000-0000B0100000}"/>
    <cellStyle name="Comma 2 7 2 2 7" xfId="2584" xr:uid="{00000000-0005-0000-0000-0000B1100000}"/>
    <cellStyle name="Comma 2 7 2 2 7 2" xfId="7387" xr:uid="{00000000-0005-0000-0000-0000B2100000}"/>
    <cellStyle name="Comma 2 7 2 2 8" xfId="4986" xr:uid="{00000000-0005-0000-0000-0000B3100000}"/>
    <cellStyle name="Comma 2 7 2 3" xfId="278" xr:uid="{00000000-0005-0000-0000-0000B4100000}"/>
    <cellStyle name="Comma 2 7 2 3 2" xfId="1079" xr:uid="{00000000-0005-0000-0000-0000B5100000}"/>
    <cellStyle name="Comma 2 7 2 3 2 2" xfId="3484" xr:uid="{00000000-0005-0000-0000-0000B6100000}"/>
    <cellStyle name="Comma 2 7 2 3 2 2 2" xfId="8287" xr:uid="{00000000-0005-0000-0000-0000B7100000}"/>
    <cellStyle name="Comma 2 7 2 3 2 3" xfId="5886" xr:uid="{00000000-0005-0000-0000-0000B8100000}"/>
    <cellStyle name="Comma 2 7 2 3 3" xfId="1879" xr:uid="{00000000-0005-0000-0000-0000B9100000}"/>
    <cellStyle name="Comma 2 7 2 3 3 2" xfId="4284" xr:uid="{00000000-0005-0000-0000-0000BA100000}"/>
    <cellStyle name="Comma 2 7 2 3 3 2 2" xfId="9087" xr:uid="{00000000-0005-0000-0000-0000BB100000}"/>
    <cellStyle name="Comma 2 7 2 3 3 3" xfId="6686" xr:uid="{00000000-0005-0000-0000-0000BC100000}"/>
    <cellStyle name="Comma 2 7 2 3 4" xfId="2684" xr:uid="{00000000-0005-0000-0000-0000BD100000}"/>
    <cellStyle name="Comma 2 7 2 3 4 2" xfId="7487" xr:uid="{00000000-0005-0000-0000-0000BE100000}"/>
    <cellStyle name="Comma 2 7 2 3 5" xfId="5086" xr:uid="{00000000-0005-0000-0000-0000BF100000}"/>
    <cellStyle name="Comma 2 7 2 4" xfId="478" xr:uid="{00000000-0005-0000-0000-0000C0100000}"/>
    <cellStyle name="Comma 2 7 2 4 2" xfId="1279" xr:uid="{00000000-0005-0000-0000-0000C1100000}"/>
    <cellStyle name="Comma 2 7 2 4 2 2" xfId="3684" xr:uid="{00000000-0005-0000-0000-0000C2100000}"/>
    <cellStyle name="Comma 2 7 2 4 2 2 2" xfId="8487" xr:uid="{00000000-0005-0000-0000-0000C3100000}"/>
    <cellStyle name="Comma 2 7 2 4 2 3" xfId="6086" xr:uid="{00000000-0005-0000-0000-0000C4100000}"/>
    <cellStyle name="Comma 2 7 2 4 3" xfId="2079" xr:uid="{00000000-0005-0000-0000-0000C5100000}"/>
    <cellStyle name="Comma 2 7 2 4 3 2" xfId="4484" xr:uid="{00000000-0005-0000-0000-0000C6100000}"/>
    <cellStyle name="Comma 2 7 2 4 3 2 2" xfId="9287" xr:uid="{00000000-0005-0000-0000-0000C7100000}"/>
    <cellStyle name="Comma 2 7 2 4 3 3" xfId="6886" xr:uid="{00000000-0005-0000-0000-0000C8100000}"/>
    <cellStyle name="Comma 2 7 2 4 4" xfId="2884" xr:uid="{00000000-0005-0000-0000-0000C9100000}"/>
    <cellStyle name="Comma 2 7 2 4 4 2" xfId="7687" xr:uid="{00000000-0005-0000-0000-0000CA100000}"/>
    <cellStyle name="Comma 2 7 2 4 5" xfId="5286" xr:uid="{00000000-0005-0000-0000-0000CB100000}"/>
    <cellStyle name="Comma 2 7 2 5" xfId="678" xr:uid="{00000000-0005-0000-0000-0000CC100000}"/>
    <cellStyle name="Comma 2 7 2 5 2" xfId="1479" xr:uid="{00000000-0005-0000-0000-0000CD100000}"/>
    <cellStyle name="Comma 2 7 2 5 2 2" xfId="3884" xr:uid="{00000000-0005-0000-0000-0000CE100000}"/>
    <cellStyle name="Comma 2 7 2 5 2 2 2" xfId="8687" xr:uid="{00000000-0005-0000-0000-0000CF100000}"/>
    <cellStyle name="Comma 2 7 2 5 2 3" xfId="6286" xr:uid="{00000000-0005-0000-0000-0000D0100000}"/>
    <cellStyle name="Comma 2 7 2 5 3" xfId="2279" xr:uid="{00000000-0005-0000-0000-0000D1100000}"/>
    <cellStyle name="Comma 2 7 2 5 3 2" xfId="4684" xr:uid="{00000000-0005-0000-0000-0000D2100000}"/>
    <cellStyle name="Comma 2 7 2 5 3 2 2" xfId="9487" xr:uid="{00000000-0005-0000-0000-0000D3100000}"/>
    <cellStyle name="Comma 2 7 2 5 3 3" xfId="7086" xr:uid="{00000000-0005-0000-0000-0000D4100000}"/>
    <cellStyle name="Comma 2 7 2 5 4" xfId="3084" xr:uid="{00000000-0005-0000-0000-0000D5100000}"/>
    <cellStyle name="Comma 2 7 2 5 4 2" xfId="7887" xr:uid="{00000000-0005-0000-0000-0000D6100000}"/>
    <cellStyle name="Comma 2 7 2 5 5" xfId="5486" xr:uid="{00000000-0005-0000-0000-0000D7100000}"/>
    <cellStyle name="Comma 2 7 2 6" xfId="879" xr:uid="{00000000-0005-0000-0000-0000D8100000}"/>
    <cellStyle name="Comma 2 7 2 6 2" xfId="3284" xr:uid="{00000000-0005-0000-0000-0000D9100000}"/>
    <cellStyle name="Comma 2 7 2 6 2 2" xfId="8087" xr:uid="{00000000-0005-0000-0000-0000DA100000}"/>
    <cellStyle name="Comma 2 7 2 6 3" xfId="5686" xr:uid="{00000000-0005-0000-0000-0000DB100000}"/>
    <cellStyle name="Comma 2 7 2 7" xfId="1679" xr:uid="{00000000-0005-0000-0000-0000DC100000}"/>
    <cellStyle name="Comma 2 7 2 7 2" xfId="4084" xr:uid="{00000000-0005-0000-0000-0000DD100000}"/>
    <cellStyle name="Comma 2 7 2 7 2 2" xfId="8887" xr:uid="{00000000-0005-0000-0000-0000DE100000}"/>
    <cellStyle name="Comma 2 7 2 7 3" xfId="6486" xr:uid="{00000000-0005-0000-0000-0000DF100000}"/>
    <cellStyle name="Comma 2 7 2 8" xfId="2484" xr:uid="{00000000-0005-0000-0000-0000E0100000}"/>
    <cellStyle name="Comma 2 7 2 8 2" xfId="7287" xr:uid="{00000000-0005-0000-0000-0000E1100000}"/>
    <cellStyle name="Comma 2 7 2 9" xfId="4886" xr:uid="{00000000-0005-0000-0000-0000E2100000}"/>
    <cellStyle name="Comma 2 7 3" xfId="128" xr:uid="{00000000-0005-0000-0000-0000E3100000}"/>
    <cellStyle name="Comma 2 7 3 2" xfId="328" xr:uid="{00000000-0005-0000-0000-0000E4100000}"/>
    <cellStyle name="Comma 2 7 3 2 2" xfId="1129" xr:uid="{00000000-0005-0000-0000-0000E5100000}"/>
    <cellStyle name="Comma 2 7 3 2 2 2" xfId="3534" xr:uid="{00000000-0005-0000-0000-0000E6100000}"/>
    <cellStyle name="Comma 2 7 3 2 2 2 2" xfId="8337" xr:uid="{00000000-0005-0000-0000-0000E7100000}"/>
    <cellStyle name="Comma 2 7 3 2 2 3" xfId="5936" xr:uid="{00000000-0005-0000-0000-0000E8100000}"/>
    <cellStyle name="Comma 2 7 3 2 3" xfId="1929" xr:uid="{00000000-0005-0000-0000-0000E9100000}"/>
    <cellStyle name="Comma 2 7 3 2 3 2" xfId="4334" xr:uid="{00000000-0005-0000-0000-0000EA100000}"/>
    <cellStyle name="Comma 2 7 3 2 3 2 2" xfId="9137" xr:uid="{00000000-0005-0000-0000-0000EB100000}"/>
    <cellStyle name="Comma 2 7 3 2 3 3" xfId="6736" xr:uid="{00000000-0005-0000-0000-0000EC100000}"/>
    <cellStyle name="Comma 2 7 3 2 4" xfId="2734" xr:uid="{00000000-0005-0000-0000-0000ED100000}"/>
    <cellStyle name="Comma 2 7 3 2 4 2" xfId="7537" xr:uid="{00000000-0005-0000-0000-0000EE100000}"/>
    <cellStyle name="Comma 2 7 3 2 5" xfId="5136" xr:uid="{00000000-0005-0000-0000-0000EF100000}"/>
    <cellStyle name="Comma 2 7 3 3" xfId="528" xr:uid="{00000000-0005-0000-0000-0000F0100000}"/>
    <cellStyle name="Comma 2 7 3 3 2" xfId="1329" xr:uid="{00000000-0005-0000-0000-0000F1100000}"/>
    <cellStyle name="Comma 2 7 3 3 2 2" xfId="3734" xr:uid="{00000000-0005-0000-0000-0000F2100000}"/>
    <cellStyle name="Comma 2 7 3 3 2 2 2" xfId="8537" xr:uid="{00000000-0005-0000-0000-0000F3100000}"/>
    <cellStyle name="Comma 2 7 3 3 2 3" xfId="6136" xr:uid="{00000000-0005-0000-0000-0000F4100000}"/>
    <cellStyle name="Comma 2 7 3 3 3" xfId="2129" xr:uid="{00000000-0005-0000-0000-0000F5100000}"/>
    <cellStyle name="Comma 2 7 3 3 3 2" xfId="4534" xr:uid="{00000000-0005-0000-0000-0000F6100000}"/>
    <cellStyle name="Comma 2 7 3 3 3 2 2" xfId="9337" xr:uid="{00000000-0005-0000-0000-0000F7100000}"/>
    <cellStyle name="Comma 2 7 3 3 3 3" xfId="6936" xr:uid="{00000000-0005-0000-0000-0000F8100000}"/>
    <cellStyle name="Comma 2 7 3 3 4" xfId="2934" xr:uid="{00000000-0005-0000-0000-0000F9100000}"/>
    <cellStyle name="Comma 2 7 3 3 4 2" xfId="7737" xr:uid="{00000000-0005-0000-0000-0000FA100000}"/>
    <cellStyle name="Comma 2 7 3 3 5" xfId="5336" xr:uid="{00000000-0005-0000-0000-0000FB100000}"/>
    <cellStyle name="Comma 2 7 3 4" xfId="728" xr:uid="{00000000-0005-0000-0000-0000FC100000}"/>
    <cellStyle name="Comma 2 7 3 4 2" xfId="1529" xr:uid="{00000000-0005-0000-0000-0000FD100000}"/>
    <cellStyle name="Comma 2 7 3 4 2 2" xfId="3934" xr:uid="{00000000-0005-0000-0000-0000FE100000}"/>
    <cellStyle name="Comma 2 7 3 4 2 2 2" xfId="8737" xr:uid="{00000000-0005-0000-0000-0000FF100000}"/>
    <cellStyle name="Comma 2 7 3 4 2 3" xfId="6336" xr:uid="{00000000-0005-0000-0000-000000110000}"/>
    <cellStyle name="Comma 2 7 3 4 3" xfId="2329" xr:uid="{00000000-0005-0000-0000-000001110000}"/>
    <cellStyle name="Comma 2 7 3 4 3 2" xfId="4734" xr:uid="{00000000-0005-0000-0000-000002110000}"/>
    <cellStyle name="Comma 2 7 3 4 3 2 2" xfId="9537" xr:uid="{00000000-0005-0000-0000-000003110000}"/>
    <cellStyle name="Comma 2 7 3 4 3 3" xfId="7136" xr:uid="{00000000-0005-0000-0000-000004110000}"/>
    <cellStyle name="Comma 2 7 3 4 4" xfId="3134" xr:uid="{00000000-0005-0000-0000-000005110000}"/>
    <cellStyle name="Comma 2 7 3 4 4 2" xfId="7937" xr:uid="{00000000-0005-0000-0000-000006110000}"/>
    <cellStyle name="Comma 2 7 3 4 5" xfId="5536" xr:uid="{00000000-0005-0000-0000-000007110000}"/>
    <cellStyle name="Comma 2 7 3 5" xfId="929" xr:uid="{00000000-0005-0000-0000-000008110000}"/>
    <cellStyle name="Comma 2 7 3 5 2" xfId="3334" xr:uid="{00000000-0005-0000-0000-000009110000}"/>
    <cellStyle name="Comma 2 7 3 5 2 2" xfId="8137" xr:uid="{00000000-0005-0000-0000-00000A110000}"/>
    <cellStyle name="Comma 2 7 3 5 3" xfId="5736" xr:uid="{00000000-0005-0000-0000-00000B110000}"/>
    <cellStyle name="Comma 2 7 3 6" xfId="1729" xr:uid="{00000000-0005-0000-0000-00000C110000}"/>
    <cellStyle name="Comma 2 7 3 6 2" xfId="4134" xr:uid="{00000000-0005-0000-0000-00000D110000}"/>
    <cellStyle name="Comma 2 7 3 6 2 2" xfId="8937" xr:uid="{00000000-0005-0000-0000-00000E110000}"/>
    <cellStyle name="Comma 2 7 3 6 3" xfId="6536" xr:uid="{00000000-0005-0000-0000-00000F110000}"/>
    <cellStyle name="Comma 2 7 3 7" xfId="2534" xr:uid="{00000000-0005-0000-0000-000010110000}"/>
    <cellStyle name="Comma 2 7 3 7 2" xfId="7337" xr:uid="{00000000-0005-0000-0000-000011110000}"/>
    <cellStyle name="Comma 2 7 3 8" xfId="4936" xr:uid="{00000000-0005-0000-0000-000012110000}"/>
    <cellStyle name="Comma 2 7 4" xfId="228" xr:uid="{00000000-0005-0000-0000-000013110000}"/>
    <cellStyle name="Comma 2 7 4 2" xfId="1029" xr:uid="{00000000-0005-0000-0000-000014110000}"/>
    <cellStyle name="Comma 2 7 4 2 2" xfId="3434" xr:uid="{00000000-0005-0000-0000-000015110000}"/>
    <cellStyle name="Comma 2 7 4 2 2 2" xfId="8237" xr:uid="{00000000-0005-0000-0000-000016110000}"/>
    <cellStyle name="Comma 2 7 4 2 3" xfId="5836" xr:uid="{00000000-0005-0000-0000-000017110000}"/>
    <cellStyle name="Comma 2 7 4 3" xfId="1829" xr:uid="{00000000-0005-0000-0000-000018110000}"/>
    <cellStyle name="Comma 2 7 4 3 2" xfId="4234" xr:uid="{00000000-0005-0000-0000-000019110000}"/>
    <cellStyle name="Comma 2 7 4 3 2 2" xfId="9037" xr:uid="{00000000-0005-0000-0000-00001A110000}"/>
    <cellStyle name="Comma 2 7 4 3 3" xfId="6636" xr:uid="{00000000-0005-0000-0000-00001B110000}"/>
    <cellStyle name="Comma 2 7 4 4" xfId="2634" xr:uid="{00000000-0005-0000-0000-00001C110000}"/>
    <cellStyle name="Comma 2 7 4 4 2" xfId="7437" xr:uid="{00000000-0005-0000-0000-00001D110000}"/>
    <cellStyle name="Comma 2 7 4 5" xfId="5036" xr:uid="{00000000-0005-0000-0000-00001E110000}"/>
    <cellStyle name="Comma 2 7 5" xfId="428" xr:uid="{00000000-0005-0000-0000-00001F110000}"/>
    <cellStyle name="Comma 2 7 5 2" xfId="1229" xr:uid="{00000000-0005-0000-0000-000020110000}"/>
    <cellStyle name="Comma 2 7 5 2 2" xfId="3634" xr:uid="{00000000-0005-0000-0000-000021110000}"/>
    <cellStyle name="Comma 2 7 5 2 2 2" xfId="8437" xr:uid="{00000000-0005-0000-0000-000022110000}"/>
    <cellStyle name="Comma 2 7 5 2 3" xfId="6036" xr:uid="{00000000-0005-0000-0000-000023110000}"/>
    <cellStyle name="Comma 2 7 5 3" xfId="2029" xr:uid="{00000000-0005-0000-0000-000024110000}"/>
    <cellStyle name="Comma 2 7 5 3 2" xfId="4434" xr:uid="{00000000-0005-0000-0000-000025110000}"/>
    <cellStyle name="Comma 2 7 5 3 2 2" xfId="9237" xr:uid="{00000000-0005-0000-0000-000026110000}"/>
    <cellStyle name="Comma 2 7 5 3 3" xfId="6836" xr:uid="{00000000-0005-0000-0000-000027110000}"/>
    <cellStyle name="Comma 2 7 5 4" xfId="2834" xr:uid="{00000000-0005-0000-0000-000028110000}"/>
    <cellStyle name="Comma 2 7 5 4 2" xfId="7637" xr:uid="{00000000-0005-0000-0000-000029110000}"/>
    <cellStyle name="Comma 2 7 5 5" xfId="5236" xr:uid="{00000000-0005-0000-0000-00002A110000}"/>
    <cellStyle name="Comma 2 7 6" xfId="628" xr:uid="{00000000-0005-0000-0000-00002B110000}"/>
    <cellStyle name="Comma 2 7 6 2" xfId="1429" xr:uid="{00000000-0005-0000-0000-00002C110000}"/>
    <cellStyle name="Comma 2 7 6 2 2" xfId="3834" xr:uid="{00000000-0005-0000-0000-00002D110000}"/>
    <cellStyle name="Comma 2 7 6 2 2 2" xfId="8637" xr:uid="{00000000-0005-0000-0000-00002E110000}"/>
    <cellStyle name="Comma 2 7 6 2 3" xfId="6236" xr:uid="{00000000-0005-0000-0000-00002F110000}"/>
    <cellStyle name="Comma 2 7 6 3" xfId="2229" xr:uid="{00000000-0005-0000-0000-000030110000}"/>
    <cellStyle name="Comma 2 7 6 3 2" xfId="4634" xr:uid="{00000000-0005-0000-0000-000031110000}"/>
    <cellStyle name="Comma 2 7 6 3 2 2" xfId="9437" xr:uid="{00000000-0005-0000-0000-000032110000}"/>
    <cellStyle name="Comma 2 7 6 3 3" xfId="7036" xr:uid="{00000000-0005-0000-0000-000033110000}"/>
    <cellStyle name="Comma 2 7 6 4" xfId="3034" xr:uid="{00000000-0005-0000-0000-000034110000}"/>
    <cellStyle name="Comma 2 7 6 4 2" xfId="7837" xr:uid="{00000000-0005-0000-0000-000035110000}"/>
    <cellStyle name="Comma 2 7 6 5" xfId="5436" xr:uid="{00000000-0005-0000-0000-000036110000}"/>
    <cellStyle name="Comma 2 7 7" xfId="829" xr:uid="{00000000-0005-0000-0000-000037110000}"/>
    <cellStyle name="Comma 2 7 7 2" xfId="3234" xr:uid="{00000000-0005-0000-0000-000038110000}"/>
    <cellStyle name="Comma 2 7 7 2 2" xfId="8037" xr:uid="{00000000-0005-0000-0000-000039110000}"/>
    <cellStyle name="Comma 2 7 7 3" xfId="5636" xr:uid="{00000000-0005-0000-0000-00003A110000}"/>
    <cellStyle name="Comma 2 7 8" xfId="1629" xr:uid="{00000000-0005-0000-0000-00003B110000}"/>
    <cellStyle name="Comma 2 7 8 2" xfId="4034" xr:uid="{00000000-0005-0000-0000-00003C110000}"/>
    <cellStyle name="Comma 2 7 8 2 2" xfId="8837" xr:uid="{00000000-0005-0000-0000-00003D110000}"/>
    <cellStyle name="Comma 2 7 8 3" xfId="6436" xr:uid="{00000000-0005-0000-0000-00003E110000}"/>
    <cellStyle name="Comma 2 7 9" xfId="2434" xr:uid="{00000000-0005-0000-0000-00003F110000}"/>
    <cellStyle name="Comma 2 7 9 2" xfId="7237" xr:uid="{00000000-0005-0000-0000-000040110000}"/>
    <cellStyle name="Comma 2 8" xfId="37" xr:uid="{00000000-0005-0000-0000-000041110000}"/>
    <cellStyle name="Comma 2 8 10" xfId="4846" xr:uid="{00000000-0005-0000-0000-000042110000}"/>
    <cellStyle name="Comma 2 8 2" xfId="88" xr:uid="{00000000-0005-0000-0000-000043110000}"/>
    <cellStyle name="Comma 2 8 2 2" xfId="188" xr:uid="{00000000-0005-0000-0000-000044110000}"/>
    <cellStyle name="Comma 2 8 2 2 2" xfId="388" xr:uid="{00000000-0005-0000-0000-000045110000}"/>
    <cellStyle name="Comma 2 8 2 2 2 2" xfId="1189" xr:uid="{00000000-0005-0000-0000-000046110000}"/>
    <cellStyle name="Comma 2 8 2 2 2 2 2" xfId="3594" xr:uid="{00000000-0005-0000-0000-000047110000}"/>
    <cellStyle name="Comma 2 8 2 2 2 2 2 2" xfId="8397" xr:uid="{00000000-0005-0000-0000-000048110000}"/>
    <cellStyle name="Comma 2 8 2 2 2 2 3" xfId="5996" xr:uid="{00000000-0005-0000-0000-000049110000}"/>
    <cellStyle name="Comma 2 8 2 2 2 3" xfId="1989" xr:uid="{00000000-0005-0000-0000-00004A110000}"/>
    <cellStyle name="Comma 2 8 2 2 2 3 2" xfId="4394" xr:uid="{00000000-0005-0000-0000-00004B110000}"/>
    <cellStyle name="Comma 2 8 2 2 2 3 2 2" xfId="9197" xr:uid="{00000000-0005-0000-0000-00004C110000}"/>
    <cellStyle name="Comma 2 8 2 2 2 3 3" xfId="6796" xr:uid="{00000000-0005-0000-0000-00004D110000}"/>
    <cellStyle name="Comma 2 8 2 2 2 4" xfId="2794" xr:uid="{00000000-0005-0000-0000-00004E110000}"/>
    <cellStyle name="Comma 2 8 2 2 2 4 2" xfId="7597" xr:uid="{00000000-0005-0000-0000-00004F110000}"/>
    <cellStyle name="Comma 2 8 2 2 2 5" xfId="5196" xr:uid="{00000000-0005-0000-0000-000050110000}"/>
    <cellStyle name="Comma 2 8 2 2 3" xfId="588" xr:uid="{00000000-0005-0000-0000-000051110000}"/>
    <cellStyle name="Comma 2 8 2 2 3 2" xfId="1389" xr:uid="{00000000-0005-0000-0000-000052110000}"/>
    <cellStyle name="Comma 2 8 2 2 3 2 2" xfId="3794" xr:uid="{00000000-0005-0000-0000-000053110000}"/>
    <cellStyle name="Comma 2 8 2 2 3 2 2 2" xfId="8597" xr:uid="{00000000-0005-0000-0000-000054110000}"/>
    <cellStyle name="Comma 2 8 2 2 3 2 3" xfId="6196" xr:uid="{00000000-0005-0000-0000-000055110000}"/>
    <cellStyle name="Comma 2 8 2 2 3 3" xfId="2189" xr:uid="{00000000-0005-0000-0000-000056110000}"/>
    <cellStyle name="Comma 2 8 2 2 3 3 2" xfId="4594" xr:uid="{00000000-0005-0000-0000-000057110000}"/>
    <cellStyle name="Comma 2 8 2 2 3 3 2 2" xfId="9397" xr:uid="{00000000-0005-0000-0000-000058110000}"/>
    <cellStyle name="Comma 2 8 2 2 3 3 3" xfId="6996" xr:uid="{00000000-0005-0000-0000-000059110000}"/>
    <cellStyle name="Comma 2 8 2 2 3 4" xfId="2994" xr:uid="{00000000-0005-0000-0000-00005A110000}"/>
    <cellStyle name="Comma 2 8 2 2 3 4 2" xfId="7797" xr:uid="{00000000-0005-0000-0000-00005B110000}"/>
    <cellStyle name="Comma 2 8 2 2 3 5" xfId="5396" xr:uid="{00000000-0005-0000-0000-00005C110000}"/>
    <cellStyle name="Comma 2 8 2 2 4" xfId="788" xr:uid="{00000000-0005-0000-0000-00005D110000}"/>
    <cellStyle name="Comma 2 8 2 2 4 2" xfId="1589" xr:uid="{00000000-0005-0000-0000-00005E110000}"/>
    <cellStyle name="Comma 2 8 2 2 4 2 2" xfId="3994" xr:uid="{00000000-0005-0000-0000-00005F110000}"/>
    <cellStyle name="Comma 2 8 2 2 4 2 2 2" xfId="8797" xr:uid="{00000000-0005-0000-0000-000060110000}"/>
    <cellStyle name="Comma 2 8 2 2 4 2 3" xfId="6396" xr:uid="{00000000-0005-0000-0000-000061110000}"/>
    <cellStyle name="Comma 2 8 2 2 4 3" xfId="2389" xr:uid="{00000000-0005-0000-0000-000062110000}"/>
    <cellStyle name="Comma 2 8 2 2 4 3 2" xfId="4794" xr:uid="{00000000-0005-0000-0000-000063110000}"/>
    <cellStyle name="Comma 2 8 2 2 4 3 2 2" xfId="9597" xr:uid="{00000000-0005-0000-0000-000064110000}"/>
    <cellStyle name="Comma 2 8 2 2 4 3 3" xfId="7196" xr:uid="{00000000-0005-0000-0000-000065110000}"/>
    <cellStyle name="Comma 2 8 2 2 4 4" xfId="3194" xr:uid="{00000000-0005-0000-0000-000066110000}"/>
    <cellStyle name="Comma 2 8 2 2 4 4 2" xfId="7997" xr:uid="{00000000-0005-0000-0000-000067110000}"/>
    <cellStyle name="Comma 2 8 2 2 4 5" xfId="5596" xr:uid="{00000000-0005-0000-0000-000068110000}"/>
    <cellStyle name="Comma 2 8 2 2 5" xfId="989" xr:uid="{00000000-0005-0000-0000-000069110000}"/>
    <cellStyle name="Comma 2 8 2 2 5 2" xfId="3394" xr:uid="{00000000-0005-0000-0000-00006A110000}"/>
    <cellStyle name="Comma 2 8 2 2 5 2 2" xfId="8197" xr:uid="{00000000-0005-0000-0000-00006B110000}"/>
    <cellStyle name="Comma 2 8 2 2 5 3" xfId="5796" xr:uid="{00000000-0005-0000-0000-00006C110000}"/>
    <cellStyle name="Comma 2 8 2 2 6" xfId="1789" xr:uid="{00000000-0005-0000-0000-00006D110000}"/>
    <cellStyle name="Comma 2 8 2 2 6 2" xfId="4194" xr:uid="{00000000-0005-0000-0000-00006E110000}"/>
    <cellStyle name="Comma 2 8 2 2 6 2 2" xfId="8997" xr:uid="{00000000-0005-0000-0000-00006F110000}"/>
    <cellStyle name="Comma 2 8 2 2 6 3" xfId="6596" xr:uid="{00000000-0005-0000-0000-000070110000}"/>
    <cellStyle name="Comma 2 8 2 2 7" xfId="2594" xr:uid="{00000000-0005-0000-0000-000071110000}"/>
    <cellStyle name="Comma 2 8 2 2 7 2" xfId="7397" xr:uid="{00000000-0005-0000-0000-000072110000}"/>
    <cellStyle name="Comma 2 8 2 2 8" xfId="4996" xr:uid="{00000000-0005-0000-0000-000073110000}"/>
    <cellStyle name="Comma 2 8 2 3" xfId="288" xr:uid="{00000000-0005-0000-0000-000074110000}"/>
    <cellStyle name="Comma 2 8 2 3 2" xfId="1089" xr:uid="{00000000-0005-0000-0000-000075110000}"/>
    <cellStyle name="Comma 2 8 2 3 2 2" xfId="3494" xr:uid="{00000000-0005-0000-0000-000076110000}"/>
    <cellStyle name="Comma 2 8 2 3 2 2 2" xfId="8297" xr:uid="{00000000-0005-0000-0000-000077110000}"/>
    <cellStyle name="Comma 2 8 2 3 2 3" xfId="5896" xr:uid="{00000000-0005-0000-0000-000078110000}"/>
    <cellStyle name="Comma 2 8 2 3 3" xfId="1889" xr:uid="{00000000-0005-0000-0000-000079110000}"/>
    <cellStyle name="Comma 2 8 2 3 3 2" xfId="4294" xr:uid="{00000000-0005-0000-0000-00007A110000}"/>
    <cellStyle name="Comma 2 8 2 3 3 2 2" xfId="9097" xr:uid="{00000000-0005-0000-0000-00007B110000}"/>
    <cellStyle name="Comma 2 8 2 3 3 3" xfId="6696" xr:uid="{00000000-0005-0000-0000-00007C110000}"/>
    <cellStyle name="Comma 2 8 2 3 4" xfId="2694" xr:uid="{00000000-0005-0000-0000-00007D110000}"/>
    <cellStyle name="Comma 2 8 2 3 4 2" xfId="7497" xr:uid="{00000000-0005-0000-0000-00007E110000}"/>
    <cellStyle name="Comma 2 8 2 3 5" xfId="5096" xr:uid="{00000000-0005-0000-0000-00007F110000}"/>
    <cellStyle name="Comma 2 8 2 4" xfId="488" xr:uid="{00000000-0005-0000-0000-000080110000}"/>
    <cellStyle name="Comma 2 8 2 4 2" xfId="1289" xr:uid="{00000000-0005-0000-0000-000081110000}"/>
    <cellStyle name="Comma 2 8 2 4 2 2" xfId="3694" xr:uid="{00000000-0005-0000-0000-000082110000}"/>
    <cellStyle name="Comma 2 8 2 4 2 2 2" xfId="8497" xr:uid="{00000000-0005-0000-0000-000083110000}"/>
    <cellStyle name="Comma 2 8 2 4 2 3" xfId="6096" xr:uid="{00000000-0005-0000-0000-000084110000}"/>
    <cellStyle name="Comma 2 8 2 4 3" xfId="2089" xr:uid="{00000000-0005-0000-0000-000085110000}"/>
    <cellStyle name="Comma 2 8 2 4 3 2" xfId="4494" xr:uid="{00000000-0005-0000-0000-000086110000}"/>
    <cellStyle name="Comma 2 8 2 4 3 2 2" xfId="9297" xr:uid="{00000000-0005-0000-0000-000087110000}"/>
    <cellStyle name="Comma 2 8 2 4 3 3" xfId="6896" xr:uid="{00000000-0005-0000-0000-000088110000}"/>
    <cellStyle name="Comma 2 8 2 4 4" xfId="2894" xr:uid="{00000000-0005-0000-0000-000089110000}"/>
    <cellStyle name="Comma 2 8 2 4 4 2" xfId="7697" xr:uid="{00000000-0005-0000-0000-00008A110000}"/>
    <cellStyle name="Comma 2 8 2 4 5" xfId="5296" xr:uid="{00000000-0005-0000-0000-00008B110000}"/>
    <cellStyle name="Comma 2 8 2 5" xfId="688" xr:uid="{00000000-0005-0000-0000-00008C110000}"/>
    <cellStyle name="Comma 2 8 2 5 2" xfId="1489" xr:uid="{00000000-0005-0000-0000-00008D110000}"/>
    <cellStyle name="Comma 2 8 2 5 2 2" xfId="3894" xr:uid="{00000000-0005-0000-0000-00008E110000}"/>
    <cellStyle name="Comma 2 8 2 5 2 2 2" xfId="8697" xr:uid="{00000000-0005-0000-0000-00008F110000}"/>
    <cellStyle name="Comma 2 8 2 5 2 3" xfId="6296" xr:uid="{00000000-0005-0000-0000-000090110000}"/>
    <cellStyle name="Comma 2 8 2 5 3" xfId="2289" xr:uid="{00000000-0005-0000-0000-000091110000}"/>
    <cellStyle name="Comma 2 8 2 5 3 2" xfId="4694" xr:uid="{00000000-0005-0000-0000-000092110000}"/>
    <cellStyle name="Comma 2 8 2 5 3 2 2" xfId="9497" xr:uid="{00000000-0005-0000-0000-000093110000}"/>
    <cellStyle name="Comma 2 8 2 5 3 3" xfId="7096" xr:uid="{00000000-0005-0000-0000-000094110000}"/>
    <cellStyle name="Comma 2 8 2 5 4" xfId="3094" xr:uid="{00000000-0005-0000-0000-000095110000}"/>
    <cellStyle name="Comma 2 8 2 5 4 2" xfId="7897" xr:uid="{00000000-0005-0000-0000-000096110000}"/>
    <cellStyle name="Comma 2 8 2 5 5" xfId="5496" xr:uid="{00000000-0005-0000-0000-000097110000}"/>
    <cellStyle name="Comma 2 8 2 6" xfId="889" xr:uid="{00000000-0005-0000-0000-000098110000}"/>
    <cellStyle name="Comma 2 8 2 6 2" xfId="3294" xr:uid="{00000000-0005-0000-0000-000099110000}"/>
    <cellStyle name="Comma 2 8 2 6 2 2" xfId="8097" xr:uid="{00000000-0005-0000-0000-00009A110000}"/>
    <cellStyle name="Comma 2 8 2 6 3" xfId="5696" xr:uid="{00000000-0005-0000-0000-00009B110000}"/>
    <cellStyle name="Comma 2 8 2 7" xfId="1689" xr:uid="{00000000-0005-0000-0000-00009C110000}"/>
    <cellStyle name="Comma 2 8 2 7 2" xfId="4094" xr:uid="{00000000-0005-0000-0000-00009D110000}"/>
    <cellStyle name="Comma 2 8 2 7 2 2" xfId="8897" xr:uid="{00000000-0005-0000-0000-00009E110000}"/>
    <cellStyle name="Comma 2 8 2 7 3" xfId="6496" xr:uid="{00000000-0005-0000-0000-00009F110000}"/>
    <cellStyle name="Comma 2 8 2 8" xfId="2494" xr:uid="{00000000-0005-0000-0000-0000A0110000}"/>
    <cellStyle name="Comma 2 8 2 8 2" xfId="7297" xr:uid="{00000000-0005-0000-0000-0000A1110000}"/>
    <cellStyle name="Comma 2 8 2 9" xfId="4896" xr:uid="{00000000-0005-0000-0000-0000A2110000}"/>
    <cellStyle name="Comma 2 8 3" xfId="138" xr:uid="{00000000-0005-0000-0000-0000A3110000}"/>
    <cellStyle name="Comma 2 8 3 2" xfId="338" xr:uid="{00000000-0005-0000-0000-0000A4110000}"/>
    <cellStyle name="Comma 2 8 3 2 2" xfId="1139" xr:uid="{00000000-0005-0000-0000-0000A5110000}"/>
    <cellStyle name="Comma 2 8 3 2 2 2" xfId="3544" xr:uid="{00000000-0005-0000-0000-0000A6110000}"/>
    <cellStyle name="Comma 2 8 3 2 2 2 2" xfId="8347" xr:uid="{00000000-0005-0000-0000-0000A7110000}"/>
    <cellStyle name="Comma 2 8 3 2 2 3" xfId="5946" xr:uid="{00000000-0005-0000-0000-0000A8110000}"/>
    <cellStyle name="Comma 2 8 3 2 3" xfId="1939" xr:uid="{00000000-0005-0000-0000-0000A9110000}"/>
    <cellStyle name="Comma 2 8 3 2 3 2" xfId="4344" xr:uid="{00000000-0005-0000-0000-0000AA110000}"/>
    <cellStyle name="Comma 2 8 3 2 3 2 2" xfId="9147" xr:uid="{00000000-0005-0000-0000-0000AB110000}"/>
    <cellStyle name="Comma 2 8 3 2 3 3" xfId="6746" xr:uid="{00000000-0005-0000-0000-0000AC110000}"/>
    <cellStyle name="Comma 2 8 3 2 4" xfId="2744" xr:uid="{00000000-0005-0000-0000-0000AD110000}"/>
    <cellStyle name="Comma 2 8 3 2 4 2" xfId="7547" xr:uid="{00000000-0005-0000-0000-0000AE110000}"/>
    <cellStyle name="Comma 2 8 3 2 5" xfId="5146" xr:uid="{00000000-0005-0000-0000-0000AF110000}"/>
    <cellStyle name="Comma 2 8 3 3" xfId="538" xr:uid="{00000000-0005-0000-0000-0000B0110000}"/>
    <cellStyle name="Comma 2 8 3 3 2" xfId="1339" xr:uid="{00000000-0005-0000-0000-0000B1110000}"/>
    <cellStyle name="Comma 2 8 3 3 2 2" xfId="3744" xr:uid="{00000000-0005-0000-0000-0000B2110000}"/>
    <cellStyle name="Comma 2 8 3 3 2 2 2" xfId="8547" xr:uid="{00000000-0005-0000-0000-0000B3110000}"/>
    <cellStyle name="Comma 2 8 3 3 2 3" xfId="6146" xr:uid="{00000000-0005-0000-0000-0000B4110000}"/>
    <cellStyle name="Comma 2 8 3 3 3" xfId="2139" xr:uid="{00000000-0005-0000-0000-0000B5110000}"/>
    <cellStyle name="Comma 2 8 3 3 3 2" xfId="4544" xr:uid="{00000000-0005-0000-0000-0000B6110000}"/>
    <cellStyle name="Comma 2 8 3 3 3 2 2" xfId="9347" xr:uid="{00000000-0005-0000-0000-0000B7110000}"/>
    <cellStyle name="Comma 2 8 3 3 3 3" xfId="6946" xr:uid="{00000000-0005-0000-0000-0000B8110000}"/>
    <cellStyle name="Comma 2 8 3 3 4" xfId="2944" xr:uid="{00000000-0005-0000-0000-0000B9110000}"/>
    <cellStyle name="Comma 2 8 3 3 4 2" xfId="7747" xr:uid="{00000000-0005-0000-0000-0000BA110000}"/>
    <cellStyle name="Comma 2 8 3 3 5" xfId="5346" xr:uid="{00000000-0005-0000-0000-0000BB110000}"/>
    <cellStyle name="Comma 2 8 3 4" xfId="738" xr:uid="{00000000-0005-0000-0000-0000BC110000}"/>
    <cellStyle name="Comma 2 8 3 4 2" xfId="1539" xr:uid="{00000000-0005-0000-0000-0000BD110000}"/>
    <cellStyle name="Comma 2 8 3 4 2 2" xfId="3944" xr:uid="{00000000-0005-0000-0000-0000BE110000}"/>
    <cellStyle name="Comma 2 8 3 4 2 2 2" xfId="8747" xr:uid="{00000000-0005-0000-0000-0000BF110000}"/>
    <cellStyle name="Comma 2 8 3 4 2 3" xfId="6346" xr:uid="{00000000-0005-0000-0000-0000C0110000}"/>
    <cellStyle name="Comma 2 8 3 4 3" xfId="2339" xr:uid="{00000000-0005-0000-0000-0000C1110000}"/>
    <cellStyle name="Comma 2 8 3 4 3 2" xfId="4744" xr:uid="{00000000-0005-0000-0000-0000C2110000}"/>
    <cellStyle name="Comma 2 8 3 4 3 2 2" xfId="9547" xr:uid="{00000000-0005-0000-0000-0000C3110000}"/>
    <cellStyle name="Comma 2 8 3 4 3 3" xfId="7146" xr:uid="{00000000-0005-0000-0000-0000C4110000}"/>
    <cellStyle name="Comma 2 8 3 4 4" xfId="3144" xr:uid="{00000000-0005-0000-0000-0000C5110000}"/>
    <cellStyle name="Comma 2 8 3 4 4 2" xfId="7947" xr:uid="{00000000-0005-0000-0000-0000C6110000}"/>
    <cellStyle name="Comma 2 8 3 4 5" xfId="5546" xr:uid="{00000000-0005-0000-0000-0000C7110000}"/>
    <cellStyle name="Comma 2 8 3 5" xfId="939" xr:uid="{00000000-0005-0000-0000-0000C8110000}"/>
    <cellStyle name="Comma 2 8 3 5 2" xfId="3344" xr:uid="{00000000-0005-0000-0000-0000C9110000}"/>
    <cellStyle name="Comma 2 8 3 5 2 2" xfId="8147" xr:uid="{00000000-0005-0000-0000-0000CA110000}"/>
    <cellStyle name="Comma 2 8 3 5 3" xfId="5746" xr:uid="{00000000-0005-0000-0000-0000CB110000}"/>
    <cellStyle name="Comma 2 8 3 6" xfId="1739" xr:uid="{00000000-0005-0000-0000-0000CC110000}"/>
    <cellStyle name="Comma 2 8 3 6 2" xfId="4144" xr:uid="{00000000-0005-0000-0000-0000CD110000}"/>
    <cellStyle name="Comma 2 8 3 6 2 2" xfId="8947" xr:uid="{00000000-0005-0000-0000-0000CE110000}"/>
    <cellStyle name="Comma 2 8 3 6 3" xfId="6546" xr:uid="{00000000-0005-0000-0000-0000CF110000}"/>
    <cellStyle name="Comma 2 8 3 7" xfId="2544" xr:uid="{00000000-0005-0000-0000-0000D0110000}"/>
    <cellStyle name="Comma 2 8 3 7 2" xfId="7347" xr:uid="{00000000-0005-0000-0000-0000D1110000}"/>
    <cellStyle name="Comma 2 8 3 8" xfId="4946" xr:uid="{00000000-0005-0000-0000-0000D2110000}"/>
    <cellStyle name="Comma 2 8 4" xfId="238" xr:uid="{00000000-0005-0000-0000-0000D3110000}"/>
    <cellStyle name="Comma 2 8 4 2" xfId="1039" xr:uid="{00000000-0005-0000-0000-0000D4110000}"/>
    <cellStyle name="Comma 2 8 4 2 2" xfId="3444" xr:uid="{00000000-0005-0000-0000-0000D5110000}"/>
    <cellStyle name="Comma 2 8 4 2 2 2" xfId="8247" xr:uid="{00000000-0005-0000-0000-0000D6110000}"/>
    <cellStyle name="Comma 2 8 4 2 3" xfId="5846" xr:uid="{00000000-0005-0000-0000-0000D7110000}"/>
    <cellStyle name="Comma 2 8 4 3" xfId="1839" xr:uid="{00000000-0005-0000-0000-0000D8110000}"/>
    <cellStyle name="Comma 2 8 4 3 2" xfId="4244" xr:uid="{00000000-0005-0000-0000-0000D9110000}"/>
    <cellStyle name="Comma 2 8 4 3 2 2" xfId="9047" xr:uid="{00000000-0005-0000-0000-0000DA110000}"/>
    <cellStyle name="Comma 2 8 4 3 3" xfId="6646" xr:uid="{00000000-0005-0000-0000-0000DB110000}"/>
    <cellStyle name="Comma 2 8 4 4" xfId="2644" xr:uid="{00000000-0005-0000-0000-0000DC110000}"/>
    <cellStyle name="Comma 2 8 4 4 2" xfId="7447" xr:uid="{00000000-0005-0000-0000-0000DD110000}"/>
    <cellStyle name="Comma 2 8 4 5" xfId="5046" xr:uid="{00000000-0005-0000-0000-0000DE110000}"/>
    <cellStyle name="Comma 2 8 5" xfId="438" xr:uid="{00000000-0005-0000-0000-0000DF110000}"/>
    <cellStyle name="Comma 2 8 5 2" xfId="1239" xr:uid="{00000000-0005-0000-0000-0000E0110000}"/>
    <cellStyle name="Comma 2 8 5 2 2" xfId="3644" xr:uid="{00000000-0005-0000-0000-0000E1110000}"/>
    <cellStyle name="Comma 2 8 5 2 2 2" xfId="8447" xr:uid="{00000000-0005-0000-0000-0000E2110000}"/>
    <cellStyle name="Comma 2 8 5 2 3" xfId="6046" xr:uid="{00000000-0005-0000-0000-0000E3110000}"/>
    <cellStyle name="Comma 2 8 5 3" xfId="2039" xr:uid="{00000000-0005-0000-0000-0000E4110000}"/>
    <cellStyle name="Comma 2 8 5 3 2" xfId="4444" xr:uid="{00000000-0005-0000-0000-0000E5110000}"/>
    <cellStyle name="Comma 2 8 5 3 2 2" xfId="9247" xr:uid="{00000000-0005-0000-0000-0000E6110000}"/>
    <cellStyle name="Comma 2 8 5 3 3" xfId="6846" xr:uid="{00000000-0005-0000-0000-0000E7110000}"/>
    <cellStyle name="Comma 2 8 5 4" xfId="2844" xr:uid="{00000000-0005-0000-0000-0000E8110000}"/>
    <cellStyle name="Comma 2 8 5 4 2" xfId="7647" xr:uid="{00000000-0005-0000-0000-0000E9110000}"/>
    <cellStyle name="Comma 2 8 5 5" xfId="5246" xr:uid="{00000000-0005-0000-0000-0000EA110000}"/>
    <cellStyle name="Comma 2 8 6" xfId="638" xr:uid="{00000000-0005-0000-0000-0000EB110000}"/>
    <cellStyle name="Comma 2 8 6 2" xfId="1439" xr:uid="{00000000-0005-0000-0000-0000EC110000}"/>
    <cellStyle name="Comma 2 8 6 2 2" xfId="3844" xr:uid="{00000000-0005-0000-0000-0000ED110000}"/>
    <cellStyle name="Comma 2 8 6 2 2 2" xfId="8647" xr:uid="{00000000-0005-0000-0000-0000EE110000}"/>
    <cellStyle name="Comma 2 8 6 2 3" xfId="6246" xr:uid="{00000000-0005-0000-0000-0000EF110000}"/>
    <cellStyle name="Comma 2 8 6 3" xfId="2239" xr:uid="{00000000-0005-0000-0000-0000F0110000}"/>
    <cellStyle name="Comma 2 8 6 3 2" xfId="4644" xr:uid="{00000000-0005-0000-0000-0000F1110000}"/>
    <cellStyle name="Comma 2 8 6 3 2 2" xfId="9447" xr:uid="{00000000-0005-0000-0000-0000F2110000}"/>
    <cellStyle name="Comma 2 8 6 3 3" xfId="7046" xr:uid="{00000000-0005-0000-0000-0000F3110000}"/>
    <cellStyle name="Comma 2 8 6 4" xfId="3044" xr:uid="{00000000-0005-0000-0000-0000F4110000}"/>
    <cellStyle name="Comma 2 8 6 4 2" xfId="7847" xr:uid="{00000000-0005-0000-0000-0000F5110000}"/>
    <cellStyle name="Comma 2 8 6 5" xfId="5446" xr:uid="{00000000-0005-0000-0000-0000F6110000}"/>
    <cellStyle name="Comma 2 8 7" xfId="839" xr:uid="{00000000-0005-0000-0000-0000F7110000}"/>
    <cellStyle name="Comma 2 8 7 2" xfId="3244" xr:uid="{00000000-0005-0000-0000-0000F8110000}"/>
    <cellStyle name="Comma 2 8 7 2 2" xfId="8047" xr:uid="{00000000-0005-0000-0000-0000F9110000}"/>
    <cellStyle name="Comma 2 8 7 3" xfId="5646" xr:uid="{00000000-0005-0000-0000-0000FA110000}"/>
    <cellStyle name="Comma 2 8 8" xfId="1639" xr:uid="{00000000-0005-0000-0000-0000FB110000}"/>
    <cellStyle name="Comma 2 8 8 2" xfId="4044" xr:uid="{00000000-0005-0000-0000-0000FC110000}"/>
    <cellStyle name="Comma 2 8 8 2 2" xfId="8847" xr:uid="{00000000-0005-0000-0000-0000FD110000}"/>
    <cellStyle name="Comma 2 8 8 3" xfId="6446" xr:uid="{00000000-0005-0000-0000-0000FE110000}"/>
    <cellStyle name="Comma 2 8 9" xfId="2444" xr:uid="{00000000-0005-0000-0000-0000FF110000}"/>
    <cellStyle name="Comma 2 8 9 2" xfId="7247" xr:uid="{00000000-0005-0000-0000-000000120000}"/>
    <cellStyle name="Comma 2 9" xfId="47" xr:uid="{00000000-0005-0000-0000-000001120000}"/>
    <cellStyle name="Comma 2 9 10" xfId="4856" xr:uid="{00000000-0005-0000-0000-000002120000}"/>
    <cellStyle name="Comma 2 9 2" xfId="98" xr:uid="{00000000-0005-0000-0000-000003120000}"/>
    <cellStyle name="Comma 2 9 2 2" xfId="198" xr:uid="{00000000-0005-0000-0000-000004120000}"/>
    <cellStyle name="Comma 2 9 2 2 2" xfId="398" xr:uid="{00000000-0005-0000-0000-000005120000}"/>
    <cellStyle name="Comma 2 9 2 2 2 2" xfId="1199" xr:uid="{00000000-0005-0000-0000-000006120000}"/>
    <cellStyle name="Comma 2 9 2 2 2 2 2" xfId="3604" xr:uid="{00000000-0005-0000-0000-000007120000}"/>
    <cellStyle name="Comma 2 9 2 2 2 2 2 2" xfId="8407" xr:uid="{00000000-0005-0000-0000-000008120000}"/>
    <cellStyle name="Comma 2 9 2 2 2 2 3" xfId="6006" xr:uid="{00000000-0005-0000-0000-000009120000}"/>
    <cellStyle name="Comma 2 9 2 2 2 3" xfId="1999" xr:uid="{00000000-0005-0000-0000-00000A120000}"/>
    <cellStyle name="Comma 2 9 2 2 2 3 2" xfId="4404" xr:uid="{00000000-0005-0000-0000-00000B120000}"/>
    <cellStyle name="Comma 2 9 2 2 2 3 2 2" xfId="9207" xr:uid="{00000000-0005-0000-0000-00000C120000}"/>
    <cellStyle name="Comma 2 9 2 2 2 3 3" xfId="6806" xr:uid="{00000000-0005-0000-0000-00000D120000}"/>
    <cellStyle name="Comma 2 9 2 2 2 4" xfId="2804" xr:uid="{00000000-0005-0000-0000-00000E120000}"/>
    <cellStyle name="Comma 2 9 2 2 2 4 2" xfId="7607" xr:uid="{00000000-0005-0000-0000-00000F120000}"/>
    <cellStyle name="Comma 2 9 2 2 2 5" xfId="5206" xr:uid="{00000000-0005-0000-0000-000010120000}"/>
    <cellStyle name="Comma 2 9 2 2 3" xfId="598" xr:uid="{00000000-0005-0000-0000-000011120000}"/>
    <cellStyle name="Comma 2 9 2 2 3 2" xfId="1399" xr:uid="{00000000-0005-0000-0000-000012120000}"/>
    <cellStyle name="Comma 2 9 2 2 3 2 2" xfId="3804" xr:uid="{00000000-0005-0000-0000-000013120000}"/>
    <cellStyle name="Comma 2 9 2 2 3 2 2 2" xfId="8607" xr:uid="{00000000-0005-0000-0000-000014120000}"/>
    <cellStyle name="Comma 2 9 2 2 3 2 3" xfId="6206" xr:uid="{00000000-0005-0000-0000-000015120000}"/>
    <cellStyle name="Comma 2 9 2 2 3 3" xfId="2199" xr:uid="{00000000-0005-0000-0000-000016120000}"/>
    <cellStyle name="Comma 2 9 2 2 3 3 2" xfId="4604" xr:uid="{00000000-0005-0000-0000-000017120000}"/>
    <cellStyle name="Comma 2 9 2 2 3 3 2 2" xfId="9407" xr:uid="{00000000-0005-0000-0000-000018120000}"/>
    <cellStyle name="Comma 2 9 2 2 3 3 3" xfId="7006" xr:uid="{00000000-0005-0000-0000-000019120000}"/>
    <cellStyle name="Comma 2 9 2 2 3 4" xfId="3004" xr:uid="{00000000-0005-0000-0000-00001A120000}"/>
    <cellStyle name="Comma 2 9 2 2 3 4 2" xfId="7807" xr:uid="{00000000-0005-0000-0000-00001B120000}"/>
    <cellStyle name="Comma 2 9 2 2 3 5" xfId="5406" xr:uid="{00000000-0005-0000-0000-00001C120000}"/>
    <cellStyle name="Comma 2 9 2 2 4" xfId="798" xr:uid="{00000000-0005-0000-0000-00001D120000}"/>
    <cellStyle name="Comma 2 9 2 2 4 2" xfId="1599" xr:uid="{00000000-0005-0000-0000-00001E120000}"/>
    <cellStyle name="Comma 2 9 2 2 4 2 2" xfId="4004" xr:uid="{00000000-0005-0000-0000-00001F120000}"/>
    <cellStyle name="Comma 2 9 2 2 4 2 2 2" xfId="8807" xr:uid="{00000000-0005-0000-0000-000020120000}"/>
    <cellStyle name="Comma 2 9 2 2 4 2 3" xfId="6406" xr:uid="{00000000-0005-0000-0000-000021120000}"/>
    <cellStyle name="Comma 2 9 2 2 4 3" xfId="2399" xr:uid="{00000000-0005-0000-0000-000022120000}"/>
    <cellStyle name="Comma 2 9 2 2 4 3 2" xfId="4804" xr:uid="{00000000-0005-0000-0000-000023120000}"/>
    <cellStyle name="Comma 2 9 2 2 4 3 2 2" xfId="9607" xr:uid="{00000000-0005-0000-0000-000024120000}"/>
    <cellStyle name="Comma 2 9 2 2 4 3 3" xfId="7206" xr:uid="{00000000-0005-0000-0000-000025120000}"/>
    <cellStyle name="Comma 2 9 2 2 4 4" xfId="3204" xr:uid="{00000000-0005-0000-0000-000026120000}"/>
    <cellStyle name="Comma 2 9 2 2 4 4 2" xfId="8007" xr:uid="{00000000-0005-0000-0000-000027120000}"/>
    <cellStyle name="Comma 2 9 2 2 4 5" xfId="5606" xr:uid="{00000000-0005-0000-0000-000028120000}"/>
    <cellStyle name="Comma 2 9 2 2 5" xfId="999" xr:uid="{00000000-0005-0000-0000-000029120000}"/>
    <cellStyle name="Comma 2 9 2 2 5 2" xfId="3404" xr:uid="{00000000-0005-0000-0000-00002A120000}"/>
    <cellStyle name="Comma 2 9 2 2 5 2 2" xfId="8207" xr:uid="{00000000-0005-0000-0000-00002B120000}"/>
    <cellStyle name="Comma 2 9 2 2 5 3" xfId="5806" xr:uid="{00000000-0005-0000-0000-00002C120000}"/>
    <cellStyle name="Comma 2 9 2 2 6" xfId="1799" xr:uid="{00000000-0005-0000-0000-00002D120000}"/>
    <cellStyle name="Comma 2 9 2 2 6 2" xfId="4204" xr:uid="{00000000-0005-0000-0000-00002E120000}"/>
    <cellStyle name="Comma 2 9 2 2 6 2 2" xfId="9007" xr:uid="{00000000-0005-0000-0000-00002F120000}"/>
    <cellStyle name="Comma 2 9 2 2 6 3" xfId="6606" xr:uid="{00000000-0005-0000-0000-000030120000}"/>
    <cellStyle name="Comma 2 9 2 2 7" xfId="2604" xr:uid="{00000000-0005-0000-0000-000031120000}"/>
    <cellStyle name="Comma 2 9 2 2 7 2" xfId="7407" xr:uid="{00000000-0005-0000-0000-000032120000}"/>
    <cellStyle name="Comma 2 9 2 2 8" xfId="5006" xr:uid="{00000000-0005-0000-0000-000033120000}"/>
    <cellStyle name="Comma 2 9 2 3" xfId="298" xr:uid="{00000000-0005-0000-0000-000034120000}"/>
    <cellStyle name="Comma 2 9 2 3 2" xfId="1099" xr:uid="{00000000-0005-0000-0000-000035120000}"/>
    <cellStyle name="Comma 2 9 2 3 2 2" xfId="3504" xr:uid="{00000000-0005-0000-0000-000036120000}"/>
    <cellStyle name="Comma 2 9 2 3 2 2 2" xfId="8307" xr:uid="{00000000-0005-0000-0000-000037120000}"/>
    <cellStyle name="Comma 2 9 2 3 2 3" xfId="5906" xr:uid="{00000000-0005-0000-0000-000038120000}"/>
    <cellStyle name="Comma 2 9 2 3 3" xfId="1899" xr:uid="{00000000-0005-0000-0000-000039120000}"/>
    <cellStyle name="Comma 2 9 2 3 3 2" xfId="4304" xr:uid="{00000000-0005-0000-0000-00003A120000}"/>
    <cellStyle name="Comma 2 9 2 3 3 2 2" xfId="9107" xr:uid="{00000000-0005-0000-0000-00003B120000}"/>
    <cellStyle name="Comma 2 9 2 3 3 3" xfId="6706" xr:uid="{00000000-0005-0000-0000-00003C120000}"/>
    <cellStyle name="Comma 2 9 2 3 4" xfId="2704" xr:uid="{00000000-0005-0000-0000-00003D120000}"/>
    <cellStyle name="Comma 2 9 2 3 4 2" xfId="7507" xr:uid="{00000000-0005-0000-0000-00003E120000}"/>
    <cellStyle name="Comma 2 9 2 3 5" xfId="5106" xr:uid="{00000000-0005-0000-0000-00003F120000}"/>
    <cellStyle name="Comma 2 9 2 4" xfId="498" xr:uid="{00000000-0005-0000-0000-000040120000}"/>
    <cellStyle name="Comma 2 9 2 4 2" xfId="1299" xr:uid="{00000000-0005-0000-0000-000041120000}"/>
    <cellStyle name="Comma 2 9 2 4 2 2" xfId="3704" xr:uid="{00000000-0005-0000-0000-000042120000}"/>
    <cellStyle name="Comma 2 9 2 4 2 2 2" xfId="8507" xr:uid="{00000000-0005-0000-0000-000043120000}"/>
    <cellStyle name="Comma 2 9 2 4 2 3" xfId="6106" xr:uid="{00000000-0005-0000-0000-000044120000}"/>
    <cellStyle name="Comma 2 9 2 4 3" xfId="2099" xr:uid="{00000000-0005-0000-0000-000045120000}"/>
    <cellStyle name="Comma 2 9 2 4 3 2" xfId="4504" xr:uid="{00000000-0005-0000-0000-000046120000}"/>
    <cellStyle name="Comma 2 9 2 4 3 2 2" xfId="9307" xr:uid="{00000000-0005-0000-0000-000047120000}"/>
    <cellStyle name="Comma 2 9 2 4 3 3" xfId="6906" xr:uid="{00000000-0005-0000-0000-000048120000}"/>
    <cellStyle name="Comma 2 9 2 4 4" xfId="2904" xr:uid="{00000000-0005-0000-0000-000049120000}"/>
    <cellStyle name="Comma 2 9 2 4 4 2" xfId="7707" xr:uid="{00000000-0005-0000-0000-00004A120000}"/>
    <cellStyle name="Comma 2 9 2 4 5" xfId="5306" xr:uid="{00000000-0005-0000-0000-00004B120000}"/>
    <cellStyle name="Comma 2 9 2 5" xfId="698" xr:uid="{00000000-0005-0000-0000-00004C120000}"/>
    <cellStyle name="Comma 2 9 2 5 2" xfId="1499" xr:uid="{00000000-0005-0000-0000-00004D120000}"/>
    <cellStyle name="Comma 2 9 2 5 2 2" xfId="3904" xr:uid="{00000000-0005-0000-0000-00004E120000}"/>
    <cellStyle name="Comma 2 9 2 5 2 2 2" xfId="8707" xr:uid="{00000000-0005-0000-0000-00004F120000}"/>
    <cellStyle name="Comma 2 9 2 5 2 3" xfId="6306" xr:uid="{00000000-0005-0000-0000-000050120000}"/>
    <cellStyle name="Comma 2 9 2 5 3" xfId="2299" xr:uid="{00000000-0005-0000-0000-000051120000}"/>
    <cellStyle name="Comma 2 9 2 5 3 2" xfId="4704" xr:uid="{00000000-0005-0000-0000-000052120000}"/>
    <cellStyle name="Comma 2 9 2 5 3 2 2" xfId="9507" xr:uid="{00000000-0005-0000-0000-000053120000}"/>
    <cellStyle name="Comma 2 9 2 5 3 3" xfId="7106" xr:uid="{00000000-0005-0000-0000-000054120000}"/>
    <cellStyle name="Comma 2 9 2 5 4" xfId="3104" xr:uid="{00000000-0005-0000-0000-000055120000}"/>
    <cellStyle name="Comma 2 9 2 5 4 2" xfId="7907" xr:uid="{00000000-0005-0000-0000-000056120000}"/>
    <cellStyle name="Comma 2 9 2 5 5" xfId="5506" xr:uid="{00000000-0005-0000-0000-000057120000}"/>
    <cellStyle name="Comma 2 9 2 6" xfId="899" xr:uid="{00000000-0005-0000-0000-000058120000}"/>
    <cellStyle name="Comma 2 9 2 6 2" xfId="3304" xr:uid="{00000000-0005-0000-0000-000059120000}"/>
    <cellStyle name="Comma 2 9 2 6 2 2" xfId="8107" xr:uid="{00000000-0005-0000-0000-00005A120000}"/>
    <cellStyle name="Comma 2 9 2 6 3" xfId="5706" xr:uid="{00000000-0005-0000-0000-00005B120000}"/>
    <cellStyle name="Comma 2 9 2 7" xfId="1699" xr:uid="{00000000-0005-0000-0000-00005C120000}"/>
    <cellStyle name="Comma 2 9 2 7 2" xfId="4104" xr:uid="{00000000-0005-0000-0000-00005D120000}"/>
    <cellStyle name="Comma 2 9 2 7 2 2" xfId="8907" xr:uid="{00000000-0005-0000-0000-00005E120000}"/>
    <cellStyle name="Comma 2 9 2 7 3" xfId="6506" xr:uid="{00000000-0005-0000-0000-00005F120000}"/>
    <cellStyle name="Comma 2 9 2 8" xfId="2504" xr:uid="{00000000-0005-0000-0000-000060120000}"/>
    <cellStyle name="Comma 2 9 2 8 2" xfId="7307" xr:uid="{00000000-0005-0000-0000-000061120000}"/>
    <cellStyle name="Comma 2 9 2 9" xfId="4906" xr:uid="{00000000-0005-0000-0000-000062120000}"/>
    <cellStyle name="Comma 2 9 3" xfId="148" xr:uid="{00000000-0005-0000-0000-000063120000}"/>
    <cellStyle name="Comma 2 9 3 2" xfId="348" xr:uid="{00000000-0005-0000-0000-000064120000}"/>
    <cellStyle name="Comma 2 9 3 2 2" xfId="1149" xr:uid="{00000000-0005-0000-0000-000065120000}"/>
    <cellStyle name="Comma 2 9 3 2 2 2" xfId="3554" xr:uid="{00000000-0005-0000-0000-000066120000}"/>
    <cellStyle name="Comma 2 9 3 2 2 2 2" xfId="8357" xr:uid="{00000000-0005-0000-0000-000067120000}"/>
    <cellStyle name="Comma 2 9 3 2 2 3" xfId="5956" xr:uid="{00000000-0005-0000-0000-000068120000}"/>
    <cellStyle name="Comma 2 9 3 2 3" xfId="1949" xr:uid="{00000000-0005-0000-0000-000069120000}"/>
    <cellStyle name="Comma 2 9 3 2 3 2" xfId="4354" xr:uid="{00000000-0005-0000-0000-00006A120000}"/>
    <cellStyle name="Comma 2 9 3 2 3 2 2" xfId="9157" xr:uid="{00000000-0005-0000-0000-00006B120000}"/>
    <cellStyle name="Comma 2 9 3 2 3 3" xfId="6756" xr:uid="{00000000-0005-0000-0000-00006C120000}"/>
    <cellStyle name="Comma 2 9 3 2 4" xfId="2754" xr:uid="{00000000-0005-0000-0000-00006D120000}"/>
    <cellStyle name="Comma 2 9 3 2 4 2" xfId="7557" xr:uid="{00000000-0005-0000-0000-00006E120000}"/>
    <cellStyle name="Comma 2 9 3 2 5" xfId="5156" xr:uid="{00000000-0005-0000-0000-00006F120000}"/>
    <cellStyle name="Comma 2 9 3 3" xfId="548" xr:uid="{00000000-0005-0000-0000-000070120000}"/>
    <cellStyle name="Comma 2 9 3 3 2" xfId="1349" xr:uid="{00000000-0005-0000-0000-000071120000}"/>
    <cellStyle name="Comma 2 9 3 3 2 2" xfId="3754" xr:uid="{00000000-0005-0000-0000-000072120000}"/>
    <cellStyle name="Comma 2 9 3 3 2 2 2" xfId="8557" xr:uid="{00000000-0005-0000-0000-000073120000}"/>
    <cellStyle name="Comma 2 9 3 3 2 3" xfId="6156" xr:uid="{00000000-0005-0000-0000-000074120000}"/>
    <cellStyle name="Comma 2 9 3 3 3" xfId="2149" xr:uid="{00000000-0005-0000-0000-000075120000}"/>
    <cellStyle name="Comma 2 9 3 3 3 2" xfId="4554" xr:uid="{00000000-0005-0000-0000-000076120000}"/>
    <cellStyle name="Comma 2 9 3 3 3 2 2" xfId="9357" xr:uid="{00000000-0005-0000-0000-000077120000}"/>
    <cellStyle name="Comma 2 9 3 3 3 3" xfId="6956" xr:uid="{00000000-0005-0000-0000-000078120000}"/>
    <cellStyle name="Comma 2 9 3 3 4" xfId="2954" xr:uid="{00000000-0005-0000-0000-000079120000}"/>
    <cellStyle name="Comma 2 9 3 3 4 2" xfId="7757" xr:uid="{00000000-0005-0000-0000-00007A120000}"/>
    <cellStyle name="Comma 2 9 3 3 5" xfId="5356" xr:uid="{00000000-0005-0000-0000-00007B120000}"/>
    <cellStyle name="Comma 2 9 3 4" xfId="748" xr:uid="{00000000-0005-0000-0000-00007C120000}"/>
    <cellStyle name="Comma 2 9 3 4 2" xfId="1549" xr:uid="{00000000-0005-0000-0000-00007D120000}"/>
    <cellStyle name="Comma 2 9 3 4 2 2" xfId="3954" xr:uid="{00000000-0005-0000-0000-00007E120000}"/>
    <cellStyle name="Comma 2 9 3 4 2 2 2" xfId="8757" xr:uid="{00000000-0005-0000-0000-00007F120000}"/>
    <cellStyle name="Comma 2 9 3 4 2 3" xfId="6356" xr:uid="{00000000-0005-0000-0000-000080120000}"/>
    <cellStyle name="Comma 2 9 3 4 3" xfId="2349" xr:uid="{00000000-0005-0000-0000-000081120000}"/>
    <cellStyle name="Comma 2 9 3 4 3 2" xfId="4754" xr:uid="{00000000-0005-0000-0000-000082120000}"/>
    <cellStyle name="Comma 2 9 3 4 3 2 2" xfId="9557" xr:uid="{00000000-0005-0000-0000-000083120000}"/>
    <cellStyle name="Comma 2 9 3 4 3 3" xfId="7156" xr:uid="{00000000-0005-0000-0000-000084120000}"/>
    <cellStyle name="Comma 2 9 3 4 4" xfId="3154" xr:uid="{00000000-0005-0000-0000-000085120000}"/>
    <cellStyle name="Comma 2 9 3 4 4 2" xfId="7957" xr:uid="{00000000-0005-0000-0000-000086120000}"/>
    <cellStyle name="Comma 2 9 3 4 5" xfId="5556" xr:uid="{00000000-0005-0000-0000-000087120000}"/>
    <cellStyle name="Comma 2 9 3 5" xfId="949" xr:uid="{00000000-0005-0000-0000-000088120000}"/>
    <cellStyle name="Comma 2 9 3 5 2" xfId="3354" xr:uid="{00000000-0005-0000-0000-000089120000}"/>
    <cellStyle name="Comma 2 9 3 5 2 2" xfId="8157" xr:uid="{00000000-0005-0000-0000-00008A120000}"/>
    <cellStyle name="Comma 2 9 3 5 3" xfId="5756" xr:uid="{00000000-0005-0000-0000-00008B120000}"/>
    <cellStyle name="Comma 2 9 3 6" xfId="1749" xr:uid="{00000000-0005-0000-0000-00008C120000}"/>
    <cellStyle name="Comma 2 9 3 6 2" xfId="4154" xr:uid="{00000000-0005-0000-0000-00008D120000}"/>
    <cellStyle name="Comma 2 9 3 6 2 2" xfId="8957" xr:uid="{00000000-0005-0000-0000-00008E120000}"/>
    <cellStyle name="Comma 2 9 3 6 3" xfId="6556" xr:uid="{00000000-0005-0000-0000-00008F120000}"/>
    <cellStyle name="Comma 2 9 3 7" xfId="2554" xr:uid="{00000000-0005-0000-0000-000090120000}"/>
    <cellStyle name="Comma 2 9 3 7 2" xfId="7357" xr:uid="{00000000-0005-0000-0000-000091120000}"/>
    <cellStyle name="Comma 2 9 3 8" xfId="4956" xr:uid="{00000000-0005-0000-0000-000092120000}"/>
    <cellStyle name="Comma 2 9 4" xfId="248" xr:uid="{00000000-0005-0000-0000-000093120000}"/>
    <cellStyle name="Comma 2 9 4 2" xfId="1049" xr:uid="{00000000-0005-0000-0000-000094120000}"/>
    <cellStyle name="Comma 2 9 4 2 2" xfId="3454" xr:uid="{00000000-0005-0000-0000-000095120000}"/>
    <cellStyle name="Comma 2 9 4 2 2 2" xfId="8257" xr:uid="{00000000-0005-0000-0000-000096120000}"/>
    <cellStyle name="Comma 2 9 4 2 3" xfId="5856" xr:uid="{00000000-0005-0000-0000-000097120000}"/>
    <cellStyle name="Comma 2 9 4 3" xfId="1849" xr:uid="{00000000-0005-0000-0000-000098120000}"/>
    <cellStyle name="Comma 2 9 4 3 2" xfId="4254" xr:uid="{00000000-0005-0000-0000-000099120000}"/>
    <cellStyle name="Comma 2 9 4 3 2 2" xfId="9057" xr:uid="{00000000-0005-0000-0000-00009A120000}"/>
    <cellStyle name="Comma 2 9 4 3 3" xfId="6656" xr:uid="{00000000-0005-0000-0000-00009B120000}"/>
    <cellStyle name="Comma 2 9 4 4" xfId="2654" xr:uid="{00000000-0005-0000-0000-00009C120000}"/>
    <cellStyle name="Comma 2 9 4 4 2" xfId="7457" xr:uid="{00000000-0005-0000-0000-00009D120000}"/>
    <cellStyle name="Comma 2 9 4 5" xfId="5056" xr:uid="{00000000-0005-0000-0000-00009E120000}"/>
    <cellStyle name="Comma 2 9 5" xfId="448" xr:uid="{00000000-0005-0000-0000-00009F120000}"/>
    <cellStyle name="Comma 2 9 5 2" xfId="1249" xr:uid="{00000000-0005-0000-0000-0000A0120000}"/>
    <cellStyle name="Comma 2 9 5 2 2" xfId="3654" xr:uid="{00000000-0005-0000-0000-0000A1120000}"/>
    <cellStyle name="Comma 2 9 5 2 2 2" xfId="8457" xr:uid="{00000000-0005-0000-0000-0000A2120000}"/>
    <cellStyle name="Comma 2 9 5 2 3" xfId="6056" xr:uid="{00000000-0005-0000-0000-0000A3120000}"/>
    <cellStyle name="Comma 2 9 5 3" xfId="2049" xr:uid="{00000000-0005-0000-0000-0000A4120000}"/>
    <cellStyle name="Comma 2 9 5 3 2" xfId="4454" xr:uid="{00000000-0005-0000-0000-0000A5120000}"/>
    <cellStyle name="Comma 2 9 5 3 2 2" xfId="9257" xr:uid="{00000000-0005-0000-0000-0000A6120000}"/>
    <cellStyle name="Comma 2 9 5 3 3" xfId="6856" xr:uid="{00000000-0005-0000-0000-0000A7120000}"/>
    <cellStyle name="Comma 2 9 5 4" xfId="2854" xr:uid="{00000000-0005-0000-0000-0000A8120000}"/>
    <cellStyle name="Comma 2 9 5 4 2" xfId="7657" xr:uid="{00000000-0005-0000-0000-0000A9120000}"/>
    <cellStyle name="Comma 2 9 5 5" xfId="5256" xr:uid="{00000000-0005-0000-0000-0000AA120000}"/>
    <cellStyle name="Comma 2 9 6" xfId="648" xr:uid="{00000000-0005-0000-0000-0000AB120000}"/>
    <cellStyle name="Comma 2 9 6 2" xfId="1449" xr:uid="{00000000-0005-0000-0000-0000AC120000}"/>
    <cellStyle name="Comma 2 9 6 2 2" xfId="3854" xr:uid="{00000000-0005-0000-0000-0000AD120000}"/>
    <cellStyle name="Comma 2 9 6 2 2 2" xfId="8657" xr:uid="{00000000-0005-0000-0000-0000AE120000}"/>
    <cellStyle name="Comma 2 9 6 2 3" xfId="6256" xr:uid="{00000000-0005-0000-0000-0000AF120000}"/>
    <cellStyle name="Comma 2 9 6 3" xfId="2249" xr:uid="{00000000-0005-0000-0000-0000B0120000}"/>
    <cellStyle name="Comma 2 9 6 3 2" xfId="4654" xr:uid="{00000000-0005-0000-0000-0000B1120000}"/>
    <cellStyle name="Comma 2 9 6 3 2 2" xfId="9457" xr:uid="{00000000-0005-0000-0000-0000B2120000}"/>
    <cellStyle name="Comma 2 9 6 3 3" xfId="7056" xr:uid="{00000000-0005-0000-0000-0000B3120000}"/>
    <cellStyle name="Comma 2 9 6 4" xfId="3054" xr:uid="{00000000-0005-0000-0000-0000B4120000}"/>
    <cellStyle name="Comma 2 9 6 4 2" xfId="7857" xr:uid="{00000000-0005-0000-0000-0000B5120000}"/>
    <cellStyle name="Comma 2 9 6 5" xfId="5456" xr:uid="{00000000-0005-0000-0000-0000B6120000}"/>
    <cellStyle name="Comma 2 9 7" xfId="849" xr:uid="{00000000-0005-0000-0000-0000B7120000}"/>
    <cellStyle name="Comma 2 9 7 2" xfId="3254" xr:uid="{00000000-0005-0000-0000-0000B8120000}"/>
    <cellStyle name="Comma 2 9 7 2 2" xfId="8057" xr:uid="{00000000-0005-0000-0000-0000B9120000}"/>
    <cellStyle name="Comma 2 9 7 3" xfId="5656" xr:uid="{00000000-0005-0000-0000-0000BA120000}"/>
    <cellStyle name="Comma 2 9 8" xfId="1649" xr:uid="{00000000-0005-0000-0000-0000BB120000}"/>
    <cellStyle name="Comma 2 9 8 2" xfId="4054" xr:uid="{00000000-0005-0000-0000-0000BC120000}"/>
    <cellStyle name="Comma 2 9 8 2 2" xfId="8857" xr:uid="{00000000-0005-0000-0000-0000BD120000}"/>
    <cellStyle name="Comma 2 9 8 3" xfId="6456" xr:uid="{00000000-0005-0000-0000-0000BE120000}"/>
    <cellStyle name="Comma 2 9 9" xfId="2454" xr:uid="{00000000-0005-0000-0000-0000BF120000}"/>
    <cellStyle name="Comma 2 9 9 2" xfId="7257" xr:uid="{00000000-0005-0000-0000-0000C0120000}"/>
    <cellStyle name="Comma 3" xfId="2" xr:uid="{00000000-0005-0000-0000-0000C1120000}"/>
    <cellStyle name="Comma 3 10" xfId="59" xr:uid="{00000000-0005-0000-0000-0000C2120000}"/>
    <cellStyle name="Comma 3 10 2" xfId="159" xr:uid="{00000000-0005-0000-0000-0000C3120000}"/>
    <cellStyle name="Comma 3 10 2 2" xfId="359" xr:uid="{00000000-0005-0000-0000-0000C4120000}"/>
    <cellStyle name="Comma 3 10 2 2 2" xfId="1160" xr:uid="{00000000-0005-0000-0000-0000C5120000}"/>
    <cellStyle name="Comma 3 10 2 2 2 2" xfId="3565" xr:uid="{00000000-0005-0000-0000-0000C6120000}"/>
    <cellStyle name="Comma 3 10 2 2 2 2 2" xfId="8368" xr:uid="{00000000-0005-0000-0000-0000C7120000}"/>
    <cellStyle name="Comma 3 10 2 2 2 3" xfId="5967" xr:uid="{00000000-0005-0000-0000-0000C8120000}"/>
    <cellStyle name="Comma 3 10 2 2 3" xfId="1960" xr:uid="{00000000-0005-0000-0000-0000C9120000}"/>
    <cellStyle name="Comma 3 10 2 2 3 2" xfId="4365" xr:uid="{00000000-0005-0000-0000-0000CA120000}"/>
    <cellStyle name="Comma 3 10 2 2 3 2 2" xfId="9168" xr:uid="{00000000-0005-0000-0000-0000CB120000}"/>
    <cellStyle name="Comma 3 10 2 2 3 3" xfId="6767" xr:uid="{00000000-0005-0000-0000-0000CC120000}"/>
    <cellStyle name="Comma 3 10 2 2 4" xfId="2765" xr:uid="{00000000-0005-0000-0000-0000CD120000}"/>
    <cellStyle name="Comma 3 10 2 2 4 2" xfId="7568" xr:uid="{00000000-0005-0000-0000-0000CE120000}"/>
    <cellStyle name="Comma 3 10 2 2 5" xfId="5167" xr:uid="{00000000-0005-0000-0000-0000CF120000}"/>
    <cellStyle name="Comma 3 10 2 3" xfId="559" xr:uid="{00000000-0005-0000-0000-0000D0120000}"/>
    <cellStyle name="Comma 3 10 2 3 2" xfId="1360" xr:uid="{00000000-0005-0000-0000-0000D1120000}"/>
    <cellStyle name="Comma 3 10 2 3 2 2" xfId="3765" xr:uid="{00000000-0005-0000-0000-0000D2120000}"/>
    <cellStyle name="Comma 3 10 2 3 2 2 2" xfId="8568" xr:uid="{00000000-0005-0000-0000-0000D3120000}"/>
    <cellStyle name="Comma 3 10 2 3 2 3" xfId="6167" xr:uid="{00000000-0005-0000-0000-0000D4120000}"/>
    <cellStyle name="Comma 3 10 2 3 3" xfId="2160" xr:uid="{00000000-0005-0000-0000-0000D5120000}"/>
    <cellStyle name="Comma 3 10 2 3 3 2" xfId="4565" xr:uid="{00000000-0005-0000-0000-0000D6120000}"/>
    <cellStyle name="Comma 3 10 2 3 3 2 2" xfId="9368" xr:uid="{00000000-0005-0000-0000-0000D7120000}"/>
    <cellStyle name="Comma 3 10 2 3 3 3" xfId="6967" xr:uid="{00000000-0005-0000-0000-0000D8120000}"/>
    <cellStyle name="Comma 3 10 2 3 4" xfId="2965" xr:uid="{00000000-0005-0000-0000-0000D9120000}"/>
    <cellStyle name="Comma 3 10 2 3 4 2" xfId="7768" xr:uid="{00000000-0005-0000-0000-0000DA120000}"/>
    <cellStyle name="Comma 3 10 2 3 5" xfId="5367" xr:uid="{00000000-0005-0000-0000-0000DB120000}"/>
    <cellStyle name="Comma 3 10 2 4" xfId="759" xr:uid="{00000000-0005-0000-0000-0000DC120000}"/>
    <cellStyle name="Comma 3 10 2 4 2" xfId="1560" xr:uid="{00000000-0005-0000-0000-0000DD120000}"/>
    <cellStyle name="Comma 3 10 2 4 2 2" xfId="3965" xr:uid="{00000000-0005-0000-0000-0000DE120000}"/>
    <cellStyle name="Comma 3 10 2 4 2 2 2" xfId="8768" xr:uid="{00000000-0005-0000-0000-0000DF120000}"/>
    <cellStyle name="Comma 3 10 2 4 2 3" xfId="6367" xr:uid="{00000000-0005-0000-0000-0000E0120000}"/>
    <cellStyle name="Comma 3 10 2 4 3" xfId="2360" xr:uid="{00000000-0005-0000-0000-0000E1120000}"/>
    <cellStyle name="Comma 3 10 2 4 3 2" xfId="4765" xr:uid="{00000000-0005-0000-0000-0000E2120000}"/>
    <cellStyle name="Comma 3 10 2 4 3 2 2" xfId="9568" xr:uid="{00000000-0005-0000-0000-0000E3120000}"/>
    <cellStyle name="Comma 3 10 2 4 3 3" xfId="7167" xr:uid="{00000000-0005-0000-0000-0000E4120000}"/>
    <cellStyle name="Comma 3 10 2 4 4" xfId="3165" xr:uid="{00000000-0005-0000-0000-0000E5120000}"/>
    <cellStyle name="Comma 3 10 2 4 4 2" xfId="7968" xr:uid="{00000000-0005-0000-0000-0000E6120000}"/>
    <cellStyle name="Comma 3 10 2 4 5" xfId="5567" xr:uid="{00000000-0005-0000-0000-0000E7120000}"/>
    <cellStyle name="Comma 3 10 2 5" xfId="960" xr:uid="{00000000-0005-0000-0000-0000E8120000}"/>
    <cellStyle name="Comma 3 10 2 5 2" xfId="3365" xr:uid="{00000000-0005-0000-0000-0000E9120000}"/>
    <cellStyle name="Comma 3 10 2 5 2 2" xfId="8168" xr:uid="{00000000-0005-0000-0000-0000EA120000}"/>
    <cellStyle name="Comma 3 10 2 5 3" xfId="5767" xr:uid="{00000000-0005-0000-0000-0000EB120000}"/>
    <cellStyle name="Comma 3 10 2 6" xfId="1760" xr:uid="{00000000-0005-0000-0000-0000EC120000}"/>
    <cellStyle name="Comma 3 10 2 6 2" xfId="4165" xr:uid="{00000000-0005-0000-0000-0000ED120000}"/>
    <cellStyle name="Comma 3 10 2 6 2 2" xfId="8968" xr:uid="{00000000-0005-0000-0000-0000EE120000}"/>
    <cellStyle name="Comma 3 10 2 6 3" xfId="6567" xr:uid="{00000000-0005-0000-0000-0000EF120000}"/>
    <cellStyle name="Comma 3 10 2 7" xfId="2565" xr:uid="{00000000-0005-0000-0000-0000F0120000}"/>
    <cellStyle name="Comma 3 10 2 7 2" xfId="7368" xr:uid="{00000000-0005-0000-0000-0000F1120000}"/>
    <cellStyle name="Comma 3 10 2 8" xfId="4967" xr:uid="{00000000-0005-0000-0000-0000F2120000}"/>
    <cellStyle name="Comma 3 10 3" xfId="259" xr:uid="{00000000-0005-0000-0000-0000F3120000}"/>
    <cellStyle name="Comma 3 10 3 2" xfId="1060" xr:uid="{00000000-0005-0000-0000-0000F4120000}"/>
    <cellStyle name="Comma 3 10 3 2 2" xfId="3465" xr:uid="{00000000-0005-0000-0000-0000F5120000}"/>
    <cellStyle name="Comma 3 10 3 2 2 2" xfId="8268" xr:uid="{00000000-0005-0000-0000-0000F6120000}"/>
    <cellStyle name="Comma 3 10 3 2 3" xfId="5867" xr:uid="{00000000-0005-0000-0000-0000F7120000}"/>
    <cellStyle name="Comma 3 10 3 3" xfId="1860" xr:uid="{00000000-0005-0000-0000-0000F8120000}"/>
    <cellStyle name="Comma 3 10 3 3 2" xfId="4265" xr:uid="{00000000-0005-0000-0000-0000F9120000}"/>
    <cellStyle name="Comma 3 10 3 3 2 2" xfId="9068" xr:uid="{00000000-0005-0000-0000-0000FA120000}"/>
    <cellStyle name="Comma 3 10 3 3 3" xfId="6667" xr:uid="{00000000-0005-0000-0000-0000FB120000}"/>
    <cellStyle name="Comma 3 10 3 4" xfId="2665" xr:uid="{00000000-0005-0000-0000-0000FC120000}"/>
    <cellStyle name="Comma 3 10 3 4 2" xfId="7468" xr:uid="{00000000-0005-0000-0000-0000FD120000}"/>
    <cellStyle name="Comma 3 10 3 5" xfId="5067" xr:uid="{00000000-0005-0000-0000-0000FE120000}"/>
    <cellStyle name="Comma 3 10 4" xfId="459" xr:uid="{00000000-0005-0000-0000-0000FF120000}"/>
    <cellStyle name="Comma 3 10 4 2" xfId="1260" xr:uid="{00000000-0005-0000-0000-000000130000}"/>
    <cellStyle name="Comma 3 10 4 2 2" xfId="3665" xr:uid="{00000000-0005-0000-0000-000001130000}"/>
    <cellStyle name="Comma 3 10 4 2 2 2" xfId="8468" xr:uid="{00000000-0005-0000-0000-000002130000}"/>
    <cellStyle name="Comma 3 10 4 2 3" xfId="6067" xr:uid="{00000000-0005-0000-0000-000003130000}"/>
    <cellStyle name="Comma 3 10 4 3" xfId="2060" xr:uid="{00000000-0005-0000-0000-000004130000}"/>
    <cellStyle name="Comma 3 10 4 3 2" xfId="4465" xr:uid="{00000000-0005-0000-0000-000005130000}"/>
    <cellStyle name="Comma 3 10 4 3 2 2" xfId="9268" xr:uid="{00000000-0005-0000-0000-000006130000}"/>
    <cellStyle name="Comma 3 10 4 3 3" xfId="6867" xr:uid="{00000000-0005-0000-0000-000007130000}"/>
    <cellStyle name="Comma 3 10 4 4" xfId="2865" xr:uid="{00000000-0005-0000-0000-000008130000}"/>
    <cellStyle name="Comma 3 10 4 4 2" xfId="7668" xr:uid="{00000000-0005-0000-0000-000009130000}"/>
    <cellStyle name="Comma 3 10 4 5" xfId="5267" xr:uid="{00000000-0005-0000-0000-00000A130000}"/>
    <cellStyle name="Comma 3 10 5" xfId="659" xr:uid="{00000000-0005-0000-0000-00000B130000}"/>
    <cellStyle name="Comma 3 10 5 2" xfId="1460" xr:uid="{00000000-0005-0000-0000-00000C130000}"/>
    <cellStyle name="Comma 3 10 5 2 2" xfId="3865" xr:uid="{00000000-0005-0000-0000-00000D130000}"/>
    <cellStyle name="Comma 3 10 5 2 2 2" xfId="8668" xr:uid="{00000000-0005-0000-0000-00000E130000}"/>
    <cellStyle name="Comma 3 10 5 2 3" xfId="6267" xr:uid="{00000000-0005-0000-0000-00000F130000}"/>
    <cellStyle name="Comma 3 10 5 3" xfId="2260" xr:uid="{00000000-0005-0000-0000-000010130000}"/>
    <cellStyle name="Comma 3 10 5 3 2" xfId="4665" xr:uid="{00000000-0005-0000-0000-000011130000}"/>
    <cellStyle name="Comma 3 10 5 3 2 2" xfId="9468" xr:uid="{00000000-0005-0000-0000-000012130000}"/>
    <cellStyle name="Comma 3 10 5 3 3" xfId="7067" xr:uid="{00000000-0005-0000-0000-000013130000}"/>
    <cellStyle name="Comma 3 10 5 4" xfId="3065" xr:uid="{00000000-0005-0000-0000-000014130000}"/>
    <cellStyle name="Comma 3 10 5 4 2" xfId="7868" xr:uid="{00000000-0005-0000-0000-000015130000}"/>
    <cellStyle name="Comma 3 10 5 5" xfId="5467" xr:uid="{00000000-0005-0000-0000-000016130000}"/>
    <cellStyle name="Comma 3 10 6" xfId="860" xr:uid="{00000000-0005-0000-0000-000017130000}"/>
    <cellStyle name="Comma 3 10 6 2" xfId="3265" xr:uid="{00000000-0005-0000-0000-000018130000}"/>
    <cellStyle name="Comma 3 10 6 2 2" xfId="8068" xr:uid="{00000000-0005-0000-0000-000019130000}"/>
    <cellStyle name="Comma 3 10 6 3" xfId="5667" xr:uid="{00000000-0005-0000-0000-00001A130000}"/>
    <cellStyle name="Comma 3 10 7" xfId="1660" xr:uid="{00000000-0005-0000-0000-00001B130000}"/>
    <cellStyle name="Comma 3 10 7 2" xfId="4065" xr:uid="{00000000-0005-0000-0000-00001C130000}"/>
    <cellStyle name="Comma 3 10 7 2 2" xfId="8868" xr:uid="{00000000-0005-0000-0000-00001D130000}"/>
    <cellStyle name="Comma 3 10 7 3" xfId="6467" xr:uid="{00000000-0005-0000-0000-00001E130000}"/>
    <cellStyle name="Comma 3 10 8" xfId="2465" xr:uid="{00000000-0005-0000-0000-00001F130000}"/>
    <cellStyle name="Comma 3 10 8 2" xfId="7268" xr:uid="{00000000-0005-0000-0000-000020130000}"/>
    <cellStyle name="Comma 3 10 9" xfId="4867" xr:uid="{00000000-0005-0000-0000-000021130000}"/>
    <cellStyle name="Comma 3 11" xfId="109" xr:uid="{00000000-0005-0000-0000-000022130000}"/>
    <cellStyle name="Comma 3 11 2" xfId="309" xr:uid="{00000000-0005-0000-0000-000023130000}"/>
    <cellStyle name="Comma 3 11 2 2" xfId="1110" xr:uid="{00000000-0005-0000-0000-000024130000}"/>
    <cellStyle name="Comma 3 11 2 2 2" xfId="3515" xr:uid="{00000000-0005-0000-0000-000025130000}"/>
    <cellStyle name="Comma 3 11 2 2 2 2" xfId="8318" xr:uid="{00000000-0005-0000-0000-000026130000}"/>
    <cellStyle name="Comma 3 11 2 2 3" xfId="5917" xr:uid="{00000000-0005-0000-0000-000027130000}"/>
    <cellStyle name="Comma 3 11 2 3" xfId="1910" xr:uid="{00000000-0005-0000-0000-000028130000}"/>
    <cellStyle name="Comma 3 11 2 3 2" xfId="4315" xr:uid="{00000000-0005-0000-0000-000029130000}"/>
    <cellStyle name="Comma 3 11 2 3 2 2" xfId="9118" xr:uid="{00000000-0005-0000-0000-00002A130000}"/>
    <cellStyle name="Comma 3 11 2 3 3" xfId="6717" xr:uid="{00000000-0005-0000-0000-00002B130000}"/>
    <cellStyle name="Comma 3 11 2 4" xfId="2715" xr:uid="{00000000-0005-0000-0000-00002C130000}"/>
    <cellStyle name="Comma 3 11 2 4 2" xfId="7518" xr:uid="{00000000-0005-0000-0000-00002D130000}"/>
    <cellStyle name="Comma 3 11 2 5" xfId="5117" xr:uid="{00000000-0005-0000-0000-00002E130000}"/>
    <cellStyle name="Comma 3 11 3" xfId="509" xr:uid="{00000000-0005-0000-0000-00002F130000}"/>
    <cellStyle name="Comma 3 11 3 2" xfId="1310" xr:uid="{00000000-0005-0000-0000-000030130000}"/>
    <cellStyle name="Comma 3 11 3 2 2" xfId="3715" xr:uid="{00000000-0005-0000-0000-000031130000}"/>
    <cellStyle name="Comma 3 11 3 2 2 2" xfId="8518" xr:uid="{00000000-0005-0000-0000-000032130000}"/>
    <cellStyle name="Comma 3 11 3 2 3" xfId="6117" xr:uid="{00000000-0005-0000-0000-000033130000}"/>
    <cellStyle name="Comma 3 11 3 3" xfId="2110" xr:uid="{00000000-0005-0000-0000-000034130000}"/>
    <cellStyle name="Comma 3 11 3 3 2" xfId="4515" xr:uid="{00000000-0005-0000-0000-000035130000}"/>
    <cellStyle name="Comma 3 11 3 3 2 2" xfId="9318" xr:uid="{00000000-0005-0000-0000-000036130000}"/>
    <cellStyle name="Comma 3 11 3 3 3" xfId="6917" xr:uid="{00000000-0005-0000-0000-000037130000}"/>
    <cellStyle name="Comma 3 11 3 4" xfId="2915" xr:uid="{00000000-0005-0000-0000-000038130000}"/>
    <cellStyle name="Comma 3 11 3 4 2" xfId="7718" xr:uid="{00000000-0005-0000-0000-000039130000}"/>
    <cellStyle name="Comma 3 11 3 5" xfId="5317" xr:uid="{00000000-0005-0000-0000-00003A130000}"/>
    <cellStyle name="Comma 3 11 4" xfId="709" xr:uid="{00000000-0005-0000-0000-00003B130000}"/>
    <cellStyle name="Comma 3 11 4 2" xfId="1510" xr:uid="{00000000-0005-0000-0000-00003C130000}"/>
    <cellStyle name="Comma 3 11 4 2 2" xfId="3915" xr:uid="{00000000-0005-0000-0000-00003D130000}"/>
    <cellStyle name="Comma 3 11 4 2 2 2" xfId="8718" xr:uid="{00000000-0005-0000-0000-00003E130000}"/>
    <cellStyle name="Comma 3 11 4 2 3" xfId="6317" xr:uid="{00000000-0005-0000-0000-00003F130000}"/>
    <cellStyle name="Comma 3 11 4 3" xfId="2310" xr:uid="{00000000-0005-0000-0000-000040130000}"/>
    <cellStyle name="Comma 3 11 4 3 2" xfId="4715" xr:uid="{00000000-0005-0000-0000-000041130000}"/>
    <cellStyle name="Comma 3 11 4 3 2 2" xfId="9518" xr:uid="{00000000-0005-0000-0000-000042130000}"/>
    <cellStyle name="Comma 3 11 4 3 3" xfId="7117" xr:uid="{00000000-0005-0000-0000-000043130000}"/>
    <cellStyle name="Comma 3 11 4 4" xfId="3115" xr:uid="{00000000-0005-0000-0000-000044130000}"/>
    <cellStyle name="Comma 3 11 4 4 2" xfId="7918" xr:uid="{00000000-0005-0000-0000-000045130000}"/>
    <cellStyle name="Comma 3 11 4 5" xfId="5517" xr:uid="{00000000-0005-0000-0000-000046130000}"/>
    <cellStyle name="Comma 3 11 5" xfId="910" xr:uid="{00000000-0005-0000-0000-000047130000}"/>
    <cellStyle name="Comma 3 11 5 2" xfId="3315" xr:uid="{00000000-0005-0000-0000-000048130000}"/>
    <cellStyle name="Comma 3 11 5 2 2" xfId="8118" xr:uid="{00000000-0005-0000-0000-000049130000}"/>
    <cellStyle name="Comma 3 11 5 3" xfId="5717" xr:uid="{00000000-0005-0000-0000-00004A130000}"/>
    <cellStyle name="Comma 3 11 6" xfId="1710" xr:uid="{00000000-0005-0000-0000-00004B130000}"/>
    <cellStyle name="Comma 3 11 6 2" xfId="4115" xr:uid="{00000000-0005-0000-0000-00004C130000}"/>
    <cellStyle name="Comma 3 11 6 2 2" xfId="8918" xr:uid="{00000000-0005-0000-0000-00004D130000}"/>
    <cellStyle name="Comma 3 11 6 3" xfId="6517" xr:uid="{00000000-0005-0000-0000-00004E130000}"/>
    <cellStyle name="Comma 3 11 7" xfId="2515" xr:uid="{00000000-0005-0000-0000-00004F130000}"/>
    <cellStyle name="Comma 3 11 7 2" xfId="7318" xr:uid="{00000000-0005-0000-0000-000050130000}"/>
    <cellStyle name="Comma 3 11 8" xfId="4917" xr:uid="{00000000-0005-0000-0000-000051130000}"/>
    <cellStyle name="Comma 3 12" xfId="209" xr:uid="{00000000-0005-0000-0000-000052130000}"/>
    <cellStyle name="Comma 3 12 2" xfId="1010" xr:uid="{00000000-0005-0000-0000-000053130000}"/>
    <cellStyle name="Comma 3 12 2 2" xfId="3415" xr:uid="{00000000-0005-0000-0000-000054130000}"/>
    <cellStyle name="Comma 3 12 2 2 2" xfId="8218" xr:uid="{00000000-0005-0000-0000-000055130000}"/>
    <cellStyle name="Comma 3 12 2 3" xfId="5817" xr:uid="{00000000-0005-0000-0000-000056130000}"/>
    <cellStyle name="Comma 3 12 3" xfId="1810" xr:uid="{00000000-0005-0000-0000-000057130000}"/>
    <cellStyle name="Comma 3 12 3 2" xfId="4215" xr:uid="{00000000-0005-0000-0000-000058130000}"/>
    <cellStyle name="Comma 3 12 3 2 2" xfId="9018" xr:uid="{00000000-0005-0000-0000-000059130000}"/>
    <cellStyle name="Comma 3 12 3 3" xfId="6617" xr:uid="{00000000-0005-0000-0000-00005A130000}"/>
    <cellStyle name="Comma 3 12 4" xfId="2615" xr:uid="{00000000-0005-0000-0000-00005B130000}"/>
    <cellStyle name="Comma 3 12 4 2" xfId="7418" xr:uid="{00000000-0005-0000-0000-00005C130000}"/>
    <cellStyle name="Comma 3 12 5" xfId="5017" xr:uid="{00000000-0005-0000-0000-00005D130000}"/>
    <cellStyle name="Comma 3 13" xfId="409" xr:uid="{00000000-0005-0000-0000-00005E130000}"/>
    <cellStyle name="Comma 3 13 2" xfId="1210" xr:uid="{00000000-0005-0000-0000-00005F130000}"/>
    <cellStyle name="Comma 3 13 2 2" xfId="3615" xr:uid="{00000000-0005-0000-0000-000060130000}"/>
    <cellStyle name="Comma 3 13 2 2 2" xfId="8418" xr:uid="{00000000-0005-0000-0000-000061130000}"/>
    <cellStyle name="Comma 3 13 2 3" xfId="6017" xr:uid="{00000000-0005-0000-0000-000062130000}"/>
    <cellStyle name="Comma 3 13 3" xfId="2010" xr:uid="{00000000-0005-0000-0000-000063130000}"/>
    <cellStyle name="Comma 3 13 3 2" xfId="4415" xr:uid="{00000000-0005-0000-0000-000064130000}"/>
    <cellStyle name="Comma 3 13 3 2 2" xfId="9218" xr:uid="{00000000-0005-0000-0000-000065130000}"/>
    <cellStyle name="Comma 3 13 3 3" xfId="6817" xr:uid="{00000000-0005-0000-0000-000066130000}"/>
    <cellStyle name="Comma 3 13 4" xfId="2815" xr:uid="{00000000-0005-0000-0000-000067130000}"/>
    <cellStyle name="Comma 3 13 4 2" xfId="7618" xr:uid="{00000000-0005-0000-0000-000068130000}"/>
    <cellStyle name="Comma 3 13 5" xfId="5217" xr:uid="{00000000-0005-0000-0000-000069130000}"/>
    <cellStyle name="Comma 3 14" xfId="609" xr:uid="{00000000-0005-0000-0000-00006A130000}"/>
    <cellStyle name="Comma 3 14 2" xfId="1410" xr:uid="{00000000-0005-0000-0000-00006B130000}"/>
    <cellStyle name="Comma 3 14 2 2" xfId="3815" xr:uid="{00000000-0005-0000-0000-00006C130000}"/>
    <cellStyle name="Comma 3 14 2 2 2" xfId="8618" xr:uid="{00000000-0005-0000-0000-00006D130000}"/>
    <cellStyle name="Comma 3 14 2 3" xfId="6217" xr:uid="{00000000-0005-0000-0000-00006E130000}"/>
    <cellStyle name="Comma 3 14 3" xfId="2210" xr:uid="{00000000-0005-0000-0000-00006F130000}"/>
    <cellStyle name="Comma 3 14 3 2" xfId="4615" xr:uid="{00000000-0005-0000-0000-000070130000}"/>
    <cellStyle name="Comma 3 14 3 2 2" xfId="9418" xr:uid="{00000000-0005-0000-0000-000071130000}"/>
    <cellStyle name="Comma 3 14 3 3" xfId="7017" xr:uid="{00000000-0005-0000-0000-000072130000}"/>
    <cellStyle name="Comma 3 14 4" xfId="3015" xr:uid="{00000000-0005-0000-0000-000073130000}"/>
    <cellStyle name="Comma 3 14 4 2" xfId="7818" xr:uid="{00000000-0005-0000-0000-000074130000}"/>
    <cellStyle name="Comma 3 14 5" xfId="5417" xr:uid="{00000000-0005-0000-0000-000075130000}"/>
    <cellStyle name="Comma 3 15" xfId="810" xr:uid="{00000000-0005-0000-0000-000076130000}"/>
    <cellStyle name="Comma 3 15 2" xfId="3215" xr:uid="{00000000-0005-0000-0000-000077130000}"/>
    <cellStyle name="Comma 3 15 2 2" xfId="8018" xr:uid="{00000000-0005-0000-0000-000078130000}"/>
    <cellStyle name="Comma 3 15 3" xfId="5617" xr:uid="{00000000-0005-0000-0000-000079130000}"/>
    <cellStyle name="Comma 3 16" xfId="1610" xr:uid="{00000000-0005-0000-0000-00007A130000}"/>
    <cellStyle name="Comma 3 16 2" xfId="4015" xr:uid="{00000000-0005-0000-0000-00007B130000}"/>
    <cellStyle name="Comma 3 16 2 2" xfId="8818" xr:uid="{00000000-0005-0000-0000-00007C130000}"/>
    <cellStyle name="Comma 3 16 3" xfId="6417" xr:uid="{00000000-0005-0000-0000-00007D130000}"/>
    <cellStyle name="Comma 3 17" xfId="2415" xr:uid="{00000000-0005-0000-0000-00007E130000}"/>
    <cellStyle name="Comma 3 17 2" xfId="7218" xr:uid="{00000000-0005-0000-0000-00007F130000}"/>
    <cellStyle name="Comma 3 18" xfId="4817" xr:uid="{00000000-0005-0000-0000-000080130000}"/>
    <cellStyle name="Comma 3 2" xfId="8" xr:uid="{00000000-0005-0000-0000-000081130000}"/>
    <cellStyle name="Comma 3 2 10" xfId="611" xr:uid="{00000000-0005-0000-0000-000082130000}"/>
    <cellStyle name="Comma 3 2 10 2" xfId="1412" xr:uid="{00000000-0005-0000-0000-000083130000}"/>
    <cellStyle name="Comma 3 2 10 2 2" xfId="3817" xr:uid="{00000000-0005-0000-0000-000084130000}"/>
    <cellStyle name="Comma 3 2 10 2 2 2" xfId="8620" xr:uid="{00000000-0005-0000-0000-000085130000}"/>
    <cellStyle name="Comma 3 2 10 2 3" xfId="6219" xr:uid="{00000000-0005-0000-0000-000086130000}"/>
    <cellStyle name="Comma 3 2 10 3" xfId="2212" xr:uid="{00000000-0005-0000-0000-000087130000}"/>
    <cellStyle name="Comma 3 2 10 3 2" xfId="4617" xr:uid="{00000000-0005-0000-0000-000088130000}"/>
    <cellStyle name="Comma 3 2 10 3 2 2" xfId="9420" xr:uid="{00000000-0005-0000-0000-000089130000}"/>
    <cellStyle name="Comma 3 2 10 3 3" xfId="7019" xr:uid="{00000000-0005-0000-0000-00008A130000}"/>
    <cellStyle name="Comma 3 2 10 4" xfId="3017" xr:uid="{00000000-0005-0000-0000-00008B130000}"/>
    <cellStyle name="Comma 3 2 10 4 2" xfId="7820" xr:uid="{00000000-0005-0000-0000-00008C130000}"/>
    <cellStyle name="Comma 3 2 10 5" xfId="5419" xr:uid="{00000000-0005-0000-0000-00008D130000}"/>
    <cellStyle name="Comma 3 2 11" xfId="812" xr:uid="{00000000-0005-0000-0000-00008E130000}"/>
    <cellStyle name="Comma 3 2 11 2" xfId="3217" xr:uid="{00000000-0005-0000-0000-00008F130000}"/>
    <cellStyle name="Comma 3 2 11 2 2" xfId="8020" xr:uid="{00000000-0005-0000-0000-000090130000}"/>
    <cellStyle name="Comma 3 2 11 3" xfId="5619" xr:uid="{00000000-0005-0000-0000-000091130000}"/>
    <cellStyle name="Comma 3 2 12" xfId="1612" xr:uid="{00000000-0005-0000-0000-000092130000}"/>
    <cellStyle name="Comma 3 2 12 2" xfId="4017" xr:uid="{00000000-0005-0000-0000-000093130000}"/>
    <cellStyle name="Comma 3 2 12 2 2" xfId="8820" xr:uid="{00000000-0005-0000-0000-000094130000}"/>
    <cellStyle name="Comma 3 2 12 3" xfId="6419" xr:uid="{00000000-0005-0000-0000-000095130000}"/>
    <cellStyle name="Comma 3 2 13" xfId="2417" xr:uid="{00000000-0005-0000-0000-000096130000}"/>
    <cellStyle name="Comma 3 2 13 2" xfId="7220" xr:uid="{00000000-0005-0000-0000-000097130000}"/>
    <cellStyle name="Comma 3 2 14" xfId="4819" xr:uid="{00000000-0005-0000-0000-000098130000}"/>
    <cellStyle name="Comma 3 2 2" xfId="20" xr:uid="{00000000-0005-0000-0000-000099130000}"/>
    <cellStyle name="Comma 3 2 2 10" xfId="4829" xr:uid="{00000000-0005-0000-0000-00009A130000}"/>
    <cellStyle name="Comma 3 2 2 2" xfId="71" xr:uid="{00000000-0005-0000-0000-00009B130000}"/>
    <cellStyle name="Comma 3 2 2 2 2" xfId="171" xr:uid="{00000000-0005-0000-0000-00009C130000}"/>
    <cellStyle name="Comma 3 2 2 2 2 2" xfId="371" xr:uid="{00000000-0005-0000-0000-00009D130000}"/>
    <cellStyle name="Comma 3 2 2 2 2 2 2" xfId="1172" xr:uid="{00000000-0005-0000-0000-00009E130000}"/>
    <cellStyle name="Comma 3 2 2 2 2 2 2 2" xfId="3577" xr:uid="{00000000-0005-0000-0000-00009F130000}"/>
    <cellStyle name="Comma 3 2 2 2 2 2 2 2 2" xfId="8380" xr:uid="{00000000-0005-0000-0000-0000A0130000}"/>
    <cellStyle name="Comma 3 2 2 2 2 2 2 3" xfId="5979" xr:uid="{00000000-0005-0000-0000-0000A1130000}"/>
    <cellStyle name="Comma 3 2 2 2 2 2 3" xfId="1972" xr:uid="{00000000-0005-0000-0000-0000A2130000}"/>
    <cellStyle name="Comma 3 2 2 2 2 2 3 2" xfId="4377" xr:uid="{00000000-0005-0000-0000-0000A3130000}"/>
    <cellStyle name="Comma 3 2 2 2 2 2 3 2 2" xfId="9180" xr:uid="{00000000-0005-0000-0000-0000A4130000}"/>
    <cellStyle name="Comma 3 2 2 2 2 2 3 3" xfId="6779" xr:uid="{00000000-0005-0000-0000-0000A5130000}"/>
    <cellStyle name="Comma 3 2 2 2 2 2 4" xfId="2777" xr:uid="{00000000-0005-0000-0000-0000A6130000}"/>
    <cellStyle name="Comma 3 2 2 2 2 2 4 2" xfId="7580" xr:uid="{00000000-0005-0000-0000-0000A7130000}"/>
    <cellStyle name="Comma 3 2 2 2 2 2 5" xfId="5179" xr:uid="{00000000-0005-0000-0000-0000A8130000}"/>
    <cellStyle name="Comma 3 2 2 2 2 3" xfId="571" xr:uid="{00000000-0005-0000-0000-0000A9130000}"/>
    <cellStyle name="Comma 3 2 2 2 2 3 2" xfId="1372" xr:uid="{00000000-0005-0000-0000-0000AA130000}"/>
    <cellStyle name="Comma 3 2 2 2 2 3 2 2" xfId="3777" xr:uid="{00000000-0005-0000-0000-0000AB130000}"/>
    <cellStyle name="Comma 3 2 2 2 2 3 2 2 2" xfId="8580" xr:uid="{00000000-0005-0000-0000-0000AC130000}"/>
    <cellStyle name="Comma 3 2 2 2 2 3 2 3" xfId="6179" xr:uid="{00000000-0005-0000-0000-0000AD130000}"/>
    <cellStyle name="Comma 3 2 2 2 2 3 3" xfId="2172" xr:uid="{00000000-0005-0000-0000-0000AE130000}"/>
    <cellStyle name="Comma 3 2 2 2 2 3 3 2" xfId="4577" xr:uid="{00000000-0005-0000-0000-0000AF130000}"/>
    <cellStyle name="Comma 3 2 2 2 2 3 3 2 2" xfId="9380" xr:uid="{00000000-0005-0000-0000-0000B0130000}"/>
    <cellStyle name="Comma 3 2 2 2 2 3 3 3" xfId="6979" xr:uid="{00000000-0005-0000-0000-0000B1130000}"/>
    <cellStyle name="Comma 3 2 2 2 2 3 4" xfId="2977" xr:uid="{00000000-0005-0000-0000-0000B2130000}"/>
    <cellStyle name="Comma 3 2 2 2 2 3 4 2" xfId="7780" xr:uid="{00000000-0005-0000-0000-0000B3130000}"/>
    <cellStyle name="Comma 3 2 2 2 2 3 5" xfId="5379" xr:uid="{00000000-0005-0000-0000-0000B4130000}"/>
    <cellStyle name="Comma 3 2 2 2 2 4" xfId="771" xr:uid="{00000000-0005-0000-0000-0000B5130000}"/>
    <cellStyle name="Comma 3 2 2 2 2 4 2" xfId="1572" xr:uid="{00000000-0005-0000-0000-0000B6130000}"/>
    <cellStyle name="Comma 3 2 2 2 2 4 2 2" xfId="3977" xr:uid="{00000000-0005-0000-0000-0000B7130000}"/>
    <cellStyle name="Comma 3 2 2 2 2 4 2 2 2" xfId="8780" xr:uid="{00000000-0005-0000-0000-0000B8130000}"/>
    <cellStyle name="Comma 3 2 2 2 2 4 2 3" xfId="6379" xr:uid="{00000000-0005-0000-0000-0000B9130000}"/>
    <cellStyle name="Comma 3 2 2 2 2 4 3" xfId="2372" xr:uid="{00000000-0005-0000-0000-0000BA130000}"/>
    <cellStyle name="Comma 3 2 2 2 2 4 3 2" xfId="4777" xr:uid="{00000000-0005-0000-0000-0000BB130000}"/>
    <cellStyle name="Comma 3 2 2 2 2 4 3 2 2" xfId="9580" xr:uid="{00000000-0005-0000-0000-0000BC130000}"/>
    <cellStyle name="Comma 3 2 2 2 2 4 3 3" xfId="7179" xr:uid="{00000000-0005-0000-0000-0000BD130000}"/>
    <cellStyle name="Comma 3 2 2 2 2 4 4" xfId="3177" xr:uid="{00000000-0005-0000-0000-0000BE130000}"/>
    <cellStyle name="Comma 3 2 2 2 2 4 4 2" xfId="7980" xr:uid="{00000000-0005-0000-0000-0000BF130000}"/>
    <cellStyle name="Comma 3 2 2 2 2 4 5" xfId="5579" xr:uid="{00000000-0005-0000-0000-0000C0130000}"/>
    <cellStyle name="Comma 3 2 2 2 2 5" xfId="972" xr:uid="{00000000-0005-0000-0000-0000C1130000}"/>
    <cellStyle name="Comma 3 2 2 2 2 5 2" xfId="3377" xr:uid="{00000000-0005-0000-0000-0000C2130000}"/>
    <cellStyle name="Comma 3 2 2 2 2 5 2 2" xfId="8180" xr:uid="{00000000-0005-0000-0000-0000C3130000}"/>
    <cellStyle name="Comma 3 2 2 2 2 5 3" xfId="5779" xr:uid="{00000000-0005-0000-0000-0000C4130000}"/>
    <cellStyle name="Comma 3 2 2 2 2 6" xfId="1772" xr:uid="{00000000-0005-0000-0000-0000C5130000}"/>
    <cellStyle name="Comma 3 2 2 2 2 6 2" xfId="4177" xr:uid="{00000000-0005-0000-0000-0000C6130000}"/>
    <cellStyle name="Comma 3 2 2 2 2 6 2 2" xfId="8980" xr:uid="{00000000-0005-0000-0000-0000C7130000}"/>
    <cellStyle name="Comma 3 2 2 2 2 6 3" xfId="6579" xr:uid="{00000000-0005-0000-0000-0000C8130000}"/>
    <cellStyle name="Comma 3 2 2 2 2 7" xfId="2577" xr:uid="{00000000-0005-0000-0000-0000C9130000}"/>
    <cellStyle name="Comma 3 2 2 2 2 7 2" xfId="7380" xr:uid="{00000000-0005-0000-0000-0000CA130000}"/>
    <cellStyle name="Comma 3 2 2 2 2 8" xfId="4979" xr:uid="{00000000-0005-0000-0000-0000CB130000}"/>
    <cellStyle name="Comma 3 2 2 2 3" xfId="271" xr:uid="{00000000-0005-0000-0000-0000CC130000}"/>
    <cellStyle name="Comma 3 2 2 2 3 2" xfId="1072" xr:uid="{00000000-0005-0000-0000-0000CD130000}"/>
    <cellStyle name="Comma 3 2 2 2 3 2 2" xfId="3477" xr:uid="{00000000-0005-0000-0000-0000CE130000}"/>
    <cellStyle name="Comma 3 2 2 2 3 2 2 2" xfId="8280" xr:uid="{00000000-0005-0000-0000-0000CF130000}"/>
    <cellStyle name="Comma 3 2 2 2 3 2 3" xfId="5879" xr:uid="{00000000-0005-0000-0000-0000D0130000}"/>
    <cellStyle name="Comma 3 2 2 2 3 3" xfId="1872" xr:uid="{00000000-0005-0000-0000-0000D1130000}"/>
    <cellStyle name="Comma 3 2 2 2 3 3 2" xfId="4277" xr:uid="{00000000-0005-0000-0000-0000D2130000}"/>
    <cellStyle name="Comma 3 2 2 2 3 3 2 2" xfId="9080" xr:uid="{00000000-0005-0000-0000-0000D3130000}"/>
    <cellStyle name="Comma 3 2 2 2 3 3 3" xfId="6679" xr:uid="{00000000-0005-0000-0000-0000D4130000}"/>
    <cellStyle name="Comma 3 2 2 2 3 4" xfId="2677" xr:uid="{00000000-0005-0000-0000-0000D5130000}"/>
    <cellStyle name="Comma 3 2 2 2 3 4 2" xfId="7480" xr:uid="{00000000-0005-0000-0000-0000D6130000}"/>
    <cellStyle name="Comma 3 2 2 2 3 5" xfId="5079" xr:uid="{00000000-0005-0000-0000-0000D7130000}"/>
    <cellStyle name="Comma 3 2 2 2 4" xfId="471" xr:uid="{00000000-0005-0000-0000-0000D8130000}"/>
    <cellStyle name="Comma 3 2 2 2 4 2" xfId="1272" xr:uid="{00000000-0005-0000-0000-0000D9130000}"/>
    <cellStyle name="Comma 3 2 2 2 4 2 2" xfId="3677" xr:uid="{00000000-0005-0000-0000-0000DA130000}"/>
    <cellStyle name="Comma 3 2 2 2 4 2 2 2" xfId="8480" xr:uid="{00000000-0005-0000-0000-0000DB130000}"/>
    <cellStyle name="Comma 3 2 2 2 4 2 3" xfId="6079" xr:uid="{00000000-0005-0000-0000-0000DC130000}"/>
    <cellStyle name="Comma 3 2 2 2 4 3" xfId="2072" xr:uid="{00000000-0005-0000-0000-0000DD130000}"/>
    <cellStyle name="Comma 3 2 2 2 4 3 2" xfId="4477" xr:uid="{00000000-0005-0000-0000-0000DE130000}"/>
    <cellStyle name="Comma 3 2 2 2 4 3 2 2" xfId="9280" xr:uid="{00000000-0005-0000-0000-0000DF130000}"/>
    <cellStyle name="Comma 3 2 2 2 4 3 3" xfId="6879" xr:uid="{00000000-0005-0000-0000-0000E0130000}"/>
    <cellStyle name="Comma 3 2 2 2 4 4" xfId="2877" xr:uid="{00000000-0005-0000-0000-0000E1130000}"/>
    <cellStyle name="Comma 3 2 2 2 4 4 2" xfId="7680" xr:uid="{00000000-0005-0000-0000-0000E2130000}"/>
    <cellStyle name="Comma 3 2 2 2 4 5" xfId="5279" xr:uid="{00000000-0005-0000-0000-0000E3130000}"/>
    <cellStyle name="Comma 3 2 2 2 5" xfId="671" xr:uid="{00000000-0005-0000-0000-0000E4130000}"/>
    <cellStyle name="Comma 3 2 2 2 5 2" xfId="1472" xr:uid="{00000000-0005-0000-0000-0000E5130000}"/>
    <cellStyle name="Comma 3 2 2 2 5 2 2" xfId="3877" xr:uid="{00000000-0005-0000-0000-0000E6130000}"/>
    <cellStyle name="Comma 3 2 2 2 5 2 2 2" xfId="8680" xr:uid="{00000000-0005-0000-0000-0000E7130000}"/>
    <cellStyle name="Comma 3 2 2 2 5 2 3" xfId="6279" xr:uid="{00000000-0005-0000-0000-0000E8130000}"/>
    <cellStyle name="Comma 3 2 2 2 5 3" xfId="2272" xr:uid="{00000000-0005-0000-0000-0000E9130000}"/>
    <cellStyle name="Comma 3 2 2 2 5 3 2" xfId="4677" xr:uid="{00000000-0005-0000-0000-0000EA130000}"/>
    <cellStyle name="Comma 3 2 2 2 5 3 2 2" xfId="9480" xr:uid="{00000000-0005-0000-0000-0000EB130000}"/>
    <cellStyle name="Comma 3 2 2 2 5 3 3" xfId="7079" xr:uid="{00000000-0005-0000-0000-0000EC130000}"/>
    <cellStyle name="Comma 3 2 2 2 5 4" xfId="3077" xr:uid="{00000000-0005-0000-0000-0000ED130000}"/>
    <cellStyle name="Comma 3 2 2 2 5 4 2" xfId="7880" xr:uid="{00000000-0005-0000-0000-0000EE130000}"/>
    <cellStyle name="Comma 3 2 2 2 5 5" xfId="5479" xr:uid="{00000000-0005-0000-0000-0000EF130000}"/>
    <cellStyle name="Comma 3 2 2 2 6" xfId="872" xr:uid="{00000000-0005-0000-0000-0000F0130000}"/>
    <cellStyle name="Comma 3 2 2 2 6 2" xfId="3277" xr:uid="{00000000-0005-0000-0000-0000F1130000}"/>
    <cellStyle name="Comma 3 2 2 2 6 2 2" xfId="8080" xr:uid="{00000000-0005-0000-0000-0000F2130000}"/>
    <cellStyle name="Comma 3 2 2 2 6 3" xfId="5679" xr:uid="{00000000-0005-0000-0000-0000F3130000}"/>
    <cellStyle name="Comma 3 2 2 2 7" xfId="1672" xr:uid="{00000000-0005-0000-0000-0000F4130000}"/>
    <cellStyle name="Comma 3 2 2 2 7 2" xfId="4077" xr:uid="{00000000-0005-0000-0000-0000F5130000}"/>
    <cellStyle name="Comma 3 2 2 2 7 2 2" xfId="8880" xr:uid="{00000000-0005-0000-0000-0000F6130000}"/>
    <cellStyle name="Comma 3 2 2 2 7 3" xfId="6479" xr:uid="{00000000-0005-0000-0000-0000F7130000}"/>
    <cellStyle name="Comma 3 2 2 2 8" xfId="2477" xr:uid="{00000000-0005-0000-0000-0000F8130000}"/>
    <cellStyle name="Comma 3 2 2 2 8 2" xfId="7280" xr:uid="{00000000-0005-0000-0000-0000F9130000}"/>
    <cellStyle name="Comma 3 2 2 2 9" xfId="4879" xr:uid="{00000000-0005-0000-0000-0000FA130000}"/>
    <cellStyle name="Comma 3 2 2 3" xfId="121" xr:uid="{00000000-0005-0000-0000-0000FB130000}"/>
    <cellStyle name="Comma 3 2 2 3 2" xfId="321" xr:uid="{00000000-0005-0000-0000-0000FC130000}"/>
    <cellStyle name="Comma 3 2 2 3 2 2" xfId="1122" xr:uid="{00000000-0005-0000-0000-0000FD130000}"/>
    <cellStyle name="Comma 3 2 2 3 2 2 2" xfId="3527" xr:uid="{00000000-0005-0000-0000-0000FE130000}"/>
    <cellStyle name="Comma 3 2 2 3 2 2 2 2" xfId="8330" xr:uid="{00000000-0005-0000-0000-0000FF130000}"/>
    <cellStyle name="Comma 3 2 2 3 2 2 3" xfId="5929" xr:uid="{00000000-0005-0000-0000-000000140000}"/>
    <cellStyle name="Comma 3 2 2 3 2 3" xfId="1922" xr:uid="{00000000-0005-0000-0000-000001140000}"/>
    <cellStyle name="Comma 3 2 2 3 2 3 2" xfId="4327" xr:uid="{00000000-0005-0000-0000-000002140000}"/>
    <cellStyle name="Comma 3 2 2 3 2 3 2 2" xfId="9130" xr:uid="{00000000-0005-0000-0000-000003140000}"/>
    <cellStyle name="Comma 3 2 2 3 2 3 3" xfId="6729" xr:uid="{00000000-0005-0000-0000-000004140000}"/>
    <cellStyle name="Comma 3 2 2 3 2 4" xfId="2727" xr:uid="{00000000-0005-0000-0000-000005140000}"/>
    <cellStyle name="Comma 3 2 2 3 2 4 2" xfId="7530" xr:uid="{00000000-0005-0000-0000-000006140000}"/>
    <cellStyle name="Comma 3 2 2 3 2 5" xfId="5129" xr:uid="{00000000-0005-0000-0000-000007140000}"/>
    <cellStyle name="Comma 3 2 2 3 3" xfId="521" xr:uid="{00000000-0005-0000-0000-000008140000}"/>
    <cellStyle name="Comma 3 2 2 3 3 2" xfId="1322" xr:uid="{00000000-0005-0000-0000-000009140000}"/>
    <cellStyle name="Comma 3 2 2 3 3 2 2" xfId="3727" xr:uid="{00000000-0005-0000-0000-00000A140000}"/>
    <cellStyle name="Comma 3 2 2 3 3 2 2 2" xfId="8530" xr:uid="{00000000-0005-0000-0000-00000B140000}"/>
    <cellStyle name="Comma 3 2 2 3 3 2 3" xfId="6129" xr:uid="{00000000-0005-0000-0000-00000C140000}"/>
    <cellStyle name="Comma 3 2 2 3 3 3" xfId="2122" xr:uid="{00000000-0005-0000-0000-00000D140000}"/>
    <cellStyle name="Comma 3 2 2 3 3 3 2" xfId="4527" xr:uid="{00000000-0005-0000-0000-00000E140000}"/>
    <cellStyle name="Comma 3 2 2 3 3 3 2 2" xfId="9330" xr:uid="{00000000-0005-0000-0000-00000F140000}"/>
    <cellStyle name="Comma 3 2 2 3 3 3 3" xfId="6929" xr:uid="{00000000-0005-0000-0000-000010140000}"/>
    <cellStyle name="Comma 3 2 2 3 3 4" xfId="2927" xr:uid="{00000000-0005-0000-0000-000011140000}"/>
    <cellStyle name="Comma 3 2 2 3 3 4 2" xfId="7730" xr:uid="{00000000-0005-0000-0000-000012140000}"/>
    <cellStyle name="Comma 3 2 2 3 3 5" xfId="5329" xr:uid="{00000000-0005-0000-0000-000013140000}"/>
    <cellStyle name="Comma 3 2 2 3 4" xfId="721" xr:uid="{00000000-0005-0000-0000-000014140000}"/>
    <cellStyle name="Comma 3 2 2 3 4 2" xfId="1522" xr:uid="{00000000-0005-0000-0000-000015140000}"/>
    <cellStyle name="Comma 3 2 2 3 4 2 2" xfId="3927" xr:uid="{00000000-0005-0000-0000-000016140000}"/>
    <cellStyle name="Comma 3 2 2 3 4 2 2 2" xfId="8730" xr:uid="{00000000-0005-0000-0000-000017140000}"/>
    <cellStyle name="Comma 3 2 2 3 4 2 3" xfId="6329" xr:uid="{00000000-0005-0000-0000-000018140000}"/>
    <cellStyle name="Comma 3 2 2 3 4 3" xfId="2322" xr:uid="{00000000-0005-0000-0000-000019140000}"/>
    <cellStyle name="Comma 3 2 2 3 4 3 2" xfId="4727" xr:uid="{00000000-0005-0000-0000-00001A140000}"/>
    <cellStyle name="Comma 3 2 2 3 4 3 2 2" xfId="9530" xr:uid="{00000000-0005-0000-0000-00001B140000}"/>
    <cellStyle name="Comma 3 2 2 3 4 3 3" xfId="7129" xr:uid="{00000000-0005-0000-0000-00001C140000}"/>
    <cellStyle name="Comma 3 2 2 3 4 4" xfId="3127" xr:uid="{00000000-0005-0000-0000-00001D140000}"/>
    <cellStyle name="Comma 3 2 2 3 4 4 2" xfId="7930" xr:uid="{00000000-0005-0000-0000-00001E140000}"/>
    <cellStyle name="Comma 3 2 2 3 4 5" xfId="5529" xr:uid="{00000000-0005-0000-0000-00001F140000}"/>
    <cellStyle name="Comma 3 2 2 3 5" xfId="922" xr:uid="{00000000-0005-0000-0000-000020140000}"/>
    <cellStyle name="Comma 3 2 2 3 5 2" xfId="3327" xr:uid="{00000000-0005-0000-0000-000021140000}"/>
    <cellStyle name="Comma 3 2 2 3 5 2 2" xfId="8130" xr:uid="{00000000-0005-0000-0000-000022140000}"/>
    <cellStyle name="Comma 3 2 2 3 5 3" xfId="5729" xr:uid="{00000000-0005-0000-0000-000023140000}"/>
    <cellStyle name="Comma 3 2 2 3 6" xfId="1722" xr:uid="{00000000-0005-0000-0000-000024140000}"/>
    <cellStyle name="Comma 3 2 2 3 6 2" xfId="4127" xr:uid="{00000000-0005-0000-0000-000025140000}"/>
    <cellStyle name="Comma 3 2 2 3 6 2 2" xfId="8930" xr:uid="{00000000-0005-0000-0000-000026140000}"/>
    <cellStyle name="Comma 3 2 2 3 6 3" xfId="6529" xr:uid="{00000000-0005-0000-0000-000027140000}"/>
    <cellStyle name="Comma 3 2 2 3 7" xfId="2527" xr:uid="{00000000-0005-0000-0000-000028140000}"/>
    <cellStyle name="Comma 3 2 2 3 7 2" xfId="7330" xr:uid="{00000000-0005-0000-0000-000029140000}"/>
    <cellStyle name="Comma 3 2 2 3 8" xfId="4929" xr:uid="{00000000-0005-0000-0000-00002A140000}"/>
    <cellStyle name="Comma 3 2 2 4" xfId="221" xr:uid="{00000000-0005-0000-0000-00002B140000}"/>
    <cellStyle name="Comma 3 2 2 4 2" xfId="1022" xr:uid="{00000000-0005-0000-0000-00002C140000}"/>
    <cellStyle name="Comma 3 2 2 4 2 2" xfId="3427" xr:uid="{00000000-0005-0000-0000-00002D140000}"/>
    <cellStyle name="Comma 3 2 2 4 2 2 2" xfId="8230" xr:uid="{00000000-0005-0000-0000-00002E140000}"/>
    <cellStyle name="Comma 3 2 2 4 2 3" xfId="5829" xr:uid="{00000000-0005-0000-0000-00002F140000}"/>
    <cellStyle name="Comma 3 2 2 4 3" xfId="1822" xr:uid="{00000000-0005-0000-0000-000030140000}"/>
    <cellStyle name="Comma 3 2 2 4 3 2" xfId="4227" xr:uid="{00000000-0005-0000-0000-000031140000}"/>
    <cellStyle name="Comma 3 2 2 4 3 2 2" xfId="9030" xr:uid="{00000000-0005-0000-0000-000032140000}"/>
    <cellStyle name="Comma 3 2 2 4 3 3" xfId="6629" xr:uid="{00000000-0005-0000-0000-000033140000}"/>
    <cellStyle name="Comma 3 2 2 4 4" xfId="2627" xr:uid="{00000000-0005-0000-0000-000034140000}"/>
    <cellStyle name="Comma 3 2 2 4 4 2" xfId="7430" xr:uid="{00000000-0005-0000-0000-000035140000}"/>
    <cellStyle name="Comma 3 2 2 4 5" xfId="5029" xr:uid="{00000000-0005-0000-0000-000036140000}"/>
    <cellStyle name="Comma 3 2 2 5" xfId="421" xr:uid="{00000000-0005-0000-0000-000037140000}"/>
    <cellStyle name="Comma 3 2 2 5 2" xfId="1222" xr:uid="{00000000-0005-0000-0000-000038140000}"/>
    <cellStyle name="Comma 3 2 2 5 2 2" xfId="3627" xr:uid="{00000000-0005-0000-0000-000039140000}"/>
    <cellStyle name="Comma 3 2 2 5 2 2 2" xfId="8430" xr:uid="{00000000-0005-0000-0000-00003A140000}"/>
    <cellStyle name="Comma 3 2 2 5 2 3" xfId="6029" xr:uid="{00000000-0005-0000-0000-00003B140000}"/>
    <cellStyle name="Comma 3 2 2 5 3" xfId="2022" xr:uid="{00000000-0005-0000-0000-00003C140000}"/>
    <cellStyle name="Comma 3 2 2 5 3 2" xfId="4427" xr:uid="{00000000-0005-0000-0000-00003D140000}"/>
    <cellStyle name="Comma 3 2 2 5 3 2 2" xfId="9230" xr:uid="{00000000-0005-0000-0000-00003E140000}"/>
    <cellStyle name="Comma 3 2 2 5 3 3" xfId="6829" xr:uid="{00000000-0005-0000-0000-00003F140000}"/>
    <cellStyle name="Comma 3 2 2 5 4" xfId="2827" xr:uid="{00000000-0005-0000-0000-000040140000}"/>
    <cellStyle name="Comma 3 2 2 5 4 2" xfId="7630" xr:uid="{00000000-0005-0000-0000-000041140000}"/>
    <cellStyle name="Comma 3 2 2 5 5" xfId="5229" xr:uid="{00000000-0005-0000-0000-000042140000}"/>
    <cellStyle name="Comma 3 2 2 6" xfId="621" xr:uid="{00000000-0005-0000-0000-000043140000}"/>
    <cellStyle name="Comma 3 2 2 6 2" xfId="1422" xr:uid="{00000000-0005-0000-0000-000044140000}"/>
    <cellStyle name="Comma 3 2 2 6 2 2" xfId="3827" xr:uid="{00000000-0005-0000-0000-000045140000}"/>
    <cellStyle name="Comma 3 2 2 6 2 2 2" xfId="8630" xr:uid="{00000000-0005-0000-0000-000046140000}"/>
    <cellStyle name="Comma 3 2 2 6 2 3" xfId="6229" xr:uid="{00000000-0005-0000-0000-000047140000}"/>
    <cellStyle name="Comma 3 2 2 6 3" xfId="2222" xr:uid="{00000000-0005-0000-0000-000048140000}"/>
    <cellStyle name="Comma 3 2 2 6 3 2" xfId="4627" xr:uid="{00000000-0005-0000-0000-000049140000}"/>
    <cellStyle name="Comma 3 2 2 6 3 2 2" xfId="9430" xr:uid="{00000000-0005-0000-0000-00004A140000}"/>
    <cellStyle name="Comma 3 2 2 6 3 3" xfId="7029" xr:uid="{00000000-0005-0000-0000-00004B140000}"/>
    <cellStyle name="Comma 3 2 2 6 4" xfId="3027" xr:uid="{00000000-0005-0000-0000-00004C140000}"/>
    <cellStyle name="Comma 3 2 2 6 4 2" xfId="7830" xr:uid="{00000000-0005-0000-0000-00004D140000}"/>
    <cellStyle name="Comma 3 2 2 6 5" xfId="5429" xr:uid="{00000000-0005-0000-0000-00004E140000}"/>
    <cellStyle name="Comma 3 2 2 7" xfId="822" xr:uid="{00000000-0005-0000-0000-00004F140000}"/>
    <cellStyle name="Comma 3 2 2 7 2" xfId="3227" xr:uid="{00000000-0005-0000-0000-000050140000}"/>
    <cellStyle name="Comma 3 2 2 7 2 2" xfId="8030" xr:uid="{00000000-0005-0000-0000-000051140000}"/>
    <cellStyle name="Comma 3 2 2 7 3" xfId="5629" xr:uid="{00000000-0005-0000-0000-000052140000}"/>
    <cellStyle name="Comma 3 2 2 8" xfId="1622" xr:uid="{00000000-0005-0000-0000-000053140000}"/>
    <cellStyle name="Comma 3 2 2 8 2" xfId="4027" xr:uid="{00000000-0005-0000-0000-000054140000}"/>
    <cellStyle name="Comma 3 2 2 8 2 2" xfId="8830" xr:uid="{00000000-0005-0000-0000-000055140000}"/>
    <cellStyle name="Comma 3 2 2 8 3" xfId="6429" xr:uid="{00000000-0005-0000-0000-000056140000}"/>
    <cellStyle name="Comma 3 2 2 9" xfId="2427" xr:uid="{00000000-0005-0000-0000-000057140000}"/>
    <cellStyle name="Comma 3 2 2 9 2" xfId="7230" xr:uid="{00000000-0005-0000-0000-000058140000}"/>
    <cellStyle name="Comma 3 2 3" xfId="30" xr:uid="{00000000-0005-0000-0000-000059140000}"/>
    <cellStyle name="Comma 3 2 3 10" xfId="4839" xr:uid="{00000000-0005-0000-0000-00005A140000}"/>
    <cellStyle name="Comma 3 2 3 2" xfId="81" xr:uid="{00000000-0005-0000-0000-00005B140000}"/>
    <cellStyle name="Comma 3 2 3 2 2" xfId="181" xr:uid="{00000000-0005-0000-0000-00005C140000}"/>
    <cellStyle name="Comma 3 2 3 2 2 2" xfId="381" xr:uid="{00000000-0005-0000-0000-00005D140000}"/>
    <cellStyle name="Comma 3 2 3 2 2 2 2" xfId="1182" xr:uid="{00000000-0005-0000-0000-00005E140000}"/>
    <cellStyle name="Comma 3 2 3 2 2 2 2 2" xfId="3587" xr:uid="{00000000-0005-0000-0000-00005F140000}"/>
    <cellStyle name="Comma 3 2 3 2 2 2 2 2 2" xfId="8390" xr:uid="{00000000-0005-0000-0000-000060140000}"/>
    <cellStyle name="Comma 3 2 3 2 2 2 2 3" xfId="5989" xr:uid="{00000000-0005-0000-0000-000061140000}"/>
    <cellStyle name="Comma 3 2 3 2 2 2 3" xfId="1982" xr:uid="{00000000-0005-0000-0000-000062140000}"/>
    <cellStyle name="Comma 3 2 3 2 2 2 3 2" xfId="4387" xr:uid="{00000000-0005-0000-0000-000063140000}"/>
    <cellStyle name="Comma 3 2 3 2 2 2 3 2 2" xfId="9190" xr:uid="{00000000-0005-0000-0000-000064140000}"/>
    <cellStyle name="Comma 3 2 3 2 2 2 3 3" xfId="6789" xr:uid="{00000000-0005-0000-0000-000065140000}"/>
    <cellStyle name="Comma 3 2 3 2 2 2 4" xfId="2787" xr:uid="{00000000-0005-0000-0000-000066140000}"/>
    <cellStyle name="Comma 3 2 3 2 2 2 4 2" xfId="7590" xr:uid="{00000000-0005-0000-0000-000067140000}"/>
    <cellStyle name="Comma 3 2 3 2 2 2 5" xfId="5189" xr:uid="{00000000-0005-0000-0000-000068140000}"/>
    <cellStyle name="Comma 3 2 3 2 2 3" xfId="581" xr:uid="{00000000-0005-0000-0000-000069140000}"/>
    <cellStyle name="Comma 3 2 3 2 2 3 2" xfId="1382" xr:uid="{00000000-0005-0000-0000-00006A140000}"/>
    <cellStyle name="Comma 3 2 3 2 2 3 2 2" xfId="3787" xr:uid="{00000000-0005-0000-0000-00006B140000}"/>
    <cellStyle name="Comma 3 2 3 2 2 3 2 2 2" xfId="8590" xr:uid="{00000000-0005-0000-0000-00006C140000}"/>
    <cellStyle name="Comma 3 2 3 2 2 3 2 3" xfId="6189" xr:uid="{00000000-0005-0000-0000-00006D140000}"/>
    <cellStyle name="Comma 3 2 3 2 2 3 3" xfId="2182" xr:uid="{00000000-0005-0000-0000-00006E140000}"/>
    <cellStyle name="Comma 3 2 3 2 2 3 3 2" xfId="4587" xr:uid="{00000000-0005-0000-0000-00006F140000}"/>
    <cellStyle name="Comma 3 2 3 2 2 3 3 2 2" xfId="9390" xr:uid="{00000000-0005-0000-0000-000070140000}"/>
    <cellStyle name="Comma 3 2 3 2 2 3 3 3" xfId="6989" xr:uid="{00000000-0005-0000-0000-000071140000}"/>
    <cellStyle name="Comma 3 2 3 2 2 3 4" xfId="2987" xr:uid="{00000000-0005-0000-0000-000072140000}"/>
    <cellStyle name="Comma 3 2 3 2 2 3 4 2" xfId="7790" xr:uid="{00000000-0005-0000-0000-000073140000}"/>
    <cellStyle name="Comma 3 2 3 2 2 3 5" xfId="5389" xr:uid="{00000000-0005-0000-0000-000074140000}"/>
    <cellStyle name="Comma 3 2 3 2 2 4" xfId="781" xr:uid="{00000000-0005-0000-0000-000075140000}"/>
    <cellStyle name="Comma 3 2 3 2 2 4 2" xfId="1582" xr:uid="{00000000-0005-0000-0000-000076140000}"/>
    <cellStyle name="Comma 3 2 3 2 2 4 2 2" xfId="3987" xr:uid="{00000000-0005-0000-0000-000077140000}"/>
    <cellStyle name="Comma 3 2 3 2 2 4 2 2 2" xfId="8790" xr:uid="{00000000-0005-0000-0000-000078140000}"/>
    <cellStyle name="Comma 3 2 3 2 2 4 2 3" xfId="6389" xr:uid="{00000000-0005-0000-0000-000079140000}"/>
    <cellStyle name="Comma 3 2 3 2 2 4 3" xfId="2382" xr:uid="{00000000-0005-0000-0000-00007A140000}"/>
    <cellStyle name="Comma 3 2 3 2 2 4 3 2" xfId="4787" xr:uid="{00000000-0005-0000-0000-00007B140000}"/>
    <cellStyle name="Comma 3 2 3 2 2 4 3 2 2" xfId="9590" xr:uid="{00000000-0005-0000-0000-00007C140000}"/>
    <cellStyle name="Comma 3 2 3 2 2 4 3 3" xfId="7189" xr:uid="{00000000-0005-0000-0000-00007D140000}"/>
    <cellStyle name="Comma 3 2 3 2 2 4 4" xfId="3187" xr:uid="{00000000-0005-0000-0000-00007E140000}"/>
    <cellStyle name="Comma 3 2 3 2 2 4 4 2" xfId="7990" xr:uid="{00000000-0005-0000-0000-00007F140000}"/>
    <cellStyle name="Comma 3 2 3 2 2 4 5" xfId="5589" xr:uid="{00000000-0005-0000-0000-000080140000}"/>
    <cellStyle name="Comma 3 2 3 2 2 5" xfId="982" xr:uid="{00000000-0005-0000-0000-000081140000}"/>
    <cellStyle name="Comma 3 2 3 2 2 5 2" xfId="3387" xr:uid="{00000000-0005-0000-0000-000082140000}"/>
    <cellStyle name="Comma 3 2 3 2 2 5 2 2" xfId="8190" xr:uid="{00000000-0005-0000-0000-000083140000}"/>
    <cellStyle name="Comma 3 2 3 2 2 5 3" xfId="5789" xr:uid="{00000000-0005-0000-0000-000084140000}"/>
    <cellStyle name="Comma 3 2 3 2 2 6" xfId="1782" xr:uid="{00000000-0005-0000-0000-000085140000}"/>
    <cellStyle name="Comma 3 2 3 2 2 6 2" xfId="4187" xr:uid="{00000000-0005-0000-0000-000086140000}"/>
    <cellStyle name="Comma 3 2 3 2 2 6 2 2" xfId="8990" xr:uid="{00000000-0005-0000-0000-000087140000}"/>
    <cellStyle name="Comma 3 2 3 2 2 6 3" xfId="6589" xr:uid="{00000000-0005-0000-0000-000088140000}"/>
    <cellStyle name="Comma 3 2 3 2 2 7" xfId="2587" xr:uid="{00000000-0005-0000-0000-000089140000}"/>
    <cellStyle name="Comma 3 2 3 2 2 7 2" xfId="7390" xr:uid="{00000000-0005-0000-0000-00008A140000}"/>
    <cellStyle name="Comma 3 2 3 2 2 8" xfId="4989" xr:uid="{00000000-0005-0000-0000-00008B140000}"/>
    <cellStyle name="Comma 3 2 3 2 3" xfId="281" xr:uid="{00000000-0005-0000-0000-00008C140000}"/>
    <cellStyle name="Comma 3 2 3 2 3 2" xfId="1082" xr:uid="{00000000-0005-0000-0000-00008D140000}"/>
    <cellStyle name="Comma 3 2 3 2 3 2 2" xfId="3487" xr:uid="{00000000-0005-0000-0000-00008E140000}"/>
    <cellStyle name="Comma 3 2 3 2 3 2 2 2" xfId="8290" xr:uid="{00000000-0005-0000-0000-00008F140000}"/>
    <cellStyle name="Comma 3 2 3 2 3 2 3" xfId="5889" xr:uid="{00000000-0005-0000-0000-000090140000}"/>
    <cellStyle name="Comma 3 2 3 2 3 3" xfId="1882" xr:uid="{00000000-0005-0000-0000-000091140000}"/>
    <cellStyle name="Comma 3 2 3 2 3 3 2" xfId="4287" xr:uid="{00000000-0005-0000-0000-000092140000}"/>
    <cellStyle name="Comma 3 2 3 2 3 3 2 2" xfId="9090" xr:uid="{00000000-0005-0000-0000-000093140000}"/>
    <cellStyle name="Comma 3 2 3 2 3 3 3" xfId="6689" xr:uid="{00000000-0005-0000-0000-000094140000}"/>
    <cellStyle name="Comma 3 2 3 2 3 4" xfId="2687" xr:uid="{00000000-0005-0000-0000-000095140000}"/>
    <cellStyle name="Comma 3 2 3 2 3 4 2" xfId="7490" xr:uid="{00000000-0005-0000-0000-000096140000}"/>
    <cellStyle name="Comma 3 2 3 2 3 5" xfId="5089" xr:uid="{00000000-0005-0000-0000-000097140000}"/>
    <cellStyle name="Comma 3 2 3 2 4" xfId="481" xr:uid="{00000000-0005-0000-0000-000098140000}"/>
    <cellStyle name="Comma 3 2 3 2 4 2" xfId="1282" xr:uid="{00000000-0005-0000-0000-000099140000}"/>
    <cellStyle name="Comma 3 2 3 2 4 2 2" xfId="3687" xr:uid="{00000000-0005-0000-0000-00009A140000}"/>
    <cellStyle name="Comma 3 2 3 2 4 2 2 2" xfId="8490" xr:uid="{00000000-0005-0000-0000-00009B140000}"/>
    <cellStyle name="Comma 3 2 3 2 4 2 3" xfId="6089" xr:uid="{00000000-0005-0000-0000-00009C140000}"/>
    <cellStyle name="Comma 3 2 3 2 4 3" xfId="2082" xr:uid="{00000000-0005-0000-0000-00009D140000}"/>
    <cellStyle name="Comma 3 2 3 2 4 3 2" xfId="4487" xr:uid="{00000000-0005-0000-0000-00009E140000}"/>
    <cellStyle name="Comma 3 2 3 2 4 3 2 2" xfId="9290" xr:uid="{00000000-0005-0000-0000-00009F140000}"/>
    <cellStyle name="Comma 3 2 3 2 4 3 3" xfId="6889" xr:uid="{00000000-0005-0000-0000-0000A0140000}"/>
    <cellStyle name="Comma 3 2 3 2 4 4" xfId="2887" xr:uid="{00000000-0005-0000-0000-0000A1140000}"/>
    <cellStyle name="Comma 3 2 3 2 4 4 2" xfId="7690" xr:uid="{00000000-0005-0000-0000-0000A2140000}"/>
    <cellStyle name="Comma 3 2 3 2 4 5" xfId="5289" xr:uid="{00000000-0005-0000-0000-0000A3140000}"/>
    <cellStyle name="Comma 3 2 3 2 5" xfId="681" xr:uid="{00000000-0005-0000-0000-0000A4140000}"/>
    <cellStyle name="Comma 3 2 3 2 5 2" xfId="1482" xr:uid="{00000000-0005-0000-0000-0000A5140000}"/>
    <cellStyle name="Comma 3 2 3 2 5 2 2" xfId="3887" xr:uid="{00000000-0005-0000-0000-0000A6140000}"/>
    <cellStyle name="Comma 3 2 3 2 5 2 2 2" xfId="8690" xr:uid="{00000000-0005-0000-0000-0000A7140000}"/>
    <cellStyle name="Comma 3 2 3 2 5 2 3" xfId="6289" xr:uid="{00000000-0005-0000-0000-0000A8140000}"/>
    <cellStyle name="Comma 3 2 3 2 5 3" xfId="2282" xr:uid="{00000000-0005-0000-0000-0000A9140000}"/>
    <cellStyle name="Comma 3 2 3 2 5 3 2" xfId="4687" xr:uid="{00000000-0005-0000-0000-0000AA140000}"/>
    <cellStyle name="Comma 3 2 3 2 5 3 2 2" xfId="9490" xr:uid="{00000000-0005-0000-0000-0000AB140000}"/>
    <cellStyle name="Comma 3 2 3 2 5 3 3" xfId="7089" xr:uid="{00000000-0005-0000-0000-0000AC140000}"/>
    <cellStyle name="Comma 3 2 3 2 5 4" xfId="3087" xr:uid="{00000000-0005-0000-0000-0000AD140000}"/>
    <cellStyle name="Comma 3 2 3 2 5 4 2" xfId="7890" xr:uid="{00000000-0005-0000-0000-0000AE140000}"/>
    <cellStyle name="Comma 3 2 3 2 5 5" xfId="5489" xr:uid="{00000000-0005-0000-0000-0000AF140000}"/>
    <cellStyle name="Comma 3 2 3 2 6" xfId="882" xr:uid="{00000000-0005-0000-0000-0000B0140000}"/>
    <cellStyle name="Comma 3 2 3 2 6 2" xfId="3287" xr:uid="{00000000-0005-0000-0000-0000B1140000}"/>
    <cellStyle name="Comma 3 2 3 2 6 2 2" xfId="8090" xr:uid="{00000000-0005-0000-0000-0000B2140000}"/>
    <cellStyle name="Comma 3 2 3 2 6 3" xfId="5689" xr:uid="{00000000-0005-0000-0000-0000B3140000}"/>
    <cellStyle name="Comma 3 2 3 2 7" xfId="1682" xr:uid="{00000000-0005-0000-0000-0000B4140000}"/>
    <cellStyle name="Comma 3 2 3 2 7 2" xfId="4087" xr:uid="{00000000-0005-0000-0000-0000B5140000}"/>
    <cellStyle name="Comma 3 2 3 2 7 2 2" xfId="8890" xr:uid="{00000000-0005-0000-0000-0000B6140000}"/>
    <cellStyle name="Comma 3 2 3 2 7 3" xfId="6489" xr:uid="{00000000-0005-0000-0000-0000B7140000}"/>
    <cellStyle name="Comma 3 2 3 2 8" xfId="2487" xr:uid="{00000000-0005-0000-0000-0000B8140000}"/>
    <cellStyle name="Comma 3 2 3 2 8 2" xfId="7290" xr:uid="{00000000-0005-0000-0000-0000B9140000}"/>
    <cellStyle name="Comma 3 2 3 2 9" xfId="4889" xr:uid="{00000000-0005-0000-0000-0000BA140000}"/>
    <cellStyle name="Comma 3 2 3 3" xfId="131" xr:uid="{00000000-0005-0000-0000-0000BB140000}"/>
    <cellStyle name="Comma 3 2 3 3 2" xfId="331" xr:uid="{00000000-0005-0000-0000-0000BC140000}"/>
    <cellStyle name="Comma 3 2 3 3 2 2" xfId="1132" xr:uid="{00000000-0005-0000-0000-0000BD140000}"/>
    <cellStyle name="Comma 3 2 3 3 2 2 2" xfId="3537" xr:uid="{00000000-0005-0000-0000-0000BE140000}"/>
    <cellStyle name="Comma 3 2 3 3 2 2 2 2" xfId="8340" xr:uid="{00000000-0005-0000-0000-0000BF140000}"/>
    <cellStyle name="Comma 3 2 3 3 2 2 3" xfId="5939" xr:uid="{00000000-0005-0000-0000-0000C0140000}"/>
    <cellStyle name="Comma 3 2 3 3 2 3" xfId="1932" xr:uid="{00000000-0005-0000-0000-0000C1140000}"/>
    <cellStyle name="Comma 3 2 3 3 2 3 2" xfId="4337" xr:uid="{00000000-0005-0000-0000-0000C2140000}"/>
    <cellStyle name="Comma 3 2 3 3 2 3 2 2" xfId="9140" xr:uid="{00000000-0005-0000-0000-0000C3140000}"/>
    <cellStyle name="Comma 3 2 3 3 2 3 3" xfId="6739" xr:uid="{00000000-0005-0000-0000-0000C4140000}"/>
    <cellStyle name="Comma 3 2 3 3 2 4" xfId="2737" xr:uid="{00000000-0005-0000-0000-0000C5140000}"/>
    <cellStyle name="Comma 3 2 3 3 2 4 2" xfId="7540" xr:uid="{00000000-0005-0000-0000-0000C6140000}"/>
    <cellStyle name="Comma 3 2 3 3 2 5" xfId="5139" xr:uid="{00000000-0005-0000-0000-0000C7140000}"/>
    <cellStyle name="Comma 3 2 3 3 3" xfId="531" xr:uid="{00000000-0005-0000-0000-0000C8140000}"/>
    <cellStyle name="Comma 3 2 3 3 3 2" xfId="1332" xr:uid="{00000000-0005-0000-0000-0000C9140000}"/>
    <cellStyle name="Comma 3 2 3 3 3 2 2" xfId="3737" xr:uid="{00000000-0005-0000-0000-0000CA140000}"/>
    <cellStyle name="Comma 3 2 3 3 3 2 2 2" xfId="8540" xr:uid="{00000000-0005-0000-0000-0000CB140000}"/>
    <cellStyle name="Comma 3 2 3 3 3 2 3" xfId="6139" xr:uid="{00000000-0005-0000-0000-0000CC140000}"/>
    <cellStyle name="Comma 3 2 3 3 3 3" xfId="2132" xr:uid="{00000000-0005-0000-0000-0000CD140000}"/>
    <cellStyle name="Comma 3 2 3 3 3 3 2" xfId="4537" xr:uid="{00000000-0005-0000-0000-0000CE140000}"/>
    <cellStyle name="Comma 3 2 3 3 3 3 2 2" xfId="9340" xr:uid="{00000000-0005-0000-0000-0000CF140000}"/>
    <cellStyle name="Comma 3 2 3 3 3 3 3" xfId="6939" xr:uid="{00000000-0005-0000-0000-0000D0140000}"/>
    <cellStyle name="Comma 3 2 3 3 3 4" xfId="2937" xr:uid="{00000000-0005-0000-0000-0000D1140000}"/>
    <cellStyle name="Comma 3 2 3 3 3 4 2" xfId="7740" xr:uid="{00000000-0005-0000-0000-0000D2140000}"/>
    <cellStyle name="Comma 3 2 3 3 3 5" xfId="5339" xr:uid="{00000000-0005-0000-0000-0000D3140000}"/>
    <cellStyle name="Comma 3 2 3 3 4" xfId="731" xr:uid="{00000000-0005-0000-0000-0000D4140000}"/>
    <cellStyle name="Comma 3 2 3 3 4 2" xfId="1532" xr:uid="{00000000-0005-0000-0000-0000D5140000}"/>
    <cellStyle name="Comma 3 2 3 3 4 2 2" xfId="3937" xr:uid="{00000000-0005-0000-0000-0000D6140000}"/>
    <cellStyle name="Comma 3 2 3 3 4 2 2 2" xfId="8740" xr:uid="{00000000-0005-0000-0000-0000D7140000}"/>
    <cellStyle name="Comma 3 2 3 3 4 2 3" xfId="6339" xr:uid="{00000000-0005-0000-0000-0000D8140000}"/>
    <cellStyle name="Comma 3 2 3 3 4 3" xfId="2332" xr:uid="{00000000-0005-0000-0000-0000D9140000}"/>
    <cellStyle name="Comma 3 2 3 3 4 3 2" xfId="4737" xr:uid="{00000000-0005-0000-0000-0000DA140000}"/>
    <cellStyle name="Comma 3 2 3 3 4 3 2 2" xfId="9540" xr:uid="{00000000-0005-0000-0000-0000DB140000}"/>
    <cellStyle name="Comma 3 2 3 3 4 3 3" xfId="7139" xr:uid="{00000000-0005-0000-0000-0000DC140000}"/>
    <cellStyle name="Comma 3 2 3 3 4 4" xfId="3137" xr:uid="{00000000-0005-0000-0000-0000DD140000}"/>
    <cellStyle name="Comma 3 2 3 3 4 4 2" xfId="7940" xr:uid="{00000000-0005-0000-0000-0000DE140000}"/>
    <cellStyle name="Comma 3 2 3 3 4 5" xfId="5539" xr:uid="{00000000-0005-0000-0000-0000DF140000}"/>
    <cellStyle name="Comma 3 2 3 3 5" xfId="932" xr:uid="{00000000-0005-0000-0000-0000E0140000}"/>
    <cellStyle name="Comma 3 2 3 3 5 2" xfId="3337" xr:uid="{00000000-0005-0000-0000-0000E1140000}"/>
    <cellStyle name="Comma 3 2 3 3 5 2 2" xfId="8140" xr:uid="{00000000-0005-0000-0000-0000E2140000}"/>
    <cellStyle name="Comma 3 2 3 3 5 3" xfId="5739" xr:uid="{00000000-0005-0000-0000-0000E3140000}"/>
    <cellStyle name="Comma 3 2 3 3 6" xfId="1732" xr:uid="{00000000-0005-0000-0000-0000E4140000}"/>
    <cellStyle name="Comma 3 2 3 3 6 2" xfId="4137" xr:uid="{00000000-0005-0000-0000-0000E5140000}"/>
    <cellStyle name="Comma 3 2 3 3 6 2 2" xfId="8940" xr:uid="{00000000-0005-0000-0000-0000E6140000}"/>
    <cellStyle name="Comma 3 2 3 3 6 3" xfId="6539" xr:uid="{00000000-0005-0000-0000-0000E7140000}"/>
    <cellStyle name="Comma 3 2 3 3 7" xfId="2537" xr:uid="{00000000-0005-0000-0000-0000E8140000}"/>
    <cellStyle name="Comma 3 2 3 3 7 2" xfId="7340" xr:uid="{00000000-0005-0000-0000-0000E9140000}"/>
    <cellStyle name="Comma 3 2 3 3 8" xfId="4939" xr:uid="{00000000-0005-0000-0000-0000EA140000}"/>
    <cellStyle name="Comma 3 2 3 4" xfId="231" xr:uid="{00000000-0005-0000-0000-0000EB140000}"/>
    <cellStyle name="Comma 3 2 3 4 2" xfId="1032" xr:uid="{00000000-0005-0000-0000-0000EC140000}"/>
    <cellStyle name="Comma 3 2 3 4 2 2" xfId="3437" xr:uid="{00000000-0005-0000-0000-0000ED140000}"/>
    <cellStyle name="Comma 3 2 3 4 2 2 2" xfId="8240" xr:uid="{00000000-0005-0000-0000-0000EE140000}"/>
    <cellStyle name="Comma 3 2 3 4 2 3" xfId="5839" xr:uid="{00000000-0005-0000-0000-0000EF140000}"/>
    <cellStyle name="Comma 3 2 3 4 3" xfId="1832" xr:uid="{00000000-0005-0000-0000-0000F0140000}"/>
    <cellStyle name="Comma 3 2 3 4 3 2" xfId="4237" xr:uid="{00000000-0005-0000-0000-0000F1140000}"/>
    <cellStyle name="Comma 3 2 3 4 3 2 2" xfId="9040" xr:uid="{00000000-0005-0000-0000-0000F2140000}"/>
    <cellStyle name="Comma 3 2 3 4 3 3" xfId="6639" xr:uid="{00000000-0005-0000-0000-0000F3140000}"/>
    <cellStyle name="Comma 3 2 3 4 4" xfId="2637" xr:uid="{00000000-0005-0000-0000-0000F4140000}"/>
    <cellStyle name="Comma 3 2 3 4 4 2" xfId="7440" xr:uid="{00000000-0005-0000-0000-0000F5140000}"/>
    <cellStyle name="Comma 3 2 3 4 5" xfId="5039" xr:uid="{00000000-0005-0000-0000-0000F6140000}"/>
    <cellStyle name="Comma 3 2 3 5" xfId="431" xr:uid="{00000000-0005-0000-0000-0000F7140000}"/>
    <cellStyle name="Comma 3 2 3 5 2" xfId="1232" xr:uid="{00000000-0005-0000-0000-0000F8140000}"/>
    <cellStyle name="Comma 3 2 3 5 2 2" xfId="3637" xr:uid="{00000000-0005-0000-0000-0000F9140000}"/>
    <cellStyle name="Comma 3 2 3 5 2 2 2" xfId="8440" xr:uid="{00000000-0005-0000-0000-0000FA140000}"/>
    <cellStyle name="Comma 3 2 3 5 2 3" xfId="6039" xr:uid="{00000000-0005-0000-0000-0000FB140000}"/>
    <cellStyle name="Comma 3 2 3 5 3" xfId="2032" xr:uid="{00000000-0005-0000-0000-0000FC140000}"/>
    <cellStyle name="Comma 3 2 3 5 3 2" xfId="4437" xr:uid="{00000000-0005-0000-0000-0000FD140000}"/>
    <cellStyle name="Comma 3 2 3 5 3 2 2" xfId="9240" xr:uid="{00000000-0005-0000-0000-0000FE140000}"/>
    <cellStyle name="Comma 3 2 3 5 3 3" xfId="6839" xr:uid="{00000000-0005-0000-0000-0000FF140000}"/>
    <cellStyle name="Comma 3 2 3 5 4" xfId="2837" xr:uid="{00000000-0005-0000-0000-000000150000}"/>
    <cellStyle name="Comma 3 2 3 5 4 2" xfId="7640" xr:uid="{00000000-0005-0000-0000-000001150000}"/>
    <cellStyle name="Comma 3 2 3 5 5" xfId="5239" xr:uid="{00000000-0005-0000-0000-000002150000}"/>
    <cellStyle name="Comma 3 2 3 6" xfId="631" xr:uid="{00000000-0005-0000-0000-000003150000}"/>
    <cellStyle name="Comma 3 2 3 6 2" xfId="1432" xr:uid="{00000000-0005-0000-0000-000004150000}"/>
    <cellStyle name="Comma 3 2 3 6 2 2" xfId="3837" xr:uid="{00000000-0005-0000-0000-000005150000}"/>
    <cellStyle name="Comma 3 2 3 6 2 2 2" xfId="8640" xr:uid="{00000000-0005-0000-0000-000006150000}"/>
    <cellStyle name="Comma 3 2 3 6 2 3" xfId="6239" xr:uid="{00000000-0005-0000-0000-000007150000}"/>
    <cellStyle name="Comma 3 2 3 6 3" xfId="2232" xr:uid="{00000000-0005-0000-0000-000008150000}"/>
    <cellStyle name="Comma 3 2 3 6 3 2" xfId="4637" xr:uid="{00000000-0005-0000-0000-000009150000}"/>
    <cellStyle name="Comma 3 2 3 6 3 2 2" xfId="9440" xr:uid="{00000000-0005-0000-0000-00000A150000}"/>
    <cellStyle name="Comma 3 2 3 6 3 3" xfId="7039" xr:uid="{00000000-0005-0000-0000-00000B150000}"/>
    <cellStyle name="Comma 3 2 3 6 4" xfId="3037" xr:uid="{00000000-0005-0000-0000-00000C150000}"/>
    <cellStyle name="Comma 3 2 3 6 4 2" xfId="7840" xr:uid="{00000000-0005-0000-0000-00000D150000}"/>
    <cellStyle name="Comma 3 2 3 6 5" xfId="5439" xr:uid="{00000000-0005-0000-0000-00000E150000}"/>
    <cellStyle name="Comma 3 2 3 7" xfId="832" xr:uid="{00000000-0005-0000-0000-00000F150000}"/>
    <cellStyle name="Comma 3 2 3 7 2" xfId="3237" xr:uid="{00000000-0005-0000-0000-000010150000}"/>
    <cellStyle name="Comma 3 2 3 7 2 2" xfId="8040" xr:uid="{00000000-0005-0000-0000-000011150000}"/>
    <cellStyle name="Comma 3 2 3 7 3" xfId="5639" xr:uid="{00000000-0005-0000-0000-000012150000}"/>
    <cellStyle name="Comma 3 2 3 8" xfId="1632" xr:uid="{00000000-0005-0000-0000-000013150000}"/>
    <cellStyle name="Comma 3 2 3 8 2" xfId="4037" xr:uid="{00000000-0005-0000-0000-000014150000}"/>
    <cellStyle name="Comma 3 2 3 8 2 2" xfId="8840" xr:uid="{00000000-0005-0000-0000-000015150000}"/>
    <cellStyle name="Comma 3 2 3 8 3" xfId="6439" xr:uid="{00000000-0005-0000-0000-000016150000}"/>
    <cellStyle name="Comma 3 2 3 9" xfId="2437" xr:uid="{00000000-0005-0000-0000-000017150000}"/>
    <cellStyle name="Comma 3 2 3 9 2" xfId="7240" xr:uid="{00000000-0005-0000-0000-000018150000}"/>
    <cellStyle name="Comma 3 2 4" xfId="40" xr:uid="{00000000-0005-0000-0000-000019150000}"/>
    <cellStyle name="Comma 3 2 4 10" xfId="4849" xr:uid="{00000000-0005-0000-0000-00001A150000}"/>
    <cellStyle name="Comma 3 2 4 2" xfId="91" xr:uid="{00000000-0005-0000-0000-00001B150000}"/>
    <cellStyle name="Comma 3 2 4 2 2" xfId="191" xr:uid="{00000000-0005-0000-0000-00001C150000}"/>
    <cellStyle name="Comma 3 2 4 2 2 2" xfId="391" xr:uid="{00000000-0005-0000-0000-00001D150000}"/>
    <cellStyle name="Comma 3 2 4 2 2 2 2" xfId="1192" xr:uid="{00000000-0005-0000-0000-00001E150000}"/>
    <cellStyle name="Comma 3 2 4 2 2 2 2 2" xfId="3597" xr:uid="{00000000-0005-0000-0000-00001F150000}"/>
    <cellStyle name="Comma 3 2 4 2 2 2 2 2 2" xfId="8400" xr:uid="{00000000-0005-0000-0000-000020150000}"/>
    <cellStyle name="Comma 3 2 4 2 2 2 2 3" xfId="5999" xr:uid="{00000000-0005-0000-0000-000021150000}"/>
    <cellStyle name="Comma 3 2 4 2 2 2 3" xfId="1992" xr:uid="{00000000-0005-0000-0000-000022150000}"/>
    <cellStyle name="Comma 3 2 4 2 2 2 3 2" xfId="4397" xr:uid="{00000000-0005-0000-0000-000023150000}"/>
    <cellStyle name="Comma 3 2 4 2 2 2 3 2 2" xfId="9200" xr:uid="{00000000-0005-0000-0000-000024150000}"/>
    <cellStyle name="Comma 3 2 4 2 2 2 3 3" xfId="6799" xr:uid="{00000000-0005-0000-0000-000025150000}"/>
    <cellStyle name="Comma 3 2 4 2 2 2 4" xfId="2797" xr:uid="{00000000-0005-0000-0000-000026150000}"/>
    <cellStyle name="Comma 3 2 4 2 2 2 4 2" xfId="7600" xr:uid="{00000000-0005-0000-0000-000027150000}"/>
    <cellStyle name="Comma 3 2 4 2 2 2 5" xfId="5199" xr:uid="{00000000-0005-0000-0000-000028150000}"/>
    <cellStyle name="Comma 3 2 4 2 2 3" xfId="591" xr:uid="{00000000-0005-0000-0000-000029150000}"/>
    <cellStyle name="Comma 3 2 4 2 2 3 2" xfId="1392" xr:uid="{00000000-0005-0000-0000-00002A150000}"/>
    <cellStyle name="Comma 3 2 4 2 2 3 2 2" xfId="3797" xr:uid="{00000000-0005-0000-0000-00002B150000}"/>
    <cellStyle name="Comma 3 2 4 2 2 3 2 2 2" xfId="8600" xr:uid="{00000000-0005-0000-0000-00002C150000}"/>
    <cellStyle name="Comma 3 2 4 2 2 3 2 3" xfId="6199" xr:uid="{00000000-0005-0000-0000-00002D150000}"/>
    <cellStyle name="Comma 3 2 4 2 2 3 3" xfId="2192" xr:uid="{00000000-0005-0000-0000-00002E150000}"/>
    <cellStyle name="Comma 3 2 4 2 2 3 3 2" xfId="4597" xr:uid="{00000000-0005-0000-0000-00002F150000}"/>
    <cellStyle name="Comma 3 2 4 2 2 3 3 2 2" xfId="9400" xr:uid="{00000000-0005-0000-0000-000030150000}"/>
    <cellStyle name="Comma 3 2 4 2 2 3 3 3" xfId="6999" xr:uid="{00000000-0005-0000-0000-000031150000}"/>
    <cellStyle name="Comma 3 2 4 2 2 3 4" xfId="2997" xr:uid="{00000000-0005-0000-0000-000032150000}"/>
    <cellStyle name="Comma 3 2 4 2 2 3 4 2" xfId="7800" xr:uid="{00000000-0005-0000-0000-000033150000}"/>
    <cellStyle name="Comma 3 2 4 2 2 3 5" xfId="5399" xr:uid="{00000000-0005-0000-0000-000034150000}"/>
    <cellStyle name="Comma 3 2 4 2 2 4" xfId="791" xr:uid="{00000000-0005-0000-0000-000035150000}"/>
    <cellStyle name="Comma 3 2 4 2 2 4 2" xfId="1592" xr:uid="{00000000-0005-0000-0000-000036150000}"/>
    <cellStyle name="Comma 3 2 4 2 2 4 2 2" xfId="3997" xr:uid="{00000000-0005-0000-0000-000037150000}"/>
    <cellStyle name="Comma 3 2 4 2 2 4 2 2 2" xfId="8800" xr:uid="{00000000-0005-0000-0000-000038150000}"/>
    <cellStyle name="Comma 3 2 4 2 2 4 2 3" xfId="6399" xr:uid="{00000000-0005-0000-0000-000039150000}"/>
    <cellStyle name="Comma 3 2 4 2 2 4 3" xfId="2392" xr:uid="{00000000-0005-0000-0000-00003A150000}"/>
    <cellStyle name="Comma 3 2 4 2 2 4 3 2" xfId="4797" xr:uid="{00000000-0005-0000-0000-00003B150000}"/>
    <cellStyle name="Comma 3 2 4 2 2 4 3 2 2" xfId="9600" xr:uid="{00000000-0005-0000-0000-00003C150000}"/>
    <cellStyle name="Comma 3 2 4 2 2 4 3 3" xfId="7199" xr:uid="{00000000-0005-0000-0000-00003D150000}"/>
    <cellStyle name="Comma 3 2 4 2 2 4 4" xfId="3197" xr:uid="{00000000-0005-0000-0000-00003E150000}"/>
    <cellStyle name="Comma 3 2 4 2 2 4 4 2" xfId="8000" xr:uid="{00000000-0005-0000-0000-00003F150000}"/>
    <cellStyle name="Comma 3 2 4 2 2 4 5" xfId="5599" xr:uid="{00000000-0005-0000-0000-000040150000}"/>
    <cellStyle name="Comma 3 2 4 2 2 5" xfId="992" xr:uid="{00000000-0005-0000-0000-000041150000}"/>
    <cellStyle name="Comma 3 2 4 2 2 5 2" xfId="3397" xr:uid="{00000000-0005-0000-0000-000042150000}"/>
    <cellStyle name="Comma 3 2 4 2 2 5 2 2" xfId="8200" xr:uid="{00000000-0005-0000-0000-000043150000}"/>
    <cellStyle name="Comma 3 2 4 2 2 5 3" xfId="5799" xr:uid="{00000000-0005-0000-0000-000044150000}"/>
    <cellStyle name="Comma 3 2 4 2 2 6" xfId="1792" xr:uid="{00000000-0005-0000-0000-000045150000}"/>
    <cellStyle name="Comma 3 2 4 2 2 6 2" xfId="4197" xr:uid="{00000000-0005-0000-0000-000046150000}"/>
    <cellStyle name="Comma 3 2 4 2 2 6 2 2" xfId="9000" xr:uid="{00000000-0005-0000-0000-000047150000}"/>
    <cellStyle name="Comma 3 2 4 2 2 6 3" xfId="6599" xr:uid="{00000000-0005-0000-0000-000048150000}"/>
    <cellStyle name="Comma 3 2 4 2 2 7" xfId="2597" xr:uid="{00000000-0005-0000-0000-000049150000}"/>
    <cellStyle name="Comma 3 2 4 2 2 7 2" xfId="7400" xr:uid="{00000000-0005-0000-0000-00004A150000}"/>
    <cellStyle name="Comma 3 2 4 2 2 8" xfId="4999" xr:uid="{00000000-0005-0000-0000-00004B150000}"/>
    <cellStyle name="Comma 3 2 4 2 3" xfId="291" xr:uid="{00000000-0005-0000-0000-00004C150000}"/>
    <cellStyle name="Comma 3 2 4 2 3 2" xfId="1092" xr:uid="{00000000-0005-0000-0000-00004D150000}"/>
    <cellStyle name="Comma 3 2 4 2 3 2 2" xfId="3497" xr:uid="{00000000-0005-0000-0000-00004E150000}"/>
    <cellStyle name="Comma 3 2 4 2 3 2 2 2" xfId="8300" xr:uid="{00000000-0005-0000-0000-00004F150000}"/>
    <cellStyle name="Comma 3 2 4 2 3 2 3" xfId="5899" xr:uid="{00000000-0005-0000-0000-000050150000}"/>
    <cellStyle name="Comma 3 2 4 2 3 3" xfId="1892" xr:uid="{00000000-0005-0000-0000-000051150000}"/>
    <cellStyle name="Comma 3 2 4 2 3 3 2" xfId="4297" xr:uid="{00000000-0005-0000-0000-000052150000}"/>
    <cellStyle name="Comma 3 2 4 2 3 3 2 2" xfId="9100" xr:uid="{00000000-0005-0000-0000-000053150000}"/>
    <cellStyle name="Comma 3 2 4 2 3 3 3" xfId="6699" xr:uid="{00000000-0005-0000-0000-000054150000}"/>
    <cellStyle name="Comma 3 2 4 2 3 4" xfId="2697" xr:uid="{00000000-0005-0000-0000-000055150000}"/>
    <cellStyle name="Comma 3 2 4 2 3 4 2" xfId="7500" xr:uid="{00000000-0005-0000-0000-000056150000}"/>
    <cellStyle name="Comma 3 2 4 2 3 5" xfId="5099" xr:uid="{00000000-0005-0000-0000-000057150000}"/>
    <cellStyle name="Comma 3 2 4 2 4" xfId="491" xr:uid="{00000000-0005-0000-0000-000058150000}"/>
    <cellStyle name="Comma 3 2 4 2 4 2" xfId="1292" xr:uid="{00000000-0005-0000-0000-000059150000}"/>
    <cellStyle name="Comma 3 2 4 2 4 2 2" xfId="3697" xr:uid="{00000000-0005-0000-0000-00005A150000}"/>
    <cellStyle name="Comma 3 2 4 2 4 2 2 2" xfId="8500" xr:uid="{00000000-0005-0000-0000-00005B150000}"/>
    <cellStyle name="Comma 3 2 4 2 4 2 3" xfId="6099" xr:uid="{00000000-0005-0000-0000-00005C150000}"/>
    <cellStyle name="Comma 3 2 4 2 4 3" xfId="2092" xr:uid="{00000000-0005-0000-0000-00005D150000}"/>
    <cellStyle name="Comma 3 2 4 2 4 3 2" xfId="4497" xr:uid="{00000000-0005-0000-0000-00005E150000}"/>
    <cellStyle name="Comma 3 2 4 2 4 3 2 2" xfId="9300" xr:uid="{00000000-0005-0000-0000-00005F150000}"/>
    <cellStyle name="Comma 3 2 4 2 4 3 3" xfId="6899" xr:uid="{00000000-0005-0000-0000-000060150000}"/>
    <cellStyle name="Comma 3 2 4 2 4 4" xfId="2897" xr:uid="{00000000-0005-0000-0000-000061150000}"/>
    <cellStyle name="Comma 3 2 4 2 4 4 2" xfId="7700" xr:uid="{00000000-0005-0000-0000-000062150000}"/>
    <cellStyle name="Comma 3 2 4 2 4 5" xfId="5299" xr:uid="{00000000-0005-0000-0000-000063150000}"/>
    <cellStyle name="Comma 3 2 4 2 5" xfId="691" xr:uid="{00000000-0005-0000-0000-000064150000}"/>
    <cellStyle name="Comma 3 2 4 2 5 2" xfId="1492" xr:uid="{00000000-0005-0000-0000-000065150000}"/>
    <cellStyle name="Comma 3 2 4 2 5 2 2" xfId="3897" xr:uid="{00000000-0005-0000-0000-000066150000}"/>
    <cellStyle name="Comma 3 2 4 2 5 2 2 2" xfId="8700" xr:uid="{00000000-0005-0000-0000-000067150000}"/>
    <cellStyle name="Comma 3 2 4 2 5 2 3" xfId="6299" xr:uid="{00000000-0005-0000-0000-000068150000}"/>
    <cellStyle name="Comma 3 2 4 2 5 3" xfId="2292" xr:uid="{00000000-0005-0000-0000-000069150000}"/>
    <cellStyle name="Comma 3 2 4 2 5 3 2" xfId="4697" xr:uid="{00000000-0005-0000-0000-00006A150000}"/>
    <cellStyle name="Comma 3 2 4 2 5 3 2 2" xfId="9500" xr:uid="{00000000-0005-0000-0000-00006B150000}"/>
    <cellStyle name="Comma 3 2 4 2 5 3 3" xfId="7099" xr:uid="{00000000-0005-0000-0000-00006C150000}"/>
    <cellStyle name="Comma 3 2 4 2 5 4" xfId="3097" xr:uid="{00000000-0005-0000-0000-00006D150000}"/>
    <cellStyle name="Comma 3 2 4 2 5 4 2" xfId="7900" xr:uid="{00000000-0005-0000-0000-00006E150000}"/>
    <cellStyle name="Comma 3 2 4 2 5 5" xfId="5499" xr:uid="{00000000-0005-0000-0000-00006F150000}"/>
    <cellStyle name="Comma 3 2 4 2 6" xfId="892" xr:uid="{00000000-0005-0000-0000-000070150000}"/>
    <cellStyle name="Comma 3 2 4 2 6 2" xfId="3297" xr:uid="{00000000-0005-0000-0000-000071150000}"/>
    <cellStyle name="Comma 3 2 4 2 6 2 2" xfId="8100" xr:uid="{00000000-0005-0000-0000-000072150000}"/>
    <cellStyle name="Comma 3 2 4 2 6 3" xfId="5699" xr:uid="{00000000-0005-0000-0000-000073150000}"/>
    <cellStyle name="Comma 3 2 4 2 7" xfId="1692" xr:uid="{00000000-0005-0000-0000-000074150000}"/>
    <cellStyle name="Comma 3 2 4 2 7 2" xfId="4097" xr:uid="{00000000-0005-0000-0000-000075150000}"/>
    <cellStyle name="Comma 3 2 4 2 7 2 2" xfId="8900" xr:uid="{00000000-0005-0000-0000-000076150000}"/>
    <cellStyle name="Comma 3 2 4 2 7 3" xfId="6499" xr:uid="{00000000-0005-0000-0000-000077150000}"/>
    <cellStyle name="Comma 3 2 4 2 8" xfId="2497" xr:uid="{00000000-0005-0000-0000-000078150000}"/>
    <cellStyle name="Comma 3 2 4 2 8 2" xfId="7300" xr:uid="{00000000-0005-0000-0000-000079150000}"/>
    <cellStyle name="Comma 3 2 4 2 9" xfId="4899" xr:uid="{00000000-0005-0000-0000-00007A150000}"/>
    <cellStyle name="Comma 3 2 4 3" xfId="141" xr:uid="{00000000-0005-0000-0000-00007B150000}"/>
    <cellStyle name="Comma 3 2 4 3 2" xfId="341" xr:uid="{00000000-0005-0000-0000-00007C150000}"/>
    <cellStyle name="Comma 3 2 4 3 2 2" xfId="1142" xr:uid="{00000000-0005-0000-0000-00007D150000}"/>
    <cellStyle name="Comma 3 2 4 3 2 2 2" xfId="3547" xr:uid="{00000000-0005-0000-0000-00007E150000}"/>
    <cellStyle name="Comma 3 2 4 3 2 2 2 2" xfId="8350" xr:uid="{00000000-0005-0000-0000-00007F150000}"/>
    <cellStyle name="Comma 3 2 4 3 2 2 3" xfId="5949" xr:uid="{00000000-0005-0000-0000-000080150000}"/>
    <cellStyle name="Comma 3 2 4 3 2 3" xfId="1942" xr:uid="{00000000-0005-0000-0000-000081150000}"/>
    <cellStyle name="Comma 3 2 4 3 2 3 2" xfId="4347" xr:uid="{00000000-0005-0000-0000-000082150000}"/>
    <cellStyle name="Comma 3 2 4 3 2 3 2 2" xfId="9150" xr:uid="{00000000-0005-0000-0000-000083150000}"/>
    <cellStyle name="Comma 3 2 4 3 2 3 3" xfId="6749" xr:uid="{00000000-0005-0000-0000-000084150000}"/>
    <cellStyle name="Comma 3 2 4 3 2 4" xfId="2747" xr:uid="{00000000-0005-0000-0000-000085150000}"/>
    <cellStyle name="Comma 3 2 4 3 2 4 2" xfId="7550" xr:uid="{00000000-0005-0000-0000-000086150000}"/>
    <cellStyle name="Comma 3 2 4 3 2 5" xfId="5149" xr:uid="{00000000-0005-0000-0000-000087150000}"/>
    <cellStyle name="Comma 3 2 4 3 3" xfId="541" xr:uid="{00000000-0005-0000-0000-000088150000}"/>
    <cellStyle name="Comma 3 2 4 3 3 2" xfId="1342" xr:uid="{00000000-0005-0000-0000-000089150000}"/>
    <cellStyle name="Comma 3 2 4 3 3 2 2" xfId="3747" xr:uid="{00000000-0005-0000-0000-00008A150000}"/>
    <cellStyle name="Comma 3 2 4 3 3 2 2 2" xfId="8550" xr:uid="{00000000-0005-0000-0000-00008B150000}"/>
    <cellStyle name="Comma 3 2 4 3 3 2 3" xfId="6149" xr:uid="{00000000-0005-0000-0000-00008C150000}"/>
    <cellStyle name="Comma 3 2 4 3 3 3" xfId="2142" xr:uid="{00000000-0005-0000-0000-00008D150000}"/>
    <cellStyle name="Comma 3 2 4 3 3 3 2" xfId="4547" xr:uid="{00000000-0005-0000-0000-00008E150000}"/>
    <cellStyle name="Comma 3 2 4 3 3 3 2 2" xfId="9350" xr:uid="{00000000-0005-0000-0000-00008F150000}"/>
    <cellStyle name="Comma 3 2 4 3 3 3 3" xfId="6949" xr:uid="{00000000-0005-0000-0000-000090150000}"/>
    <cellStyle name="Comma 3 2 4 3 3 4" xfId="2947" xr:uid="{00000000-0005-0000-0000-000091150000}"/>
    <cellStyle name="Comma 3 2 4 3 3 4 2" xfId="7750" xr:uid="{00000000-0005-0000-0000-000092150000}"/>
    <cellStyle name="Comma 3 2 4 3 3 5" xfId="5349" xr:uid="{00000000-0005-0000-0000-000093150000}"/>
    <cellStyle name="Comma 3 2 4 3 4" xfId="741" xr:uid="{00000000-0005-0000-0000-000094150000}"/>
    <cellStyle name="Comma 3 2 4 3 4 2" xfId="1542" xr:uid="{00000000-0005-0000-0000-000095150000}"/>
    <cellStyle name="Comma 3 2 4 3 4 2 2" xfId="3947" xr:uid="{00000000-0005-0000-0000-000096150000}"/>
    <cellStyle name="Comma 3 2 4 3 4 2 2 2" xfId="8750" xr:uid="{00000000-0005-0000-0000-000097150000}"/>
    <cellStyle name="Comma 3 2 4 3 4 2 3" xfId="6349" xr:uid="{00000000-0005-0000-0000-000098150000}"/>
    <cellStyle name="Comma 3 2 4 3 4 3" xfId="2342" xr:uid="{00000000-0005-0000-0000-000099150000}"/>
    <cellStyle name="Comma 3 2 4 3 4 3 2" xfId="4747" xr:uid="{00000000-0005-0000-0000-00009A150000}"/>
    <cellStyle name="Comma 3 2 4 3 4 3 2 2" xfId="9550" xr:uid="{00000000-0005-0000-0000-00009B150000}"/>
    <cellStyle name="Comma 3 2 4 3 4 3 3" xfId="7149" xr:uid="{00000000-0005-0000-0000-00009C150000}"/>
    <cellStyle name="Comma 3 2 4 3 4 4" xfId="3147" xr:uid="{00000000-0005-0000-0000-00009D150000}"/>
    <cellStyle name="Comma 3 2 4 3 4 4 2" xfId="7950" xr:uid="{00000000-0005-0000-0000-00009E150000}"/>
    <cellStyle name="Comma 3 2 4 3 4 5" xfId="5549" xr:uid="{00000000-0005-0000-0000-00009F150000}"/>
    <cellStyle name="Comma 3 2 4 3 5" xfId="942" xr:uid="{00000000-0005-0000-0000-0000A0150000}"/>
    <cellStyle name="Comma 3 2 4 3 5 2" xfId="3347" xr:uid="{00000000-0005-0000-0000-0000A1150000}"/>
    <cellStyle name="Comma 3 2 4 3 5 2 2" xfId="8150" xr:uid="{00000000-0005-0000-0000-0000A2150000}"/>
    <cellStyle name="Comma 3 2 4 3 5 3" xfId="5749" xr:uid="{00000000-0005-0000-0000-0000A3150000}"/>
    <cellStyle name="Comma 3 2 4 3 6" xfId="1742" xr:uid="{00000000-0005-0000-0000-0000A4150000}"/>
    <cellStyle name="Comma 3 2 4 3 6 2" xfId="4147" xr:uid="{00000000-0005-0000-0000-0000A5150000}"/>
    <cellStyle name="Comma 3 2 4 3 6 2 2" xfId="8950" xr:uid="{00000000-0005-0000-0000-0000A6150000}"/>
    <cellStyle name="Comma 3 2 4 3 6 3" xfId="6549" xr:uid="{00000000-0005-0000-0000-0000A7150000}"/>
    <cellStyle name="Comma 3 2 4 3 7" xfId="2547" xr:uid="{00000000-0005-0000-0000-0000A8150000}"/>
    <cellStyle name="Comma 3 2 4 3 7 2" xfId="7350" xr:uid="{00000000-0005-0000-0000-0000A9150000}"/>
    <cellStyle name="Comma 3 2 4 3 8" xfId="4949" xr:uid="{00000000-0005-0000-0000-0000AA150000}"/>
    <cellStyle name="Comma 3 2 4 4" xfId="241" xr:uid="{00000000-0005-0000-0000-0000AB150000}"/>
    <cellStyle name="Comma 3 2 4 4 2" xfId="1042" xr:uid="{00000000-0005-0000-0000-0000AC150000}"/>
    <cellStyle name="Comma 3 2 4 4 2 2" xfId="3447" xr:uid="{00000000-0005-0000-0000-0000AD150000}"/>
    <cellStyle name="Comma 3 2 4 4 2 2 2" xfId="8250" xr:uid="{00000000-0005-0000-0000-0000AE150000}"/>
    <cellStyle name="Comma 3 2 4 4 2 3" xfId="5849" xr:uid="{00000000-0005-0000-0000-0000AF150000}"/>
    <cellStyle name="Comma 3 2 4 4 3" xfId="1842" xr:uid="{00000000-0005-0000-0000-0000B0150000}"/>
    <cellStyle name="Comma 3 2 4 4 3 2" xfId="4247" xr:uid="{00000000-0005-0000-0000-0000B1150000}"/>
    <cellStyle name="Comma 3 2 4 4 3 2 2" xfId="9050" xr:uid="{00000000-0005-0000-0000-0000B2150000}"/>
    <cellStyle name="Comma 3 2 4 4 3 3" xfId="6649" xr:uid="{00000000-0005-0000-0000-0000B3150000}"/>
    <cellStyle name="Comma 3 2 4 4 4" xfId="2647" xr:uid="{00000000-0005-0000-0000-0000B4150000}"/>
    <cellStyle name="Comma 3 2 4 4 4 2" xfId="7450" xr:uid="{00000000-0005-0000-0000-0000B5150000}"/>
    <cellStyle name="Comma 3 2 4 4 5" xfId="5049" xr:uid="{00000000-0005-0000-0000-0000B6150000}"/>
    <cellStyle name="Comma 3 2 4 5" xfId="441" xr:uid="{00000000-0005-0000-0000-0000B7150000}"/>
    <cellStyle name="Comma 3 2 4 5 2" xfId="1242" xr:uid="{00000000-0005-0000-0000-0000B8150000}"/>
    <cellStyle name="Comma 3 2 4 5 2 2" xfId="3647" xr:uid="{00000000-0005-0000-0000-0000B9150000}"/>
    <cellStyle name="Comma 3 2 4 5 2 2 2" xfId="8450" xr:uid="{00000000-0005-0000-0000-0000BA150000}"/>
    <cellStyle name="Comma 3 2 4 5 2 3" xfId="6049" xr:uid="{00000000-0005-0000-0000-0000BB150000}"/>
    <cellStyle name="Comma 3 2 4 5 3" xfId="2042" xr:uid="{00000000-0005-0000-0000-0000BC150000}"/>
    <cellStyle name="Comma 3 2 4 5 3 2" xfId="4447" xr:uid="{00000000-0005-0000-0000-0000BD150000}"/>
    <cellStyle name="Comma 3 2 4 5 3 2 2" xfId="9250" xr:uid="{00000000-0005-0000-0000-0000BE150000}"/>
    <cellStyle name="Comma 3 2 4 5 3 3" xfId="6849" xr:uid="{00000000-0005-0000-0000-0000BF150000}"/>
    <cellStyle name="Comma 3 2 4 5 4" xfId="2847" xr:uid="{00000000-0005-0000-0000-0000C0150000}"/>
    <cellStyle name="Comma 3 2 4 5 4 2" xfId="7650" xr:uid="{00000000-0005-0000-0000-0000C1150000}"/>
    <cellStyle name="Comma 3 2 4 5 5" xfId="5249" xr:uid="{00000000-0005-0000-0000-0000C2150000}"/>
    <cellStyle name="Comma 3 2 4 6" xfId="641" xr:uid="{00000000-0005-0000-0000-0000C3150000}"/>
    <cellStyle name="Comma 3 2 4 6 2" xfId="1442" xr:uid="{00000000-0005-0000-0000-0000C4150000}"/>
    <cellStyle name="Comma 3 2 4 6 2 2" xfId="3847" xr:uid="{00000000-0005-0000-0000-0000C5150000}"/>
    <cellStyle name="Comma 3 2 4 6 2 2 2" xfId="8650" xr:uid="{00000000-0005-0000-0000-0000C6150000}"/>
    <cellStyle name="Comma 3 2 4 6 2 3" xfId="6249" xr:uid="{00000000-0005-0000-0000-0000C7150000}"/>
    <cellStyle name="Comma 3 2 4 6 3" xfId="2242" xr:uid="{00000000-0005-0000-0000-0000C8150000}"/>
    <cellStyle name="Comma 3 2 4 6 3 2" xfId="4647" xr:uid="{00000000-0005-0000-0000-0000C9150000}"/>
    <cellStyle name="Comma 3 2 4 6 3 2 2" xfId="9450" xr:uid="{00000000-0005-0000-0000-0000CA150000}"/>
    <cellStyle name="Comma 3 2 4 6 3 3" xfId="7049" xr:uid="{00000000-0005-0000-0000-0000CB150000}"/>
    <cellStyle name="Comma 3 2 4 6 4" xfId="3047" xr:uid="{00000000-0005-0000-0000-0000CC150000}"/>
    <cellStyle name="Comma 3 2 4 6 4 2" xfId="7850" xr:uid="{00000000-0005-0000-0000-0000CD150000}"/>
    <cellStyle name="Comma 3 2 4 6 5" xfId="5449" xr:uid="{00000000-0005-0000-0000-0000CE150000}"/>
    <cellStyle name="Comma 3 2 4 7" xfId="842" xr:uid="{00000000-0005-0000-0000-0000CF150000}"/>
    <cellStyle name="Comma 3 2 4 7 2" xfId="3247" xr:uid="{00000000-0005-0000-0000-0000D0150000}"/>
    <cellStyle name="Comma 3 2 4 7 2 2" xfId="8050" xr:uid="{00000000-0005-0000-0000-0000D1150000}"/>
    <cellStyle name="Comma 3 2 4 7 3" xfId="5649" xr:uid="{00000000-0005-0000-0000-0000D2150000}"/>
    <cellStyle name="Comma 3 2 4 8" xfId="1642" xr:uid="{00000000-0005-0000-0000-0000D3150000}"/>
    <cellStyle name="Comma 3 2 4 8 2" xfId="4047" xr:uid="{00000000-0005-0000-0000-0000D4150000}"/>
    <cellStyle name="Comma 3 2 4 8 2 2" xfId="8850" xr:uid="{00000000-0005-0000-0000-0000D5150000}"/>
    <cellStyle name="Comma 3 2 4 8 3" xfId="6449" xr:uid="{00000000-0005-0000-0000-0000D6150000}"/>
    <cellStyle name="Comma 3 2 4 9" xfId="2447" xr:uid="{00000000-0005-0000-0000-0000D7150000}"/>
    <cellStyle name="Comma 3 2 4 9 2" xfId="7250" xr:uid="{00000000-0005-0000-0000-0000D8150000}"/>
    <cellStyle name="Comma 3 2 5" xfId="50" xr:uid="{00000000-0005-0000-0000-0000D9150000}"/>
    <cellStyle name="Comma 3 2 5 10" xfId="4859" xr:uid="{00000000-0005-0000-0000-0000DA150000}"/>
    <cellStyle name="Comma 3 2 5 2" xfId="101" xr:uid="{00000000-0005-0000-0000-0000DB150000}"/>
    <cellStyle name="Comma 3 2 5 2 2" xfId="201" xr:uid="{00000000-0005-0000-0000-0000DC150000}"/>
    <cellStyle name="Comma 3 2 5 2 2 2" xfId="401" xr:uid="{00000000-0005-0000-0000-0000DD150000}"/>
    <cellStyle name="Comma 3 2 5 2 2 2 2" xfId="1202" xr:uid="{00000000-0005-0000-0000-0000DE150000}"/>
    <cellStyle name="Comma 3 2 5 2 2 2 2 2" xfId="3607" xr:uid="{00000000-0005-0000-0000-0000DF150000}"/>
    <cellStyle name="Comma 3 2 5 2 2 2 2 2 2" xfId="8410" xr:uid="{00000000-0005-0000-0000-0000E0150000}"/>
    <cellStyle name="Comma 3 2 5 2 2 2 2 3" xfId="6009" xr:uid="{00000000-0005-0000-0000-0000E1150000}"/>
    <cellStyle name="Comma 3 2 5 2 2 2 3" xfId="2002" xr:uid="{00000000-0005-0000-0000-0000E2150000}"/>
    <cellStyle name="Comma 3 2 5 2 2 2 3 2" xfId="4407" xr:uid="{00000000-0005-0000-0000-0000E3150000}"/>
    <cellStyle name="Comma 3 2 5 2 2 2 3 2 2" xfId="9210" xr:uid="{00000000-0005-0000-0000-0000E4150000}"/>
    <cellStyle name="Comma 3 2 5 2 2 2 3 3" xfId="6809" xr:uid="{00000000-0005-0000-0000-0000E5150000}"/>
    <cellStyle name="Comma 3 2 5 2 2 2 4" xfId="2807" xr:uid="{00000000-0005-0000-0000-0000E6150000}"/>
    <cellStyle name="Comma 3 2 5 2 2 2 4 2" xfId="7610" xr:uid="{00000000-0005-0000-0000-0000E7150000}"/>
    <cellStyle name="Comma 3 2 5 2 2 2 5" xfId="5209" xr:uid="{00000000-0005-0000-0000-0000E8150000}"/>
    <cellStyle name="Comma 3 2 5 2 2 3" xfId="601" xr:uid="{00000000-0005-0000-0000-0000E9150000}"/>
    <cellStyle name="Comma 3 2 5 2 2 3 2" xfId="1402" xr:uid="{00000000-0005-0000-0000-0000EA150000}"/>
    <cellStyle name="Comma 3 2 5 2 2 3 2 2" xfId="3807" xr:uid="{00000000-0005-0000-0000-0000EB150000}"/>
    <cellStyle name="Comma 3 2 5 2 2 3 2 2 2" xfId="8610" xr:uid="{00000000-0005-0000-0000-0000EC150000}"/>
    <cellStyle name="Comma 3 2 5 2 2 3 2 3" xfId="6209" xr:uid="{00000000-0005-0000-0000-0000ED150000}"/>
    <cellStyle name="Comma 3 2 5 2 2 3 3" xfId="2202" xr:uid="{00000000-0005-0000-0000-0000EE150000}"/>
    <cellStyle name="Comma 3 2 5 2 2 3 3 2" xfId="4607" xr:uid="{00000000-0005-0000-0000-0000EF150000}"/>
    <cellStyle name="Comma 3 2 5 2 2 3 3 2 2" xfId="9410" xr:uid="{00000000-0005-0000-0000-0000F0150000}"/>
    <cellStyle name="Comma 3 2 5 2 2 3 3 3" xfId="7009" xr:uid="{00000000-0005-0000-0000-0000F1150000}"/>
    <cellStyle name="Comma 3 2 5 2 2 3 4" xfId="3007" xr:uid="{00000000-0005-0000-0000-0000F2150000}"/>
    <cellStyle name="Comma 3 2 5 2 2 3 4 2" xfId="7810" xr:uid="{00000000-0005-0000-0000-0000F3150000}"/>
    <cellStyle name="Comma 3 2 5 2 2 3 5" xfId="5409" xr:uid="{00000000-0005-0000-0000-0000F4150000}"/>
    <cellStyle name="Comma 3 2 5 2 2 4" xfId="801" xr:uid="{00000000-0005-0000-0000-0000F5150000}"/>
    <cellStyle name="Comma 3 2 5 2 2 4 2" xfId="1602" xr:uid="{00000000-0005-0000-0000-0000F6150000}"/>
    <cellStyle name="Comma 3 2 5 2 2 4 2 2" xfId="4007" xr:uid="{00000000-0005-0000-0000-0000F7150000}"/>
    <cellStyle name="Comma 3 2 5 2 2 4 2 2 2" xfId="8810" xr:uid="{00000000-0005-0000-0000-0000F8150000}"/>
    <cellStyle name="Comma 3 2 5 2 2 4 2 3" xfId="6409" xr:uid="{00000000-0005-0000-0000-0000F9150000}"/>
    <cellStyle name="Comma 3 2 5 2 2 4 3" xfId="2402" xr:uid="{00000000-0005-0000-0000-0000FA150000}"/>
    <cellStyle name="Comma 3 2 5 2 2 4 3 2" xfId="4807" xr:uid="{00000000-0005-0000-0000-0000FB150000}"/>
    <cellStyle name="Comma 3 2 5 2 2 4 3 2 2" xfId="9610" xr:uid="{00000000-0005-0000-0000-0000FC150000}"/>
    <cellStyle name="Comma 3 2 5 2 2 4 3 3" xfId="7209" xr:uid="{00000000-0005-0000-0000-0000FD150000}"/>
    <cellStyle name="Comma 3 2 5 2 2 4 4" xfId="3207" xr:uid="{00000000-0005-0000-0000-0000FE150000}"/>
    <cellStyle name="Comma 3 2 5 2 2 4 4 2" xfId="8010" xr:uid="{00000000-0005-0000-0000-0000FF150000}"/>
    <cellStyle name="Comma 3 2 5 2 2 4 5" xfId="5609" xr:uid="{00000000-0005-0000-0000-000000160000}"/>
    <cellStyle name="Comma 3 2 5 2 2 5" xfId="1002" xr:uid="{00000000-0005-0000-0000-000001160000}"/>
    <cellStyle name="Comma 3 2 5 2 2 5 2" xfId="3407" xr:uid="{00000000-0005-0000-0000-000002160000}"/>
    <cellStyle name="Comma 3 2 5 2 2 5 2 2" xfId="8210" xr:uid="{00000000-0005-0000-0000-000003160000}"/>
    <cellStyle name="Comma 3 2 5 2 2 5 3" xfId="5809" xr:uid="{00000000-0005-0000-0000-000004160000}"/>
    <cellStyle name="Comma 3 2 5 2 2 6" xfId="1802" xr:uid="{00000000-0005-0000-0000-000005160000}"/>
    <cellStyle name="Comma 3 2 5 2 2 6 2" xfId="4207" xr:uid="{00000000-0005-0000-0000-000006160000}"/>
    <cellStyle name="Comma 3 2 5 2 2 6 2 2" xfId="9010" xr:uid="{00000000-0005-0000-0000-000007160000}"/>
    <cellStyle name="Comma 3 2 5 2 2 6 3" xfId="6609" xr:uid="{00000000-0005-0000-0000-000008160000}"/>
    <cellStyle name="Comma 3 2 5 2 2 7" xfId="2607" xr:uid="{00000000-0005-0000-0000-000009160000}"/>
    <cellStyle name="Comma 3 2 5 2 2 7 2" xfId="7410" xr:uid="{00000000-0005-0000-0000-00000A160000}"/>
    <cellStyle name="Comma 3 2 5 2 2 8" xfId="5009" xr:uid="{00000000-0005-0000-0000-00000B160000}"/>
    <cellStyle name="Comma 3 2 5 2 3" xfId="301" xr:uid="{00000000-0005-0000-0000-00000C160000}"/>
    <cellStyle name="Comma 3 2 5 2 3 2" xfId="1102" xr:uid="{00000000-0005-0000-0000-00000D160000}"/>
    <cellStyle name="Comma 3 2 5 2 3 2 2" xfId="3507" xr:uid="{00000000-0005-0000-0000-00000E160000}"/>
    <cellStyle name="Comma 3 2 5 2 3 2 2 2" xfId="8310" xr:uid="{00000000-0005-0000-0000-00000F160000}"/>
    <cellStyle name="Comma 3 2 5 2 3 2 3" xfId="5909" xr:uid="{00000000-0005-0000-0000-000010160000}"/>
    <cellStyle name="Comma 3 2 5 2 3 3" xfId="1902" xr:uid="{00000000-0005-0000-0000-000011160000}"/>
    <cellStyle name="Comma 3 2 5 2 3 3 2" xfId="4307" xr:uid="{00000000-0005-0000-0000-000012160000}"/>
    <cellStyle name="Comma 3 2 5 2 3 3 2 2" xfId="9110" xr:uid="{00000000-0005-0000-0000-000013160000}"/>
    <cellStyle name="Comma 3 2 5 2 3 3 3" xfId="6709" xr:uid="{00000000-0005-0000-0000-000014160000}"/>
    <cellStyle name="Comma 3 2 5 2 3 4" xfId="2707" xr:uid="{00000000-0005-0000-0000-000015160000}"/>
    <cellStyle name="Comma 3 2 5 2 3 4 2" xfId="7510" xr:uid="{00000000-0005-0000-0000-000016160000}"/>
    <cellStyle name="Comma 3 2 5 2 3 5" xfId="5109" xr:uid="{00000000-0005-0000-0000-000017160000}"/>
    <cellStyle name="Comma 3 2 5 2 4" xfId="501" xr:uid="{00000000-0005-0000-0000-000018160000}"/>
    <cellStyle name="Comma 3 2 5 2 4 2" xfId="1302" xr:uid="{00000000-0005-0000-0000-000019160000}"/>
    <cellStyle name="Comma 3 2 5 2 4 2 2" xfId="3707" xr:uid="{00000000-0005-0000-0000-00001A160000}"/>
    <cellStyle name="Comma 3 2 5 2 4 2 2 2" xfId="8510" xr:uid="{00000000-0005-0000-0000-00001B160000}"/>
    <cellStyle name="Comma 3 2 5 2 4 2 3" xfId="6109" xr:uid="{00000000-0005-0000-0000-00001C160000}"/>
    <cellStyle name="Comma 3 2 5 2 4 3" xfId="2102" xr:uid="{00000000-0005-0000-0000-00001D160000}"/>
    <cellStyle name="Comma 3 2 5 2 4 3 2" xfId="4507" xr:uid="{00000000-0005-0000-0000-00001E160000}"/>
    <cellStyle name="Comma 3 2 5 2 4 3 2 2" xfId="9310" xr:uid="{00000000-0005-0000-0000-00001F160000}"/>
    <cellStyle name="Comma 3 2 5 2 4 3 3" xfId="6909" xr:uid="{00000000-0005-0000-0000-000020160000}"/>
    <cellStyle name="Comma 3 2 5 2 4 4" xfId="2907" xr:uid="{00000000-0005-0000-0000-000021160000}"/>
    <cellStyle name="Comma 3 2 5 2 4 4 2" xfId="7710" xr:uid="{00000000-0005-0000-0000-000022160000}"/>
    <cellStyle name="Comma 3 2 5 2 4 5" xfId="5309" xr:uid="{00000000-0005-0000-0000-000023160000}"/>
    <cellStyle name="Comma 3 2 5 2 5" xfId="701" xr:uid="{00000000-0005-0000-0000-000024160000}"/>
    <cellStyle name="Comma 3 2 5 2 5 2" xfId="1502" xr:uid="{00000000-0005-0000-0000-000025160000}"/>
    <cellStyle name="Comma 3 2 5 2 5 2 2" xfId="3907" xr:uid="{00000000-0005-0000-0000-000026160000}"/>
    <cellStyle name="Comma 3 2 5 2 5 2 2 2" xfId="8710" xr:uid="{00000000-0005-0000-0000-000027160000}"/>
    <cellStyle name="Comma 3 2 5 2 5 2 3" xfId="6309" xr:uid="{00000000-0005-0000-0000-000028160000}"/>
    <cellStyle name="Comma 3 2 5 2 5 3" xfId="2302" xr:uid="{00000000-0005-0000-0000-000029160000}"/>
    <cellStyle name="Comma 3 2 5 2 5 3 2" xfId="4707" xr:uid="{00000000-0005-0000-0000-00002A160000}"/>
    <cellStyle name="Comma 3 2 5 2 5 3 2 2" xfId="9510" xr:uid="{00000000-0005-0000-0000-00002B160000}"/>
    <cellStyle name="Comma 3 2 5 2 5 3 3" xfId="7109" xr:uid="{00000000-0005-0000-0000-00002C160000}"/>
    <cellStyle name="Comma 3 2 5 2 5 4" xfId="3107" xr:uid="{00000000-0005-0000-0000-00002D160000}"/>
    <cellStyle name="Comma 3 2 5 2 5 4 2" xfId="7910" xr:uid="{00000000-0005-0000-0000-00002E160000}"/>
    <cellStyle name="Comma 3 2 5 2 5 5" xfId="5509" xr:uid="{00000000-0005-0000-0000-00002F160000}"/>
    <cellStyle name="Comma 3 2 5 2 6" xfId="902" xr:uid="{00000000-0005-0000-0000-000030160000}"/>
    <cellStyle name="Comma 3 2 5 2 6 2" xfId="3307" xr:uid="{00000000-0005-0000-0000-000031160000}"/>
    <cellStyle name="Comma 3 2 5 2 6 2 2" xfId="8110" xr:uid="{00000000-0005-0000-0000-000032160000}"/>
    <cellStyle name="Comma 3 2 5 2 6 3" xfId="5709" xr:uid="{00000000-0005-0000-0000-000033160000}"/>
    <cellStyle name="Comma 3 2 5 2 7" xfId="1702" xr:uid="{00000000-0005-0000-0000-000034160000}"/>
    <cellStyle name="Comma 3 2 5 2 7 2" xfId="4107" xr:uid="{00000000-0005-0000-0000-000035160000}"/>
    <cellStyle name="Comma 3 2 5 2 7 2 2" xfId="8910" xr:uid="{00000000-0005-0000-0000-000036160000}"/>
    <cellStyle name="Comma 3 2 5 2 7 3" xfId="6509" xr:uid="{00000000-0005-0000-0000-000037160000}"/>
    <cellStyle name="Comma 3 2 5 2 8" xfId="2507" xr:uid="{00000000-0005-0000-0000-000038160000}"/>
    <cellStyle name="Comma 3 2 5 2 8 2" xfId="7310" xr:uid="{00000000-0005-0000-0000-000039160000}"/>
    <cellStyle name="Comma 3 2 5 2 9" xfId="4909" xr:uid="{00000000-0005-0000-0000-00003A160000}"/>
    <cellStyle name="Comma 3 2 5 3" xfId="151" xr:uid="{00000000-0005-0000-0000-00003B160000}"/>
    <cellStyle name="Comma 3 2 5 3 2" xfId="351" xr:uid="{00000000-0005-0000-0000-00003C160000}"/>
    <cellStyle name="Comma 3 2 5 3 2 2" xfId="1152" xr:uid="{00000000-0005-0000-0000-00003D160000}"/>
    <cellStyle name="Comma 3 2 5 3 2 2 2" xfId="3557" xr:uid="{00000000-0005-0000-0000-00003E160000}"/>
    <cellStyle name="Comma 3 2 5 3 2 2 2 2" xfId="8360" xr:uid="{00000000-0005-0000-0000-00003F160000}"/>
    <cellStyle name="Comma 3 2 5 3 2 2 3" xfId="5959" xr:uid="{00000000-0005-0000-0000-000040160000}"/>
    <cellStyle name="Comma 3 2 5 3 2 3" xfId="1952" xr:uid="{00000000-0005-0000-0000-000041160000}"/>
    <cellStyle name="Comma 3 2 5 3 2 3 2" xfId="4357" xr:uid="{00000000-0005-0000-0000-000042160000}"/>
    <cellStyle name="Comma 3 2 5 3 2 3 2 2" xfId="9160" xr:uid="{00000000-0005-0000-0000-000043160000}"/>
    <cellStyle name="Comma 3 2 5 3 2 3 3" xfId="6759" xr:uid="{00000000-0005-0000-0000-000044160000}"/>
    <cellStyle name="Comma 3 2 5 3 2 4" xfId="2757" xr:uid="{00000000-0005-0000-0000-000045160000}"/>
    <cellStyle name="Comma 3 2 5 3 2 4 2" xfId="7560" xr:uid="{00000000-0005-0000-0000-000046160000}"/>
    <cellStyle name="Comma 3 2 5 3 2 5" xfId="5159" xr:uid="{00000000-0005-0000-0000-000047160000}"/>
    <cellStyle name="Comma 3 2 5 3 3" xfId="551" xr:uid="{00000000-0005-0000-0000-000048160000}"/>
    <cellStyle name="Comma 3 2 5 3 3 2" xfId="1352" xr:uid="{00000000-0005-0000-0000-000049160000}"/>
    <cellStyle name="Comma 3 2 5 3 3 2 2" xfId="3757" xr:uid="{00000000-0005-0000-0000-00004A160000}"/>
    <cellStyle name="Comma 3 2 5 3 3 2 2 2" xfId="8560" xr:uid="{00000000-0005-0000-0000-00004B160000}"/>
    <cellStyle name="Comma 3 2 5 3 3 2 3" xfId="6159" xr:uid="{00000000-0005-0000-0000-00004C160000}"/>
    <cellStyle name="Comma 3 2 5 3 3 3" xfId="2152" xr:uid="{00000000-0005-0000-0000-00004D160000}"/>
    <cellStyle name="Comma 3 2 5 3 3 3 2" xfId="4557" xr:uid="{00000000-0005-0000-0000-00004E160000}"/>
    <cellStyle name="Comma 3 2 5 3 3 3 2 2" xfId="9360" xr:uid="{00000000-0005-0000-0000-00004F160000}"/>
    <cellStyle name="Comma 3 2 5 3 3 3 3" xfId="6959" xr:uid="{00000000-0005-0000-0000-000050160000}"/>
    <cellStyle name="Comma 3 2 5 3 3 4" xfId="2957" xr:uid="{00000000-0005-0000-0000-000051160000}"/>
    <cellStyle name="Comma 3 2 5 3 3 4 2" xfId="7760" xr:uid="{00000000-0005-0000-0000-000052160000}"/>
    <cellStyle name="Comma 3 2 5 3 3 5" xfId="5359" xr:uid="{00000000-0005-0000-0000-000053160000}"/>
    <cellStyle name="Comma 3 2 5 3 4" xfId="751" xr:uid="{00000000-0005-0000-0000-000054160000}"/>
    <cellStyle name="Comma 3 2 5 3 4 2" xfId="1552" xr:uid="{00000000-0005-0000-0000-000055160000}"/>
    <cellStyle name="Comma 3 2 5 3 4 2 2" xfId="3957" xr:uid="{00000000-0005-0000-0000-000056160000}"/>
    <cellStyle name="Comma 3 2 5 3 4 2 2 2" xfId="8760" xr:uid="{00000000-0005-0000-0000-000057160000}"/>
    <cellStyle name="Comma 3 2 5 3 4 2 3" xfId="6359" xr:uid="{00000000-0005-0000-0000-000058160000}"/>
    <cellStyle name="Comma 3 2 5 3 4 3" xfId="2352" xr:uid="{00000000-0005-0000-0000-000059160000}"/>
    <cellStyle name="Comma 3 2 5 3 4 3 2" xfId="4757" xr:uid="{00000000-0005-0000-0000-00005A160000}"/>
    <cellStyle name="Comma 3 2 5 3 4 3 2 2" xfId="9560" xr:uid="{00000000-0005-0000-0000-00005B160000}"/>
    <cellStyle name="Comma 3 2 5 3 4 3 3" xfId="7159" xr:uid="{00000000-0005-0000-0000-00005C160000}"/>
    <cellStyle name="Comma 3 2 5 3 4 4" xfId="3157" xr:uid="{00000000-0005-0000-0000-00005D160000}"/>
    <cellStyle name="Comma 3 2 5 3 4 4 2" xfId="7960" xr:uid="{00000000-0005-0000-0000-00005E160000}"/>
    <cellStyle name="Comma 3 2 5 3 4 5" xfId="5559" xr:uid="{00000000-0005-0000-0000-00005F160000}"/>
    <cellStyle name="Comma 3 2 5 3 5" xfId="952" xr:uid="{00000000-0005-0000-0000-000060160000}"/>
    <cellStyle name="Comma 3 2 5 3 5 2" xfId="3357" xr:uid="{00000000-0005-0000-0000-000061160000}"/>
    <cellStyle name="Comma 3 2 5 3 5 2 2" xfId="8160" xr:uid="{00000000-0005-0000-0000-000062160000}"/>
    <cellStyle name="Comma 3 2 5 3 5 3" xfId="5759" xr:uid="{00000000-0005-0000-0000-000063160000}"/>
    <cellStyle name="Comma 3 2 5 3 6" xfId="1752" xr:uid="{00000000-0005-0000-0000-000064160000}"/>
    <cellStyle name="Comma 3 2 5 3 6 2" xfId="4157" xr:uid="{00000000-0005-0000-0000-000065160000}"/>
    <cellStyle name="Comma 3 2 5 3 6 2 2" xfId="8960" xr:uid="{00000000-0005-0000-0000-000066160000}"/>
    <cellStyle name="Comma 3 2 5 3 6 3" xfId="6559" xr:uid="{00000000-0005-0000-0000-000067160000}"/>
    <cellStyle name="Comma 3 2 5 3 7" xfId="2557" xr:uid="{00000000-0005-0000-0000-000068160000}"/>
    <cellStyle name="Comma 3 2 5 3 7 2" xfId="7360" xr:uid="{00000000-0005-0000-0000-000069160000}"/>
    <cellStyle name="Comma 3 2 5 3 8" xfId="4959" xr:uid="{00000000-0005-0000-0000-00006A160000}"/>
    <cellStyle name="Comma 3 2 5 4" xfId="251" xr:uid="{00000000-0005-0000-0000-00006B160000}"/>
    <cellStyle name="Comma 3 2 5 4 2" xfId="1052" xr:uid="{00000000-0005-0000-0000-00006C160000}"/>
    <cellStyle name="Comma 3 2 5 4 2 2" xfId="3457" xr:uid="{00000000-0005-0000-0000-00006D160000}"/>
    <cellStyle name="Comma 3 2 5 4 2 2 2" xfId="8260" xr:uid="{00000000-0005-0000-0000-00006E160000}"/>
    <cellStyle name="Comma 3 2 5 4 2 3" xfId="5859" xr:uid="{00000000-0005-0000-0000-00006F160000}"/>
    <cellStyle name="Comma 3 2 5 4 3" xfId="1852" xr:uid="{00000000-0005-0000-0000-000070160000}"/>
    <cellStyle name="Comma 3 2 5 4 3 2" xfId="4257" xr:uid="{00000000-0005-0000-0000-000071160000}"/>
    <cellStyle name="Comma 3 2 5 4 3 2 2" xfId="9060" xr:uid="{00000000-0005-0000-0000-000072160000}"/>
    <cellStyle name="Comma 3 2 5 4 3 3" xfId="6659" xr:uid="{00000000-0005-0000-0000-000073160000}"/>
    <cellStyle name="Comma 3 2 5 4 4" xfId="2657" xr:uid="{00000000-0005-0000-0000-000074160000}"/>
    <cellStyle name="Comma 3 2 5 4 4 2" xfId="7460" xr:uid="{00000000-0005-0000-0000-000075160000}"/>
    <cellStyle name="Comma 3 2 5 4 5" xfId="5059" xr:uid="{00000000-0005-0000-0000-000076160000}"/>
    <cellStyle name="Comma 3 2 5 5" xfId="451" xr:uid="{00000000-0005-0000-0000-000077160000}"/>
    <cellStyle name="Comma 3 2 5 5 2" xfId="1252" xr:uid="{00000000-0005-0000-0000-000078160000}"/>
    <cellStyle name="Comma 3 2 5 5 2 2" xfId="3657" xr:uid="{00000000-0005-0000-0000-000079160000}"/>
    <cellStyle name="Comma 3 2 5 5 2 2 2" xfId="8460" xr:uid="{00000000-0005-0000-0000-00007A160000}"/>
    <cellStyle name="Comma 3 2 5 5 2 3" xfId="6059" xr:uid="{00000000-0005-0000-0000-00007B160000}"/>
    <cellStyle name="Comma 3 2 5 5 3" xfId="2052" xr:uid="{00000000-0005-0000-0000-00007C160000}"/>
    <cellStyle name="Comma 3 2 5 5 3 2" xfId="4457" xr:uid="{00000000-0005-0000-0000-00007D160000}"/>
    <cellStyle name="Comma 3 2 5 5 3 2 2" xfId="9260" xr:uid="{00000000-0005-0000-0000-00007E160000}"/>
    <cellStyle name="Comma 3 2 5 5 3 3" xfId="6859" xr:uid="{00000000-0005-0000-0000-00007F160000}"/>
    <cellStyle name="Comma 3 2 5 5 4" xfId="2857" xr:uid="{00000000-0005-0000-0000-000080160000}"/>
    <cellStyle name="Comma 3 2 5 5 4 2" xfId="7660" xr:uid="{00000000-0005-0000-0000-000081160000}"/>
    <cellStyle name="Comma 3 2 5 5 5" xfId="5259" xr:uid="{00000000-0005-0000-0000-000082160000}"/>
    <cellStyle name="Comma 3 2 5 6" xfId="651" xr:uid="{00000000-0005-0000-0000-000083160000}"/>
    <cellStyle name="Comma 3 2 5 6 2" xfId="1452" xr:uid="{00000000-0005-0000-0000-000084160000}"/>
    <cellStyle name="Comma 3 2 5 6 2 2" xfId="3857" xr:uid="{00000000-0005-0000-0000-000085160000}"/>
    <cellStyle name="Comma 3 2 5 6 2 2 2" xfId="8660" xr:uid="{00000000-0005-0000-0000-000086160000}"/>
    <cellStyle name="Comma 3 2 5 6 2 3" xfId="6259" xr:uid="{00000000-0005-0000-0000-000087160000}"/>
    <cellStyle name="Comma 3 2 5 6 3" xfId="2252" xr:uid="{00000000-0005-0000-0000-000088160000}"/>
    <cellStyle name="Comma 3 2 5 6 3 2" xfId="4657" xr:uid="{00000000-0005-0000-0000-000089160000}"/>
    <cellStyle name="Comma 3 2 5 6 3 2 2" xfId="9460" xr:uid="{00000000-0005-0000-0000-00008A160000}"/>
    <cellStyle name="Comma 3 2 5 6 3 3" xfId="7059" xr:uid="{00000000-0005-0000-0000-00008B160000}"/>
    <cellStyle name="Comma 3 2 5 6 4" xfId="3057" xr:uid="{00000000-0005-0000-0000-00008C160000}"/>
    <cellStyle name="Comma 3 2 5 6 4 2" xfId="7860" xr:uid="{00000000-0005-0000-0000-00008D160000}"/>
    <cellStyle name="Comma 3 2 5 6 5" xfId="5459" xr:uid="{00000000-0005-0000-0000-00008E160000}"/>
    <cellStyle name="Comma 3 2 5 7" xfId="852" xr:uid="{00000000-0005-0000-0000-00008F160000}"/>
    <cellStyle name="Comma 3 2 5 7 2" xfId="3257" xr:uid="{00000000-0005-0000-0000-000090160000}"/>
    <cellStyle name="Comma 3 2 5 7 2 2" xfId="8060" xr:uid="{00000000-0005-0000-0000-000091160000}"/>
    <cellStyle name="Comma 3 2 5 7 3" xfId="5659" xr:uid="{00000000-0005-0000-0000-000092160000}"/>
    <cellStyle name="Comma 3 2 5 8" xfId="1652" xr:uid="{00000000-0005-0000-0000-000093160000}"/>
    <cellStyle name="Comma 3 2 5 8 2" xfId="4057" xr:uid="{00000000-0005-0000-0000-000094160000}"/>
    <cellStyle name="Comma 3 2 5 8 2 2" xfId="8860" xr:uid="{00000000-0005-0000-0000-000095160000}"/>
    <cellStyle name="Comma 3 2 5 8 3" xfId="6459" xr:uid="{00000000-0005-0000-0000-000096160000}"/>
    <cellStyle name="Comma 3 2 5 9" xfId="2457" xr:uid="{00000000-0005-0000-0000-000097160000}"/>
    <cellStyle name="Comma 3 2 5 9 2" xfId="7260" xr:uid="{00000000-0005-0000-0000-000098160000}"/>
    <cellStyle name="Comma 3 2 6" xfId="61" xr:uid="{00000000-0005-0000-0000-000099160000}"/>
    <cellStyle name="Comma 3 2 6 2" xfId="161" xr:uid="{00000000-0005-0000-0000-00009A160000}"/>
    <cellStyle name="Comma 3 2 6 2 2" xfId="361" xr:uid="{00000000-0005-0000-0000-00009B160000}"/>
    <cellStyle name="Comma 3 2 6 2 2 2" xfId="1162" xr:uid="{00000000-0005-0000-0000-00009C160000}"/>
    <cellStyle name="Comma 3 2 6 2 2 2 2" xfId="3567" xr:uid="{00000000-0005-0000-0000-00009D160000}"/>
    <cellStyle name="Comma 3 2 6 2 2 2 2 2" xfId="8370" xr:uid="{00000000-0005-0000-0000-00009E160000}"/>
    <cellStyle name="Comma 3 2 6 2 2 2 3" xfId="5969" xr:uid="{00000000-0005-0000-0000-00009F160000}"/>
    <cellStyle name="Comma 3 2 6 2 2 3" xfId="1962" xr:uid="{00000000-0005-0000-0000-0000A0160000}"/>
    <cellStyle name="Comma 3 2 6 2 2 3 2" xfId="4367" xr:uid="{00000000-0005-0000-0000-0000A1160000}"/>
    <cellStyle name="Comma 3 2 6 2 2 3 2 2" xfId="9170" xr:uid="{00000000-0005-0000-0000-0000A2160000}"/>
    <cellStyle name="Comma 3 2 6 2 2 3 3" xfId="6769" xr:uid="{00000000-0005-0000-0000-0000A3160000}"/>
    <cellStyle name="Comma 3 2 6 2 2 4" xfId="2767" xr:uid="{00000000-0005-0000-0000-0000A4160000}"/>
    <cellStyle name="Comma 3 2 6 2 2 4 2" xfId="7570" xr:uid="{00000000-0005-0000-0000-0000A5160000}"/>
    <cellStyle name="Comma 3 2 6 2 2 5" xfId="5169" xr:uid="{00000000-0005-0000-0000-0000A6160000}"/>
    <cellStyle name="Comma 3 2 6 2 3" xfId="561" xr:uid="{00000000-0005-0000-0000-0000A7160000}"/>
    <cellStyle name="Comma 3 2 6 2 3 2" xfId="1362" xr:uid="{00000000-0005-0000-0000-0000A8160000}"/>
    <cellStyle name="Comma 3 2 6 2 3 2 2" xfId="3767" xr:uid="{00000000-0005-0000-0000-0000A9160000}"/>
    <cellStyle name="Comma 3 2 6 2 3 2 2 2" xfId="8570" xr:uid="{00000000-0005-0000-0000-0000AA160000}"/>
    <cellStyle name="Comma 3 2 6 2 3 2 3" xfId="6169" xr:uid="{00000000-0005-0000-0000-0000AB160000}"/>
    <cellStyle name="Comma 3 2 6 2 3 3" xfId="2162" xr:uid="{00000000-0005-0000-0000-0000AC160000}"/>
    <cellStyle name="Comma 3 2 6 2 3 3 2" xfId="4567" xr:uid="{00000000-0005-0000-0000-0000AD160000}"/>
    <cellStyle name="Comma 3 2 6 2 3 3 2 2" xfId="9370" xr:uid="{00000000-0005-0000-0000-0000AE160000}"/>
    <cellStyle name="Comma 3 2 6 2 3 3 3" xfId="6969" xr:uid="{00000000-0005-0000-0000-0000AF160000}"/>
    <cellStyle name="Comma 3 2 6 2 3 4" xfId="2967" xr:uid="{00000000-0005-0000-0000-0000B0160000}"/>
    <cellStyle name="Comma 3 2 6 2 3 4 2" xfId="7770" xr:uid="{00000000-0005-0000-0000-0000B1160000}"/>
    <cellStyle name="Comma 3 2 6 2 3 5" xfId="5369" xr:uid="{00000000-0005-0000-0000-0000B2160000}"/>
    <cellStyle name="Comma 3 2 6 2 4" xfId="761" xr:uid="{00000000-0005-0000-0000-0000B3160000}"/>
    <cellStyle name="Comma 3 2 6 2 4 2" xfId="1562" xr:uid="{00000000-0005-0000-0000-0000B4160000}"/>
    <cellStyle name="Comma 3 2 6 2 4 2 2" xfId="3967" xr:uid="{00000000-0005-0000-0000-0000B5160000}"/>
    <cellStyle name="Comma 3 2 6 2 4 2 2 2" xfId="8770" xr:uid="{00000000-0005-0000-0000-0000B6160000}"/>
    <cellStyle name="Comma 3 2 6 2 4 2 3" xfId="6369" xr:uid="{00000000-0005-0000-0000-0000B7160000}"/>
    <cellStyle name="Comma 3 2 6 2 4 3" xfId="2362" xr:uid="{00000000-0005-0000-0000-0000B8160000}"/>
    <cellStyle name="Comma 3 2 6 2 4 3 2" xfId="4767" xr:uid="{00000000-0005-0000-0000-0000B9160000}"/>
    <cellStyle name="Comma 3 2 6 2 4 3 2 2" xfId="9570" xr:uid="{00000000-0005-0000-0000-0000BA160000}"/>
    <cellStyle name="Comma 3 2 6 2 4 3 3" xfId="7169" xr:uid="{00000000-0005-0000-0000-0000BB160000}"/>
    <cellStyle name="Comma 3 2 6 2 4 4" xfId="3167" xr:uid="{00000000-0005-0000-0000-0000BC160000}"/>
    <cellStyle name="Comma 3 2 6 2 4 4 2" xfId="7970" xr:uid="{00000000-0005-0000-0000-0000BD160000}"/>
    <cellStyle name="Comma 3 2 6 2 4 5" xfId="5569" xr:uid="{00000000-0005-0000-0000-0000BE160000}"/>
    <cellStyle name="Comma 3 2 6 2 5" xfId="962" xr:uid="{00000000-0005-0000-0000-0000BF160000}"/>
    <cellStyle name="Comma 3 2 6 2 5 2" xfId="3367" xr:uid="{00000000-0005-0000-0000-0000C0160000}"/>
    <cellStyle name="Comma 3 2 6 2 5 2 2" xfId="8170" xr:uid="{00000000-0005-0000-0000-0000C1160000}"/>
    <cellStyle name="Comma 3 2 6 2 5 3" xfId="5769" xr:uid="{00000000-0005-0000-0000-0000C2160000}"/>
    <cellStyle name="Comma 3 2 6 2 6" xfId="1762" xr:uid="{00000000-0005-0000-0000-0000C3160000}"/>
    <cellStyle name="Comma 3 2 6 2 6 2" xfId="4167" xr:uid="{00000000-0005-0000-0000-0000C4160000}"/>
    <cellStyle name="Comma 3 2 6 2 6 2 2" xfId="8970" xr:uid="{00000000-0005-0000-0000-0000C5160000}"/>
    <cellStyle name="Comma 3 2 6 2 6 3" xfId="6569" xr:uid="{00000000-0005-0000-0000-0000C6160000}"/>
    <cellStyle name="Comma 3 2 6 2 7" xfId="2567" xr:uid="{00000000-0005-0000-0000-0000C7160000}"/>
    <cellStyle name="Comma 3 2 6 2 7 2" xfId="7370" xr:uid="{00000000-0005-0000-0000-0000C8160000}"/>
    <cellStyle name="Comma 3 2 6 2 8" xfId="4969" xr:uid="{00000000-0005-0000-0000-0000C9160000}"/>
    <cellStyle name="Comma 3 2 6 3" xfId="261" xr:uid="{00000000-0005-0000-0000-0000CA160000}"/>
    <cellStyle name="Comma 3 2 6 3 2" xfId="1062" xr:uid="{00000000-0005-0000-0000-0000CB160000}"/>
    <cellStyle name="Comma 3 2 6 3 2 2" xfId="3467" xr:uid="{00000000-0005-0000-0000-0000CC160000}"/>
    <cellStyle name="Comma 3 2 6 3 2 2 2" xfId="8270" xr:uid="{00000000-0005-0000-0000-0000CD160000}"/>
    <cellStyle name="Comma 3 2 6 3 2 3" xfId="5869" xr:uid="{00000000-0005-0000-0000-0000CE160000}"/>
    <cellStyle name="Comma 3 2 6 3 3" xfId="1862" xr:uid="{00000000-0005-0000-0000-0000CF160000}"/>
    <cellStyle name="Comma 3 2 6 3 3 2" xfId="4267" xr:uid="{00000000-0005-0000-0000-0000D0160000}"/>
    <cellStyle name="Comma 3 2 6 3 3 2 2" xfId="9070" xr:uid="{00000000-0005-0000-0000-0000D1160000}"/>
    <cellStyle name="Comma 3 2 6 3 3 3" xfId="6669" xr:uid="{00000000-0005-0000-0000-0000D2160000}"/>
    <cellStyle name="Comma 3 2 6 3 4" xfId="2667" xr:uid="{00000000-0005-0000-0000-0000D3160000}"/>
    <cellStyle name="Comma 3 2 6 3 4 2" xfId="7470" xr:uid="{00000000-0005-0000-0000-0000D4160000}"/>
    <cellStyle name="Comma 3 2 6 3 5" xfId="5069" xr:uid="{00000000-0005-0000-0000-0000D5160000}"/>
    <cellStyle name="Comma 3 2 6 4" xfId="461" xr:uid="{00000000-0005-0000-0000-0000D6160000}"/>
    <cellStyle name="Comma 3 2 6 4 2" xfId="1262" xr:uid="{00000000-0005-0000-0000-0000D7160000}"/>
    <cellStyle name="Comma 3 2 6 4 2 2" xfId="3667" xr:uid="{00000000-0005-0000-0000-0000D8160000}"/>
    <cellStyle name="Comma 3 2 6 4 2 2 2" xfId="8470" xr:uid="{00000000-0005-0000-0000-0000D9160000}"/>
    <cellStyle name="Comma 3 2 6 4 2 3" xfId="6069" xr:uid="{00000000-0005-0000-0000-0000DA160000}"/>
    <cellStyle name="Comma 3 2 6 4 3" xfId="2062" xr:uid="{00000000-0005-0000-0000-0000DB160000}"/>
    <cellStyle name="Comma 3 2 6 4 3 2" xfId="4467" xr:uid="{00000000-0005-0000-0000-0000DC160000}"/>
    <cellStyle name="Comma 3 2 6 4 3 2 2" xfId="9270" xr:uid="{00000000-0005-0000-0000-0000DD160000}"/>
    <cellStyle name="Comma 3 2 6 4 3 3" xfId="6869" xr:uid="{00000000-0005-0000-0000-0000DE160000}"/>
    <cellStyle name="Comma 3 2 6 4 4" xfId="2867" xr:uid="{00000000-0005-0000-0000-0000DF160000}"/>
    <cellStyle name="Comma 3 2 6 4 4 2" xfId="7670" xr:uid="{00000000-0005-0000-0000-0000E0160000}"/>
    <cellStyle name="Comma 3 2 6 4 5" xfId="5269" xr:uid="{00000000-0005-0000-0000-0000E1160000}"/>
    <cellStyle name="Comma 3 2 6 5" xfId="661" xr:uid="{00000000-0005-0000-0000-0000E2160000}"/>
    <cellStyle name="Comma 3 2 6 5 2" xfId="1462" xr:uid="{00000000-0005-0000-0000-0000E3160000}"/>
    <cellStyle name="Comma 3 2 6 5 2 2" xfId="3867" xr:uid="{00000000-0005-0000-0000-0000E4160000}"/>
    <cellStyle name="Comma 3 2 6 5 2 2 2" xfId="8670" xr:uid="{00000000-0005-0000-0000-0000E5160000}"/>
    <cellStyle name="Comma 3 2 6 5 2 3" xfId="6269" xr:uid="{00000000-0005-0000-0000-0000E6160000}"/>
    <cellStyle name="Comma 3 2 6 5 3" xfId="2262" xr:uid="{00000000-0005-0000-0000-0000E7160000}"/>
    <cellStyle name="Comma 3 2 6 5 3 2" xfId="4667" xr:uid="{00000000-0005-0000-0000-0000E8160000}"/>
    <cellStyle name="Comma 3 2 6 5 3 2 2" xfId="9470" xr:uid="{00000000-0005-0000-0000-0000E9160000}"/>
    <cellStyle name="Comma 3 2 6 5 3 3" xfId="7069" xr:uid="{00000000-0005-0000-0000-0000EA160000}"/>
    <cellStyle name="Comma 3 2 6 5 4" xfId="3067" xr:uid="{00000000-0005-0000-0000-0000EB160000}"/>
    <cellStyle name="Comma 3 2 6 5 4 2" xfId="7870" xr:uid="{00000000-0005-0000-0000-0000EC160000}"/>
    <cellStyle name="Comma 3 2 6 5 5" xfId="5469" xr:uid="{00000000-0005-0000-0000-0000ED160000}"/>
    <cellStyle name="Comma 3 2 6 6" xfId="862" xr:uid="{00000000-0005-0000-0000-0000EE160000}"/>
    <cellStyle name="Comma 3 2 6 6 2" xfId="3267" xr:uid="{00000000-0005-0000-0000-0000EF160000}"/>
    <cellStyle name="Comma 3 2 6 6 2 2" xfId="8070" xr:uid="{00000000-0005-0000-0000-0000F0160000}"/>
    <cellStyle name="Comma 3 2 6 6 3" xfId="5669" xr:uid="{00000000-0005-0000-0000-0000F1160000}"/>
    <cellStyle name="Comma 3 2 6 7" xfId="1662" xr:uid="{00000000-0005-0000-0000-0000F2160000}"/>
    <cellStyle name="Comma 3 2 6 7 2" xfId="4067" xr:uid="{00000000-0005-0000-0000-0000F3160000}"/>
    <cellStyle name="Comma 3 2 6 7 2 2" xfId="8870" xr:uid="{00000000-0005-0000-0000-0000F4160000}"/>
    <cellStyle name="Comma 3 2 6 7 3" xfId="6469" xr:uid="{00000000-0005-0000-0000-0000F5160000}"/>
    <cellStyle name="Comma 3 2 6 8" xfId="2467" xr:uid="{00000000-0005-0000-0000-0000F6160000}"/>
    <cellStyle name="Comma 3 2 6 8 2" xfId="7270" xr:uid="{00000000-0005-0000-0000-0000F7160000}"/>
    <cellStyle name="Comma 3 2 6 9" xfId="4869" xr:uid="{00000000-0005-0000-0000-0000F8160000}"/>
    <cellStyle name="Comma 3 2 7" xfId="111" xr:uid="{00000000-0005-0000-0000-0000F9160000}"/>
    <cellStyle name="Comma 3 2 7 2" xfId="311" xr:uid="{00000000-0005-0000-0000-0000FA160000}"/>
    <cellStyle name="Comma 3 2 7 2 2" xfId="1112" xr:uid="{00000000-0005-0000-0000-0000FB160000}"/>
    <cellStyle name="Comma 3 2 7 2 2 2" xfId="3517" xr:uid="{00000000-0005-0000-0000-0000FC160000}"/>
    <cellStyle name="Comma 3 2 7 2 2 2 2" xfId="8320" xr:uid="{00000000-0005-0000-0000-0000FD160000}"/>
    <cellStyle name="Comma 3 2 7 2 2 3" xfId="5919" xr:uid="{00000000-0005-0000-0000-0000FE160000}"/>
    <cellStyle name="Comma 3 2 7 2 3" xfId="1912" xr:uid="{00000000-0005-0000-0000-0000FF160000}"/>
    <cellStyle name="Comma 3 2 7 2 3 2" xfId="4317" xr:uid="{00000000-0005-0000-0000-000000170000}"/>
    <cellStyle name="Comma 3 2 7 2 3 2 2" xfId="9120" xr:uid="{00000000-0005-0000-0000-000001170000}"/>
    <cellStyle name="Comma 3 2 7 2 3 3" xfId="6719" xr:uid="{00000000-0005-0000-0000-000002170000}"/>
    <cellStyle name="Comma 3 2 7 2 4" xfId="2717" xr:uid="{00000000-0005-0000-0000-000003170000}"/>
    <cellStyle name="Comma 3 2 7 2 4 2" xfId="7520" xr:uid="{00000000-0005-0000-0000-000004170000}"/>
    <cellStyle name="Comma 3 2 7 2 5" xfId="5119" xr:uid="{00000000-0005-0000-0000-000005170000}"/>
    <cellStyle name="Comma 3 2 7 3" xfId="511" xr:uid="{00000000-0005-0000-0000-000006170000}"/>
    <cellStyle name="Comma 3 2 7 3 2" xfId="1312" xr:uid="{00000000-0005-0000-0000-000007170000}"/>
    <cellStyle name="Comma 3 2 7 3 2 2" xfId="3717" xr:uid="{00000000-0005-0000-0000-000008170000}"/>
    <cellStyle name="Comma 3 2 7 3 2 2 2" xfId="8520" xr:uid="{00000000-0005-0000-0000-000009170000}"/>
    <cellStyle name="Comma 3 2 7 3 2 3" xfId="6119" xr:uid="{00000000-0005-0000-0000-00000A170000}"/>
    <cellStyle name="Comma 3 2 7 3 3" xfId="2112" xr:uid="{00000000-0005-0000-0000-00000B170000}"/>
    <cellStyle name="Comma 3 2 7 3 3 2" xfId="4517" xr:uid="{00000000-0005-0000-0000-00000C170000}"/>
    <cellStyle name="Comma 3 2 7 3 3 2 2" xfId="9320" xr:uid="{00000000-0005-0000-0000-00000D170000}"/>
    <cellStyle name="Comma 3 2 7 3 3 3" xfId="6919" xr:uid="{00000000-0005-0000-0000-00000E170000}"/>
    <cellStyle name="Comma 3 2 7 3 4" xfId="2917" xr:uid="{00000000-0005-0000-0000-00000F170000}"/>
    <cellStyle name="Comma 3 2 7 3 4 2" xfId="7720" xr:uid="{00000000-0005-0000-0000-000010170000}"/>
    <cellStyle name="Comma 3 2 7 3 5" xfId="5319" xr:uid="{00000000-0005-0000-0000-000011170000}"/>
    <cellStyle name="Comma 3 2 7 4" xfId="711" xr:uid="{00000000-0005-0000-0000-000012170000}"/>
    <cellStyle name="Comma 3 2 7 4 2" xfId="1512" xr:uid="{00000000-0005-0000-0000-000013170000}"/>
    <cellStyle name="Comma 3 2 7 4 2 2" xfId="3917" xr:uid="{00000000-0005-0000-0000-000014170000}"/>
    <cellStyle name="Comma 3 2 7 4 2 2 2" xfId="8720" xr:uid="{00000000-0005-0000-0000-000015170000}"/>
    <cellStyle name="Comma 3 2 7 4 2 3" xfId="6319" xr:uid="{00000000-0005-0000-0000-000016170000}"/>
    <cellStyle name="Comma 3 2 7 4 3" xfId="2312" xr:uid="{00000000-0005-0000-0000-000017170000}"/>
    <cellStyle name="Comma 3 2 7 4 3 2" xfId="4717" xr:uid="{00000000-0005-0000-0000-000018170000}"/>
    <cellStyle name="Comma 3 2 7 4 3 2 2" xfId="9520" xr:uid="{00000000-0005-0000-0000-000019170000}"/>
    <cellStyle name="Comma 3 2 7 4 3 3" xfId="7119" xr:uid="{00000000-0005-0000-0000-00001A170000}"/>
    <cellStyle name="Comma 3 2 7 4 4" xfId="3117" xr:uid="{00000000-0005-0000-0000-00001B170000}"/>
    <cellStyle name="Comma 3 2 7 4 4 2" xfId="7920" xr:uid="{00000000-0005-0000-0000-00001C170000}"/>
    <cellStyle name="Comma 3 2 7 4 5" xfId="5519" xr:uid="{00000000-0005-0000-0000-00001D170000}"/>
    <cellStyle name="Comma 3 2 7 5" xfId="912" xr:uid="{00000000-0005-0000-0000-00001E170000}"/>
    <cellStyle name="Comma 3 2 7 5 2" xfId="3317" xr:uid="{00000000-0005-0000-0000-00001F170000}"/>
    <cellStyle name="Comma 3 2 7 5 2 2" xfId="8120" xr:uid="{00000000-0005-0000-0000-000020170000}"/>
    <cellStyle name="Comma 3 2 7 5 3" xfId="5719" xr:uid="{00000000-0005-0000-0000-000021170000}"/>
    <cellStyle name="Comma 3 2 7 6" xfId="1712" xr:uid="{00000000-0005-0000-0000-000022170000}"/>
    <cellStyle name="Comma 3 2 7 6 2" xfId="4117" xr:uid="{00000000-0005-0000-0000-000023170000}"/>
    <cellStyle name="Comma 3 2 7 6 2 2" xfId="8920" xr:uid="{00000000-0005-0000-0000-000024170000}"/>
    <cellStyle name="Comma 3 2 7 6 3" xfId="6519" xr:uid="{00000000-0005-0000-0000-000025170000}"/>
    <cellStyle name="Comma 3 2 7 7" xfId="2517" xr:uid="{00000000-0005-0000-0000-000026170000}"/>
    <cellStyle name="Comma 3 2 7 7 2" xfId="7320" xr:uid="{00000000-0005-0000-0000-000027170000}"/>
    <cellStyle name="Comma 3 2 7 8" xfId="4919" xr:uid="{00000000-0005-0000-0000-000028170000}"/>
    <cellStyle name="Comma 3 2 8" xfId="211" xr:uid="{00000000-0005-0000-0000-000029170000}"/>
    <cellStyle name="Comma 3 2 8 2" xfId="1012" xr:uid="{00000000-0005-0000-0000-00002A170000}"/>
    <cellStyle name="Comma 3 2 8 2 2" xfId="3417" xr:uid="{00000000-0005-0000-0000-00002B170000}"/>
    <cellStyle name="Comma 3 2 8 2 2 2" xfId="8220" xr:uid="{00000000-0005-0000-0000-00002C170000}"/>
    <cellStyle name="Comma 3 2 8 2 3" xfId="5819" xr:uid="{00000000-0005-0000-0000-00002D170000}"/>
    <cellStyle name="Comma 3 2 8 3" xfId="1812" xr:uid="{00000000-0005-0000-0000-00002E170000}"/>
    <cellStyle name="Comma 3 2 8 3 2" xfId="4217" xr:uid="{00000000-0005-0000-0000-00002F170000}"/>
    <cellStyle name="Comma 3 2 8 3 2 2" xfId="9020" xr:uid="{00000000-0005-0000-0000-000030170000}"/>
    <cellStyle name="Comma 3 2 8 3 3" xfId="6619" xr:uid="{00000000-0005-0000-0000-000031170000}"/>
    <cellStyle name="Comma 3 2 8 4" xfId="2617" xr:uid="{00000000-0005-0000-0000-000032170000}"/>
    <cellStyle name="Comma 3 2 8 4 2" xfId="7420" xr:uid="{00000000-0005-0000-0000-000033170000}"/>
    <cellStyle name="Comma 3 2 8 5" xfId="5019" xr:uid="{00000000-0005-0000-0000-000034170000}"/>
    <cellStyle name="Comma 3 2 9" xfId="411" xr:uid="{00000000-0005-0000-0000-000035170000}"/>
    <cellStyle name="Comma 3 2 9 2" xfId="1212" xr:uid="{00000000-0005-0000-0000-000036170000}"/>
    <cellStyle name="Comma 3 2 9 2 2" xfId="3617" xr:uid="{00000000-0005-0000-0000-000037170000}"/>
    <cellStyle name="Comma 3 2 9 2 2 2" xfId="8420" xr:uid="{00000000-0005-0000-0000-000038170000}"/>
    <cellStyle name="Comma 3 2 9 2 3" xfId="6019" xr:uid="{00000000-0005-0000-0000-000039170000}"/>
    <cellStyle name="Comma 3 2 9 3" xfId="2012" xr:uid="{00000000-0005-0000-0000-00003A170000}"/>
    <cellStyle name="Comma 3 2 9 3 2" xfId="4417" xr:uid="{00000000-0005-0000-0000-00003B170000}"/>
    <cellStyle name="Comma 3 2 9 3 2 2" xfId="9220" xr:uid="{00000000-0005-0000-0000-00003C170000}"/>
    <cellStyle name="Comma 3 2 9 3 3" xfId="6819" xr:uid="{00000000-0005-0000-0000-00003D170000}"/>
    <cellStyle name="Comma 3 2 9 4" xfId="2817" xr:uid="{00000000-0005-0000-0000-00003E170000}"/>
    <cellStyle name="Comma 3 2 9 4 2" xfId="7620" xr:uid="{00000000-0005-0000-0000-00003F170000}"/>
    <cellStyle name="Comma 3 2 9 5" xfId="5219" xr:uid="{00000000-0005-0000-0000-000040170000}"/>
    <cellStyle name="Comma 3 3" xfId="11" xr:uid="{00000000-0005-0000-0000-000041170000}"/>
    <cellStyle name="Comma 3 3 10" xfId="613" xr:uid="{00000000-0005-0000-0000-000042170000}"/>
    <cellStyle name="Comma 3 3 10 2" xfId="1414" xr:uid="{00000000-0005-0000-0000-000043170000}"/>
    <cellStyle name="Comma 3 3 10 2 2" xfId="3819" xr:uid="{00000000-0005-0000-0000-000044170000}"/>
    <cellStyle name="Comma 3 3 10 2 2 2" xfId="8622" xr:uid="{00000000-0005-0000-0000-000045170000}"/>
    <cellStyle name="Comma 3 3 10 2 3" xfId="6221" xr:uid="{00000000-0005-0000-0000-000046170000}"/>
    <cellStyle name="Comma 3 3 10 3" xfId="2214" xr:uid="{00000000-0005-0000-0000-000047170000}"/>
    <cellStyle name="Comma 3 3 10 3 2" xfId="4619" xr:uid="{00000000-0005-0000-0000-000048170000}"/>
    <cellStyle name="Comma 3 3 10 3 2 2" xfId="9422" xr:uid="{00000000-0005-0000-0000-000049170000}"/>
    <cellStyle name="Comma 3 3 10 3 3" xfId="7021" xr:uid="{00000000-0005-0000-0000-00004A170000}"/>
    <cellStyle name="Comma 3 3 10 4" xfId="3019" xr:uid="{00000000-0005-0000-0000-00004B170000}"/>
    <cellStyle name="Comma 3 3 10 4 2" xfId="7822" xr:uid="{00000000-0005-0000-0000-00004C170000}"/>
    <cellStyle name="Comma 3 3 10 5" xfId="5421" xr:uid="{00000000-0005-0000-0000-00004D170000}"/>
    <cellStyle name="Comma 3 3 11" xfId="814" xr:uid="{00000000-0005-0000-0000-00004E170000}"/>
    <cellStyle name="Comma 3 3 11 2" xfId="3219" xr:uid="{00000000-0005-0000-0000-00004F170000}"/>
    <cellStyle name="Comma 3 3 11 2 2" xfId="8022" xr:uid="{00000000-0005-0000-0000-000050170000}"/>
    <cellStyle name="Comma 3 3 11 3" xfId="5621" xr:uid="{00000000-0005-0000-0000-000051170000}"/>
    <cellStyle name="Comma 3 3 12" xfId="1614" xr:uid="{00000000-0005-0000-0000-000052170000}"/>
    <cellStyle name="Comma 3 3 12 2" xfId="4019" xr:uid="{00000000-0005-0000-0000-000053170000}"/>
    <cellStyle name="Comma 3 3 12 2 2" xfId="8822" xr:uid="{00000000-0005-0000-0000-000054170000}"/>
    <cellStyle name="Comma 3 3 12 3" xfId="6421" xr:uid="{00000000-0005-0000-0000-000055170000}"/>
    <cellStyle name="Comma 3 3 13" xfId="2419" xr:uid="{00000000-0005-0000-0000-000056170000}"/>
    <cellStyle name="Comma 3 3 13 2" xfId="7222" xr:uid="{00000000-0005-0000-0000-000057170000}"/>
    <cellStyle name="Comma 3 3 14" xfId="4821" xr:uid="{00000000-0005-0000-0000-000058170000}"/>
    <cellStyle name="Comma 3 3 2" xfId="22" xr:uid="{00000000-0005-0000-0000-000059170000}"/>
    <cellStyle name="Comma 3 3 2 10" xfId="4831" xr:uid="{00000000-0005-0000-0000-00005A170000}"/>
    <cellStyle name="Comma 3 3 2 2" xfId="73" xr:uid="{00000000-0005-0000-0000-00005B170000}"/>
    <cellStyle name="Comma 3 3 2 2 2" xfId="173" xr:uid="{00000000-0005-0000-0000-00005C170000}"/>
    <cellStyle name="Comma 3 3 2 2 2 2" xfId="373" xr:uid="{00000000-0005-0000-0000-00005D170000}"/>
    <cellStyle name="Comma 3 3 2 2 2 2 2" xfId="1174" xr:uid="{00000000-0005-0000-0000-00005E170000}"/>
    <cellStyle name="Comma 3 3 2 2 2 2 2 2" xfId="3579" xr:uid="{00000000-0005-0000-0000-00005F170000}"/>
    <cellStyle name="Comma 3 3 2 2 2 2 2 2 2" xfId="8382" xr:uid="{00000000-0005-0000-0000-000060170000}"/>
    <cellStyle name="Comma 3 3 2 2 2 2 2 3" xfId="5981" xr:uid="{00000000-0005-0000-0000-000061170000}"/>
    <cellStyle name="Comma 3 3 2 2 2 2 3" xfId="1974" xr:uid="{00000000-0005-0000-0000-000062170000}"/>
    <cellStyle name="Comma 3 3 2 2 2 2 3 2" xfId="4379" xr:uid="{00000000-0005-0000-0000-000063170000}"/>
    <cellStyle name="Comma 3 3 2 2 2 2 3 2 2" xfId="9182" xr:uid="{00000000-0005-0000-0000-000064170000}"/>
    <cellStyle name="Comma 3 3 2 2 2 2 3 3" xfId="6781" xr:uid="{00000000-0005-0000-0000-000065170000}"/>
    <cellStyle name="Comma 3 3 2 2 2 2 4" xfId="2779" xr:uid="{00000000-0005-0000-0000-000066170000}"/>
    <cellStyle name="Comma 3 3 2 2 2 2 4 2" xfId="7582" xr:uid="{00000000-0005-0000-0000-000067170000}"/>
    <cellStyle name="Comma 3 3 2 2 2 2 5" xfId="5181" xr:uid="{00000000-0005-0000-0000-000068170000}"/>
    <cellStyle name="Comma 3 3 2 2 2 3" xfId="573" xr:uid="{00000000-0005-0000-0000-000069170000}"/>
    <cellStyle name="Comma 3 3 2 2 2 3 2" xfId="1374" xr:uid="{00000000-0005-0000-0000-00006A170000}"/>
    <cellStyle name="Comma 3 3 2 2 2 3 2 2" xfId="3779" xr:uid="{00000000-0005-0000-0000-00006B170000}"/>
    <cellStyle name="Comma 3 3 2 2 2 3 2 2 2" xfId="8582" xr:uid="{00000000-0005-0000-0000-00006C170000}"/>
    <cellStyle name="Comma 3 3 2 2 2 3 2 3" xfId="6181" xr:uid="{00000000-0005-0000-0000-00006D170000}"/>
    <cellStyle name="Comma 3 3 2 2 2 3 3" xfId="2174" xr:uid="{00000000-0005-0000-0000-00006E170000}"/>
    <cellStyle name="Comma 3 3 2 2 2 3 3 2" xfId="4579" xr:uid="{00000000-0005-0000-0000-00006F170000}"/>
    <cellStyle name="Comma 3 3 2 2 2 3 3 2 2" xfId="9382" xr:uid="{00000000-0005-0000-0000-000070170000}"/>
    <cellStyle name="Comma 3 3 2 2 2 3 3 3" xfId="6981" xr:uid="{00000000-0005-0000-0000-000071170000}"/>
    <cellStyle name="Comma 3 3 2 2 2 3 4" xfId="2979" xr:uid="{00000000-0005-0000-0000-000072170000}"/>
    <cellStyle name="Comma 3 3 2 2 2 3 4 2" xfId="7782" xr:uid="{00000000-0005-0000-0000-000073170000}"/>
    <cellStyle name="Comma 3 3 2 2 2 3 5" xfId="5381" xr:uid="{00000000-0005-0000-0000-000074170000}"/>
    <cellStyle name="Comma 3 3 2 2 2 4" xfId="773" xr:uid="{00000000-0005-0000-0000-000075170000}"/>
    <cellStyle name="Comma 3 3 2 2 2 4 2" xfId="1574" xr:uid="{00000000-0005-0000-0000-000076170000}"/>
    <cellStyle name="Comma 3 3 2 2 2 4 2 2" xfId="3979" xr:uid="{00000000-0005-0000-0000-000077170000}"/>
    <cellStyle name="Comma 3 3 2 2 2 4 2 2 2" xfId="8782" xr:uid="{00000000-0005-0000-0000-000078170000}"/>
    <cellStyle name="Comma 3 3 2 2 2 4 2 3" xfId="6381" xr:uid="{00000000-0005-0000-0000-000079170000}"/>
    <cellStyle name="Comma 3 3 2 2 2 4 3" xfId="2374" xr:uid="{00000000-0005-0000-0000-00007A170000}"/>
    <cellStyle name="Comma 3 3 2 2 2 4 3 2" xfId="4779" xr:uid="{00000000-0005-0000-0000-00007B170000}"/>
    <cellStyle name="Comma 3 3 2 2 2 4 3 2 2" xfId="9582" xr:uid="{00000000-0005-0000-0000-00007C170000}"/>
    <cellStyle name="Comma 3 3 2 2 2 4 3 3" xfId="7181" xr:uid="{00000000-0005-0000-0000-00007D170000}"/>
    <cellStyle name="Comma 3 3 2 2 2 4 4" xfId="3179" xr:uid="{00000000-0005-0000-0000-00007E170000}"/>
    <cellStyle name="Comma 3 3 2 2 2 4 4 2" xfId="7982" xr:uid="{00000000-0005-0000-0000-00007F170000}"/>
    <cellStyle name="Comma 3 3 2 2 2 4 5" xfId="5581" xr:uid="{00000000-0005-0000-0000-000080170000}"/>
    <cellStyle name="Comma 3 3 2 2 2 5" xfId="974" xr:uid="{00000000-0005-0000-0000-000081170000}"/>
    <cellStyle name="Comma 3 3 2 2 2 5 2" xfId="3379" xr:uid="{00000000-0005-0000-0000-000082170000}"/>
    <cellStyle name="Comma 3 3 2 2 2 5 2 2" xfId="8182" xr:uid="{00000000-0005-0000-0000-000083170000}"/>
    <cellStyle name="Comma 3 3 2 2 2 5 3" xfId="5781" xr:uid="{00000000-0005-0000-0000-000084170000}"/>
    <cellStyle name="Comma 3 3 2 2 2 6" xfId="1774" xr:uid="{00000000-0005-0000-0000-000085170000}"/>
    <cellStyle name="Comma 3 3 2 2 2 6 2" xfId="4179" xr:uid="{00000000-0005-0000-0000-000086170000}"/>
    <cellStyle name="Comma 3 3 2 2 2 6 2 2" xfId="8982" xr:uid="{00000000-0005-0000-0000-000087170000}"/>
    <cellStyle name="Comma 3 3 2 2 2 6 3" xfId="6581" xr:uid="{00000000-0005-0000-0000-000088170000}"/>
    <cellStyle name="Comma 3 3 2 2 2 7" xfId="2579" xr:uid="{00000000-0005-0000-0000-000089170000}"/>
    <cellStyle name="Comma 3 3 2 2 2 7 2" xfId="7382" xr:uid="{00000000-0005-0000-0000-00008A170000}"/>
    <cellStyle name="Comma 3 3 2 2 2 8" xfId="4981" xr:uid="{00000000-0005-0000-0000-00008B170000}"/>
    <cellStyle name="Comma 3 3 2 2 3" xfId="273" xr:uid="{00000000-0005-0000-0000-00008C170000}"/>
    <cellStyle name="Comma 3 3 2 2 3 2" xfId="1074" xr:uid="{00000000-0005-0000-0000-00008D170000}"/>
    <cellStyle name="Comma 3 3 2 2 3 2 2" xfId="3479" xr:uid="{00000000-0005-0000-0000-00008E170000}"/>
    <cellStyle name="Comma 3 3 2 2 3 2 2 2" xfId="8282" xr:uid="{00000000-0005-0000-0000-00008F170000}"/>
    <cellStyle name="Comma 3 3 2 2 3 2 3" xfId="5881" xr:uid="{00000000-0005-0000-0000-000090170000}"/>
    <cellStyle name="Comma 3 3 2 2 3 3" xfId="1874" xr:uid="{00000000-0005-0000-0000-000091170000}"/>
    <cellStyle name="Comma 3 3 2 2 3 3 2" xfId="4279" xr:uid="{00000000-0005-0000-0000-000092170000}"/>
    <cellStyle name="Comma 3 3 2 2 3 3 2 2" xfId="9082" xr:uid="{00000000-0005-0000-0000-000093170000}"/>
    <cellStyle name="Comma 3 3 2 2 3 3 3" xfId="6681" xr:uid="{00000000-0005-0000-0000-000094170000}"/>
    <cellStyle name="Comma 3 3 2 2 3 4" xfId="2679" xr:uid="{00000000-0005-0000-0000-000095170000}"/>
    <cellStyle name="Comma 3 3 2 2 3 4 2" xfId="7482" xr:uid="{00000000-0005-0000-0000-000096170000}"/>
    <cellStyle name="Comma 3 3 2 2 3 5" xfId="5081" xr:uid="{00000000-0005-0000-0000-000097170000}"/>
    <cellStyle name="Comma 3 3 2 2 4" xfId="473" xr:uid="{00000000-0005-0000-0000-000098170000}"/>
    <cellStyle name="Comma 3 3 2 2 4 2" xfId="1274" xr:uid="{00000000-0005-0000-0000-000099170000}"/>
    <cellStyle name="Comma 3 3 2 2 4 2 2" xfId="3679" xr:uid="{00000000-0005-0000-0000-00009A170000}"/>
    <cellStyle name="Comma 3 3 2 2 4 2 2 2" xfId="8482" xr:uid="{00000000-0005-0000-0000-00009B170000}"/>
    <cellStyle name="Comma 3 3 2 2 4 2 3" xfId="6081" xr:uid="{00000000-0005-0000-0000-00009C170000}"/>
    <cellStyle name="Comma 3 3 2 2 4 3" xfId="2074" xr:uid="{00000000-0005-0000-0000-00009D170000}"/>
    <cellStyle name="Comma 3 3 2 2 4 3 2" xfId="4479" xr:uid="{00000000-0005-0000-0000-00009E170000}"/>
    <cellStyle name="Comma 3 3 2 2 4 3 2 2" xfId="9282" xr:uid="{00000000-0005-0000-0000-00009F170000}"/>
    <cellStyle name="Comma 3 3 2 2 4 3 3" xfId="6881" xr:uid="{00000000-0005-0000-0000-0000A0170000}"/>
    <cellStyle name="Comma 3 3 2 2 4 4" xfId="2879" xr:uid="{00000000-0005-0000-0000-0000A1170000}"/>
    <cellStyle name="Comma 3 3 2 2 4 4 2" xfId="7682" xr:uid="{00000000-0005-0000-0000-0000A2170000}"/>
    <cellStyle name="Comma 3 3 2 2 4 5" xfId="5281" xr:uid="{00000000-0005-0000-0000-0000A3170000}"/>
    <cellStyle name="Comma 3 3 2 2 5" xfId="673" xr:uid="{00000000-0005-0000-0000-0000A4170000}"/>
    <cellStyle name="Comma 3 3 2 2 5 2" xfId="1474" xr:uid="{00000000-0005-0000-0000-0000A5170000}"/>
    <cellStyle name="Comma 3 3 2 2 5 2 2" xfId="3879" xr:uid="{00000000-0005-0000-0000-0000A6170000}"/>
    <cellStyle name="Comma 3 3 2 2 5 2 2 2" xfId="8682" xr:uid="{00000000-0005-0000-0000-0000A7170000}"/>
    <cellStyle name="Comma 3 3 2 2 5 2 3" xfId="6281" xr:uid="{00000000-0005-0000-0000-0000A8170000}"/>
    <cellStyle name="Comma 3 3 2 2 5 3" xfId="2274" xr:uid="{00000000-0005-0000-0000-0000A9170000}"/>
    <cellStyle name="Comma 3 3 2 2 5 3 2" xfId="4679" xr:uid="{00000000-0005-0000-0000-0000AA170000}"/>
    <cellStyle name="Comma 3 3 2 2 5 3 2 2" xfId="9482" xr:uid="{00000000-0005-0000-0000-0000AB170000}"/>
    <cellStyle name="Comma 3 3 2 2 5 3 3" xfId="7081" xr:uid="{00000000-0005-0000-0000-0000AC170000}"/>
    <cellStyle name="Comma 3 3 2 2 5 4" xfId="3079" xr:uid="{00000000-0005-0000-0000-0000AD170000}"/>
    <cellStyle name="Comma 3 3 2 2 5 4 2" xfId="7882" xr:uid="{00000000-0005-0000-0000-0000AE170000}"/>
    <cellStyle name="Comma 3 3 2 2 5 5" xfId="5481" xr:uid="{00000000-0005-0000-0000-0000AF170000}"/>
    <cellStyle name="Comma 3 3 2 2 6" xfId="874" xr:uid="{00000000-0005-0000-0000-0000B0170000}"/>
    <cellStyle name="Comma 3 3 2 2 6 2" xfId="3279" xr:uid="{00000000-0005-0000-0000-0000B1170000}"/>
    <cellStyle name="Comma 3 3 2 2 6 2 2" xfId="8082" xr:uid="{00000000-0005-0000-0000-0000B2170000}"/>
    <cellStyle name="Comma 3 3 2 2 6 3" xfId="5681" xr:uid="{00000000-0005-0000-0000-0000B3170000}"/>
    <cellStyle name="Comma 3 3 2 2 7" xfId="1674" xr:uid="{00000000-0005-0000-0000-0000B4170000}"/>
    <cellStyle name="Comma 3 3 2 2 7 2" xfId="4079" xr:uid="{00000000-0005-0000-0000-0000B5170000}"/>
    <cellStyle name="Comma 3 3 2 2 7 2 2" xfId="8882" xr:uid="{00000000-0005-0000-0000-0000B6170000}"/>
    <cellStyle name="Comma 3 3 2 2 7 3" xfId="6481" xr:uid="{00000000-0005-0000-0000-0000B7170000}"/>
    <cellStyle name="Comma 3 3 2 2 8" xfId="2479" xr:uid="{00000000-0005-0000-0000-0000B8170000}"/>
    <cellStyle name="Comma 3 3 2 2 8 2" xfId="7282" xr:uid="{00000000-0005-0000-0000-0000B9170000}"/>
    <cellStyle name="Comma 3 3 2 2 9" xfId="4881" xr:uid="{00000000-0005-0000-0000-0000BA170000}"/>
    <cellStyle name="Comma 3 3 2 3" xfId="123" xr:uid="{00000000-0005-0000-0000-0000BB170000}"/>
    <cellStyle name="Comma 3 3 2 3 2" xfId="323" xr:uid="{00000000-0005-0000-0000-0000BC170000}"/>
    <cellStyle name="Comma 3 3 2 3 2 2" xfId="1124" xr:uid="{00000000-0005-0000-0000-0000BD170000}"/>
    <cellStyle name="Comma 3 3 2 3 2 2 2" xfId="3529" xr:uid="{00000000-0005-0000-0000-0000BE170000}"/>
    <cellStyle name="Comma 3 3 2 3 2 2 2 2" xfId="8332" xr:uid="{00000000-0005-0000-0000-0000BF170000}"/>
    <cellStyle name="Comma 3 3 2 3 2 2 3" xfId="5931" xr:uid="{00000000-0005-0000-0000-0000C0170000}"/>
    <cellStyle name="Comma 3 3 2 3 2 3" xfId="1924" xr:uid="{00000000-0005-0000-0000-0000C1170000}"/>
    <cellStyle name="Comma 3 3 2 3 2 3 2" xfId="4329" xr:uid="{00000000-0005-0000-0000-0000C2170000}"/>
    <cellStyle name="Comma 3 3 2 3 2 3 2 2" xfId="9132" xr:uid="{00000000-0005-0000-0000-0000C3170000}"/>
    <cellStyle name="Comma 3 3 2 3 2 3 3" xfId="6731" xr:uid="{00000000-0005-0000-0000-0000C4170000}"/>
    <cellStyle name="Comma 3 3 2 3 2 4" xfId="2729" xr:uid="{00000000-0005-0000-0000-0000C5170000}"/>
    <cellStyle name="Comma 3 3 2 3 2 4 2" xfId="7532" xr:uid="{00000000-0005-0000-0000-0000C6170000}"/>
    <cellStyle name="Comma 3 3 2 3 2 5" xfId="5131" xr:uid="{00000000-0005-0000-0000-0000C7170000}"/>
    <cellStyle name="Comma 3 3 2 3 3" xfId="523" xr:uid="{00000000-0005-0000-0000-0000C8170000}"/>
    <cellStyle name="Comma 3 3 2 3 3 2" xfId="1324" xr:uid="{00000000-0005-0000-0000-0000C9170000}"/>
    <cellStyle name="Comma 3 3 2 3 3 2 2" xfId="3729" xr:uid="{00000000-0005-0000-0000-0000CA170000}"/>
    <cellStyle name="Comma 3 3 2 3 3 2 2 2" xfId="8532" xr:uid="{00000000-0005-0000-0000-0000CB170000}"/>
    <cellStyle name="Comma 3 3 2 3 3 2 3" xfId="6131" xr:uid="{00000000-0005-0000-0000-0000CC170000}"/>
    <cellStyle name="Comma 3 3 2 3 3 3" xfId="2124" xr:uid="{00000000-0005-0000-0000-0000CD170000}"/>
    <cellStyle name="Comma 3 3 2 3 3 3 2" xfId="4529" xr:uid="{00000000-0005-0000-0000-0000CE170000}"/>
    <cellStyle name="Comma 3 3 2 3 3 3 2 2" xfId="9332" xr:uid="{00000000-0005-0000-0000-0000CF170000}"/>
    <cellStyle name="Comma 3 3 2 3 3 3 3" xfId="6931" xr:uid="{00000000-0005-0000-0000-0000D0170000}"/>
    <cellStyle name="Comma 3 3 2 3 3 4" xfId="2929" xr:uid="{00000000-0005-0000-0000-0000D1170000}"/>
    <cellStyle name="Comma 3 3 2 3 3 4 2" xfId="7732" xr:uid="{00000000-0005-0000-0000-0000D2170000}"/>
    <cellStyle name="Comma 3 3 2 3 3 5" xfId="5331" xr:uid="{00000000-0005-0000-0000-0000D3170000}"/>
    <cellStyle name="Comma 3 3 2 3 4" xfId="723" xr:uid="{00000000-0005-0000-0000-0000D4170000}"/>
    <cellStyle name="Comma 3 3 2 3 4 2" xfId="1524" xr:uid="{00000000-0005-0000-0000-0000D5170000}"/>
    <cellStyle name="Comma 3 3 2 3 4 2 2" xfId="3929" xr:uid="{00000000-0005-0000-0000-0000D6170000}"/>
    <cellStyle name="Comma 3 3 2 3 4 2 2 2" xfId="8732" xr:uid="{00000000-0005-0000-0000-0000D7170000}"/>
    <cellStyle name="Comma 3 3 2 3 4 2 3" xfId="6331" xr:uid="{00000000-0005-0000-0000-0000D8170000}"/>
    <cellStyle name="Comma 3 3 2 3 4 3" xfId="2324" xr:uid="{00000000-0005-0000-0000-0000D9170000}"/>
    <cellStyle name="Comma 3 3 2 3 4 3 2" xfId="4729" xr:uid="{00000000-0005-0000-0000-0000DA170000}"/>
    <cellStyle name="Comma 3 3 2 3 4 3 2 2" xfId="9532" xr:uid="{00000000-0005-0000-0000-0000DB170000}"/>
    <cellStyle name="Comma 3 3 2 3 4 3 3" xfId="7131" xr:uid="{00000000-0005-0000-0000-0000DC170000}"/>
    <cellStyle name="Comma 3 3 2 3 4 4" xfId="3129" xr:uid="{00000000-0005-0000-0000-0000DD170000}"/>
    <cellStyle name="Comma 3 3 2 3 4 4 2" xfId="7932" xr:uid="{00000000-0005-0000-0000-0000DE170000}"/>
    <cellStyle name="Comma 3 3 2 3 4 5" xfId="5531" xr:uid="{00000000-0005-0000-0000-0000DF170000}"/>
    <cellStyle name="Comma 3 3 2 3 5" xfId="924" xr:uid="{00000000-0005-0000-0000-0000E0170000}"/>
    <cellStyle name="Comma 3 3 2 3 5 2" xfId="3329" xr:uid="{00000000-0005-0000-0000-0000E1170000}"/>
    <cellStyle name="Comma 3 3 2 3 5 2 2" xfId="8132" xr:uid="{00000000-0005-0000-0000-0000E2170000}"/>
    <cellStyle name="Comma 3 3 2 3 5 3" xfId="5731" xr:uid="{00000000-0005-0000-0000-0000E3170000}"/>
    <cellStyle name="Comma 3 3 2 3 6" xfId="1724" xr:uid="{00000000-0005-0000-0000-0000E4170000}"/>
    <cellStyle name="Comma 3 3 2 3 6 2" xfId="4129" xr:uid="{00000000-0005-0000-0000-0000E5170000}"/>
    <cellStyle name="Comma 3 3 2 3 6 2 2" xfId="8932" xr:uid="{00000000-0005-0000-0000-0000E6170000}"/>
    <cellStyle name="Comma 3 3 2 3 6 3" xfId="6531" xr:uid="{00000000-0005-0000-0000-0000E7170000}"/>
    <cellStyle name="Comma 3 3 2 3 7" xfId="2529" xr:uid="{00000000-0005-0000-0000-0000E8170000}"/>
    <cellStyle name="Comma 3 3 2 3 7 2" xfId="7332" xr:uid="{00000000-0005-0000-0000-0000E9170000}"/>
    <cellStyle name="Comma 3 3 2 3 8" xfId="4931" xr:uid="{00000000-0005-0000-0000-0000EA170000}"/>
    <cellStyle name="Comma 3 3 2 4" xfId="223" xr:uid="{00000000-0005-0000-0000-0000EB170000}"/>
    <cellStyle name="Comma 3 3 2 4 2" xfId="1024" xr:uid="{00000000-0005-0000-0000-0000EC170000}"/>
    <cellStyle name="Comma 3 3 2 4 2 2" xfId="3429" xr:uid="{00000000-0005-0000-0000-0000ED170000}"/>
    <cellStyle name="Comma 3 3 2 4 2 2 2" xfId="8232" xr:uid="{00000000-0005-0000-0000-0000EE170000}"/>
    <cellStyle name="Comma 3 3 2 4 2 3" xfId="5831" xr:uid="{00000000-0005-0000-0000-0000EF170000}"/>
    <cellStyle name="Comma 3 3 2 4 3" xfId="1824" xr:uid="{00000000-0005-0000-0000-0000F0170000}"/>
    <cellStyle name="Comma 3 3 2 4 3 2" xfId="4229" xr:uid="{00000000-0005-0000-0000-0000F1170000}"/>
    <cellStyle name="Comma 3 3 2 4 3 2 2" xfId="9032" xr:uid="{00000000-0005-0000-0000-0000F2170000}"/>
    <cellStyle name="Comma 3 3 2 4 3 3" xfId="6631" xr:uid="{00000000-0005-0000-0000-0000F3170000}"/>
    <cellStyle name="Comma 3 3 2 4 4" xfId="2629" xr:uid="{00000000-0005-0000-0000-0000F4170000}"/>
    <cellStyle name="Comma 3 3 2 4 4 2" xfId="7432" xr:uid="{00000000-0005-0000-0000-0000F5170000}"/>
    <cellStyle name="Comma 3 3 2 4 5" xfId="5031" xr:uid="{00000000-0005-0000-0000-0000F6170000}"/>
    <cellStyle name="Comma 3 3 2 5" xfId="423" xr:uid="{00000000-0005-0000-0000-0000F7170000}"/>
    <cellStyle name="Comma 3 3 2 5 2" xfId="1224" xr:uid="{00000000-0005-0000-0000-0000F8170000}"/>
    <cellStyle name="Comma 3 3 2 5 2 2" xfId="3629" xr:uid="{00000000-0005-0000-0000-0000F9170000}"/>
    <cellStyle name="Comma 3 3 2 5 2 2 2" xfId="8432" xr:uid="{00000000-0005-0000-0000-0000FA170000}"/>
    <cellStyle name="Comma 3 3 2 5 2 3" xfId="6031" xr:uid="{00000000-0005-0000-0000-0000FB170000}"/>
    <cellStyle name="Comma 3 3 2 5 3" xfId="2024" xr:uid="{00000000-0005-0000-0000-0000FC170000}"/>
    <cellStyle name="Comma 3 3 2 5 3 2" xfId="4429" xr:uid="{00000000-0005-0000-0000-0000FD170000}"/>
    <cellStyle name="Comma 3 3 2 5 3 2 2" xfId="9232" xr:uid="{00000000-0005-0000-0000-0000FE170000}"/>
    <cellStyle name="Comma 3 3 2 5 3 3" xfId="6831" xr:uid="{00000000-0005-0000-0000-0000FF170000}"/>
    <cellStyle name="Comma 3 3 2 5 4" xfId="2829" xr:uid="{00000000-0005-0000-0000-000000180000}"/>
    <cellStyle name="Comma 3 3 2 5 4 2" xfId="7632" xr:uid="{00000000-0005-0000-0000-000001180000}"/>
    <cellStyle name="Comma 3 3 2 5 5" xfId="5231" xr:uid="{00000000-0005-0000-0000-000002180000}"/>
    <cellStyle name="Comma 3 3 2 6" xfId="623" xr:uid="{00000000-0005-0000-0000-000003180000}"/>
    <cellStyle name="Comma 3 3 2 6 2" xfId="1424" xr:uid="{00000000-0005-0000-0000-000004180000}"/>
    <cellStyle name="Comma 3 3 2 6 2 2" xfId="3829" xr:uid="{00000000-0005-0000-0000-000005180000}"/>
    <cellStyle name="Comma 3 3 2 6 2 2 2" xfId="8632" xr:uid="{00000000-0005-0000-0000-000006180000}"/>
    <cellStyle name="Comma 3 3 2 6 2 3" xfId="6231" xr:uid="{00000000-0005-0000-0000-000007180000}"/>
    <cellStyle name="Comma 3 3 2 6 3" xfId="2224" xr:uid="{00000000-0005-0000-0000-000008180000}"/>
    <cellStyle name="Comma 3 3 2 6 3 2" xfId="4629" xr:uid="{00000000-0005-0000-0000-000009180000}"/>
    <cellStyle name="Comma 3 3 2 6 3 2 2" xfId="9432" xr:uid="{00000000-0005-0000-0000-00000A180000}"/>
    <cellStyle name="Comma 3 3 2 6 3 3" xfId="7031" xr:uid="{00000000-0005-0000-0000-00000B180000}"/>
    <cellStyle name="Comma 3 3 2 6 4" xfId="3029" xr:uid="{00000000-0005-0000-0000-00000C180000}"/>
    <cellStyle name="Comma 3 3 2 6 4 2" xfId="7832" xr:uid="{00000000-0005-0000-0000-00000D180000}"/>
    <cellStyle name="Comma 3 3 2 6 5" xfId="5431" xr:uid="{00000000-0005-0000-0000-00000E180000}"/>
    <cellStyle name="Comma 3 3 2 7" xfId="824" xr:uid="{00000000-0005-0000-0000-00000F180000}"/>
    <cellStyle name="Comma 3 3 2 7 2" xfId="3229" xr:uid="{00000000-0005-0000-0000-000010180000}"/>
    <cellStyle name="Comma 3 3 2 7 2 2" xfId="8032" xr:uid="{00000000-0005-0000-0000-000011180000}"/>
    <cellStyle name="Comma 3 3 2 7 3" xfId="5631" xr:uid="{00000000-0005-0000-0000-000012180000}"/>
    <cellStyle name="Comma 3 3 2 8" xfId="1624" xr:uid="{00000000-0005-0000-0000-000013180000}"/>
    <cellStyle name="Comma 3 3 2 8 2" xfId="4029" xr:uid="{00000000-0005-0000-0000-000014180000}"/>
    <cellStyle name="Comma 3 3 2 8 2 2" xfId="8832" xr:uid="{00000000-0005-0000-0000-000015180000}"/>
    <cellStyle name="Comma 3 3 2 8 3" xfId="6431" xr:uid="{00000000-0005-0000-0000-000016180000}"/>
    <cellStyle name="Comma 3 3 2 9" xfId="2429" xr:uid="{00000000-0005-0000-0000-000017180000}"/>
    <cellStyle name="Comma 3 3 2 9 2" xfId="7232" xr:uid="{00000000-0005-0000-0000-000018180000}"/>
    <cellStyle name="Comma 3 3 3" xfId="32" xr:uid="{00000000-0005-0000-0000-000019180000}"/>
    <cellStyle name="Comma 3 3 3 10" xfId="4841" xr:uid="{00000000-0005-0000-0000-00001A180000}"/>
    <cellStyle name="Comma 3 3 3 2" xfId="83" xr:uid="{00000000-0005-0000-0000-00001B180000}"/>
    <cellStyle name="Comma 3 3 3 2 2" xfId="183" xr:uid="{00000000-0005-0000-0000-00001C180000}"/>
    <cellStyle name="Comma 3 3 3 2 2 2" xfId="383" xr:uid="{00000000-0005-0000-0000-00001D180000}"/>
    <cellStyle name="Comma 3 3 3 2 2 2 2" xfId="1184" xr:uid="{00000000-0005-0000-0000-00001E180000}"/>
    <cellStyle name="Comma 3 3 3 2 2 2 2 2" xfId="3589" xr:uid="{00000000-0005-0000-0000-00001F180000}"/>
    <cellStyle name="Comma 3 3 3 2 2 2 2 2 2" xfId="8392" xr:uid="{00000000-0005-0000-0000-000020180000}"/>
    <cellStyle name="Comma 3 3 3 2 2 2 2 3" xfId="5991" xr:uid="{00000000-0005-0000-0000-000021180000}"/>
    <cellStyle name="Comma 3 3 3 2 2 2 3" xfId="1984" xr:uid="{00000000-0005-0000-0000-000022180000}"/>
    <cellStyle name="Comma 3 3 3 2 2 2 3 2" xfId="4389" xr:uid="{00000000-0005-0000-0000-000023180000}"/>
    <cellStyle name="Comma 3 3 3 2 2 2 3 2 2" xfId="9192" xr:uid="{00000000-0005-0000-0000-000024180000}"/>
    <cellStyle name="Comma 3 3 3 2 2 2 3 3" xfId="6791" xr:uid="{00000000-0005-0000-0000-000025180000}"/>
    <cellStyle name="Comma 3 3 3 2 2 2 4" xfId="2789" xr:uid="{00000000-0005-0000-0000-000026180000}"/>
    <cellStyle name="Comma 3 3 3 2 2 2 4 2" xfId="7592" xr:uid="{00000000-0005-0000-0000-000027180000}"/>
    <cellStyle name="Comma 3 3 3 2 2 2 5" xfId="5191" xr:uid="{00000000-0005-0000-0000-000028180000}"/>
    <cellStyle name="Comma 3 3 3 2 2 3" xfId="583" xr:uid="{00000000-0005-0000-0000-000029180000}"/>
    <cellStyle name="Comma 3 3 3 2 2 3 2" xfId="1384" xr:uid="{00000000-0005-0000-0000-00002A180000}"/>
    <cellStyle name="Comma 3 3 3 2 2 3 2 2" xfId="3789" xr:uid="{00000000-0005-0000-0000-00002B180000}"/>
    <cellStyle name="Comma 3 3 3 2 2 3 2 2 2" xfId="8592" xr:uid="{00000000-0005-0000-0000-00002C180000}"/>
    <cellStyle name="Comma 3 3 3 2 2 3 2 3" xfId="6191" xr:uid="{00000000-0005-0000-0000-00002D180000}"/>
    <cellStyle name="Comma 3 3 3 2 2 3 3" xfId="2184" xr:uid="{00000000-0005-0000-0000-00002E180000}"/>
    <cellStyle name="Comma 3 3 3 2 2 3 3 2" xfId="4589" xr:uid="{00000000-0005-0000-0000-00002F180000}"/>
    <cellStyle name="Comma 3 3 3 2 2 3 3 2 2" xfId="9392" xr:uid="{00000000-0005-0000-0000-000030180000}"/>
    <cellStyle name="Comma 3 3 3 2 2 3 3 3" xfId="6991" xr:uid="{00000000-0005-0000-0000-000031180000}"/>
    <cellStyle name="Comma 3 3 3 2 2 3 4" xfId="2989" xr:uid="{00000000-0005-0000-0000-000032180000}"/>
    <cellStyle name="Comma 3 3 3 2 2 3 4 2" xfId="7792" xr:uid="{00000000-0005-0000-0000-000033180000}"/>
    <cellStyle name="Comma 3 3 3 2 2 3 5" xfId="5391" xr:uid="{00000000-0005-0000-0000-000034180000}"/>
    <cellStyle name="Comma 3 3 3 2 2 4" xfId="783" xr:uid="{00000000-0005-0000-0000-000035180000}"/>
    <cellStyle name="Comma 3 3 3 2 2 4 2" xfId="1584" xr:uid="{00000000-0005-0000-0000-000036180000}"/>
    <cellStyle name="Comma 3 3 3 2 2 4 2 2" xfId="3989" xr:uid="{00000000-0005-0000-0000-000037180000}"/>
    <cellStyle name="Comma 3 3 3 2 2 4 2 2 2" xfId="8792" xr:uid="{00000000-0005-0000-0000-000038180000}"/>
    <cellStyle name="Comma 3 3 3 2 2 4 2 3" xfId="6391" xr:uid="{00000000-0005-0000-0000-000039180000}"/>
    <cellStyle name="Comma 3 3 3 2 2 4 3" xfId="2384" xr:uid="{00000000-0005-0000-0000-00003A180000}"/>
    <cellStyle name="Comma 3 3 3 2 2 4 3 2" xfId="4789" xr:uid="{00000000-0005-0000-0000-00003B180000}"/>
    <cellStyle name="Comma 3 3 3 2 2 4 3 2 2" xfId="9592" xr:uid="{00000000-0005-0000-0000-00003C180000}"/>
    <cellStyle name="Comma 3 3 3 2 2 4 3 3" xfId="7191" xr:uid="{00000000-0005-0000-0000-00003D180000}"/>
    <cellStyle name="Comma 3 3 3 2 2 4 4" xfId="3189" xr:uid="{00000000-0005-0000-0000-00003E180000}"/>
    <cellStyle name="Comma 3 3 3 2 2 4 4 2" xfId="7992" xr:uid="{00000000-0005-0000-0000-00003F180000}"/>
    <cellStyle name="Comma 3 3 3 2 2 4 5" xfId="5591" xr:uid="{00000000-0005-0000-0000-000040180000}"/>
    <cellStyle name="Comma 3 3 3 2 2 5" xfId="984" xr:uid="{00000000-0005-0000-0000-000041180000}"/>
    <cellStyle name="Comma 3 3 3 2 2 5 2" xfId="3389" xr:uid="{00000000-0005-0000-0000-000042180000}"/>
    <cellStyle name="Comma 3 3 3 2 2 5 2 2" xfId="8192" xr:uid="{00000000-0005-0000-0000-000043180000}"/>
    <cellStyle name="Comma 3 3 3 2 2 5 3" xfId="5791" xr:uid="{00000000-0005-0000-0000-000044180000}"/>
    <cellStyle name="Comma 3 3 3 2 2 6" xfId="1784" xr:uid="{00000000-0005-0000-0000-000045180000}"/>
    <cellStyle name="Comma 3 3 3 2 2 6 2" xfId="4189" xr:uid="{00000000-0005-0000-0000-000046180000}"/>
    <cellStyle name="Comma 3 3 3 2 2 6 2 2" xfId="8992" xr:uid="{00000000-0005-0000-0000-000047180000}"/>
    <cellStyle name="Comma 3 3 3 2 2 6 3" xfId="6591" xr:uid="{00000000-0005-0000-0000-000048180000}"/>
    <cellStyle name="Comma 3 3 3 2 2 7" xfId="2589" xr:uid="{00000000-0005-0000-0000-000049180000}"/>
    <cellStyle name="Comma 3 3 3 2 2 7 2" xfId="7392" xr:uid="{00000000-0005-0000-0000-00004A180000}"/>
    <cellStyle name="Comma 3 3 3 2 2 8" xfId="4991" xr:uid="{00000000-0005-0000-0000-00004B180000}"/>
    <cellStyle name="Comma 3 3 3 2 3" xfId="283" xr:uid="{00000000-0005-0000-0000-00004C180000}"/>
    <cellStyle name="Comma 3 3 3 2 3 2" xfId="1084" xr:uid="{00000000-0005-0000-0000-00004D180000}"/>
    <cellStyle name="Comma 3 3 3 2 3 2 2" xfId="3489" xr:uid="{00000000-0005-0000-0000-00004E180000}"/>
    <cellStyle name="Comma 3 3 3 2 3 2 2 2" xfId="8292" xr:uid="{00000000-0005-0000-0000-00004F180000}"/>
    <cellStyle name="Comma 3 3 3 2 3 2 3" xfId="5891" xr:uid="{00000000-0005-0000-0000-000050180000}"/>
    <cellStyle name="Comma 3 3 3 2 3 3" xfId="1884" xr:uid="{00000000-0005-0000-0000-000051180000}"/>
    <cellStyle name="Comma 3 3 3 2 3 3 2" xfId="4289" xr:uid="{00000000-0005-0000-0000-000052180000}"/>
    <cellStyle name="Comma 3 3 3 2 3 3 2 2" xfId="9092" xr:uid="{00000000-0005-0000-0000-000053180000}"/>
    <cellStyle name="Comma 3 3 3 2 3 3 3" xfId="6691" xr:uid="{00000000-0005-0000-0000-000054180000}"/>
    <cellStyle name="Comma 3 3 3 2 3 4" xfId="2689" xr:uid="{00000000-0005-0000-0000-000055180000}"/>
    <cellStyle name="Comma 3 3 3 2 3 4 2" xfId="7492" xr:uid="{00000000-0005-0000-0000-000056180000}"/>
    <cellStyle name="Comma 3 3 3 2 3 5" xfId="5091" xr:uid="{00000000-0005-0000-0000-000057180000}"/>
    <cellStyle name="Comma 3 3 3 2 4" xfId="483" xr:uid="{00000000-0005-0000-0000-000058180000}"/>
    <cellStyle name="Comma 3 3 3 2 4 2" xfId="1284" xr:uid="{00000000-0005-0000-0000-000059180000}"/>
    <cellStyle name="Comma 3 3 3 2 4 2 2" xfId="3689" xr:uid="{00000000-0005-0000-0000-00005A180000}"/>
    <cellStyle name="Comma 3 3 3 2 4 2 2 2" xfId="8492" xr:uid="{00000000-0005-0000-0000-00005B180000}"/>
    <cellStyle name="Comma 3 3 3 2 4 2 3" xfId="6091" xr:uid="{00000000-0005-0000-0000-00005C180000}"/>
    <cellStyle name="Comma 3 3 3 2 4 3" xfId="2084" xr:uid="{00000000-0005-0000-0000-00005D180000}"/>
    <cellStyle name="Comma 3 3 3 2 4 3 2" xfId="4489" xr:uid="{00000000-0005-0000-0000-00005E180000}"/>
    <cellStyle name="Comma 3 3 3 2 4 3 2 2" xfId="9292" xr:uid="{00000000-0005-0000-0000-00005F180000}"/>
    <cellStyle name="Comma 3 3 3 2 4 3 3" xfId="6891" xr:uid="{00000000-0005-0000-0000-000060180000}"/>
    <cellStyle name="Comma 3 3 3 2 4 4" xfId="2889" xr:uid="{00000000-0005-0000-0000-000061180000}"/>
    <cellStyle name="Comma 3 3 3 2 4 4 2" xfId="7692" xr:uid="{00000000-0005-0000-0000-000062180000}"/>
    <cellStyle name="Comma 3 3 3 2 4 5" xfId="5291" xr:uid="{00000000-0005-0000-0000-000063180000}"/>
    <cellStyle name="Comma 3 3 3 2 5" xfId="683" xr:uid="{00000000-0005-0000-0000-000064180000}"/>
    <cellStyle name="Comma 3 3 3 2 5 2" xfId="1484" xr:uid="{00000000-0005-0000-0000-000065180000}"/>
    <cellStyle name="Comma 3 3 3 2 5 2 2" xfId="3889" xr:uid="{00000000-0005-0000-0000-000066180000}"/>
    <cellStyle name="Comma 3 3 3 2 5 2 2 2" xfId="8692" xr:uid="{00000000-0005-0000-0000-000067180000}"/>
    <cellStyle name="Comma 3 3 3 2 5 2 3" xfId="6291" xr:uid="{00000000-0005-0000-0000-000068180000}"/>
    <cellStyle name="Comma 3 3 3 2 5 3" xfId="2284" xr:uid="{00000000-0005-0000-0000-000069180000}"/>
    <cellStyle name="Comma 3 3 3 2 5 3 2" xfId="4689" xr:uid="{00000000-0005-0000-0000-00006A180000}"/>
    <cellStyle name="Comma 3 3 3 2 5 3 2 2" xfId="9492" xr:uid="{00000000-0005-0000-0000-00006B180000}"/>
    <cellStyle name="Comma 3 3 3 2 5 3 3" xfId="7091" xr:uid="{00000000-0005-0000-0000-00006C180000}"/>
    <cellStyle name="Comma 3 3 3 2 5 4" xfId="3089" xr:uid="{00000000-0005-0000-0000-00006D180000}"/>
    <cellStyle name="Comma 3 3 3 2 5 4 2" xfId="7892" xr:uid="{00000000-0005-0000-0000-00006E180000}"/>
    <cellStyle name="Comma 3 3 3 2 5 5" xfId="5491" xr:uid="{00000000-0005-0000-0000-00006F180000}"/>
    <cellStyle name="Comma 3 3 3 2 6" xfId="884" xr:uid="{00000000-0005-0000-0000-000070180000}"/>
    <cellStyle name="Comma 3 3 3 2 6 2" xfId="3289" xr:uid="{00000000-0005-0000-0000-000071180000}"/>
    <cellStyle name="Comma 3 3 3 2 6 2 2" xfId="8092" xr:uid="{00000000-0005-0000-0000-000072180000}"/>
    <cellStyle name="Comma 3 3 3 2 6 3" xfId="5691" xr:uid="{00000000-0005-0000-0000-000073180000}"/>
    <cellStyle name="Comma 3 3 3 2 7" xfId="1684" xr:uid="{00000000-0005-0000-0000-000074180000}"/>
    <cellStyle name="Comma 3 3 3 2 7 2" xfId="4089" xr:uid="{00000000-0005-0000-0000-000075180000}"/>
    <cellStyle name="Comma 3 3 3 2 7 2 2" xfId="8892" xr:uid="{00000000-0005-0000-0000-000076180000}"/>
    <cellStyle name="Comma 3 3 3 2 7 3" xfId="6491" xr:uid="{00000000-0005-0000-0000-000077180000}"/>
    <cellStyle name="Comma 3 3 3 2 8" xfId="2489" xr:uid="{00000000-0005-0000-0000-000078180000}"/>
    <cellStyle name="Comma 3 3 3 2 8 2" xfId="7292" xr:uid="{00000000-0005-0000-0000-000079180000}"/>
    <cellStyle name="Comma 3 3 3 2 9" xfId="4891" xr:uid="{00000000-0005-0000-0000-00007A180000}"/>
    <cellStyle name="Comma 3 3 3 3" xfId="133" xr:uid="{00000000-0005-0000-0000-00007B180000}"/>
    <cellStyle name="Comma 3 3 3 3 2" xfId="333" xr:uid="{00000000-0005-0000-0000-00007C180000}"/>
    <cellStyle name="Comma 3 3 3 3 2 2" xfId="1134" xr:uid="{00000000-0005-0000-0000-00007D180000}"/>
    <cellStyle name="Comma 3 3 3 3 2 2 2" xfId="3539" xr:uid="{00000000-0005-0000-0000-00007E180000}"/>
    <cellStyle name="Comma 3 3 3 3 2 2 2 2" xfId="8342" xr:uid="{00000000-0005-0000-0000-00007F180000}"/>
    <cellStyle name="Comma 3 3 3 3 2 2 3" xfId="5941" xr:uid="{00000000-0005-0000-0000-000080180000}"/>
    <cellStyle name="Comma 3 3 3 3 2 3" xfId="1934" xr:uid="{00000000-0005-0000-0000-000081180000}"/>
    <cellStyle name="Comma 3 3 3 3 2 3 2" xfId="4339" xr:uid="{00000000-0005-0000-0000-000082180000}"/>
    <cellStyle name="Comma 3 3 3 3 2 3 2 2" xfId="9142" xr:uid="{00000000-0005-0000-0000-000083180000}"/>
    <cellStyle name="Comma 3 3 3 3 2 3 3" xfId="6741" xr:uid="{00000000-0005-0000-0000-000084180000}"/>
    <cellStyle name="Comma 3 3 3 3 2 4" xfId="2739" xr:uid="{00000000-0005-0000-0000-000085180000}"/>
    <cellStyle name="Comma 3 3 3 3 2 4 2" xfId="7542" xr:uid="{00000000-0005-0000-0000-000086180000}"/>
    <cellStyle name="Comma 3 3 3 3 2 5" xfId="5141" xr:uid="{00000000-0005-0000-0000-000087180000}"/>
    <cellStyle name="Comma 3 3 3 3 3" xfId="533" xr:uid="{00000000-0005-0000-0000-000088180000}"/>
    <cellStyle name="Comma 3 3 3 3 3 2" xfId="1334" xr:uid="{00000000-0005-0000-0000-000089180000}"/>
    <cellStyle name="Comma 3 3 3 3 3 2 2" xfId="3739" xr:uid="{00000000-0005-0000-0000-00008A180000}"/>
    <cellStyle name="Comma 3 3 3 3 3 2 2 2" xfId="8542" xr:uid="{00000000-0005-0000-0000-00008B180000}"/>
    <cellStyle name="Comma 3 3 3 3 3 2 3" xfId="6141" xr:uid="{00000000-0005-0000-0000-00008C180000}"/>
    <cellStyle name="Comma 3 3 3 3 3 3" xfId="2134" xr:uid="{00000000-0005-0000-0000-00008D180000}"/>
    <cellStyle name="Comma 3 3 3 3 3 3 2" xfId="4539" xr:uid="{00000000-0005-0000-0000-00008E180000}"/>
    <cellStyle name="Comma 3 3 3 3 3 3 2 2" xfId="9342" xr:uid="{00000000-0005-0000-0000-00008F180000}"/>
    <cellStyle name="Comma 3 3 3 3 3 3 3" xfId="6941" xr:uid="{00000000-0005-0000-0000-000090180000}"/>
    <cellStyle name="Comma 3 3 3 3 3 4" xfId="2939" xr:uid="{00000000-0005-0000-0000-000091180000}"/>
    <cellStyle name="Comma 3 3 3 3 3 4 2" xfId="7742" xr:uid="{00000000-0005-0000-0000-000092180000}"/>
    <cellStyle name="Comma 3 3 3 3 3 5" xfId="5341" xr:uid="{00000000-0005-0000-0000-000093180000}"/>
    <cellStyle name="Comma 3 3 3 3 4" xfId="733" xr:uid="{00000000-0005-0000-0000-000094180000}"/>
    <cellStyle name="Comma 3 3 3 3 4 2" xfId="1534" xr:uid="{00000000-0005-0000-0000-000095180000}"/>
    <cellStyle name="Comma 3 3 3 3 4 2 2" xfId="3939" xr:uid="{00000000-0005-0000-0000-000096180000}"/>
    <cellStyle name="Comma 3 3 3 3 4 2 2 2" xfId="8742" xr:uid="{00000000-0005-0000-0000-000097180000}"/>
    <cellStyle name="Comma 3 3 3 3 4 2 3" xfId="6341" xr:uid="{00000000-0005-0000-0000-000098180000}"/>
    <cellStyle name="Comma 3 3 3 3 4 3" xfId="2334" xr:uid="{00000000-0005-0000-0000-000099180000}"/>
    <cellStyle name="Comma 3 3 3 3 4 3 2" xfId="4739" xr:uid="{00000000-0005-0000-0000-00009A180000}"/>
    <cellStyle name="Comma 3 3 3 3 4 3 2 2" xfId="9542" xr:uid="{00000000-0005-0000-0000-00009B180000}"/>
    <cellStyle name="Comma 3 3 3 3 4 3 3" xfId="7141" xr:uid="{00000000-0005-0000-0000-00009C180000}"/>
    <cellStyle name="Comma 3 3 3 3 4 4" xfId="3139" xr:uid="{00000000-0005-0000-0000-00009D180000}"/>
    <cellStyle name="Comma 3 3 3 3 4 4 2" xfId="7942" xr:uid="{00000000-0005-0000-0000-00009E180000}"/>
    <cellStyle name="Comma 3 3 3 3 4 5" xfId="5541" xr:uid="{00000000-0005-0000-0000-00009F180000}"/>
    <cellStyle name="Comma 3 3 3 3 5" xfId="934" xr:uid="{00000000-0005-0000-0000-0000A0180000}"/>
    <cellStyle name="Comma 3 3 3 3 5 2" xfId="3339" xr:uid="{00000000-0005-0000-0000-0000A1180000}"/>
    <cellStyle name="Comma 3 3 3 3 5 2 2" xfId="8142" xr:uid="{00000000-0005-0000-0000-0000A2180000}"/>
    <cellStyle name="Comma 3 3 3 3 5 3" xfId="5741" xr:uid="{00000000-0005-0000-0000-0000A3180000}"/>
    <cellStyle name="Comma 3 3 3 3 6" xfId="1734" xr:uid="{00000000-0005-0000-0000-0000A4180000}"/>
    <cellStyle name="Comma 3 3 3 3 6 2" xfId="4139" xr:uid="{00000000-0005-0000-0000-0000A5180000}"/>
    <cellStyle name="Comma 3 3 3 3 6 2 2" xfId="8942" xr:uid="{00000000-0005-0000-0000-0000A6180000}"/>
    <cellStyle name="Comma 3 3 3 3 6 3" xfId="6541" xr:uid="{00000000-0005-0000-0000-0000A7180000}"/>
    <cellStyle name="Comma 3 3 3 3 7" xfId="2539" xr:uid="{00000000-0005-0000-0000-0000A8180000}"/>
    <cellStyle name="Comma 3 3 3 3 7 2" xfId="7342" xr:uid="{00000000-0005-0000-0000-0000A9180000}"/>
    <cellStyle name="Comma 3 3 3 3 8" xfId="4941" xr:uid="{00000000-0005-0000-0000-0000AA180000}"/>
    <cellStyle name="Comma 3 3 3 4" xfId="233" xr:uid="{00000000-0005-0000-0000-0000AB180000}"/>
    <cellStyle name="Comma 3 3 3 4 2" xfId="1034" xr:uid="{00000000-0005-0000-0000-0000AC180000}"/>
    <cellStyle name="Comma 3 3 3 4 2 2" xfId="3439" xr:uid="{00000000-0005-0000-0000-0000AD180000}"/>
    <cellStyle name="Comma 3 3 3 4 2 2 2" xfId="8242" xr:uid="{00000000-0005-0000-0000-0000AE180000}"/>
    <cellStyle name="Comma 3 3 3 4 2 3" xfId="5841" xr:uid="{00000000-0005-0000-0000-0000AF180000}"/>
    <cellStyle name="Comma 3 3 3 4 3" xfId="1834" xr:uid="{00000000-0005-0000-0000-0000B0180000}"/>
    <cellStyle name="Comma 3 3 3 4 3 2" xfId="4239" xr:uid="{00000000-0005-0000-0000-0000B1180000}"/>
    <cellStyle name="Comma 3 3 3 4 3 2 2" xfId="9042" xr:uid="{00000000-0005-0000-0000-0000B2180000}"/>
    <cellStyle name="Comma 3 3 3 4 3 3" xfId="6641" xr:uid="{00000000-0005-0000-0000-0000B3180000}"/>
    <cellStyle name="Comma 3 3 3 4 4" xfId="2639" xr:uid="{00000000-0005-0000-0000-0000B4180000}"/>
    <cellStyle name="Comma 3 3 3 4 4 2" xfId="7442" xr:uid="{00000000-0005-0000-0000-0000B5180000}"/>
    <cellStyle name="Comma 3 3 3 4 5" xfId="5041" xr:uid="{00000000-0005-0000-0000-0000B6180000}"/>
    <cellStyle name="Comma 3 3 3 5" xfId="433" xr:uid="{00000000-0005-0000-0000-0000B7180000}"/>
    <cellStyle name="Comma 3 3 3 5 2" xfId="1234" xr:uid="{00000000-0005-0000-0000-0000B8180000}"/>
    <cellStyle name="Comma 3 3 3 5 2 2" xfId="3639" xr:uid="{00000000-0005-0000-0000-0000B9180000}"/>
    <cellStyle name="Comma 3 3 3 5 2 2 2" xfId="8442" xr:uid="{00000000-0005-0000-0000-0000BA180000}"/>
    <cellStyle name="Comma 3 3 3 5 2 3" xfId="6041" xr:uid="{00000000-0005-0000-0000-0000BB180000}"/>
    <cellStyle name="Comma 3 3 3 5 3" xfId="2034" xr:uid="{00000000-0005-0000-0000-0000BC180000}"/>
    <cellStyle name="Comma 3 3 3 5 3 2" xfId="4439" xr:uid="{00000000-0005-0000-0000-0000BD180000}"/>
    <cellStyle name="Comma 3 3 3 5 3 2 2" xfId="9242" xr:uid="{00000000-0005-0000-0000-0000BE180000}"/>
    <cellStyle name="Comma 3 3 3 5 3 3" xfId="6841" xr:uid="{00000000-0005-0000-0000-0000BF180000}"/>
    <cellStyle name="Comma 3 3 3 5 4" xfId="2839" xr:uid="{00000000-0005-0000-0000-0000C0180000}"/>
    <cellStyle name="Comma 3 3 3 5 4 2" xfId="7642" xr:uid="{00000000-0005-0000-0000-0000C1180000}"/>
    <cellStyle name="Comma 3 3 3 5 5" xfId="5241" xr:uid="{00000000-0005-0000-0000-0000C2180000}"/>
    <cellStyle name="Comma 3 3 3 6" xfId="633" xr:uid="{00000000-0005-0000-0000-0000C3180000}"/>
    <cellStyle name="Comma 3 3 3 6 2" xfId="1434" xr:uid="{00000000-0005-0000-0000-0000C4180000}"/>
    <cellStyle name="Comma 3 3 3 6 2 2" xfId="3839" xr:uid="{00000000-0005-0000-0000-0000C5180000}"/>
    <cellStyle name="Comma 3 3 3 6 2 2 2" xfId="8642" xr:uid="{00000000-0005-0000-0000-0000C6180000}"/>
    <cellStyle name="Comma 3 3 3 6 2 3" xfId="6241" xr:uid="{00000000-0005-0000-0000-0000C7180000}"/>
    <cellStyle name="Comma 3 3 3 6 3" xfId="2234" xr:uid="{00000000-0005-0000-0000-0000C8180000}"/>
    <cellStyle name="Comma 3 3 3 6 3 2" xfId="4639" xr:uid="{00000000-0005-0000-0000-0000C9180000}"/>
    <cellStyle name="Comma 3 3 3 6 3 2 2" xfId="9442" xr:uid="{00000000-0005-0000-0000-0000CA180000}"/>
    <cellStyle name="Comma 3 3 3 6 3 3" xfId="7041" xr:uid="{00000000-0005-0000-0000-0000CB180000}"/>
    <cellStyle name="Comma 3 3 3 6 4" xfId="3039" xr:uid="{00000000-0005-0000-0000-0000CC180000}"/>
    <cellStyle name="Comma 3 3 3 6 4 2" xfId="7842" xr:uid="{00000000-0005-0000-0000-0000CD180000}"/>
    <cellStyle name="Comma 3 3 3 6 5" xfId="5441" xr:uid="{00000000-0005-0000-0000-0000CE180000}"/>
    <cellStyle name="Comma 3 3 3 7" xfId="834" xr:uid="{00000000-0005-0000-0000-0000CF180000}"/>
    <cellStyle name="Comma 3 3 3 7 2" xfId="3239" xr:uid="{00000000-0005-0000-0000-0000D0180000}"/>
    <cellStyle name="Comma 3 3 3 7 2 2" xfId="8042" xr:uid="{00000000-0005-0000-0000-0000D1180000}"/>
    <cellStyle name="Comma 3 3 3 7 3" xfId="5641" xr:uid="{00000000-0005-0000-0000-0000D2180000}"/>
    <cellStyle name="Comma 3 3 3 8" xfId="1634" xr:uid="{00000000-0005-0000-0000-0000D3180000}"/>
    <cellStyle name="Comma 3 3 3 8 2" xfId="4039" xr:uid="{00000000-0005-0000-0000-0000D4180000}"/>
    <cellStyle name="Comma 3 3 3 8 2 2" xfId="8842" xr:uid="{00000000-0005-0000-0000-0000D5180000}"/>
    <cellStyle name="Comma 3 3 3 8 3" xfId="6441" xr:uid="{00000000-0005-0000-0000-0000D6180000}"/>
    <cellStyle name="Comma 3 3 3 9" xfId="2439" xr:uid="{00000000-0005-0000-0000-0000D7180000}"/>
    <cellStyle name="Comma 3 3 3 9 2" xfId="7242" xr:uid="{00000000-0005-0000-0000-0000D8180000}"/>
    <cellStyle name="Comma 3 3 4" xfId="42" xr:uid="{00000000-0005-0000-0000-0000D9180000}"/>
    <cellStyle name="Comma 3 3 4 10" xfId="4851" xr:uid="{00000000-0005-0000-0000-0000DA180000}"/>
    <cellStyle name="Comma 3 3 4 2" xfId="93" xr:uid="{00000000-0005-0000-0000-0000DB180000}"/>
    <cellStyle name="Comma 3 3 4 2 2" xfId="193" xr:uid="{00000000-0005-0000-0000-0000DC180000}"/>
    <cellStyle name="Comma 3 3 4 2 2 2" xfId="393" xr:uid="{00000000-0005-0000-0000-0000DD180000}"/>
    <cellStyle name="Comma 3 3 4 2 2 2 2" xfId="1194" xr:uid="{00000000-0005-0000-0000-0000DE180000}"/>
    <cellStyle name="Comma 3 3 4 2 2 2 2 2" xfId="3599" xr:uid="{00000000-0005-0000-0000-0000DF180000}"/>
    <cellStyle name="Comma 3 3 4 2 2 2 2 2 2" xfId="8402" xr:uid="{00000000-0005-0000-0000-0000E0180000}"/>
    <cellStyle name="Comma 3 3 4 2 2 2 2 3" xfId="6001" xr:uid="{00000000-0005-0000-0000-0000E1180000}"/>
    <cellStyle name="Comma 3 3 4 2 2 2 3" xfId="1994" xr:uid="{00000000-0005-0000-0000-0000E2180000}"/>
    <cellStyle name="Comma 3 3 4 2 2 2 3 2" xfId="4399" xr:uid="{00000000-0005-0000-0000-0000E3180000}"/>
    <cellStyle name="Comma 3 3 4 2 2 2 3 2 2" xfId="9202" xr:uid="{00000000-0005-0000-0000-0000E4180000}"/>
    <cellStyle name="Comma 3 3 4 2 2 2 3 3" xfId="6801" xr:uid="{00000000-0005-0000-0000-0000E5180000}"/>
    <cellStyle name="Comma 3 3 4 2 2 2 4" xfId="2799" xr:uid="{00000000-0005-0000-0000-0000E6180000}"/>
    <cellStyle name="Comma 3 3 4 2 2 2 4 2" xfId="7602" xr:uid="{00000000-0005-0000-0000-0000E7180000}"/>
    <cellStyle name="Comma 3 3 4 2 2 2 5" xfId="5201" xr:uid="{00000000-0005-0000-0000-0000E8180000}"/>
    <cellStyle name="Comma 3 3 4 2 2 3" xfId="593" xr:uid="{00000000-0005-0000-0000-0000E9180000}"/>
    <cellStyle name="Comma 3 3 4 2 2 3 2" xfId="1394" xr:uid="{00000000-0005-0000-0000-0000EA180000}"/>
    <cellStyle name="Comma 3 3 4 2 2 3 2 2" xfId="3799" xr:uid="{00000000-0005-0000-0000-0000EB180000}"/>
    <cellStyle name="Comma 3 3 4 2 2 3 2 2 2" xfId="8602" xr:uid="{00000000-0005-0000-0000-0000EC180000}"/>
    <cellStyle name="Comma 3 3 4 2 2 3 2 3" xfId="6201" xr:uid="{00000000-0005-0000-0000-0000ED180000}"/>
    <cellStyle name="Comma 3 3 4 2 2 3 3" xfId="2194" xr:uid="{00000000-0005-0000-0000-0000EE180000}"/>
    <cellStyle name="Comma 3 3 4 2 2 3 3 2" xfId="4599" xr:uid="{00000000-0005-0000-0000-0000EF180000}"/>
    <cellStyle name="Comma 3 3 4 2 2 3 3 2 2" xfId="9402" xr:uid="{00000000-0005-0000-0000-0000F0180000}"/>
    <cellStyle name="Comma 3 3 4 2 2 3 3 3" xfId="7001" xr:uid="{00000000-0005-0000-0000-0000F1180000}"/>
    <cellStyle name="Comma 3 3 4 2 2 3 4" xfId="2999" xr:uid="{00000000-0005-0000-0000-0000F2180000}"/>
    <cellStyle name="Comma 3 3 4 2 2 3 4 2" xfId="7802" xr:uid="{00000000-0005-0000-0000-0000F3180000}"/>
    <cellStyle name="Comma 3 3 4 2 2 3 5" xfId="5401" xr:uid="{00000000-0005-0000-0000-0000F4180000}"/>
    <cellStyle name="Comma 3 3 4 2 2 4" xfId="793" xr:uid="{00000000-0005-0000-0000-0000F5180000}"/>
    <cellStyle name="Comma 3 3 4 2 2 4 2" xfId="1594" xr:uid="{00000000-0005-0000-0000-0000F6180000}"/>
    <cellStyle name="Comma 3 3 4 2 2 4 2 2" xfId="3999" xr:uid="{00000000-0005-0000-0000-0000F7180000}"/>
    <cellStyle name="Comma 3 3 4 2 2 4 2 2 2" xfId="8802" xr:uid="{00000000-0005-0000-0000-0000F8180000}"/>
    <cellStyle name="Comma 3 3 4 2 2 4 2 3" xfId="6401" xr:uid="{00000000-0005-0000-0000-0000F9180000}"/>
    <cellStyle name="Comma 3 3 4 2 2 4 3" xfId="2394" xr:uid="{00000000-0005-0000-0000-0000FA180000}"/>
    <cellStyle name="Comma 3 3 4 2 2 4 3 2" xfId="4799" xr:uid="{00000000-0005-0000-0000-0000FB180000}"/>
    <cellStyle name="Comma 3 3 4 2 2 4 3 2 2" xfId="9602" xr:uid="{00000000-0005-0000-0000-0000FC180000}"/>
    <cellStyle name="Comma 3 3 4 2 2 4 3 3" xfId="7201" xr:uid="{00000000-0005-0000-0000-0000FD180000}"/>
    <cellStyle name="Comma 3 3 4 2 2 4 4" xfId="3199" xr:uid="{00000000-0005-0000-0000-0000FE180000}"/>
    <cellStyle name="Comma 3 3 4 2 2 4 4 2" xfId="8002" xr:uid="{00000000-0005-0000-0000-0000FF180000}"/>
    <cellStyle name="Comma 3 3 4 2 2 4 5" xfId="5601" xr:uid="{00000000-0005-0000-0000-000000190000}"/>
    <cellStyle name="Comma 3 3 4 2 2 5" xfId="994" xr:uid="{00000000-0005-0000-0000-000001190000}"/>
    <cellStyle name="Comma 3 3 4 2 2 5 2" xfId="3399" xr:uid="{00000000-0005-0000-0000-000002190000}"/>
    <cellStyle name="Comma 3 3 4 2 2 5 2 2" xfId="8202" xr:uid="{00000000-0005-0000-0000-000003190000}"/>
    <cellStyle name="Comma 3 3 4 2 2 5 3" xfId="5801" xr:uid="{00000000-0005-0000-0000-000004190000}"/>
    <cellStyle name="Comma 3 3 4 2 2 6" xfId="1794" xr:uid="{00000000-0005-0000-0000-000005190000}"/>
    <cellStyle name="Comma 3 3 4 2 2 6 2" xfId="4199" xr:uid="{00000000-0005-0000-0000-000006190000}"/>
    <cellStyle name="Comma 3 3 4 2 2 6 2 2" xfId="9002" xr:uid="{00000000-0005-0000-0000-000007190000}"/>
    <cellStyle name="Comma 3 3 4 2 2 6 3" xfId="6601" xr:uid="{00000000-0005-0000-0000-000008190000}"/>
    <cellStyle name="Comma 3 3 4 2 2 7" xfId="2599" xr:uid="{00000000-0005-0000-0000-000009190000}"/>
    <cellStyle name="Comma 3 3 4 2 2 7 2" xfId="7402" xr:uid="{00000000-0005-0000-0000-00000A190000}"/>
    <cellStyle name="Comma 3 3 4 2 2 8" xfId="5001" xr:uid="{00000000-0005-0000-0000-00000B190000}"/>
    <cellStyle name="Comma 3 3 4 2 3" xfId="293" xr:uid="{00000000-0005-0000-0000-00000C190000}"/>
    <cellStyle name="Comma 3 3 4 2 3 2" xfId="1094" xr:uid="{00000000-0005-0000-0000-00000D190000}"/>
    <cellStyle name="Comma 3 3 4 2 3 2 2" xfId="3499" xr:uid="{00000000-0005-0000-0000-00000E190000}"/>
    <cellStyle name="Comma 3 3 4 2 3 2 2 2" xfId="8302" xr:uid="{00000000-0005-0000-0000-00000F190000}"/>
    <cellStyle name="Comma 3 3 4 2 3 2 3" xfId="5901" xr:uid="{00000000-0005-0000-0000-000010190000}"/>
    <cellStyle name="Comma 3 3 4 2 3 3" xfId="1894" xr:uid="{00000000-0005-0000-0000-000011190000}"/>
    <cellStyle name="Comma 3 3 4 2 3 3 2" xfId="4299" xr:uid="{00000000-0005-0000-0000-000012190000}"/>
    <cellStyle name="Comma 3 3 4 2 3 3 2 2" xfId="9102" xr:uid="{00000000-0005-0000-0000-000013190000}"/>
    <cellStyle name="Comma 3 3 4 2 3 3 3" xfId="6701" xr:uid="{00000000-0005-0000-0000-000014190000}"/>
    <cellStyle name="Comma 3 3 4 2 3 4" xfId="2699" xr:uid="{00000000-0005-0000-0000-000015190000}"/>
    <cellStyle name="Comma 3 3 4 2 3 4 2" xfId="7502" xr:uid="{00000000-0005-0000-0000-000016190000}"/>
    <cellStyle name="Comma 3 3 4 2 3 5" xfId="5101" xr:uid="{00000000-0005-0000-0000-000017190000}"/>
    <cellStyle name="Comma 3 3 4 2 4" xfId="493" xr:uid="{00000000-0005-0000-0000-000018190000}"/>
    <cellStyle name="Comma 3 3 4 2 4 2" xfId="1294" xr:uid="{00000000-0005-0000-0000-000019190000}"/>
    <cellStyle name="Comma 3 3 4 2 4 2 2" xfId="3699" xr:uid="{00000000-0005-0000-0000-00001A190000}"/>
    <cellStyle name="Comma 3 3 4 2 4 2 2 2" xfId="8502" xr:uid="{00000000-0005-0000-0000-00001B190000}"/>
    <cellStyle name="Comma 3 3 4 2 4 2 3" xfId="6101" xr:uid="{00000000-0005-0000-0000-00001C190000}"/>
    <cellStyle name="Comma 3 3 4 2 4 3" xfId="2094" xr:uid="{00000000-0005-0000-0000-00001D190000}"/>
    <cellStyle name="Comma 3 3 4 2 4 3 2" xfId="4499" xr:uid="{00000000-0005-0000-0000-00001E190000}"/>
    <cellStyle name="Comma 3 3 4 2 4 3 2 2" xfId="9302" xr:uid="{00000000-0005-0000-0000-00001F190000}"/>
    <cellStyle name="Comma 3 3 4 2 4 3 3" xfId="6901" xr:uid="{00000000-0005-0000-0000-000020190000}"/>
    <cellStyle name="Comma 3 3 4 2 4 4" xfId="2899" xr:uid="{00000000-0005-0000-0000-000021190000}"/>
    <cellStyle name="Comma 3 3 4 2 4 4 2" xfId="7702" xr:uid="{00000000-0005-0000-0000-000022190000}"/>
    <cellStyle name="Comma 3 3 4 2 4 5" xfId="5301" xr:uid="{00000000-0005-0000-0000-000023190000}"/>
    <cellStyle name="Comma 3 3 4 2 5" xfId="693" xr:uid="{00000000-0005-0000-0000-000024190000}"/>
    <cellStyle name="Comma 3 3 4 2 5 2" xfId="1494" xr:uid="{00000000-0005-0000-0000-000025190000}"/>
    <cellStyle name="Comma 3 3 4 2 5 2 2" xfId="3899" xr:uid="{00000000-0005-0000-0000-000026190000}"/>
    <cellStyle name="Comma 3 3 4 2 5 2 2 2" xfId="8702" xr:uid="{00000000-0005-0000-0000-000027190000}"/>
    <cellStyle name="Comma 3 3 4 2 5 2 3" xfId="6301" xr:uid="{00000000-0005-0000-0000-000028190000}"/>
    <cellStyle name="Comma 3 3 4 2 5 3" xfId="2294" xr:uid="{00000000-0005-0000-0000-000029190000}"/>
    <cellStyle name="Comma 3 3 4 2 5 3 2" xfId="4699" xr:uid="{00000000-0005-0000-0000-00002A190000}"/>
    <cellStyle name="Comma 3 3 4 2 5 3 2 2" xfId="9502" xr:uid="{00000000-0005-0000-0000-00002B190000}"/>
    <cellStyle name="Comma 3 3 4 2 5 3 3" xfId="7101" xr:uid="{00000000-0005-0000-0000-00002C190000}"/>
    <cellStyle name="Comma 3 3 4 2 5 4" xfId="3099" xr:uid="{00000000-0005-0000-0000-00002D190000}"/>
    <cellStyle name="Comma 3 3 4 2 5 4 2" xfId="7902" xr:uid="{00000000-0005-0000-0000-00002E190000}"/>
    <cellStyle name="Comma 3 3 4 2 5 5" xfId="5501" xr:uid="{00000000-0005-0000-0000-00002F190000}"/>
    <cellStyle name="Comma 3 3 4 2 6" xfId="894" xr:uid="{00000000-0005-0000-0000-000030190000}"/>
    <cellStyle name="Comma 3 3 4 2 6 2" xfId="3299" xr:uid="{00000000-0005-0000-0000-000031190000}"/>
    <cellStyle name="Comma 3 3 4 2 6 2 2" xfId="8102" xr:uid="{00000000-0005-0000-0000-000032190000}"/>
    <cellStyle name="Comma 3 3 4 2 6 3" xfId="5701" xr:uid="{00000000-0005-0000-0000-000033190000}"/>
    <cellStyle name="Comma 3 3 4 2 7" xfId="1694" xr:uid="{00000000-0005-0000-0000-000034190000}"/>
    <cellStyle name="Comma 3 3 4 2 7 2" xfId="4099" xr:uid="{00000000-0005-0000-0000-000035190000}"/>
    <cellStyle name="Comma 3 3 4 2 7 2 2" xfId="8902" xr:uid="{00000000-0005-0000-0000-000036190000}"/>
    <cellStyle name="Comma 3 3 4 2 7 3" xfId="6501" xr:uid="{00000000-0005-0000-0000-000037190000}"/>
    <cellStyle name="Comma 3 3 4 2 8" xfId="2499" xr:uid="{00000000-0005-0000-0000-000038190000}"/>
    <cellStyle name="Comma 3 3 4 2 8 2" xfId="7302" xr:uid="{00000000-0005-0000-0000-000039190000}"/>
    <cellStyle name="Comma 3 3 4 2 9" xfId="4901" xr:uid="{00000000-0005-0000-0000-00003A190000}"/>
    <cellStyle name="Comma 3 3 4 3" xfId="143" xr:uid="{00000000-0005-0000-0000-00003B190000}"/>
    <cellStyle name="Comma 3 3 4 3 2" xfId="343" xr:uid="{00000000-0005-0000-0000-00003C190000}"/>
    <cellStyle name="Comma 3 3 4 3 2 2" xfId="1144" xr:uid="{00000000-0005-0000-0000-00003D190000}"/>
    <cellStyle name="Comma 3 3 4 3 2 2 2" xfId="3549" xr:uid="{00000000-0005-0000-0000-00003E190000}"/>
    <cellStyle name="Comma 3 3 4 3 2 2 2 2" xfId="8352" xr:uid="{00000000-0005-0000-0000-00003F190000}"/>
    <cellStyle name="Comma 3 3 4 3 2 2 3" xfId="5951" xr:uid="{00000000-0005-0000-0000-000040190000}"/>
    <cellStyle name="Comma 3 3 4 3 2 3" xfId="1944" xr:uid="{00000000-0005-0000-0000-000041190000}"/>
    <cellStyle name="Comma 3 3 4 3 2 3 2" xfId="4349" xr:uid="{00000000-0005-0000-0000-000042190000}"/>
    <cellStyle name="Comma 3 3 4 3 2 3 2 2" xfId="9152" xr:uid="{00000000-0005-0000-0000-000043190000}"/>
    <cellStyle name="Comma 3 3 4 3 2 3 3" xfId="6751" xr:uid="{00000000-0005-0000-0000-000044190000}"/>
    <cellStyle name="Comma 3 3 4 3 2 4" xfId="2749" xr:uid="{00000000-0005-0000-0000-000045190000}"/>
    <cellStyle name="Comma 3 3 4 3 2 4 2" xfId="7552" xr:uid="{00000000-0005-0000-0000-000046190000}"/>
    <cellStyle name="Comma 3 3 4 3 2 5" xfId="5151" xr:uid="{00000000-0005-0000-0000-000047190000}"/>
    <cellStyle name="Comma 3 3 4 3 3" xfId="543" xr:uid="{00000000-0005-0000-0000-000048190000}"/>
    <cellStyle name="Comma 3 3 4 3 3 2" xfId="1344" xr:uid="{00000000-0005-0000-0000-000049190000}"/>
    <cellStyle name="Comma 3 3 4 3 3 2 2" xfId="3749" xr:uid="{00000000-0005-0000-0000-00004A190000}"/>
    <cellStyle name="Comma 3 3 4 3 3 2 2 2" xfId="8552" xr:uid="{00000000-0005-0000-0000-00004B190000}"/>
    <cellStyle name="Comma 3 3 4 3 3 2 3" xfId="6151" xr:uid="{00000000-0005-0000-0000-00004C190000}"/>
    <cellStyle name="Comma 3 3 4 3 3 3" xfId="2144" xr:uid="{00000000-0005-0000-0000-00004D190000}"/>
    <cellStyle name="Comma 3 3 4 3 3 3 2" xfId="4549" xr:uid="{00000000-0005-0000-0000-00004E190000}"/>
    <cellStyle name="Comma 3 3 4 3 3 3 2 2" xfId="9352" xr:uid="{00000000-0005-0000-0000-00004F190000}"/>
    <cellStyle name="Comma 3 3 4 3 3 3 3" xfId="6951" xr:uid="{00000000-0005-0000-0000-000050190000}"/>
    <cellStyle name="Comma 3 3 4 3 3 4" xfId="2949" xr:uid="{00000000-0005-0000-0000-000051190000}"/>
    <cellStyle name="Comma 3 3 4 3 3 4 2" xfId="7752" xr:uid="{00000000-0005-0000-0000-000052190000}"/>
    <cellStyle name="Comma 3 3 4 3 3 5" xfId="5351" xr:uid="{00000000-0005-0000-0000-000053190000}"/>
    <cellStyle name="Comma 3 3 4 3 4" xfId="743" xr:uid="{00000000-0005-0000-0000-000054190000}"/>
    <cellStyle name="Comma 3 3 4 3 4 2" xfId="1544" xr:uid="{00000000-0005-0000-0000-000055190000}"/>
    <cellStyle name="Comma 3 3 4 3 4 2 2" xfId="3949" xr:uid="{00000000-0005-0000-0000-000056190000}"/>
    <cellStyle name="Comma 3 3 4 3 4 2 2 2" xfId="8752" xr:uid="{00000000-0005-0000-0000-000057190000}"/>
    <cellStyle name="Comma 3 3 4 3 4 2 3" xfId="6351" xr:uid="{00000000-0005-0000-0000-000058190000}"/>
    <cellStyle name="Comma 3 3 4 3 4 3" xfId="2344" xr:uid="{00000000-0005-0000-0000-000059190000}"/>
    <cellStyle name="Comma 3 3 4 3 4 3 2" xfId="4749" xr:uid="{00000000-0005-0000-0000-00005A190000}"/>
    <cellStyle name="Comma 3 3 4 3 4 3 2 2" xfId="9552" xr:uid="{00000000-0005-0000-0000-00005B190000}"/>
    <cellStyle name="Comma 3 3 4 3 4 3 3" xfId="7151" xr:uid="{00000000-0005-0000-0000-00005C190000}"/>
    <cellStyle name="Comma 3 3 4 3 4 4" xfId="3149" xr:uid="{00000000-0005-0000-0000-00005D190000}"/>
    <cellStyle name="Comma 3 3 4 3 4 4 2" xfId="7952" xr:uid="{00000000-0005-0000-0000-00005E190000}"/>
    <cellStyle name="Comma 3 3 4 3 4 5" xfId="5551" xr:uid="{00000000-0005-0000-0000-00005F190000}"/>
    <cellStyle name="Comma 3 3 4 3 5" xfId="944" xr:uid="{00000000-0005-0000-0000-000060190000}"/>
    <cellStyle name="Comma 3 3 4 3 5 2" xfId="3349" xr:uid="{00000000-0005-0000-0000-000061190000}"/>
    <cellStyle name="Comma 3 3 4 3 5 2 2" xfId="8152" xr:uid="{00000000-0005-0000-0000-000062190000}"/>
    <cellStyle name="Comma 3 3 4 3 5 3" xfId="5751" xr:uid="{00000000-0005-0000-0000-000063190000}"/>
    <cellStyle name="Comma 3 3 4 3 6" xfId="1744" xr:uid="{00000000-0005-0000-0000-000064190000}"/>
    <cellStyle name="Comma 3 3 4 3 6 2" xfId="4149" xr:uid="{00000000-0005-0000-0000-000065190000}"/>
    <cellStyle name="Comma 3 3 4 3 6 2 2" xfId="8952" xr:uid="{00000000-0005-0000-0000-000066190000}"/>
    <cellStyle name="Comma 3 3 4 3 6 3" xfId="6551" xr:uid="{00000000-0005-0000-0000-000067190000}"/>
    <cellStyle name="Comma 3 3 4 3 7" xfId="2549" xr:uid="{00000000-0005-0000-0000-000068190000}"/>
    <cellStyle name="Comma 3 3 4 3 7 2" xfId="7352" xr:uid="{00000000-0005-0000-0000-000069190000}"/>
    <cellStyle name="Comma 3 3 4 3 8" xfId="4951" xr:uid="{00000000-0005-0000-0000-00006A190000}"/>
    <cellStyle name="Comma 3 3 4 4" xfId="243" xr:uid="{00000000-0005-0000-0000-00006B190000}"/>
    <cellStyle name="Comma 3 3 4 4 2" xfId="1044" xr:uid="{00000000-0005-0000-0000-00006C190000}"/>
    <cellStyle name="Comma 3 3 4 4 2 2" xfId="3449" xr:uid="{00000000-0005-0000-0000-00006D190000}"/>
    <cellStyle name="Comma 3 3 4 4 2 2 2" xfId="8252" xr:uid="{00000000-0005-0000-0000-00006E190000}"/>
    <cellStyle name="Comma 3 3 4 4 2 3" xfId="5851" xr:uid="{00000000-0005-0000-0000-00006F190000}"/>
    <cellStyle name="Comma 3 3 4 4 3" xfId="1844" xr:uid="{00000000-0005-0000-0000-000070190000}"/>
    <cellStyle name="Comma 3 3 4 4 3 2" xfId="4249" xr:uid="{00000000-0005-0000-0000-000071190000}"/>
    <cellStyle name="Comma 3 3 4 4 3 2 2" xfId="9052" xr:uid="{00000000-0005-0000-0000-000072190000}"/>
    <cellStyle name="Comma 3 3 4 4 3 3" xfId="6651" xr:uid="{00000000-0005-0000-0000-000073190000}"/>
    <cellStyle name="Comma 3 3 4 4 4" xfId="2649" xr:uid="{00000000-0005-0000-0000-000074190000}"/>
    <cellStyle name="Comma 3 3 4 4 4 2" xfId="7452" xr:uid="{00000000-0005-0000-0000-000075190000}"/>
    <cellStyle name="Comma 3 3 4 4 5" xfId="5051" xr:uid="{00000000-0005-0000-0000-000076190000}"/>
    <cellStyle name="Comma 3 3 4 5" xfId="443" xr:uid="{00000000-0005-0000-0000-000077190000}"/>
    <cellStyle name="Comma 3 3 4 5 2" xfId="1244" xr:uid="{00000000-0005-0000-0000-000078190000}"/>
    <cellStyle name="Comma 3 3 4 5 2 2" xfId="3649" xr:uid="{00000000-0005-0000-0000-000079190000}"/>
    <cellStyle name="Comma 3 3 4 5 2 2 2" xfId="8452" xr:uid="{00000000-0005-0000-0000-00007A190000}"/>
    <cellStyle name="Comma 3 3 4 5 2 3" xfId="6051" xr:uid="{00000000-0005-0000-0000-00007B190000}"/>
    <cellStyle name="Comma 3 3 4 5 3" xfId="2044" xr:uid="{00000000-0005-0000-0000-00007C190000}"/>
    <cellStyle name="Comma 3 3 4 5 3 2" xfId="4449" xr:uid="{00000000-0005-0000-0000-00007D190000}"/>
    <cellStyle name="Comma 3 3 4 5 3 2 2" xfId="9252" xr:uid="{00000000-0005-0000-0000-00007E190000}"/>
    <cellStyle name="Comma 3 3 4 5 3 3" xfId="6851" xr:uid="{00000000-0005-0000-0000-00007F190000}"/>
    <cellStyle name="Comma 3 3 4 5 4" xfId="2849" xr:uid="{00000000-0005-0000-0000-000080190000}"/>
    <cellStyle name="Comma 3 3 4 5 4 2" xfId="7652" xr:uid="{00000000-0005-0000-0000-000081190000}"/>
    <cellStyle name="Comma 3 3 4 5 5" xfId="5251" xr:uid="{00000000-0005-0000-0000-000082190000}"/>
    <cellStyle name="Comma 3 3 4 6" xfId="643" xr:uid="{00000000-0005-0000-0000-000083190000}"/>
    <cellStyle name="Comma 3 3 4 6 2" xfId="1444" xr:uid="{00000000-0005-0000-0000-000084190000}"/>
    <cellStyle name="Comma 3 3 4 6 2 2" xfId="3849" xr:uid="{00000000-0005-0000-0000-000085190000}"/>
    <cellStyle name="Comma 3 3 4 6 2 2 2" xfId="8652" xr:uid="{00000000-0005-0000-0000-000086190000}"/>
    <cellStyle name="Comma 3 3 4 6 2 3" xfId="6251" xr:uid="{00000000-0005-0000-0000-000087190000}"/>
    <cellStyle name="Comma 3 3 4 6 3" xfId="2244" xr:uid="{00000000-0005-0000-0000-000088190000}"/>
    <cellStyle name="Comma 3 3 4 6 3 2" xfId="4649" xr:uid="{00000000-0005-0000-0000-000089190000}"/>
    <cellStyle name="Comma 3 3 4 6 3 2 2" xfId="9452" xr:uid="{00000000-0005-0000-0000-00008A190000}"/>
    <cellStyle name="Comma 3 3 4 6 3 3" xfId="7051" xr:uid="{00000000-0005-0000-0000-00008B190000}"/>
    <cellStyle name="Comma 3 3 4 6 4" xfId="3049" xr:uid="{00000000-0005-0000-0000-00008C190000}"/>
    <cellStyle name="Comma 3 3 4 6 4 2" xfId="7852" xr:uid="{00000000-0005-0000-0000-00008D190000}"/>
    <cellStyle name="Comma 3 3 4 6 5" xfId="5451" xr:uid="{00000000-0005-0000-0000-00008E190000}"/>
    <cellStyle name="Comma 3 3 4 7" xfId="844" xr:uid="{00000000-0005-0000-0000-00008F190000}"/>
    <cellStyle name="Comma 3 3 4 7 2" xfId="3249" xr:uid="{00000000-0005-0000-0000-000090190000}"/>
    <cellStyle name="Comma 3 3 4 7 2 2" xfId="8052" xr:uid="{00000000-0005-0000-0000-000091190000}"/>
    <cellStyle name="Comma 3 3 4 7 3" xfId="5651" xr:uid="{00000000-0005-0000-0000-000092190000}"/>
    <cellStyle name="Comma 3 3 4 8" xfId="1644" xr:uid="{00000000-0005-0000-0000-000093190000}"/>
    <cellStyle name="Comma 3 3 4 8 2" xfId="4049" xr:uid="{00000000-0005-0000-0000-000094190000}"/>
    <cellStyle name="Comma 3 3 4 8 2 2" xfId="8852" xr:uid="{00000000-0005-0000-0000-000095190000}"/>
    <cellStyle name="Comma 3 3 4 8 3" xfId="6451" xr:uid="{00000000-0005-0000-0000-000096190000}"/>
    <cellStyle name="Comma 3 3 4 9" xfId="2449" xr:uid="{00000000-0005-0000-0000-000097190000}"/>
    <cellStyle name="Comma 3 3 4 9 2" xfId="7252" xr:uid="{00000000-0005-0000-0000-000098190000}"/>
    <cellStyle name="Comma 3 3 5" xfId="52" xr:uid="{00000000-0005-0000-0000-000099190000}"/>
    <cellStyle name="Comma 3 3 5 10" xfId="4861" xr:uid="{00000000-0005-0000-0000-00009A190000}"/>
    <cellStyle name="Comma 3 3 5 2" xfId="103" xr:uid="{00000000-0005-0000-0000-00009B190000}"/>
    <cellStyle name="Comma 3 3 5 2 2" xfId="203" xr:uid="{00000000-0005-0000-0000-00009C190000}"/>
    <cellStyle name="Comma 3 3 5 2 2 2" xfId="403" xr:uid="{00000000-0005-0000-0000-00009D190000}"/>
    <cellStyle name="Comma 3 3 5 2 2 2 2" xfId="1204" xr:uid="{00000000-0005-0000-0000-00009E190000}"/>
    <cellStyle name="Comma 3 3 5 2 2 2 2 2" xfId="3609" xr:uid="{00000000-0005-0000-0000-00009F190000}"/>
    <cellStyle name="Comma 3 3 5 2 2 2 2 2 2" xfId="8412" xr:uid="{00000000-0005-0000-0000-0000A0190000}"/>
    <cellStyle name="Comma 3 3 5 2 2 2 2 3" xfId="6011" xr:uid="{00000000-0005-0000-0000-0000A1190000}"/>
    <cellStyle name="Comma 3 3 5 2 2 2 3" xfId="2004" xr:uid="{00000000-0005-0000-0000-0000A2190000}"/>
    <cellStyle name="Comma 3 3 5 2 2 2 3 2" xfId="4409" xr:uid="{00000000-0005-0000-0000-0000A3190000}"/>
    <cellStyle name="Comma 3 3 5 2 2 2 3 2 2" xfId="9212" xr:uid="{00000000-0005-0000-0000-0000A4190000}"/>
    <cellStyle name="Comma 3 3 5 2 2 2 3 3" xfId="6811" xr:uid="{00000000-0005-0000-0000-0000A5190000}"/>
    <cellStyle name="Comma 3 3 5 2 2 2 4" xfId="2809" xr:uid="{00000000-0005-0000-0000-0000A6190000}"/>
    <cellStyle name="Comma 3 3 5 2 2 2 4 2" xfId="7612" xr:uid="{00000000-0005-0000-0000-0000A7190000}"/>
    <cellStyle name="Comma 3 3 5 2 2 2 5" xfId="5211" xr:uid="{00000000-0005-0000-0000-0000A8190000}"/>
    <cellStyle name="Comma 3 3 5 2 2 3" xfId="603" xr:uid="{00000000-0005-0000-0000-0000A9190000}"/>
    <cellStyle name="Comma 3 3 5 2 2 3 2" xfId="1404" xr:uid="{00000000-0005-0000-0000-0000AA190000}"/>
    <cellStyle name="Comma 3 3 5 2 2 3 2 2" xfId="3809" xr:uid="{00000000-0005-0000-0000-0000AB190000}"/>
    <cellStyle name="Comma 3 3 5 2 2 3 2 2 2" xfId="8612" xr:uid="{00000000-0005-0000-0000-0000AC190000}"/>
    <cellStyle name="Comma 3 3 5 2 2 3 2 3" xfId="6211" xr:uid="{00000000-0005-0000-0000-0000AD190000}"/>
    <cellStyle name="Comma 3 3 5 2 2 3 3" xfId="2204" xr:uid="{00000000-0005-0000-0000-0000AE190000}"/>
    <cellStyle name="Comma 3 3 5 2 2 3 3 2" xfId="4609" xr:uid="{00000000-0005-0000-0000-0000AF190000}"/>
    <cellStyle name="Comma 3 3 5 2 2 3 3 2 2" xfId="9412" xr:uid="{00000000-0005-0000-0000-0000B0190000}"/>
    <cellStyle name="Comma 3 3 5 2 2 3 3 3" xfId="7011" xr:uid="{00000000-0005-0000-0000-0000B1190000}"/>
    <cellStyle name="Comma 3 3 5 2 2 3 4" xfId="3009" xr:uid="{00000000-0005-0000-0000-0000B2190000}"/>
    <cellStyle name="Comma 3 3 5 2 2 3 4 2" xfId="7812" xr:uid="{00000000-0005-0000-0000-0000B3190000}"/>
    <cellStyle name="Comma 3 3 5 2 2 3 5" xfId="5411" xr:uid="{00000000-0005-0000-0000-0000B4190000}"/>
    <cellStyle name="Comma 3 3 5 2 2 4" xfId="803" xr:uid="{00000000-0005-0000-0000-0000B5190000}"/>
    <cellStyle name="Comma 3 3 5 2 2 4 2" xfId="1604" xr:uid="{00000000-0005-0000-0000-0000B6190000}"/>
    <cellStyle name="Comma 3 3 5 2 2 4 2 2" xfId="4009" xr:uid="{00000000-0005-0000-0000-0000B7190000}"/>
    <cellStyle name="Comma 3 3 5 2 2 4 2 2 2" xfId="8812" xr:uid="{00000000-0005-0000-0000-0000B8190000}"/>
    <cellStyle name="Comma 3 3 5 2 2 4 2 3" xfId="6411" xr:uid="{00000000-0005-0000-0000-0000B9190000}"/>
    <cellStyle name="Comma 3 3 5 2 2 4 3" xfId="2404" xr:uid="{00000000-0005-0000-0000-0000BA190000}"/>
    <cellStyle name="Comma 3 3 5 2 2 4 3 2" xfId="4809" xr:uid="{00000000-0005-0000-0000-0000BB190000}"/>
    <cellStyle name="Comma 3 3 5 2 2 4 3 2 2" xfId="9612" xr:uid="{00000000-0005-0000-0000-0000BC190000}"/>
    <cellStyle name="Comma 3 3 5 2 2 4 3 3" xfId="7211" xr:uid="{00000000-0005-0000-0000-0000BD190000}"/>
    <cellStyle name="Comma 3 3 5 2 2 4 4" xfId="3209" xr:uid="{00000000-0005-0000-0000-0000BE190000}"/>
    <cellStyle name="Comma 3 3 5 2 2 4 4 2" xfId="8012" xr:uid="{00000000-0005-0000-0000-0000BF190000}"/>
    <cellStyle name="Comma 3 3 5 2 2 4 5" xfId="5611" xr:uid="{00000000-0005-0000-0000-0000C0190000}"/>
    <cellStyle name="Comma 3 3 5 2 2 5" xfId="1004" xr:uid="{00000000-0005-0000-0000-0000C1190000}"/>
    <cellStyle name="Comma 3 3 5 2 2 5 2" xfId="3409" xr:uid="{00000000-0005-0000-0000-0000C2190000}"/>
    <cellStyle name="Comma 3 3 5 2 2 5 2 2" xfId="8212" xr:uid="{00000000-0005-0000-0000-0000C3190000}"/>
    <cellStyle name="Comma 3 3 5 2 2 5 3" xfId="5811" xr:uid="{00000000-0005-0000-0000-0000C4190000}"/>
    <cellStyle name="Comma 3 3 5 2 2 6" xfId="1804" xr:uid="{00000000-0005-0000-0000-0000C5190000}"/>
    <cellStyle name="Comma 3 3 5 2 2 6 2" xfId="4209" xr:uid="{00000000-0005-0000-0000-0000C6190000}"/>
    <cellStyle name="Comma 3 3 5 2 2 6 2 2" xfId="9012" xr:uid="{00000000-0005-0000-0000-0000C7190000}"/>
    <cellStyle name="Comma 3 3 5 2 2 6 3" xfId="6611" xr:uid="{00000000-0005-0000-0000-0000C8190000}"/>
    <cellStyle name="Comma 3 3 5 2 2 7" xfId="2609" xr:uid="{00000000-0005-0000-0000-0000C9190000}"/>
    <cellStyle name="Comma 3 3 5 2 2 7 2" xfId="7412" xr:uid="{00000000-0005-0000-0000-0000CA190000}"/>
    <cellStyle name="Comma 3 3 5 2 2 8" xfId="5011" xr:uid="{00000000-0005-0000-0000-0000CB190000}"/>
    <cellStyle name="Comma 3 3 5 2 3" xfId="303" xr:uid="{00000000-0005-0000-0000-0000CC190000}"/>
    <cellStyle name="Comma 3 3 5 2 3 2" xfId="1104" xr:uid="{00000000-0005-0000-0000-0000CD190000}"/>
    <cellStyle name="Comma 3 3 5 2 3 2 2" xfId="3509" xr:uid="{00000000-0005-0000-0000-0000CE190000}"/>
    <cellStyle name="Comma 3 3 5 2 3 2 2 2" xfId="8312" xr:uid="{00000000-0005-0000-0000-0000CF190000}"/>
    <cellStyle name="Comma 3 3 5 2 3 2 3" xfId="5911" xr:uid="{00000000-0005-0000-0000-0000D0190000}"/>
    <cellStyle name="Comma 3 3 5 2 3 3" xfId="1904" xr:uid="{00000000-0005-0000-0000-0000D1190000}"/>
    <cellStyle name="Comma 3 3 5 2 3 3 2" xfId="4309" xr:uid="{00000000-0005-0000-0000-0000D2190000}"/>
    <cellStyle name="Comma 3 3 5 2 3 3 2 2" xfId="9112" xr:uid="{00000000-0005-0000-0000-0000D3190000}"/>
    <cellStyle name="Comma 3 3 5 2 3 3 3" xfId="6711" xr:uid="{00000000-0005-0000-0000-0000D4190000}"/>
    <cellStyle name="Comma 3 3 5 2 3 4" xfId="2709" xr:uid="{00000000-0005-0000-0000-0000D5190000}"/>
    <cellStyle name="Comma 3 3 5 2 3 4 2" xfId="7512" xr:uid="{00000000-0005-0000-0000-0000D6190000}"/>
    <cellStyle name="Comma 3 3 5 2 3 5" xfId="5111" xr:uid="{00000000-0005-0000-0000-0000D7190000}"/>
    <cellStyle name="Comma 3 3 5 2 4" xfId="503" xr:uid="{00000000-0005-0000-0000-0000D8190000}"/>
    <cellStyle name="Comma 3 3 5 2 4 2" xfId="1304" xr:uid="{00000000-0005-0000-0000-0000D9190000}"/>
    <cellStyle name="Comma 3 3 5 2 4 2 2" xfId="3709" xr:uid="{00000000-0005-0000-0000-0000DA190000}"/>
    <cellStyle name="Comma 3 3 5 2 4 2 2 2" xfId="8512" xr:uid="{00000000-0005-0000-0000-0000DB190000}"/>
    <cellStyle name="Comma 3 3 5 2 4 2 3" xfId="6111" xr:uid="{00000000-0005-0000-0000-0000DC190000}"/>
    <cellStyle name="Comma 3 3 5 2 4 3" xfId="2104" xr:uid="{00000000-0005-0000-0000-0000DD190000}"/>
    <cellStyle name="Comma 3 3 5 2 4 3 2" xfId="4509" xr:uid="{00000000-0005-0000-0000-0000DE190000}"/>
    <cellStyle name="Comma 3 3 5 2 4 3 2 2" xfId="9312" xr:uid="{00000000-0005-0000-0000-0000DF190000}"/>
    <cellStyle name="Comma 3 3 5 2 4 3 3" xfId="6911" xr:uid="{00000000-0005-0000-0000-0000E0190000}"/>
    <cellStyle name="Comma 3 3 5 2 4 4" xfId="2909" xr:uid="{00000000-0005-0000-0000-0000E1190000}"/>
    <cellStyle name="Comma 3 3 5 2 4 4 2" xfId="7712" xr:uid="{00000000-0005-0000-0000-0000E2190000}"/>
    <cellStyle name="Comma 3 3 5 2 4 5" xfId="5311" xr:uid="{00000000-0005-0000-0000-0000E3190000}"/>
    <cellStyle name="Comma 3 3 5 2 5" xfId="703" xr:uid="{00000000-0005-0000-0000-0000E4190000}"/>
    <cellStyle name="Comma 3 3 5 2 5 2" xfId="1504" xr:uid="{00000000-0005-0000-0000-0000E5190000}"/>
    <cellStyle name="Comma 3 3 5 2 5 2 2" xfId="3909" xr:uid="{00000000-0005-0000-0000-0000E6190000}"/>
    <cellStyle name="Comma 3 3 5 2 5 2 2 2" xfId="8712" xr:uid="{00000000-0005-0000-0000-0000E7190000}"/>
    <cellStyle name="Comma 3 3 5 2 5 2 3" xfId="6311" xr:uid="{00000000-0005-0000-0000-0000E8190000}"/>
    <cellStyle name="Comma 3 3 5 2 5 3" xfId="2304" xr:uid="{00000000-0005-0000-0000-0000E9190000}"/>
    <cellStyle name="Comma 3 3 5 2 5 3 2" xfId="4709" xr:uid="{00000000-0005-0000-0000-0000EA190000}"/>
    <cellStyle name="Comma 3 3 5 2 5 3 2 2" xfId="9512" xr:uid="{00000000-0005-0000-0000-0000EB190000}"/>
    <cellStyle name="Comma 3 3 5 2 5 3 3" xfId="7111" xr:uid="{00000000-0005-0000-0000-0000EC190000}"/>
    <cellStyle name="Comma 3 3 5 2 5 4" xfId="3109" xr:uid="{00000000-0005-0000-0000-0000ED190000}"/>
    <cellStyle name="Comma 3 3 5 2 5 4 2" xfId="7912" xr:uid="{00000000-0005-0000-0000-0000EE190000}"/>
    <cellStyle name="Comma 3 3 5 2 5 5" xfId="5511" xr:uid="{00000000-0005-0000-0000-0000EF190000}"/>
    <cellStyle name="Comma 3 3 5 2 6" xfId="904" xr:uid="{00000000-0005-0000-0000-0000F0190000}"/>
    <cellStyle name="Comma 3 3 5 2 6 2" xfId="3309" xr:uid="{00000000-0005-0000-0000-0000F1190000}"/>
    <cellStyle name="Comma 3 3 5 2 6 2 2" xfId="8112" xr:uid="{00000000-0005-0000-0000-0000F2190000}"/>
    <cellStyle name="Comma 3 3 5 2 6 3" xfId="5711" xr:uid="{00000000-0005-0000-0000-0000F3190000}"/>
    <cellStyle name="Comma 3 3 5 2 7" xfId="1704" xr:uid="{00000000-0005-0000-0000-0000F4190000}"/>
    <cellStyle name="Comma 3 3 5 2 7 2" xfId="4109" xr:uid="{00000000-0005-0000-0000-0000F5190000}"/>
    <cellStyle name="Comma 3 3 5 2 7 2 2" xfId="8912" xr:uid="{00000000-0005-0000-0000-0000F6190000}"/>
    <cellStyle name="Comma 3 3 5 2 7 3" xfId="6511" xr:uid="{00000000-0005-0000-0000-0000F7190000}"/>
    <cellStyle name="Comma 3 3 5 2 8" xfId="2509" xr:uid="{00000000-0005-0000-0000-0000F8190000}"/>
    <cellStyle name="Comma 3 3 5 2 8 2" xfId="7312" xr:uid="{00000000-0005-0000-0000-0000F9190000}"/>
    <cellStyle name="Comma 3 3 5 2 9" xfId="4911" xr:uid="{00000000-0005-0000-0000-0000FA190000}"/>
    <cellStyle name="Comma 3 3 5 3" xfId="153" xr:uid="{00000000-0005-0000-0000-0000FB190000}"/>
    <cellStyle name="Comma 3 3 5 3 2" xfId="353" xr:uid="{00000000-0005-0000-0000-0000FC190000}"/>
    <cellStyle name="Comma 3 3 5 3 2 2" xfId="1154" xr:uid="{00000000-0005-0000-0000-0000FD190000}"/>
    <cellStyle name="Comma 3 3 5 3 2 2 2" xfId="3559" xr:uid="{00000000-0005-0000-0000-0000FE190000}"/>
    <cellStyle name="Comma 3 3 5 3 2 2 2 2" xfId="8362" xr:uid="{00000000-0005-0000-0000-0000FF190000}"/>
    <cellStyle name="Comma 3 3 5 3 2 2 3" xfId="5961" xr:uid="{00000000-0005-0000-0000-0000001A0000}"/>
    <cellStyle name="Comma 3 3 5 3 2 3" xfId="1954" xr:uid="{00000000-0005-0000-0000-0000011A0000}"/>
    <cellStyle name="Comma 3 3 5 3 2 3 2" xfId="4359" xr:uid="{00000000-0005-0000-0000-0000021A0000}"/>
    <cellStyle name="Comma 3 3 5 3 2 3 2 2" xfId="9162" xr:uid="{00000000-0005-0000-0000-0000031A0000}"/>
    <cellStyle name="Comma 3 3 5 3 2 3 3" xfId="6761" xr:uid="{00000000-0005-0000-0000-0000041A0000}"/>
    <cellStyle name="Comma 3 3 5 3 2 4" xfId="2759" xr:uid="{00000000-0005-0000-0000-0000051A0000}"/>
    <cellStyle name="Comma 3 3 5 3 2 4 2" xfId="7562" xr:uid="{00000000-0005-0000-0000-0000061A0000}"/>
    <cellStyle name="Comma 3 3 5 3 2 5" xfId="5161" xr:uid="{00000000-0005-0000-0000-0000071A0000}"/>
    <cellStyle name="Comma 3 3 5 3 3" xfId="553" xr:uid="{00000000-0005-0000-0000-0000081A0000}"/>
    <cellStyle name="Comma 3 3 5 3 3 2" xfId="1354" xr:uid="{00000000-0005-0000-0000-0000091A0000}"/>
    <cellStyle name="Comma 3 3 5 3 3 2 2" xfId="3759" xr:uid="{00000000-0005-0000-0000-00000A1A0000}"/>
    <cellStyle name="Comma 3 3 5 3 3 2 2 2" xfId="8562" xr:uid="{00000000-0005-0000-0000-00000B1A0000}"/>
    <cellStyle name="Comma 3 3 5 3 3 2 3" xfId="6161" xr:uid="{00000000-0005-0000-0000-00000C1A0000}"/>
    <cellStyle name="Comma 3 3 5 3 3 3" xfId="2154" xr:uid="{00000000-0005-0000-0000-00000D1A0000}"/>
    <cellStyle name="Comma 3 3 5 3 3 3 2" xfId="4559" xr:uid="{00000000-0005-0000-0000-00000E1A0000}"/>
    <cellStyle name="Comma 3 3 5 3 3 3 2 2" xfId="9362" xr:uid="{00000000-0005-0000-0000-00000F1A0000}"/>
    <cellStyle name="Comma 3 3 5 3 3 3 3" xfId="6961" xr:uid="{00000000-0005-0000-0000-0000101A0000}"/>
    <cellStyle name="Comma 3 3 5 3 3 4" xfId="2959" xr:uid="{00000000-0005-0000-0000-0000111A0000}"/>
    <cellStyle name="Comma 3 3 5 3 3 4 2" xfId="7762" xr:uid="{00000000-0005-0000-0000-0000121A0000}"/>
    <cellStyle name="Comma 3 3 5 3 3 5" xfId="5361" xr:uid="{00000000-0005-0000-0000-0000131A0000}"/>
    <cellStyle name="Comma 3 3 5 3 4" xfId="753" xr:uid="{00000000-0005-0000-0000-0000141A0000}"/>
    <cellStyle name="Comma 3 3 5 3 4 2" xfId="1554" xr:uid="{00000000-0005-0000-0000-0000151A0000}"/>
    <cellStyle name="Comma 3 3 5 3 4 2 2" xfId="3959" xr:uid="{00000000-0005-0000-0000-0000161A0000}"/>
    <cellStyle name="Comma 3 3 5 3 4 2 2 2" xfId="8762" xr:uid="{00000000-0005-0000-0000-0000171A0000}"/>
    <cellStyle name="Comma 3 3 5 3 4 2 3" xfId="6361" xr:uid="{00000000-0005-0000-0000-0000181A0000}"/>
    <cellStyle name="Comma 3 3 5 3 4 3" xfId="2354" xr:uid="{00000000-0005-0000-0000-0000191A0000}"/>
    <cellStyle name="Comma 3 3 5 3 4 3 2" xfId="4759" xr:uid="{00000000-0005-0000-0000-00001A1A0000}"/>
    <cellStyle name="Comma 3 3 5 3 4 3 2 2" xfId="9562" xr:uid="{00000000-0005-0000-0000-00001B1A0000}"/>
    <cellStyle name="Comma 3 3 5 3 4 3 3" xfId="7161" xr:uid="{00000000-0005-0000-0000-00001C1A0000}"/>
    <cellStyle name="Comma 3 3 5 3 4 4" xfId="3159" xr:uid="{00000000-0005-0000-0000-00001D1A0000}"/>
    <cellStyle name="Comma 3 3 5 3 4 4 2" xfId="7962" xr:uid="{00000000-0005-0000-0000-00001E1A0000}"/>
    <cellStyle name="Comma 3 3 5 3 4 5" xfId="5561" xr:uid="{00000000-0005-0000-0000-00001F1A0000}"/>
    <cellStyle name="Comma 3 3 5 3 5" xfId="954" xr:uid="{00000000-0005-0000-0000-0000201A0000}"/>
    <cellStyle name="Comma 3 3 5 3 5 2" xfId="3359" xr:uid="{00000000-0005-0000-0000-0000211A0000}"/>
    <cellStyle name="Comma 3 3 5 3 5 2 2" xfId="8162" xr:uid="{00000000-0005-0000-0000-0000221A0000}"/>
    <cellStyle name="Comma 3 3 5 3 5 3" xfId="5761" xr:uid="{00000000-0005-0000-0000-0000231A0000}"/>
    <cellStyle name="Comma 3 3 5 3 6" xfId="1754" xr:uid="{00000000-0005-0000-0000-0000241A0000}"/>
    <cellStyle name="Comma 3 3 5 3 6 2" xfId="4159" xr:uid="{00000000-0005-0000-0000-0000251A0000}"/>
    <cellStyle name="Comma 3 3 5 3 6 2 2" xfId="8962" xr:uid="{00000000-0005-0000-0000-0000261A0000}"/>
    <cellStyle name="Comma 3 3 5 3 6 3" xfId="6561" xr:uid="{00000000-0005-0000-0000-0000271A0000}"/>
    <cellStyle name="Comma 3 3 5 3 7" xfId="2559" xr:uid="{00000000-0005-0000-0000-0000281A0000}"/>
    <cellStyle name="Comma 3 3 5 3 7 2" xfId="7362" xr:uid="{00000000-0005-0000-0000-0000291A0000}"/>
    <cellStyle name="Comma 3 3 5 3 8" xfId="4961" xr:uid="{00000000-0005-0000-0000-00002A1A0000}"/>
    <cellStyle name="Comma 3 3 5 4" xfId="253" xr:uid="{00000000-0005-0000-0000-00002B1A0000}"/>
    <cellStyle name="Comma 3 3 5 4 2" xfId="1054" xr:uid="{00000000-0005-0000-0000-00002C1A0000}"/>
    <cellStyle name="Comma 3 3 5 4 2 2" xfId="3459" xr:uid="{00000000-0005-0000-0000-00002D1A0000}"/>
    <cellStyle name="Comma 3 3 5 4 2 2 2" xfId="8262" xr:uid="{00000000-0005-0000-0000-00002E1A0000}"/>
    <cellStyle name="Comma 3 3 5 4 2 3" xfId="5861" xr:uid="{00000000-0005-0000-0000-00002F1A0000}"/>
    <cellStyle name="Comma 3 3 5 4 3" xfId="1854" xr:uid="{00000000-0005-0000-0000-0000301A0000}"/>
    <cellStyle name="Comma 3 3 5 4 3 2" xfId="4259" xr:uid="{00000000-0005-0000-0000-0000311A0000}"/>
    <cellStyle name="Comma 3 3 5 4 3 2 2" xfId="9062" xr:uid="{00000000-0005-0000-0000-0000321A0000}"/>
    <cellStyle name="Comma 3 3 5 4 3 3" xfId="6661" xr:uid="{00000000-0005-0000-0000-0000331A0000}"/>
    <cellStyle name="Comma 3 3 5 4 4" xfId="2659" xr:uid="{00000000-0005-0000-0000-0000341A0000}"/>
    <cellStyle name="Comma 3 3 5 4 4 2" xfId="7462" xr:uid="{00000000-0005-0000-0000-0000351A0000}"/>
    <cellStyle name="Comma 3 3 5 4 5" xfId="5061" xr:uid="{00000000-0005-0000-0000-0000361A0000}"/>
    <cellStyle name="Comma 3 3 5 5" xfId="453" xr:uid="{00000000-0005-0000-0000-0000371A0000}"/>
    <cellStyle name="Comma 3 3 5 5 2" xfId="1254" xr:uid="{00000000-0005-0000-0000-0000381A0000}"/>
    <cellStyle name="Comma 3 3 5 5 2 2" xfId="3659" xr:uid="{00000000-0005-0000-0000-0000391A0000}"/>
    <cellStyle name="Comma 3 3 5 5 2 2 2" xfId="8462" xr:uid="{00000000-0005-0000-0000-00003A1A0000}"/>
    <cellStyle name="Comma 3 3 5 5 2 3" xfId="6061" xr:uid="{00000000-0005-0000-0000-00003B1A0000}"/>
    <cellStyle name="Comma 3 3 5 5 3" xfId="2054" xr:uid="{00000000-0005-0000-0000-00003C1A0000}"/>
    <cellStyle name="Comma 3 3 5 5 3 2" xfId="4459" xr:uid="{00000000-0005-0000-0000-00003D1A0000}"/>
    <cellStyle name="Comma 3 3 5 5 3 2 2" xfId="9262" xr:uid="{00000000-0005-0000-0000-00003E1A0000}"/>
    <cellStyle name="Comma 3 3 5 5 3 3" xfId="6861" xr:uid="{00000000-0005-0000-0000-00003F1A0000}"/>
    <cellStyle name="Comma 3 3 5 5 4" xfId="2859" xr:uid="{00000000-0005-0000-0000-0000401A0000}"/>
    <cellStyle name="Comma 3 3 5 5 4 2" xfId="7662" xr:uid="{00000000-0005-0000-0000-0000411A0000}"/>
    <cellStyle name="Comma 3 3 5 5 5" xfId="5261" xr:uid="{00000000-0005-0000-0000-0000421A0000}"/>
    <cellStyle name="Comma 3 3 5 6" xfId="653" xr:uid="{00000000-0005-0000-0000-0000431A0000}"/>
    <cellStyle name="Comma 3 3 5 6 2" xfId="1454" xr:uid="{00000000-0005-0000-0000-0000441A0000}"/>
    <cellStyle name="Comma 3 3 5 6 2 2" xfId="3859" xr:uid="{00000000-0005-0000-0000-0000451A0000}"/>
    <cellStyle name="Comma 3 3 5 6 2 2 2" xfId="8662" xr:uid="{00000000-0005-0000-0000-0000461A0000}"/>
    <cellStyle name="Comma 3 3 5 6 2 3" xfId="6261" xr:uid="{00000000-0005-0000-0000-0000471A0000}"/>
    <cellStyle name="Comma 3 3 5 6 3" xfId="2254" xr:uid="{00000000-0005-0000-0000-0000481A0000}"/>
    <cellStyle name="Comma 3 3 5 6 3 2" xfId="4659" xr:uid="{00000000-0005-0000-0000-0000491A0000}"/>
    <cellStyle name="Comma 3 3 5 6 3 2 2" xfId="9462" xr:uid="{00000000-0005-0000-0000-00004A1A0000}"/>
    <cellStyle name="Comma 3 3 5 6 3 3" xfId="7061" xr:uid="{00000000-0005-0000-0000-00004B1A0000}"/>
    <cellStyle name="Comma 3 3 5 6 4" xfId="3059" xr:uid="{00000000-0005-0000-0000-00004C1A0000}"/>
    <cellStyle name="Comma 3 3 5 6 4 2" xfId="7862" xr:uid="{00000000-0005-0000-0000-00004D1A0000}"/>
    <cellStyle name="Comma 3 3 5 6 5" xfId="5461" xr:uid="{00000000-0005-0000-0000-00004E1A0000}"/>
    <cellStyle name="Comma 3 3 5 7" xfId="854" xr:uid="{00000000-0005-0000-0000-00004F1A0000}"/>
    <cellStyle name="Comma 3 3 5 7 2" xfId="3259" xr:uid="{00000000-0005-0000-0000-0000501A0000}"/>
    <cellStyle name="Comma 3 3 5 7 2 2" xfId="8062" xr:uid="{00000000-0005-0000-0000-0000511A0000}"/>
    <cellStyle name="Comma 3 3 5 7 3" xfId="5661" xr:uid="{00000000-0005-0000-0000-0000521A0000}"/>
    <cellStyle name="Comma 3 3 5 8" xfId="1654" xr:uid="{00000000-0005-0000-0000-0000531A0000}"/>
    <cellStyle name="Comma 3 3 5 8 2" xfId="4059" xr:uid="{00000000-0005-0000-0000-0000541A0000}"/>
    <cellStyle name="Comma 3 3 5 8 2 2" xfId="8862" xr:uid="{00000000-0005-0000-0000-0000551A0000}"/>
    <cellStyle name="Comma 3 3 5 8 3" xfId="6461" xr:uid="{00000000-0005-0000-0000-0000561A0000}"/>
    <cellStyle name="Comma 3 3 5 9" xfId="2459" xr:uid="{00000000-0005-0000-0000-0000571A0000}"/>
    <cellStyle name="Comma 3 3 5 9 2" xfId="7262" xr:uid="{00000000-0005-0000-0000-0000581A0000}"/>
    <cellStyle name="Comma 3 3 6" xfId="63" xr:uid="{00000000-0005-0000-0000-0000591A0000}"/>
    <cellStyle name="Comma 3 3 6 2" xfId="163" xr:uid="{00000000-0005-0000-0000-00005A1A0000}"/>
    <cellStyle name="Comma 3 3 6 2 2" xfId="363" xr:uid="{00000000-0005-0000-0000-00005B1A0000}"/>
    <cellStyle name="Comma 3 3 6 2 2 2" xfId="1164" xr:uid="{00000000-0005-0000-0000-00005C1A0000}"/>
    <cellStyle name="Comma 3 3 6 2 2 2 2" xfId="3569" xr:uid="{00000000-0005-0000-0000-00005D1A0000}"/>
    <cellStyle name="Comma 3 3 6 2 2 2 2 2" xfId="8372" xr:uid="{00000000-0005-0000-0000-00005E1A0000}"/>
    <cellStyle name="Comma 3 3 6 2 2 2 3" xfId="5971" xr:uid="{00000000-0005-0000-0000-00005F1A0000}"/>
    <cellStyle name="Comma 3 3 6 2 2 3" xfId="1964" xr:uid="{00000000-0005-0000-0000-0000601A0000}"/>
    <cellStyle name="Comma 3 3 6 2 2 3 2" xfId="4369" xr:uid="{00000000-0005-0000-0000-0000611A0000}"/>
    <cellStyle name="Comma 3 3 6 2 2 3 2 2" xfId="9172" xr:uid="{00000000-0005-0000-0000-0000621A0000}"/>
    <cellStyle name="Comma 3 3 6 2 2 3 3" xfId="6771" xr:uid="{00000000-0005-0000-0000-0000631A0000}"/>
    <cellStyle name="Comma 3 3 6 2 2 4" xfId="2769" xr:uid="{00000000-0005-0000-0000-0000641A0000}"/>
    <cellStyle name="Comma 3 3 6 2 2 4 2" xfId="7572" xr:uid="{00000000-0005-0000-0000-0000651A0000}"/>
    <cellStyle name="Comma 3 3 6 2 2 5" xfId="5171" xr:uid="{00000000-0005-0000-0000-0000661A0000}"/>
    <cellStyle name="Comma 3 3 6 2 3" xfId="563" xr:uid="{00000000-0005-0000-0000-0000671A0000}"/>
    <cellStyle name="Comma 3 3 6 2 3 2" xfId="1364" xr:uid="{00000000-0005-0000-0000-0000681A0000}"/>
    <cellStyle name="Comma 3 3 6 2 3 2 2" xfId="3769" xr:uid="{00000000-0005-0000-0000-0000691A0000}"/>
    <cellStyle name="Comma 3 3 6 2 3 2 2 2" xfId="8572" xr:uid="{00000000-0005-0000-0000-00006A1A0000}"/>
    <cellStyle name="Comma 3 3 6 2 3 2 3" xfId="6171" xr:uid="{00000000-0005-0000-0000-00006B1A0000}"/>
    <cellStyle name="Comma 3 3 6 2 3 3" xfId="2164" xr:uid="{00000000-0005-0000-0000-00006C1A0000}"/>
    <cellStyle name="Comma 3 3 6 2 3 3 2" xfId="4569" xr:uid="{00000000-0005-0000-0000-00006D1A0000}"/>
    <cellStyle name="Comma 3 3 6 2 3 3 2 2" xfId="9372" xr:uid="{00000000-0005-0000-0000-00006E1A0000}"/>
    <cellStyle name="Comma 3 3 6 2 3 3 3" xfId="6971" xr:uid="{00000000-0005-0000-0000-00006F1A0000}"/>
    <cellStyle name="Comma 3 3 6 2 3 4" xfId="2969" xr:uid="{00000000-0005-0000-0000-0000701A0000}"/>
    <cellStyle name="Comma 3 3 6 2 3 4 2" xfId="7772" xr:uid="{00000000-0005-0000-0000-0000711A0000}"/>
    <cellStyle name="Comma 3 3 6 2 3 5" xfId="5371" xr:uid="{00000000-0005-0000-0000-0000721A0000}"/>
    <cellStyle name="Comma 3 3 6 2 4" xfId="763" xr:uid="{00000000-0005-0000-0000-0000731A0000}"/>
    <cellStyle name="Comma 3 3 6 2 4 2" xfId="1564" xr:uid="{00000000-0005-0000-0000-0000741A0000}"/>
    <cellStyle name="Comma 3 3 6 2 4 2 2" xfId="3969" xr:uid="{00000000-0005-0000-0000-0000751A0000}"/>
    <cellStyle name="Comma 3 3 6 2 4 2 2 2" xfId="8772" xr:uid="{00000000-0005-0000-0000-0000761A0000}"/>
    <cellStyle name="Comma 3 3 6 2 4 2 3" xfId="6371" xr:uid="{00000000-0005-0000-0000-0000771A0000}"/>
    <cellStyle name="Comma 3 3 6 2 4 3" xfId="2364" xr:uid="{00000000-0005-0000-0000-0000781A0000}"/>
    <cellStyle name="Comma 3 3 6 2 4 3 2" xfId="4769" xr:uid="{00000000-0005-0000-0000-0000791A0000}"/>
    <cellStyle name="Comma 3 3 6 2 4 3 2 2" xfId="9572" xr:uid="{00000000-0005-0000-0000-00007A1A0000}"/>
    <cellStyle name="Comma 3 3 6 2 4 3 3" xfId="7171" xr:uid="{00000000-0005-0000-0000-00007B1A0000}"/>
    <cellStyle name="Comma 3 3 6 2 4 4" xfId="3169" xr:uid="{00000000-0005-0000-0000-00007C1A0000}"/>
    <cellStyle name="Comma 3 3 6 2 4 4 2" xfId="7972" xr:uid="{00000000-0005-0000-0000-00007D1A0000}"/>
    <cellStyle name="Comma 3 3 6 2 4 5" xfId="5571" xr:uid="{00000000-0005-0000-0000-00007E1A0000}"/>
    <cellStyle name="Comma 3 3 6 2 5" xfId="964" xr:uid="{00000000-0005-0000-0000-00007F1A0000}"/>
    <cellStyle name="Comma 3 3 6 2 5 2" xfId="3369" xr:uid="{00000000-0005-0000-0000-0000801A0000}"/>
    <cellStyle name="Comma 3 3 6 2 5 2 2" xfId="8172" xr:uid="{00000000-0005-0000-0000-0000811A0000}"/>
    <cellStyle name="Comma 3 3 6 2 5 3" xfId="5771" xr:uid="{00000000-0005-0000-0000-0000821A0000}"/>
    <cellStyle name="Comma 3 3 6 2 6" xfId="1764" xr:uid="{00000000-0005-0000-0000-0000831A0000}"/>
    <cellStyle name="Comma 3 3 6 2 6 2" xfId="4169" xr:uid="{00000000-0005-0000-0000-0000841A0000}"/>
    <cellStyle name="Comma 3 3 6 2 6 2 2" xfId="8972" xr:uid="{00000000-0005-0000-0000-0000851A0000}"/>
    <cellStyle name="Comma 3 3 6 2 6 3" xfId="6571" xr:uid="{00000000-0005-0000-0000-0000861A0000}"/>
    <cellStyle name="Comma 3 3 6 2 7" xfId="2569" xr:uid="{00000000-0005-0000-0000-0000871A0000}"/>
    <cellStyle name="Comma 3 3 6 2 7 2" xfId="7372" xr:uid="{00000000-0005-0000-0000-0000881A0000}"/>
    <cellStyle name="Comma 3 3 6 2 8" xfId="4971" xr:uid="{00000000-0005-0000-0000-0000891A0000}"/>
    <cellStyle name="Comma 3 3 6 3" xfId="263" xr:uid="{00000000-0005-0000-0000-00008A1A0000}"/>
    <cellStyle name="Comma 3 3 6 3 2" xfId="1064" xr:uid="{00000000-0005-0000-0000-00008B1A0000}"/>
    <cellStyle name="Comma 3 3 6 3 2 2" xfId="3469" xr:uid="{00000000-0005-0000-0000-00008C1A0000}"/>
    <cellStyle name="Comma 3 3 6 3 2 2 2" xfId="8272" xr:uid="{00000000-0005-0000-0000-00008D1A0000}"/>
    <cellStyle name="Comma 3 3 6 3 2 3" xfId="5871" xr:uid="{00000000-0005-0000-0000-00008E1A0000}"/>
    <cellStyle name="Comma 3 3 6 3 3" xfId="1864" xr:uid="{00000000-0005-0000-0000-00008F1A0000}"/>
    <cellStyle name="Comma 3 3 6 3 3 2" xfId="4269" xr:uid="{00000000-0005-0000-0000-0000901A0000}"/>
    <cellStyle name="Comma 3 3 6 3 3 2 2" xfId="9072" xr:uid="{00000000-0005-0000-0000-0000911A0000}"/>
    <cellStyle name="Comma 3 3 6 3 3 3" xfId="6671" xr:uid="{00000000-0005-0000-0000-0000921A0000}"/>
    <cellStyle name="Comma 3 3 6 3 4" xfId="2669" xr:uid="{00000000-0005-0000-0000-0000931A0000}"/>
    <cellStyle name="Comma 3 3 6 3 4 2" xfId="7472" xr:uid="{00000000-0005-0000-0000-0000941A0000}"/>
    <cellStyle name="Comma 3 3 6 3 5" xfId="5071" xr:uid="{00000000-0005-0000-0000-0000951A0000}"/>
    <cellStyle name="Comma 3 3 6 4" xfId="463" xr:uid="{00000000-0005-0000-0000-0000961A0000}"/>
    <cellStyle name="Comma 3 3 6 4 2" xfId="1264" xr:uid="{00000000-0005-0000-0000-0000971A0000}"/>
    <cellStyle name="Comma 3 3 6 4 2 2" xfId="3669" xr:uid="{00000000-0005-0000-0000-0000981A0000}"/>
    <cellStyle name="Comma 3 3 6 4 2 2 2" xfId="8472" xr:uid="{00000000-0005-0000-0000-0000991A0000}"/>
    <cellStyle name="Comma 3 3 6 4 2 3" xfId="6071" xr:uid="{00000000-0005-0000-0000-00009A1A0000}"/>
    <cellStyle name="Comma 3 3 6 4 3" xfId="2064" xr:uid="{00000000-0005-0000-0000-00009B1A0000}"/>
    <cellStyle name="Comma 3 3 6 4 3 2" xfId="4469" xr:uid="{00000000-0005-0000-0000-00009C1A0000}"/>
    <cellStyle name="Comma 3 3 6 4 3 2 2" xfId="9272" xr:uid="{00000000-0005-0000-0000-00009D1A0000}"/>
    <cellStyle name="Comma 3 3 6 4 3 3" xfId="6871" xr:uid="{00000000-0005-0000-0000-00009E1A0000}"/>
    <cellStyle name="Comma 3 3 6 4 4" xfId="2869" xr:uid="{00000000-0005-0000-0000-00009F1A0000}"/>
    <cellStyle name="Comma 3 3 6 4 4 2" xfId="7672" xr:uid="{00000000-0005-0000-0000-0000A01A0000}"/>
    <cellStyle name="Comma 3 3 6 4 5" xfId="5271" xr:uid="{00000000-0005-0000-0000-0000A11A0000}"/>
    <cellStyle name="Comma 3 3 6 5" xfId="663" xr:uid="{00000000-0005-0000-0000-0000A21A0000}"/>
    <cellStyle name="Comma 3 3 6 5 2" xfId="1464" xr:uid="{00000000-0005-0000-0000-0000A31A0000}"/>
    <cellStyle name="Comma 3 3 6 5 2 2" xfId="3869" xr:uid="{00000000-0005-0000-0000-0000A41A0000}"/>
    <cellStyle name="Comma 3 3 6 5 2 2 2" xfId="8672" xr:uid="{00000000-0005-0000-0000-0000A51A0000}"/>
    <cellStyle name="Comma 3 3 6 5 2 3" xfId="6271" xr:uid="{00000000-0005-0000-0000-0000A61A0000}"/>
    <cellStyle name="Comma 3 3 6 5 3" xfId="2264" xr:uid="{00000000-0005-0000-0000-0000A71A0000}"/>
    <cellStyle name="Comma 3 3 6 5 3 2" xfId="4669" xr:uid="{00000000-0005-0000-0000-0000A81A0000}"/>
    <cellStyle name="Comma 3 3 6 5 3 2 2" xfId="9472" xr:uid="{00000000-0005-0000-0000-0000A91A0000}"/>
    <cellStyle name="Comma 3 3 6 5 3 3" xfId="7071" xr:uid="{00000000-0005-0000-0000-0000AA1A0000}"/>
    <cellStyle name="Comma 3 3 6 5 4" xfId="3069" xr:uid="{00000000-0005-0000-0000-0000AB1A0000}"/>
    <cellStyle name="Comma 3 3 6 5 4 2" xfId="7872" xr:uid="{00000000-0005-0000-0000-0000AC1A0000}"/>
    <cellStyle name="Comma 3 3 6 5 5" xfId="5471" xr:uid="{00000000-0005-0000-0000-0000AD1A0000}"/>
    <cellStyle name="Comma 3 3 6 6" xfId="864" xr:uid="{00000000-0005-0000-0000-0000AE1A0000}"/>
    <cellStyle name="Comma 3 3 6 6 2" xfId="3269" xr:uid="{00000000-0005-0000-0000-0000AF1A0000}"/>
    <cellStyle name="Comma 3 3 6 6 2 2" xfId="8072" xr:uid="{00000000-0005-0000-0000-0000B01A0000}"/>
    <cellStyle name="Comma 3 3 6 6 3" xfId="5671" xr:uid="{00000000-0005-0000-0000-0000B11A0000}"/>
    <cellStyle name="Comma 3 3 6 7" xfId="1664" xr:uid="{00000000-0005-0000-0000-0000B21A0000}"/>
    <cellStyle name="Comma 3 3 6 7 2" xfId="4069" xr:uid="{00000000-0005-0000-0000-0000B31A0000}"/>
    <cellStyle name="Comma 3 3 6 7 2 2" xfId="8872" xr:uid="{00000000-0005-0000-0000-0000B41A0000}"/>
    <cellStyle name="Comma 3 3 6 7 3" xfId="6471" xr:uid="{00000000-0005-0000-0000-0000B51A0000}"/>
    <cellStyle name="Comma 3 3 6 8" xfId="2469" xr:uid="{00000000-0005-0000-0000-0000B61A0000}"/>
    <cellStyle name="Comma 3 3 6 8 2" xfId="7272" xr:uid="{00000000-0005-0000-0000-0000B71A0000}"/>
    <cellStyle name="Comma 3 3 6 9" xfId="4871" xr:uid="{00000000-0005-0000-0000-0000B81A0000}"/>
    <cellStyle name="Comma 3 3 7" xfId="113" xr:uid="{00000000-0005-0000-0000-0000B91A0000}"/>
    <cellStyle name="Comma 3 3 7 2" xfId="313" xr:uid="{00000000-0005-0000-0000-0000BA1A0000}"/>
    <cellStyle name="Comma 3 3 7 2 2" xfId="1114" xr:uid="{00000000-0005-0000-0000-0000BB1A0000}"/>
    <cellStyle name="Comma 3 3 7 2 2 2" xfId="3519" xr:uid="{00000000-0005-0000-0000-0000BC1A0000}"/>
    <cellStyle name="Comma 3 3 7 2 2 2 2" xfId="8322" xr:uid="{00000000-0005-0000-0000-0000BD1A0000}"/>
    <cellStyle name="Comma 3 3 7 2 2 3" xfId="5921" xr:uid="{00000000-0005-0000-0000-0000BE1A0000}"/>
    <cellStyle name="Comma 3 3 7 2 3" xfId="1914" xr:uid="{00000000-0005-0000-0000-0000BF1A0000}"/>
    <cellStyle name="Comma 3 3 7 2 3 2" xfId="4319" xr:uid="{00000000-0005-0000-0000-0000C01A0000}"/>
    <cellStyle name="Comma 3 3 7 2 3 2 2" xfId="9122" xr:uid="{00000000-0005-0000-0000-0000C11A0000}"/>
    <cellStyle name="Comma 3 3 7 2 3 3" xfId="6721" xr:uid="{00000000-0005-0000-0000-0000C21A0000}"/>
    <cellStyle name="Comma 3 3 7 2 4" xfId="2719" xr:uid="{00000000-0005-0000-0000-0000C31A0000}"/>
    <cellStyle name="Comma 3 3 7 2 4 2" xfId="7522" xr:uid="{00000000-0005-0000-0000-0000C41A0000}"/>
    <cellStyle name="Comma 3 3 7 2 5" xfId="5121" xr:uid="{00000000-0005-0000-0000-0000C51A0000}"/>
    <cellStyle name="Comma 3 3 7 3" xfId="513" xr:uid="{00000000-0005-0000-0000-0000C61A0000}"/>
    <cellStyle name="Comma 3 3 7 3 2" xfId="1314" xr:uid="{00000000-0005-0000-0000-0000C71A0000}"/>
    <cellStyle name="Comma 3 3 7 3 2 2" xfId="3719" xr:uid="{00000000-0005-0000-0000-0000C81A0000}"/>
    <cellStyle name="Comma 3 3 7 3 2 2 2" xfId="8522" xr:uid="{00000000-0005-0000-0000-0000C91A0000}"/>
    <cellStyle name="Comma 3 3 7 3 2 3" xfId="6121" xr:uid="{00000000-0005-0000-0000-0000CA1A0000}"/>
    <cellStyle name="Comma 3 3 7 3 3" xfId="2114" xr:uid="{00000000-0005-0000-0000-0000CB1A0000}"/>
    <cellStyle name="Comma 3 3 7 3 3 2" xfId="4519" xr:uid="{00000000-0005-0000-0000-0000CC1A0000}"/>
    <cellStyle name="Comma 3 3 7 3 3 2 2" xfId="9322" xr:uid="{00000000-0005-0000-0000-0000CD1A0000}"/>
    <cellStyle name="Comma 3 3 7 3 3 3" xfId="6921" xr:uid="{00000000-0005-0000-0000-0000CE1A0000}"/>
    <cellStyle name="Comma 3 3 7 3 4" xfId="2919" xr:uid="{00000000-0005-0000-0000-0000CF1A0000}"/>
    <cellStyle name="Comma 3 3 7 3 4 2" xfId="7722" xr:uid="{00000000-0005-0000-0000-0000D01A0000}"/>
    <cellStyle name="Comma 3 3 7 3 5" xfId="5321" xr:uid="{00000000-0005-0000-0000-0000D11A0000}"/>
    <cellStyle name="Comma 3 3 7 4" xfId="713" xr:uid="{00000000-0005-0000-0000-0000D21A0000}"/>
    <cellStyle name="Comma 3 3 7 4 2" xfId="1514" xr:uid="{00000000-0005-0000-0000-0000D31A0000}"/>
    <cellStyle name="Comma 3 3 7 4 2 2" xfId="3919" xr:uid="{00000000-0005-0000-0000-0000D41A0000}"/>
    <cellStyle name="Comma 3 3 7 4 2 2 2" xfId="8722" xr:uid="{00000000-0005-0000-0000-0000D51A0000}"/>
    <cellStyle name="Comma 3 3 7 4 2 3" xfId="6321" xr:uid="{00000000-0005-0000-0000-0000D61A0000}"/>
    <cellStyle name="Comma 3 3 7 4 3" xfId="2314" xr:uid="{00000000-0005-0000-0000-0000D71A0000}"/>
    <cellStyle name="Comma 3 3 7 4 3 2" xfId="4719" xr:uid="{00000000-0005-0000-0000-0000D81A0000}"/>
    <cellStyle name="Comma 3 3 7 4 3 2 2" xfId="9522" xr:uid="{00000000-0005-0000-0000-0000D91A0000}"/>
    <cellStyle name="Comma 3 3 7 4 3 3" xfId="7121" xr:uid="{00000000-0005-0000-0000-0000DA1A0000}"/>
    <cellStyle name="Comma 3 3 7 4 4" xfId="3119" xr:uid="{00000000-0005-0000-0000-0000DB1A0000}"/>
    <cellStyle name="Comma 3 3 7 4 4 2" xfId="7922" xr:uid="{00000000-0005-0000-0000-0000DC1A0000}"/>
    <cellStyle name="Comma 3 3 7 4 5" xfId="5521" xr:uid="{00000000-0005-0000-0000-0000DD1A0000}"/>
    <cellStyle name="Comma 3 3 7 5" xfId="914" xr:uid="{00000000-0005-0000-0000-0000DE1A0000}"/>
    <cellStyle name="Comma 3 3 7 5 2" xfId="3319" xr:uid="{00000000-0005-0000-0000-0000DF1A0000}"/>
    <cellStyle name="Comma 3 3 7 5 2 2" xfId="8122" xr:uid="{00000000-0005-0000-0000-0000E01A0000}"/>
    <cellStyle name="Comma 3 3 7 5 3" xfId="5721" xr:uid="{00000000-0005-0000-0000-0000E11A0000}"/>
    <cellStyle name="Comma 3 3 7 6" xfId="1714" xr:uid="{00000000-0005-0000-0000-0000E21A0000}"/>
    <cellStyle name="Comma 3 3 7 6 2" xfId="4119" xr:uid="{00000000-0005-0000-0000-0000E31A0000}"/>
    <cellStyle name="Comma 3 3 7 6 2 2" xfId="8922" xr:uid="{00000000-0005-0000-0000-0000E41A0000}"/>
    <cellStyle name="Comma 3 3 7 6 3" xfId="6521" xr:uid="{00000000-0005-0000-0000-0000E51A0000}"/>
    <cellStyle name="Comma 3 3 7 7" xfId="2519" xr:uid="{00000000-0005-0000-0000-0000E61A0000}"/>
    <cellStyle name="Comma 3 3 7 7 2" xfId="7322" xr:uid="{00000000-0005-0000-0000-0000E71A0000}"/>
    <cellStyle name="Comma 3 3 7 8" xfId="4921" xr:uid="{00000000-0005-0000-0000-0000E81A0000}"/>
    <cellStyle name="Comma 3 3 8" xfId="213" xr:uid="{00000000-0005-0000-0000-0000E91A0000}"/>
    <cellStyle name="Comma 3 3 8 2" xfId="1014" xr:uid="{00000000-0005-0000-0000-0000EA1A0000}"/>
    <cellStyle name="Comma 3 3 8 2 2" xfId="3419" xr:uid="{00000000-0005-0000-0000-0000EB1A0000}"/>
    <cellStyle name="Comma 3 3 8 2 2 2" xfId="8222" xr:uid="{00000000-0005-0000-0000-0000EC1A0000}"/>
    <cellStyle name="Comma 3 3 8 2 3" xfId="5821" xr:uid="{00000000-0005-0000-0000-0000ED1A0000}"/>
    <cellStyle name="Comma 3 3 8 3" xfId="1814" xr:uid="{00000000-0005-0000-0000-0000EE1A0000}"/>
    <cellStyle name="Comma 3 3 8 3 2" xfId="4219" xr:uid="{00000000-0005-0000-0000-0000EF1A0000}"/>
    <cellStyle name="Comma 3 3 8 3 2 2" xfId="9022" xr:uid="{00000000-0005-0000-0000-0000F01A0000}"/>
    <cellStyle name="Comma 3 3 8 3 3" xfId="6621" xr:uid="{00000000-0005-0000-0000-0000F11A0000}"/>
    <cellStyle name="Comma 3 3 8 4" xfId="2619" xr:uid="{00000000-0005-0000-0000-0000F21A0000}"/>
    <cellStyle name="Comma 3 3 8 4 2" xfId="7422" xr:uid="{00000000-0005-0000-0000-0000F31A0000}"/>
    <cellStyle name="Comma 3 3 8 5" xfId="5021" xr:uid="{00000000-0005-0000-0000-0000F41A0000}"/>
    <cellStyle name="Comma 3 3 9" xfId="413" xr:uid="{00000000-0005-0000-0000-0000F51A0000}"/>
    <cellStyle name="Comma 3 3 9 2" xfId="1214" xr:uid="{00000000-0005-0000-0000-0000F61A0000}"/>
    <cellStyle name="Comma 3 3 9 2 2" xfId="3619" xr:uid="{00000000-0005-0000-0000-0000F71A0000}"/>
    <cellStyle name="Comma 3 3 9 2 2 2" xfId="8422" xr:uid="{00000000-0005-0000-0000-0000F81A0000}"/>
    <cellStyle name="Comma 3 3 9 2 3" xfId="6021" xr:uid="{00000000-0005-0000-0000-0000F91A0000}"/>
    <cellStyle name="Comma 3 3 9 3" xfId="2014" xr:uid="{00000000-0005-0000-0000-0000FA1A0000}"/>
    <cellStyle name="Comma 3 3 9 3 2" xfId="4419" xr:uid="{00000000-0005-0000-0000-0000FB1A0000}"/>
    <cellStyle name="Comma 3 3 9 3 2 2" xfId="9222" xr:uid="{00000000-0005-0000-0000-0000FC1A0000}"/>
    <cellStyle name="Comma 3 3 9 3 3" xfId="6821" xr:uid="{00000000-0005-0000-0000-0000FD1A0000}"/>
    <cellStyle name="Comma 3 3 9 4" xfId="2819" xr:uid="{00000000-0005-0000-0000-0000FE1A0000}"/>
    <cellStyle name="Comma 3 3 9 4 2" xfId="7622" xr:uid="{00000000-0005-0000-0000-0000FF1A0000}"/>
    <cellStyle name="Comma 3 3 9 5" xfId="5221" xr:uid="{00000000-0005-0000-0000-0000001B0000}"/>
    <cellStyle name="Comma 3 4" xfId="13" xr:uid="{00000000-0005-0000-0000-0000011B0000}"/>
    <cellStyle name="Comma 3 4 10" xfId="615" xr:uid="{00000000-0005-0000-0000-0000021B0000}"/>
    <cellStyle name="Comma 3 4 10 2" xfId="1416" xr:uid="{00000000-0005-0000-0000-0000031B0000}"/>
    <cellStyle name="Comma 3 4 10 2 2" xfId="3821" xr:uid="{00000000-0005-0000-0000-0000041B0000}"/>
    <cellStyle name="Comma 3 4 10 2 2 2" xfId="8624" xr:uid="{00000000-0005-0000-0000-0000051B0000}"/>
    <cellStyle name="Comma 3 4 10 2 3" xfId="6223" xr:uid="{00000000-0005-0000-0000-0000061B0000}"/>
    <cellStyle name="Comma 3 4 10 3" xfId="2216" xr:uid="{00000000-0005-0000-0000-0000071B0000}"/>
    <cellStyle name="Comma 3 4 10 3 2" xfId="4621" xr:uid="{00000000-0005-0000-0000-0000081B0000}"/>
    <cellStyle name="Comma 3 4 10 3 2 2" xfId="9424" xr:uid="{00000000-0005-0000-0000-0000091B0000}"/>
    <cellStyle name="Comma 3 4 10 3 3" xfId="7023" xr:uid="{00000000-0005-0000-0000-00000A1B0000}"/>
    <cellStyle name="Comma 3 4 10 4" xfId="3021" xr:uid="{00000000-0005-0000-0000-00000B1B0000}"/>
    <cellStyle name="Comma 3 4 10 4 2" xfId="7824" xr:uid="{00000000-0005-0000-0000-00000C1B0000}"/>
    <cellStyle name="Comma 3 4 10 5" xfId="5423" xr:uid="{00000000-0005-0000-0000-00000D1B0000}"/>
    <cellStyle name="Comma 3 4 11" xfId="816" xr:uid="{00000000-0005-0000-0000-00000E1B0000}"/>
    <cellStyle name="Comma 3 4 11 2" xfId="3221" xr:uid="{00000000-0005-0000-0000-00000F1B0000}"/>
    <cellStyle name="Comma 3 4 11 2 2" xfId="8024" xr:uid="{00000000-0005-0000-0000-0000101B0000}"/>
    <cellStyle name="Comma 3 4 11 3" xfId="5623" xr:uid="{00000000-0005-0000-0000-0000111B0000}"/>
    <cellStyle name="Comma 3 4 12" xfId="1616" xr:uid="{00000000-0005-0000-0000-0000121B0000}"/>
    <cellStyle name="Comma 3 4 12 2" xfId="4021" xr:uid="{00000000-0005-0000-0000-0000131B0000}"/>
    <cellStyle name="Comma 3 4 12 2 2" xfId="8824" xr:uid="{00000000-0005-0000-0000-0000141B0000}"/>
    <cellStyle name="Comma 3 4 12 3" xfId="6423" xr:uid="{00000000-0005-0000-0000-0000151B0000}"/>
    <cellStyle name="Comma 3 4 13" xfId="2421" xr:uid="{00000000-0005-0000-0000-0000161B0000}"/>
    <cellStyle name="Comma 3 4 13 2" xfId="7224" xr:uid="{00000000-0005-0000-0000-0000171B0000}"/>
    <cellStyle name="Comma 3 4 14" xfId="4823" xr:uid="{00000000-0005-0000-0000-0000181B0000}"/>
    <cellStyle name="Comma 3 4 2" xfId="24" xr:uid="{00000000-0005-0000-0000-0000191B0000}"/>
    <cellStyle name="Comma 3 4 2 10" xfId="4833" xr:uid="{00000000-0005-0000-0000-00001A1B0000}"/>
    <cellStyle name="Comma 3 4 2 2" xfId="75" xr:uid="{00000000-0005-0000-0000-00001B1B0000}"/>
    <cellStyle name="Comma 3 4 2 2 2" xfId="175" xr:uid="{00000000-0005-0000-0000-00001C1B0000}"/>
    <cellStyle name="Comma 3 4 2 2 2 2" xfId="375" xr:uid="{00000000-0005-0000-0000-00001D1B0000}"/>
    <cellStyle name="Comma 3 4 2 2 2 2 2" xfId="1176" xr:uid="{00000000-0005-0000-0000-00001E1B0000}"/>
    <cellStyle name="Comma 3 4 2 2 2 2 2 2" xfId="3581" xr:uid="{00000000-0005-0000-0000-00001F1B0000}"/>
    <cellStyle name="Comma 3 4 2 2 2 2 2 2 2" xfId="8384" xr:uid="{00000000-0005-0000-0000-0000201B0000}"/>
    <cellStyle name="Comma 3 4 2 2 2 2 2 3" xfId="5983" xr:uid="{00000000-0005-0000-0000-0000211B0000}"/>
    <cellStyle name="Comma 3 4 2 2 2 2 3" xfId="1976" xr:uid="{00000000-0005-0000-0000-0000221B0000}"/>
    <cellStyle name="Comma 3 4 2 2 2 2 3 2" xfId="4381" xr:uid="{00000000-0005-0000-0000-0000231B0000}"/>
    <cellStyle name="Comma 3 4 2 2 2 2 3 2 2" xfId="9184" xr:uid="{00000000-0005-0000-0000-0000241B0000}"/>
    <cellStyle name="Comma 3 4 2 2 2 2 3 3" xfId="6783" xr:uid="{00000000-0005-0000-0000-0000251B0000}"/>
    <cellStyle name="Comma 3 4 2 2 2 2 4" xfId="2781" xr:uid="{00000000-0005-0000-0000-0000261B0000}"/>
    <cellStyle name="Comma 3 4 2 2 2 2 4 2" xfId="7584" xr:uid="{00000000-0005-0000-0000-0000271B0000}"/>
    <cellStyle name="Comma 3 4 2 2 2 2 5" xfId="5183" xr:uid="{00000000-0005-0000-0000-0000281B0000}"/>
    <cellStyle name="Comma 3 4 2 2 2 3" xfId="575" xr:uid="{00000000-0005-0000-0000-0000291B0000}"/>
    <cellStyle name="Comma 3 4 2 2 2 3 2" xfId="1376" xr:uid="{00000000-0005-0000-0000-00002A1B0000}"/>
    <cellStyle name="Comma 3 4 2 2 2 3 2 2" xfId="3781" xr:uid="{00000000-0005-0000-0000-00002B1B0000}"/>
    <cellStyle name="Comma 3 4 2 2 2 3 2 2 2" xfId="8584" xr:uid="{00000000-0005-0000-0000-00002C1B0000}"/>
    <cellStyle name="Comma 3 4 2 2 2 3 2 3" xfId="6183" xr:uid="{00000000-0005-0000-0000-00002D1B0000}"/>
    <cellStyle name="Comma 3 4 2 2 2 3 3" xfId="2176" xr:uid="{00000000-0005-0000-0000-00002E1B0000}"/>
    <cellStyle name="Comma 3 4 2 2 2 3 3 2" xfId="4581" xr:uid="{00000000-0005-0000-0000-00002F1B0000}"/>
    <cellStyle name="Comma 3 4 2 2 2 3 3 2 2" xfId="9384" xr:uid="{00000000-0005-0000-0000-0000301B0000}"/>
    <cellStyle name="Comma 3 4 2 2 2 3 3 3" xfId="6983" xr:uid="{00000000-0005-0000-0000-0000311B0000}"/>
    <cellStyle name="Comma 3 4 2 2 2 3 4" xfId="2981" xr:uid="{00000000-0005-0000-0000-0000321B0000}"/>
    <cellStyle name="Comma 3 4 2 2 2 3 4 2" xfId="7784" xr:uid="{00000000-0005-0000-0000-0000331B0000}"/>
    <cellStyle name="Comma 3 4 2 2 2 3 5" xfId="5383" xr:uid="{00000000-0005-0000-0000-0000341B0000}"/>
    <cellStyle name="Comma 3 4 2 2 2 4" xfId="775" xr:uid="{00000000-0005-0000-0000-0000351B0000}"/>
    <cellStyle name="Comma 3 4 2 2 2 4 2" xfId="1576" xr:uid="{00000000-0005-0000-0000-0000361B0000}"/>
    <cellStyle name="Comma 3 4 2 2 2 4 2 2" xfId="3981" xr:uid="{00000000-0005-0000-0000-0000371B0000}"/>
    <cellStyle name="Comma 3 4 2 2 2 4 2 2 2" xfId="8784" xr:uid="{00000000-0005-0000-0000-0000381B0000}"/>
    <cellStyle name="Comma 3 4 2 2 2 4 2 3" xfId="6383" xr:uid="{00000000-0005-0000-0000-0000391B0000}"/>
    <cellStyle name="Comma 3 4 2 2 2 4 3" xfId="2376" xr:uid="{00000000-0005-0000-0000-00003A1B0000}"/>
    <cellStyle name="Comma 3 4 2 2 2 4 3 2" xfId="4781" xr:uid="{00000000-0005-0000-0000-00003B1B0000}"/>
    <cellStyle name="Comma 3 4 2 2 2 4 3 2 2" xfId="9584" xr:uid="{00000000-0005-0000-0000-00003C1B0000}"/>
    <cellStyle name="Comma 3 4 2 2 2 4 3 3" xfId="7183" xr:uid="{00000000-0005-0000-0000-00003D1B0000}"/>
    <cellStyle name="Comma 3 4 2 2 2 4 4" xfId="3181" xr:uid="{00000000-0005-0000-0000-00003E1B0000}"/>
    <cellStyle name="Comma 3 4 2 2 2 4 4 2" xfId="7984" xr:uid="{00000000-0005-0000-0000-00003F1B0000}"/>
    <cellStyle name="Comma 3 4 2 2 2 4 5" xfId="5583" xr:uid="{00000000-0005-0000-0000-0000401B0000}"/>
    <cellStyle name="Comma 3 4 2 2 2 5" xfId="976" xr:uid="{00000000-0005-0000-0000-0000411B0000}"/>
    <cellStyle name="Comma 3 4 2 2 2 5 2" xfId="3381" xr:uid="{00000000-0005-0000-0000-0000421B0000}"/>
    <cellStyle name="Comma 3 4 2 2 2 5 2 2" xfId="8184" xr:uid="{00000000-0005-0000-0000-0000431B0000}"/>
    <cellStyle name="Comma 3 4 2 2 2 5 3" xfId="5783" xr:uid="{00000000-0005-0000-0000-0000441B0000}"/>
    <cellStyle name="Comma 3 4 2 2 2 6" xfId="1776" xr:uid="{00000000-0005-0000-0000-0000451B0000}"/>
    <cellStyle name="Comma 3 4 2 2 2 6 2" xfId="4181" xr:uid="{00000000-0005-0000-0000-0000461B0000}"/>
    <cellStyle name="Comma 3 4 2 2 2 6 2 2" xfId="8984" xr:uid="{00000000-0005-0000-0000-0000471B0000}"/>
    <cellStyle name="Comma 3 4 2 2 2 6 3" xfId="6583" xr:uid="{00000000-0005-0000-0000-0000481B0000}"/>
    <cellStyle name="Comma 3 4 2 2 2 7" xfId="2581" xr:uid="{00000000-0005-0000-0000-0000491B0000}"/>
    <cellStyle name="Comma 3 4 2 2 2 7 2" xfId="7384" xr:uid="{00000000-0005-0000-0000-00004A1B0000}"/>
    <cellStyle name="Comma 3 4 2 2 2 8" xfId="4983" xr:uid="{00000000-0005-0000-0000-00004B1B0000}"/>
    <cellStyle name="Comma 3 4 2 2 3" xfId="275" xr:uid="{00000000-0005-0000-0000-00004C1B0000}"/>
    <cellStyle name="Comma 3 4 2 2 3 2" xfId="1076" xr:uid="{00000000-0005-0000-0000-00004D1B0000}"/>
    <cellStyle name="Comma 3 4 2 2 3 2 2" xfId="3481" xr:uid="{00000000-0005-0000-0000-00004E1B0000}"/>
    <cellStyle name="Comma 3 4 2 2 3 2 2 2" xfId="8284" xr:uid="{00000000-0005-0000-0000-00004F1B0000}"/>
    <cellStyle name="Comma 3 4 2 2 3 2 3" xfId="5883" xr:uid="{00000000-0005-0000-0000-0000501B0000}"/>
    <cellStyle name="Comma 3 4 2 2 3 3" xfId="1876" xr:uid="{00000000-0005-0000-0000-0000511B0000}"/>
    <cellStyle name="Comma 3 4 2 2 3 3 2" xfId="4281" xr:uid="{00000000-0005-0000-0000-0000521B0000}"/>
    <cellStyle name="Comma 3 4 2 2 3 3 2 2" xfId="9084" xr:uid="{00000000-0005-0000-0000-0000531B0000}"/>
    <cellStyle name="Comma 3 4 2 2 3 3 3" xfId="6683" xr:uid="{00000000-0005-0000-0000-0000541B0000}"/>
    <cellStyle name="Comma 3 4 2 2 3 4" xfId="2681" xr:uid="{00000000-0005-0000-0000-0000551B0000}"/>
    <cellStyle name="Comma 3 4 2 2 3 4 2" xfId="7484" xr:uid="{00000000-0005-0000-0000-0000561B0000}"/>
    <cellStyle name="Comma 3 4 2 2 3 5" xfId="5083" xr:uid="{00000000-0005-0000-0000-0000571B0000}"/>
    <cellStyle name="Comma 3 4 2 2 4" xfId="475" xr:uid="{00000000-0005-0000-0000-0000581B0000}"/>
    <cellStyle name="Comma 3 4 2 2 4 2" xfId="1276" xr:uid="{00000000-0005-0000-0000-0000591B0000}"/>
    <cellStyle name="Comma 3 4 2 2 4 2 2" xfId="3681" xr:uid="{00000000-0005-0000-0000-00005A1B0000}"/>
    <cellStyle name="Comma 3 4 2 2 4 2 2 2" xfId="8484" xr:uid="{00000000-0005-0000-0000-00005B1B0000}"/>
    <cellStyle name="Comma 3 4 2 2 4 2 3" xfId="6083" xr:uid="{00000000-0005-0000-0000-00005C1B0000}"/>
    <cellStyle name="Comma 3 4 2 2 4 3" xfId="2076" xr:uid="{00000000-0005-0000-0000-00005D1B0000}"/>
    <cellStyle name="Comma 3 4 2 2 4 3 2" xfId="4481" xr:uid="{00000000-0005-0000-0000-00005E1B0000}"/>
    <cellStyle name="Comma 3 4 2 2 4 3 2 2" xfId="9284" xr:uid="{00000000-0005-0000-0000-00005F1B0000}"/>
    <cellStyle name="Comma 3 4 2 2 4 3 3" xfId="6883" xr:uid="{00000000-0005-0000-0000-0000601B0000}"/>
    <cellStyle name="Comma 3 4 2 2 4 4" xfId="2881" xr:uid="{00000000-0005-0000-0000-0000611B0000}"/>
    <cellStyle name="Comma 3 4 2 2 4 4 2" xfId="7684" xr:uid="{00000000-0005-0000-0000-0000621B0000}"/>
    <cellStyle name="Comma 3 4 2 2 4 5" xfId="5283" xr:uid="{00000000-0005-0000-0000-0000631B0000}"/>
    <cellStyle name="Comma 3 4 2 2 5" xfId="675" xr:uid="{00000000-0005-0000-0000-0000641B0000}"/>
    <cellStyle name="Comma 3 4 2 2 5 2" xfId="1476" xr:uid="{00000000-0005-0000-0000-0000651B0000}"/>
    <cellStyle name="Comma 3 4 2 2 5 2 2" xfId="3881" xr:uid="{00000000-0005-0000-0000-0000661B0000}"/>
    <cellStyle name="Comma 3 4 2 2 5 2 2 2" xfId="8684" xr:uid="{00000000-0005-0000-0000-0000671B0000}"/>
    <cellStyle name="Comma 3 4 2 2 5 2 3" xfId="6283" xr:uid="{00000000-0005-0000-0000-0000681B0000}"/>
    <cellStyle name="Comma 3 4 2 2 5 3" xfId="2276" xr:uid="{00000000-0005-0000-0000-0000691B0000}"/>
    <cellStyle name="Comma 3 4 2 2 5 3 2" xfId="4681" xr:uid="{00000000-0005-0000-0000-00006A1B0000}"/>
    <cellStyle name="Comma 3 4 2 2 5 3 2 2" xfId="9484" xr:uid="{00000000-0005-0000-0000-00006B1B0000}"/>
    <cellStyle name="Comma 3 4 2 2 5 3 3" xfId="7083" xr:uid="{00000000-0005-0000-0000-00006C1B0000}"/>
    <cellStyle name="Comma 3 4 2 2 5 4" xfId="3081" xr:uid="{00000000-0005-0000-0000-00006D1B0000}"/>
    <cellStyle name="Comma 3 4 2 2 5 4 2" xfId="7884" xr:uid="{00000000-0005-0000-0000-00006E1B0000}"/>
    <cellStyle name="Comma 3 4 2 2 5 5" xfId="5483" xr:uid="{00000000-0005-0000-0000-00006F1B0000}"/>
    <cellStyle name="Comma 3 4 2 2 6" xfId="876" xr:uid="{00000000-0005-0000-0000-0000701B0000}"/>
    <cellStyle name="Comma 3 4 2 2 6 2" xfId="3281" xr:uid="{00000000-0005-0000-0000-0000711B0000}"/>
    <cellStyle name="Comma 3 4 2 2 6 2 2" xfId="8084" xr:uid="{00000000-0005-0000-0000-0000721B0000}"/>
    <cellStyle name="Comma 3 4 2 2 6 3" xfId="5683" xr:uid="{00000000-0005-0000-0000-0000731B0000}"/>
    <cellStyle name="Comma 3 4 2 2 7" xfId="1676" xr:uid="{00000000-0005-0000-0000-0000741B0000}"/>
    <cellStyle name="Comma 3 4 2 2 7 2" xfId="4081" xr:uid="{00000000-0005-0000-0000-0000751B0000}"/>
    <cellStyle name="Comma 3 4 2 2 7 2 2" xfId="8884" xr:uid="{00000000-0005-0000-0000-0000761B0000}"/>
    <cellStyle name="Comma 3 4 2 2 7 3" xfId="6483" xr:uid="{00000000-0005-0000-0000-0000771B0000}"/>
    <cellStyle name="Comma 3 4 2 2 8" xfId="2481" xr:uid="{00000000-0005-0000-0000-0000781B0000}"/>
    <cellStyle name="Comma 3 4 2 2 8 2" xfId="7284" xr:uid="{00000000-0005-0000-0000-0000791B0000}"/>
    <cellStyle name="Comma 3 4 2 2 9" xfId="4883" xr:uid="{00000000-0005-0000-0000-00007A1B0000}"/>
    <cellStyle name="Comma 3 4 2 3" xfId="125" xr:uid="{00000000-0005-0000-0000-00007B1B0000}"/>
    <cellStyle name="Comma 3 4 2 3 2" xfId="325" xr:uid="{00000000-0005-0000-0000-00007C1B0000}"/>
    <cellStyle name="Comma 3 4 2 3 2 2" xfId="1126" xr:uid="{00000000-0005-0000-0000-00007D1B0000}"/>
    <cellStyle name="Comma 3 4 2 3 2 2 2" xfId="3531" xr:uid="{00000000-0005-0000-0000-00007E1B0000}"/>
    <cellStyle name="Comma 3 4 2 3 2 2 2 2" xfId="8334" xr:uid="{00000000-0005-0000-0000-00007F1B0000}"/>
    <cellStyle name="Comma 3 4 2 3 2 2 3" xfId="5933" xr:uid="{00000000-0005-0000-0000-0000801B0000}"/>
    <cellStyle name="Comma 3 4 2 3 2 3" xfId="1926" xr:uid="{00000000-0005-0000-0000-0000811B0000}"/>
    <cellStyle name="Comma 3 4 2 3 2 3 2" xfId="4331" xr:uid="{00000000-0005-0000-0000-0000821B0000}"/>
    <cellStyle name="Comma 3 4 2 3 2 3 2 2" xfId="9134" xr:uid="{00000000-0005-0000-0000-0000831B0000}"/>
    <cellStyle name="Comma 3 4 2 3 2 3 3" xfId="6733" xr:uid="{00000000-0005-0000-0000-0000841B0000}"/>
    <cellStyle name="Comma 3 4 2 3 2 4" xfId="2731" xr:uid="{00000000-0005-0000-0000-0000851B0000}"/>
    <cellStyle name="Comma 3 4 2 3 2 4 2" xfId="7534" xr:uid="{00000000-0005-0000-0000-0000861B0000}"/>
    <cellStyle name="Comma 3 4 2 3 2 5" xfId="5133" xr:uid="{00000000-0005-0000-0000-0000871B0000}"/>
    <cellStyle name="Comma 3 4 2 3 3" xfId="525" xr:uid="{00000000-0005-0000-0000-0000881B0000}"/>
    <cellStyle name="Comma 3 4 2 3 3 2" xfId="1326" xr:uid="{00000000-0005-0000-0000-0000891B0000}"/>
    <cellStyle name="Comma 3 4 2 3 3 2 2" xfId="3731" xr:uid="{00000000-0005-0000-0000-00008A1B0000}"/>
    <cellStyle name="Comma 3 4 2 3 3 2 2 2" xfId="8534" xr:uid="{00000000-0005-0000-0000-00008B1B0000}"/>
    <cellStyle name="Comma 3 4 2 3 3 2 3" xfId="6133" xr:uid="{00000000-0005-0000-0000-00008C1B0000}"/>
    <cellStyle name="Comma 3 4 2 3 3 3" xfId="2126" xr:uid="{00000000-0005-0000-0000-00008D1B0000}"/>
    <cellStyle name="Comma 3 4 2 3 3 3 2" xfId="4531" xr:uid="{00000000-0005-0000-0000-00008E1B0000}"/>
    <cellStyle name="Comma 3 4 2 3 3 3 2 2" xfId="9334" xr:uid="{00000000-0005-0000-0000-00008F1B0000}"/>
    <cellStyle name="Comma 3 4 2 3 3 3 3" xfId="6933" xr:uid="{00000000-0005-0000-0000-0000901B0000}"/>
    <cellStyle name="Comma 3 4 2 3 3 4" xfId="2931" xr:uid="{00000000-0005-0000-0000-0000911B0000}"/>
    <cellStyle name="Comma 3 4 2 3 3 4 2" xfId="7734" xr:uid="{00000000-0005-0000-0000-0000921B0000}"/>
    <cellStyle name="Comma 3 4 2 3 3 5" xfId="5333" xr:uid="{00000000-0005-0000-0000-0000931B0000}"/>
    <cellStyle name="Comma 3 4 2 3 4" xfId="725" xr:uid="{00000000-0005-0000-0000-0000941B0000}"/>
    <cellStyle name="Comma 3 4 2 3 4 2" xfId="1526" xr:uid="{00000000-0005-0000-0000-0000951B0000}"/>
    <cellStyle name="Comma 3 4 2 3 4 2 2" xfId="3931" xr:uid="{00000000-0005-0000-0000-0000961B0000}"/>
    <cellStyle name="Comma 3 4 2 3 4 2 2 2" xfId="8734" xr:uid="{00000000-0005-0000-0000-0000971B0000}"/>
    <cellStyle name="Comma 3 4 2 3 4 2 3" xfId="6333" xr:uid="{00000000-0005-0000-0000-0000981B0000}"/>
    <cellStyle name="Comma 3 4 2 3 4 3" xfId="2326" xr:uid="{00000000-0005-0000-0000-0000991B0000}"/>
    <cellStyle name="Comma 3 4 2 3 4 3 2" xfId="4731" xr:uid="{00000000-0005-0000-0000-00009A1B0000}"/>
    <cellStyle name="Comma 3 4 2 3 4 3 2 2" xfId="9534" xr:uid="{00000000-0005-0000-0000-00009B1B0000}"/>
    <cellStyle name="Comma 3 4 2 3 4 3 3" xfId="7133" xr:uid="{00000000-0005-0000-0000-00009C1B0000}"/>
    <cellStyle name="Comma 3 4 2 3 4 4" xfId="3131" xr:uid="{00000000-0005-0000-0000-00009D1B0000}"/>
    <cellStyle name="Comma 3 4 2 3 4 4 2" xfId="7934" xr:uid="{00000000-0005-0000-0000-00009E1B0000}"/>
    <cellStyle name="Comma 3 4 2 3 4 5" xfId="5533" xr:uid="{00000000-0005-0000-0000-00009F1B0000}"/>
    <cellStyle name="Comma 3 4 2 3 5" xfId="926" xr:uid="{00000000-0005-0000-0000-0000A01B0000}"/>
    <cellStyle name="Comma 3 4 2 3 5 2" xfId="3331" xr:uid="{00000000-0005-0000-0000-0000A11B0000}"/>
    <cellStyle name="Comma 3 4 2 3 5 2 2" xfId="8134" xr:uid="{00000000-0005-0000-0000-0000A21B0000}"/>
    <cellStyle name="Comma 3 4 2 3 5 3" xfId="5733" xr:uid="{00000000-0005-0000-0000-0000A31B0000}"/>
    <cellStyle name="Comma 3 4 2 3 6" xfId="1726" xr:uid="{00000000-0005-0000-0000-0000A41B0000}"/>
    <cellStyle name="Comma 3 4 2 3 6 2" xfId="4131" xr:uid="{00000000-0005-0000-0000-0000A51B0000}"/>
    <cellStyle name="Comma 3 4 2 3 6 2 2" xfId="8934" xr:uid="{00000000-0005-0000-0000-0000A61B0000}"/>
    <cellStyle name="Comma 3 4 2 3 6 3" xfId="6533" xr:uid="{00000000-0005-0000-0000-0000A71B0000}"/>
    <cellStyle name="Comma 3 4 2 3 7" xfId="2531" xr:uid="{00000000-0005-0000-0000-0000A81B0000}"/>
    <cellStyle name="Comma 3 4 2 3 7 2" xfId="7334" xr:uid="{00000000-0005-0000-0000-0000A91B0000}"/>
    <cellStyle name="Comma 3 4 2 3 8" xfId="4933" xr:uid="{00000000-0005-0000-0000-0000AA1B0000}"/>
    <cellStyle name="Comma 3 4 2 4" xfId="225" xr:uid="{00000000-0005-0000-0000-0000AB1B0000}"/>
    <cellStyle name="Comma 3 4 2 4 2" xfId="1026" xr:uid="{00000000-0005-0000-0000-0000AC1B0000}"/>
    <cellStyle name="Comma 3 4 2 4 2 2" xfId="3431" xr:uid="{00000000-0005-0000-0000-0000AD1B0000}"/>
    <cellStyle name="Comma 3 4 2 4 2 2 2" xfId="8234" xr:uid="{00000000-0005-0000-0000-0000AE1B0000}"/>
    <cellStyle name="Comma 3 4 2 4 2 3" xfId="5833" xr:uid="{00000000-0005-0000-0000-0000AF1B0000}"/>
    <cellStyle name="Comma 3 4 2 4 3" xfId="1826" xr:uid="{00000000-0005-0000-0000-0000B01B0000}"/>
    <cellStyle name="Comma 3 4 2 4 3 2" xfId="4231" xr:uid="{00000000-0005-0000-0000-0000B11B0000}"/>
    <cellStyle name="Comma 3 4 2 4 3 2 2" xfId="9034" xr:uid="{00000000-0005-0000-0000-0000B21B0000}"/>
    <cellStyle name="Comma 3 4 2 4 3 3" xfId="6633" xr:uid="{00000000-0005-0000-0000-0000B31B0000}"/>
    <cellStyle name="Comma 3 4 2 4 4" xfId="2631" xr:uid="{00000000-0005-0000-0000-0000B41B0000}"/>
    <cellStyle name="Comma 3 4 2 4 4 2" xfId="7434" xr:uid="{00000000-0005-0000-0000-0000B51B0000}"/>
    <cellStyle name="Comma 3 4 2 4 5" xfId="5033" xr:uid="{00000000-0005-0000-0000-0000B61B0000}"/>
    <cellStyle name="Comma 3 4 2 5" xfId="425" xr:uid="{00000000-0005-0000-0000-0000B71B0000}"/>
    <cellStyle name="Comma 3 4 2 5 2" xfId="1226" xr:uid="{00000000-0005-0000-0000-0000B81B0000}"/>
    <cellStyle name="Comma 3 4 2 5 2 2" xfId="3631" xr:uid="{00000000-0005-0000-0000-0000B91B0000}"/>
    <cellStyle name="Comma 3 4 2 5 2 2 2" xfId="8434" xr:uid="{00000000-0005-0000-0000-0000BA1B0000}"/>
    <cellStyle name="Comma 3 4 2 5 2 3" xfId="6033" xr:uid="{00000000-0005-0000-0000-0000BB1B0000}"/>
    <cellStyle name="Comma 3 4 2 5 3" xfId="2026" xr:uid="{00000000-0005-0000-0000-0000BC1B0000}"/>
    <cellStyle name="Comma 3 4 2 5 3 2" xfId="4431" xr:uid="{00000000-0005-0000-0000-0000BD1B0000}"/>
    <cellStyle name="Comma 3 4 2 5 3 2 2" xfId="9234" xr:uid="{00000000-0005-0000-0000-0000BE1B0000}"/>
    <cellStyle name="Comma 3 4 2 5 3 3" xfId="6833" xr:uid="{00000000-0005-0000-0000-0000BF1B0000}"/>
    <cellStyle name="Comma 3 4 2 5 4" xfId="2831" xr:uid="{00000000-0005-0000-0000-0000C01B0000}"/>
    <cellStyle name="Comma 3 4 2 5 4 2" xfId="7634" xr:uid="{00000000-0005-0000-0000-0000C11B0000}"/>
    <cellStyle name="Comma 3 4 2 5 5" xfId="5233" xr:uid="{00000000-0005-0000-0000-0000C21B0000}"/>
    <cellStyle name="Comma 3 4 2 6" xfId="625" xr:uid="{00000000-0005-0000-0000-0000C31B0000}"/>
    <cellStyle name="Comma 3 4 2 6 2" xfId="1426" xr:uid="{00000000-0005-0000-0000-0000C41B0000}"/>
    <cellStyle name="Comma 3 4 2 6 2 2" xfId="3831" xr:uid="{00000000-0005-0000-0000-0000C51B0000}"/>
    <cellStyle name="Comma 3 4 2 6 2 2 2" xfId="8634" xr:uid="{00000000-0005-0000-0000-0000C61B0000}"/>
    <cellStyle name="Comma 3 4 2 6 2 3" xfId="6233" xr:uid="{00000000-0005-0000-0000-0000C71B0000}"/>
    <cellStyle name="Comma 3 4 2 6 3" xfId="2226" xr:uid="{00000000-0005-0000-0000-0000C81B0000}"/>
    <cellStyle name="Comma 3 4 2 6 3 2" xfId="4631" xr:uid="{00000000-0005-0000-0000-0000C91B0000}"/>
    <cellStyle name="Comma 3 4 2 6 3 2 2" xfId="9434" xr:uid="{00000000-0005-0000-0000-0000CA1B0000}"/>
    <cellStyle name="Comma 3 4 2 6 3 3" xfId="7033" xr:uid="{00000000-0005-0000-0000-0000CB1B0000}"/>
    <cellStyle name="Comma 3 4 2 6 4" xfId="3031" xr:uid="{00000000-0005-0000-0000-0000CC1B0000}"/>
    <cellStyle name="Comma 3 4 2 6 4 2" xfId="7834" xr:uid="{00000000-0005-0000-0000-0000CD1B0000}"/>
    <cellStyle name="Comma 3 4 2 6 5" xfId="5433" xr:uid="{00000000-0005-0000-0000-0000CE1B0000}"/>
    <cellStyle name="Comma 3 4 2 7" xfId="826" xr:uid="{00000000-0005-0000-0000-0000CF1B0000}"/>
    <cellStyle name="Comma 3 4 2 7 2" xfId="3231" xr:uid="{00000000-0005-0000-0000-0000D01B0000}"/>
    <cellStyle name="Comma 3 4 2 7 2 2" xfId="8034" xr:uid="{00000000-0005-0000-0000-0000D11B0000}"/>
    <cellStyle name="Comma 3 4 2 7 3" xfId="5633" xr:uid="{00000000-0005-0000-0000-0000D21B0000}"/>
    <cellStyle name="Comma 3 4 2 8" xfId="1626" xr:uid="{00000000-0005-0000-0000-0000D31B0000}"/>
    <cellStyle name="Comma 3 4 2 8 2" xfId="4031" xr:uid="{00000000-0005-0000-0000-0000D41B0000}"/>
    <cellStyle name="Comma 3 4 2 8 2 2" xfId="8834" xr:uid="{00000000-0005-0000-0000-0000D51B0000}"/>
    <cellStyle name="Comma 3 4 2 8 3" xfId="6433" xr:uid="{00000000-0005-0000-0000-0000D61B0000}"/>
    <cellStyle name="Comma 3 4 2 9" xfId="2431" xr:uid="{00000000-0005-0000-0000-0000D71B0000}"/>
    <cellStyle name="Comma 3 4 2 9 2" xfId="7234" xr:uid="{00000000-0005-0000-0000-0000D81B0000}"/>
    <cellStyle name="Comma 3 4 3" xfId="34" xr:uid="{00000000-0005-0000-0000-0000D91B0000}"/>
    <cellStyle name="Comma 3 4 3 10" xfId="4843" xr:uid="{00000000-0005-0000-0000-0000DA1B0000}"/>
    <cellStyle name="Comma 3 4 3 2" xfId="85" xr:uid="{00000000-0005-0000-0000-0000DB1B0000}"/>
    <cellStyle name="Comma 3 4 3 2 2" xfId="185" xr:uid="{00000000-0005-0000-0000-0000DC1B0000}"/>
    <cellStyle name="Comma 3 4 3 2 2 2" xfId="385" xr:uid="{00000000-0005-0000-0000-0000DD1B0000}"/>
    <cellStyle name="Comma 3 4 3 2 2 2 2" xfId="1186" xr:uid="{00000000-0005-0000-0000-0000DE1B0000}"/>
    <cellStyle name="Comma 3 4 3 2 2 2 2 2" xfId="3591" xr:uid="{00000000-0005-0000-0000-0000DF1B0000}"/>
    <cellStyle name="Comma 3 4 3 2 2 2 2 2 2" xfId="8394" xr:uid="{00000000-0005-0000-0000-0000E01B0000}"/>
    <cellStyle name="Comma 3 4 3 2 2 2 2 3" xfId="5993" xr:uid="{00000000-0005-0000-0000-0000E11B0000}"/>
    <cellStyle name="Comma 3 4 3 2 2 2 3" xfId="1986" xr:uid="{00000000-0005-0000-0000-0000E21B0000}"/>
    <cellStyle name="Comma 3 4 3 2 2 2 3 2" xfId="4391" xr:uid="{00000000-0005-0000-0000-0000E31B0000}"/>
    <cellStyle name="Comma 3 4 3 2 2 2 3 2 2" xfId="9194" xr:uid="{00000000-0005-0000-0000-0000E41B0000}"/>
    <cellStyle name="Comma 3 4 3 2 2 2 3 3" xfId="6793" xr:uid="{00000000-0005-0000-0000-0000E51B0000}"/>
    <cellStyle name="Comma 3 4 3 2 2 2 4" xfId="2791" xr:uid="{00000000-0005-0000-0000-0000E61B0000}"/>
    <cellStyle name="Comma 3 4 3 2 2 2 4 2" xfId="7594" xr:uid="{00000000-0005-0000-0000-0000E71B0000}"/>
    <cellStyle name="Comma 3 4 3 2 2 2 5" xfId="5193" xr:uid="{00000000-0005-0000-0000-0000E81B0000}"/>
    <cellStyle name="Comma 3 4 3 2 2 3" xfId="585" xr:uid="{00000000-0005-0000-0000-0000E91B0000}"/>
    <cellStyle name="Comma 3 4 3 2 2 3 2" xfId="1386" xr:uid="{00000000-0005-0000-0000-0000EA1B0000}"/>
    <cellStyle name="Comma 3 4 3 2 2 3 2 2" xfId="3791" xr:uid="{00000000-0005-0000-0000-0000EB1B0000}"/>
    <cellStyle name="Comma 3 4 3 2 2 3 2 2 2" xfId="8594" xr:uid="{00000000-0005-0000-0000-0000EC1B0000}"/>
    <cellStyle name="Comma 3 4 3 2 2 3 2 3" xfId="6193" xr:uid="{00000000-0005-0000-0000-0000ED1B0000}"/>
    <cellStyle name="Comma 3 4 3 2 2 3 3" xfId="2186" xr:uid="{00000000-0005-0000-0000-0000EE1B0000}"/>
    <cellStyle name="Comma 3 4 3 2 2 3 3 2" xfId="4591" xr:uid="{00000000-0005-0000-0000-0000EF1B0000}"/>
    <cellStyle name="Comma 3 4 3 2 2 3 3 2 2" xfId="9394" xr:uid="{00000000-0005-0000-0000-0000F01B0000}"/>
    <cellStyle name="Comma 3 4 3 2 2 3 3 3" xfId="6993" xr:uid="{00000000-0005-0000-0000-0000F11B0000}"/>
    <cellStyle name="Comma 3 4 3 2 2 3 4" xfId="2991" xr:uid="{00000000-0005-0000-0000-0000F21B0000}"/>
    <cellStyle name="Comma 3 4 3 2 2 3 4 2" xfId="7794" xr:uid="{00000000-0005-0000-0000-0000F31B0000}"/>
    <cellStyle name="Comma 3 4 3 2 2 3 5" xfId="5393" xr:uid="{00000000-0005-0000-0000-0000F41B0000}"/>
    <cellStyle name="Comma 3 4 3 2 2 4" xfId="785" xr:uid="{00000000-0005-0000-0000-0000F51B0000}"/>
    <cellStyle name="Comma 3 4 3 2 2 4 2" xfId="1586" xr:uid="{00000000-0005-0000-0000-0000F61B0000}"/>
    <cellStyle name="Comma 3 4 3 2 2 4 2 2" xfId="3991" xr:uid="{00000000-0005-0000-0000-0000F71B0000}"/>
    <cellStyle name="Comma 3 4 3 2 2 4 2 2 2" xfId="8794" xr:uid="{00000000-0005-0000-0000-0000F81B0000}"/>
    <cellStyle name="Comma 3 4 3 2 2 4 2 3" xfId="6393" xr:uid="{00000000-0005-0000-0000-0000F91B0000}"/>
    <cellStyle name="Comma 3 4 3 2 2 4 3" xfId="2386" xr:uid="{00000000-0005-0000-0000-0000FA1B0000}"/>
    <cellStyle name="Comma 3 4 3 2 2 4 3 2" xfId="4791" xr:uid="{00000000-0005-0000-0000-0000FB1B0000}"/>
    <cellStyle name="Comma 3 4 3 2 2 4 3 2 2" xfId="9594" xr:uid="{00000000-0005-0000-0000-0000FC1B0000}"/>
    <cellStyle name="Comma 3 4 3 2 2 4 3 3" xfId="7193" xr:uid="{00000000-0005-0000-0000-0000FD1B0000}"/>
    <cellStyle name="Comma 3 4 3 2 2 4 4" xfId="3191" xr:uid="{00000000-0005-0000-0000-0000FE1B0000}"/>
    <cellStyle name="Comma 3 4 3 2 2 4 4 2" xfId="7994" xr:uid="{00000000-0005-0000-0000-0000FF1B0000}"/>
    <cellStyle name="Comma 3 4 3 2 2 4 5" xfId="5593" xr:uid="{00000000-0005-0000-0000-0000001C0000}"/>
    <cellStyle name="Comma 3 4 3 2 2 5" xfId="986" xr:uid="{00000000-0005-0000-0000-0000011C0000}"/>
    <cellStyle name="Comma 3 4 3 2 2 5 2" xfId="3391" xr:uid="{00000000-0005-0000-0000-0000021C0000}"/>
    <cellStyle name="Comma 3 4 3 2 2 5 2 2" xfId="8194" xr:uid="{00000000-0005-0000-0000-0000031C0000}"/>
    <cellStyle name="Comma 3 4 3 2 2 5 3" xfId="5793" xr:uid="{00000000-0005-0000-0000-0000041C0000}"/>
    <cellStyle name="Comma 3 4 3 2 2 6" xfId="1786" xr:uid="{00000000-0005-0000-0000-0000051C0000}"/>
    <cellStyle name="Comma 3 4 3 2 2 6 2" xfId="4191" xr:uid="{00000000-0005-0000-0000-0000061C0000}"/>
    <cellStyle name="Comma 3 4 3 2 2 6 2 2" xfId="8994" xr:uid="{00000000-0005-0000-0000-0000071C0000}"/>
    <cellStyle name="Comma 3 4 3 2 2 6 3" xfId="6593" xr:uid="{00000000-0005-0000-0000-0000081C0000}"/>
    <cellStyle name="Comma 3 4 3 2 2 7" xfId="2591" xr:uid="{00000000-0005-0000-0000-0000091C0000}"/>
    <cellStyle name="Comma 3 4 3 2 2 7 2" xfId="7394" xr:uid="{00000000-0005-0000-0000-00000A1C0000}"/>
    <cellStyle name="Comma 3 4 3 2 2 8" xfId="4993" xr:uid="{00000000-0005-0000-0000-00000B1C0000}"/>
    <cellStyle name="Comma 3 4 3 2 3" xfId="285" xr:uid="{00000000-0005-0000-0000-00000C1C0000}"/>
    <cellStyle name="Comma 3 4 3 2 3 2" xfId="1086" xr:uid="{00000000-0005-0000-0000-00000D1C0000}"/>
    <cellStyle name="Comma 3 4 3 2 3 2 2" xfId="3491" xr:uid="{00000000-0005-0000-0000-00000E1C0000}"/>
    <cellStyle name="Comma 3 4 3 2 3 2 2 2" xfId="8294" xr:uid="{00000000-0005-0000-0000-00000F1C0000}"/>
    <cellStyle name="Comma 3 4 3 2 3 2 3" xfId="5893" xr:uid="{00000000-0005-0000-0000-0000101C0000}"/>
    <cellStyle name="Comma 3 4 3 2 3 3" xfId="1886" xr:uid="{00000000-0005-0000-0000-0000111C0000}"/>
    <cellStyle name="Comma 3 4 3 2 3 3 2" xfId="4291" xr:uid="{00000000-0005-0000-0000-0000121C0000}"/>
    <cellStyle name="Comma 3 4 3 2 3 3 2 2" xfId="9094" xr:uid="{00000000-0005-0000-0000-0000131C0000}"/>
    <cellStyle name="Comma 3 4 3 2 3 3 3" xfId="6693" xr:uid="{00000000-0005-0000-0000-0000141C0000}"/>
    <cellStyle name="Comma 3 4 3 2 3 4" xfId="2691" xr:uid="{00000000-0005-0000-0000-0000151C0000}"/>
    <cellStyle name="Comma 3 4 3 2 3 4 2" xfId="7494" xr:uid="{00000000-0005-0000-0000-0000161C0000}"/>
    <cellStyle name="Comma 3 4 3 2 3 5" xfId="5093" xr:uid="{00000000-0005-0000-0000-0000171C0000}"/>
    <cellStyle name="Comma 3 4 3 2 4" xfId="485" xr:uid="{00000000-0005-0000-0000-0000181C0000}"/>
    <cellStyle name="Comma 3 4 3 2 4 2" xfId="1286" xr:uid="{00000000-0005-0000-0000-0000191C0000}"/>
    <cellStyle name="Comma 3 4 3 2 4 2 2" xfId="3691" xr:uid="{00000000-0005-0000-0000-00001A1C0000}"/>
    <cellStyle name="Comma 3 4 3 2 4 2 2 2" xfId="8494" xr:uid="{00000000-0005-0000-0000-00001B1C0000}"/>
    <cellStyle name="Comma 3 4 3 2 4 2 3" xfId="6093" xr:uid="{00000000-0005-0000-0000-00001C1C0000}"/>
    <cellStyle name="Comma 3 4 3 2 4 3" xfId="2086" xr:uid="{00000000-0005-0000-0000-00001D1C0000}"/>
    <cellStyle name="Comma 3 4 3 2 4 3 2" xfId="4491" xr:uid="{00000000-0005-0000-0000-00001E1C0000}"/>
    <cellStyle name="Comma 3 4 3 2 4 3 2 2" xfId="9294" xr:uid="{00000000-0005-0000-0000-00001F1C0000}"/>
    <cellStyle name="Comma 3 4 3 2 4 3 3" xfId="6893" xr:uid="{00000000-0005-0000-0000-0000201C0000}"/>
    <cellStyle name="Comma 3 4 3 2 4 4" xfId="2891" xr:uid="{00000000-0005-0000-0000-0000211C0000}"/>
    <cellStyle name="Comma 3 4 3 2 4 4 2" xfId="7694" xr:uid="{00000000-0005-0000-0000-0000221C0000}"/>
    <cellStyle name="Comma 3 4 3 2 4 5" xfId="5293" xr:uid="{00000000-0005-0000-0000-0000231C0000}"/>
    <cellStyle name="Comma 3 4 3 2 5" xfId="685" xr:uid="{00000000-0005-0000-0000-0000241C0000}"/>
    <cellStyle name="Comma 3 4 3 2 5 2" xfId="1486" xr:uid="{00000000-0005-0000-0000-0000251C0000}"/>
    <cellStyle name="Comma 3 4 3 2 5 2 2" xfId="3891" xr:uid="{00000000-0005-0000-0000-0000261C0000}"/>
    <cellStyle name="Comma 3 4 3 2 5 2 2 2" xfId="8694" xr:uid="{00000000-0005-0000-0000-0000271C0000}"/>
    <cellStyle name="Comma 3 4 3 2 5 2 3" xfId="6293" xr:uid="{00000000-0005-0000-0000-0000281C0000}"/>
    <cellStyle name="Comma 3 4 3 2 5 3" xfId="2286" xr:uid="{00000000-0005-0000-0000-0000291C0000}"/>
    <cellStyle name="Comma 3 4 3 2 5 3 2" xfId="4691" xr:uid="{00000000-0005-0000-0000-00002A1C0000}"/>
    <cellStyle name="Comma 3 4 3 2 5 3 2 2" xfId="9494" xr:uid="{00000000-0005-0000-0000-00002B1C0000}"/>
    <cellStyle name="Comma 3 4 3 2 5 3 3" xfId="7093" xr:uid="{00000000-0005-0000-0000-00002C1C0000}"/>
    <cellStyle name="Comma 3 4 3 2 5 4" xfId="3091" xr:uid="{00000000-0005-0000-0000-00002D1C0000}"/>
    <cellStyle name="Comma 3 4 3 2 5 4 2" xfId="7894" xr:uid="{00000000-0005-0000-0000-00002E1C0000}"/>
    <cellStyle name="Comma 3 4 3 2 5 5" xfId="5493" xr:uid="{00000000-0005-0000-0000-00002F1C0000}"/>
    <cellStyle name="Comma 3 4 3 2 6" xfId="886" xr:uid="{00000000-0005-0000-0000-0000301C0000}"/>
    <cellStyle name="Comma 3 4 3 2 6 2" xfId="3291" xr:uid="{00000000-0005-0000-0000-0000311C0000}"/>
    <cellStyle name="Comma 3 4 3 2 6 2 2" xfId="8094" xr:uid="{00000000-0005-0000-0000-0000321C0000}"/>
    <cellStyle name="Comma 3 4 3 2 6 3" xfId="5693" xr:uid="{00000000-0005-0000-0000-0000331C0000}"/>
    <cellStyle name="Comma 3 4 3 2 7" xfId="1686" xr:uid="{00000000-0005-0000-0000-0000341C0000}"/>
    <cellStyle name="Comma 3 4 3 2 7 2" xfId="4091" xr:uid="{00000000-0005-0000-0000-0000351C0000}"/>
    <cellStyle name="Comma 3 4 3 2 7 2 2" xfId="8894" xr:uid="{00000000-0005-0000-0000-0000361C0000}"/>
    <cellStyle name="Comma 3 4 3 2 7 3" xfId="6493" xr:uid="{00000000-0005-0000-0000-0000371C0000}"/>
    <cellStyle name="Comma 3 4 3 2 8" xfId="2491" xr:uid="{00000000-0005-0000-0000-0000381C0000}"/>
    <cellStyle name="Comma 3 4 3 2 8 2" xfId="7294" xr:uid="{00000000-0005-0000-0000-0000391C0000}"/>
    <cellStyle name="Comma 3 4 3 2 9" xfId="4893" xr:uid="{00000000-0005-0000-0000-00003A1C0000}"/>
    <cellStyle name="Comma 3 4 3 3" xfId="135" xr:uid="{00000000-0005-0000-0000-00003B1C0000}"/>
    <cellStyle name="Comma 3 4 3 3 2" xfId="335" xr:uid="{00000000-0005-0000-0000-00003C1C0000}"/>
    <cellStyle name="Comma 3 4 3 3 2 2" xfId="1136" xr:uid="{00000000-0005-0000-0000-00003D1C0000}"/>
    <cellStyle name="Comma 3 4 3 3 2 2 2" xfId="3541" xr:uid="{00000000-0005-0000-0000-00003E1C0000}"/>
    <cellStyle name="Comma 3 4 3 3 2 2 2 2" xfId="8344" xr:uid="{00000000-0005-0000-0000-00003F1C0000}"/>
    <cellStyle name="Comma 3 4 3 3 2 2 3" xfId="5943" xr:uid="{00000000-0005-0000-0000-0000401C0000}"/>
    <cellStyle name="Comma 3 4 3 3 2 3" xfId="1936" xr:uid="{00000000-0005-0000-0000-0000411C0000}"/>
    <cellStyle name="Comma 3 4 3 3 2 3 2" xfId="4341" xr:uid="{00000000-0005-0000-0000-0000421C0000}"/>
    <cellStyle name="Comma 3 4 3 3 2 3 2 2" xfId="9144" xr:uid="{00000000-0005-0000-0000-0000431C0000}"/>
    <cellStyle name="Comma 3 4 3 3 2 3 3" xfId="6743" xr:uid="{00000000-0005-0000-0000-0000441C0000}"/>
    <cellStyle name="Comma 3 4 3 3 2 4" xfId="2741" xr:uid="{00000000-0005-0000-0000-0000451C0000}"/>
    <cellStyle name="Comma 3 4 3 3 2 4 2" xfId="7544" xr:uid="{00000000-0005-0000-0000-0000461C0000}"/>
    <cellStyle name="Comma 3 4 3 3 2 5" xfId="5143" xr:uid="{00000000-0005-0000-0000-0000471C0000}"/>
    <cellStyle name="Comma 3 4 3 3 3" xfId="535" xr:uid="{00000000-0005-0000-0000-0000481C0000}"/>
    <cellStyle name="Comma 3 4 3 3 3 2" xfId="1336" xr:uid="{00000000-0005-0000-0000-0000491C0000}"/>
    <cellStyle name="Comma 3 4 3 3 3 2 2" xfId="3741" xr:uid="{00000000-0005-0000-0000-00004A1C0000}"/>
    <cellStyle name="Comma 3 4 3 3 3 2 2 2" xfId="8544" xr:uid="{00000000-0005-0000-0000-00004B1C0000}"/>
    <cellStyle name="Comma 3 4 3 3 3 2 3" xfId="6143" xr:uid="{00000000-0005-0000-0000-00004C1C0000}"/>
    <cellStyle name="Comma 3 4 3 3 3 3" xfId="2136" xr:uid="{00000000-0005-0000-0000-00004D1C0000}"/>
    <cellStyle name="Comma 3 4 3 3 3 3 2" xfId="4541" xr:uid="{00000000-0005-0000-0000-00004E1C0000}"/>
    <cellStyle name="Comma 3 4 3 3 3 3 2 2" xfId="9344" xr:uid="{00000000-0005-0000-0000-00004F1C0000}"/>
    <cellStyle name="Comma 3 4 3 3 3 3 3" xfId="6943" xr:uid="{00000000-0005-0000-0000-0000501C0000}"/>
    <cellStyle name="Comma 3 4 3 3 3 4" xfId="2941" xr:uid="{00000000-0005-0000-0000-0000511C0000}"/>
    <cellStyle name="Comma 3 4 3 3 3 4 2" xfId="7744" xr:uid="{00000000-0005-0000-0000-0000521C0000}"/>
    <cellStyle name="Comma 3 4 3 3 3 5" xfId="5343" xr:uid="{00000000-0005-0000-0000-0000531C0000}"/>
    <cellStyle name="Comma 3 4 3 3 4" xfId="735" xr:uid="{00000000-0005-0000-0000-0000541C0000}"/>
    <cellStyle name="Comma 3 4 3 3 4 2" xfId="1536" xr:uid="{00000000-0005-0000-0000-0000551C0000}"/>
    <cellStyle name="Comma 3 4 3 3 4 2 2" xfId="3941" xr:uid="{00000000-0005-0000-0000-0000561C0000}"/>
    <cellStyle name="Comma 3 4 3 3 4 2 2 2" xfId="8744" xr:uid="{00000000-0005-0000-0000-0000571C0000}"/>
    <cellStyle name="Comma 3 4 3 3 4 2 3" xfId="6343" xr:uid="{00000000-0005-0000-0000-0000581C0000}"/>
    <cellStyle name="Comma 3 4 3 3 4 3" xfId="2336" xr:uid="{00000000-0005-0000-0000-0000591C0000}"/>
    <cellStyle name="Comma 3 4 3 3 4 3 2" xfId="4741" xr:uid="{00000000-0005-0000-0000-00005A1C0000}"/>
    <cellStyle name="Comma 3 4 3 3 4 3 2 2" xfId="9544" xr:uid="{00000000-0005-0000-0000-00005B1C0000}"/>
    <cellStyle name="Comma 3 4 3 3 4 3 3" xfId="7143" xr:uid="{00000000-0005-0000-0000-00005C1C0000}"/>
    <cellStyle name="Comma 3 4 3 3 4 4" xfId="3141" xr:uid="{00000000-0005-0000-0000-00005D1C0000}"/>
    <cellStyle name="Comma 3 4 3 3 4 4 2" xfId="7944" xr:uid="{00000000-0005-0000-0000-00005E1C0000}"/>
    <cellStyle name="Comma 3 4 3 3 4 5" xfId="5543" xr:uid="{00000000-0005-0000-0000-00005F1C0000}"/>
    <cellStyle name="Comma 3 4 3 3 5" xfId="936" xr:uid="{00000000-0005-0000-0000-0000601C0000}"/>
    <cellStyle name="Comma 3 4 3 3 5 2" xfId="3341" xr:uid="{00000000-0005-0000-0000-0000611C0000}"/>
    <cellStyle name="Comma 3 4 3 3 5 2 2" xfId="8144" xr:uid="{00000000-0005-0000-0000-0000621C0000}"/>
    <cellStyle name="Comma 3 4 3 3 5 3" xfId="5743" xr:uid="{00000000-0005-0000-0000-0000631C0000}"/>
    <cellStyle name="Comma 3 4 3 3 6" xfId="1736" xr:uid="{00000000-0005-0000-0000-0000641C0000}"/>
    <cellStyle name="Comma 3 4 3 3 6 2" xfId="4141" xr:uid="{00000000-0005-0000-0000-0000651C0000}"/>
    <cellStyle name="Comma 3 4 3 3 6 2 2" xfId="8944" xr:uid="{00000000-0005-0000-0000-0000661C0000}"/>
    <cellStyle name="Comma 3 4 3 3 6 3" xfId="6543" xr:uid="{00000000-0005-0000-0000-0000671C0000}"/>
    <cellStyle name="Comma 3 4 3 3 7" xfId="2541" xr:uid="{00000000-0005-0000-0000-0000681C0000}"/>
    <cellStyle name="Comma 3 4 3 3 7 2" xfId="7344" xr:uid="{00000000-0005-0000-0000-0000691C0000}"/>
    <cellStyle name="Comma 3 4 3 3 8" xfId="4943" xr:uid="{00000000-0005-0000-0000-00006A1C0000}"/>
    <cellStyle name="Comma 3 4 3 4" xfId="235" xr:uid="{00000000-0005-0000-0000-00006B1C0000}"/>
    <cellStyle name="Comma 3 4 3 4 2" xfId="1036" xr:uid="{00000000-0005-0000-0000-00006C1C0000}"/>
    <cellStyle name="Comma 3 4 3 4 2 2" xfId="3441" xr:uid="{00000000-0005-0000-0000-00006D1C0000}"/>
    <cellStyle name="Comma 3 4 3 4 2 2 2" xfId="8244" xr:uid="{00000000-0005-0000-0000-00006E1C0000}"/>
    <cellStyle name="Comma 3 4 3 4 2 3" xfId="5843" xr:uid="{00000000-0005-0000-0000-00006F1C0000}"/>
    <cellStyle name="Comma 3 4 3 4 3" xfId="1836" xr:uid="{00000000-0005-0000-0000-0000701C0000}"/>
    <cellStyle name="Comma 3 4 3 4 3 2" xfId="4241" xr:uid="{00000000-0005-0000-0000-0000711C0000}"/>
    <cellStyle name="Comma 3 4 3 4 3 2 2" xfId="9044" xr:uid="{00000000-0005-0000-0000-0000721C0000}"/>
    <cellStyle name="Comma 3 4 3 4 3 3" xfId="6643" xr:uid="{00000000-0005-0000-0000-0000731C0000}"/>
    <cellStyle name="Comma 3 4 3 4 4" xfId="2641" xr:uid="{00000000-0005-0000-0000-0000741C0000}"/>
    <cellStyle name="Comma 3 4 3 4 4 2" xfId="7444" xr:uid="{00000000-0005-0000-0000-0000751C0000}"/>
    <cellStyle name="Comma 3 4 3 4 5" xfId="5043" xr:uid="{00000000-0005-0000-0000-0000761C0000}"/>
    <cellStyle name="Comma 3 4 3 5" xfId="435" xr:uid="{00000000-0005-0000-0000-0000771C0000}"/>
    <cellStyle name="Comma 3 4 3 5 2" xfId="1236" xr:uid="{00000000-0005-0000-0000-0000781C0000}"/>
    <cellStyle name="Comma 3 4 3 5 2 2" xfId="3641" xr:uid="{00000000-0005-0000-0000-0000791C0000}"/>
    <cellStyle name="Comma 3 4 3 5 2 2 2" xfId="8444" xr:uid="{00000000-0005-0000-0000-00007A1C0000}"/>
    <cellStyle name="Comma 3 4 3 5 2 3" xfId="6043" xr:uid="{00000000-0005-0000-0000-00007B1C0000}"/>
    <cellStyle name="Comma 3 4 3 5 3" xfId="2036" xr:uid="{00000000-0005-0000-0000-00007C1C0000}"/>
    <cellStyle name="Comma 3 4 3 5 3 2" xfId="4441" xr:uid="{00000000-0005-0000-0000-00007D1C0000}"/>
    <cellStyle name="Comma 3 4 3 5 3 2 2" xfId="9244" xr:uid="{00000000-0005-0000-0000-00007E1C0000}"/>
    <cellStyle name="Comma 3 4 3 5 3 3" xfId="6843" xr:uid="{00000000-0005-0000-0000-00007F1C0000}"/>
    <cellStyle name="Comma 3 4 3 5 4" xfId="2841" xr:uid="{00000000-0005-0000-0000-0000801C0000}"/>
    <cellStyle name="Comma 3 4 3 5 4 2" xfId="7644" xr:uid="{00000000-0005-0000-0000-0000811C0000}"/>
    <cellStyle name="Comma 3 4 3 5 5" xfId="5243" xr:uid="{00000000-0005-0000-0000-0000821C0000}"/>
    <cellStyle name="Comma 3 4 3 6" xfId="635" xr:uid="{00000000-0005-0000-0000-0000831C0000}"/>
    <cellStyle name="Comma 3 4 3 6 2" xfId="1436" xr:uid="{00000000-0005-0000-0000-0000841C0000}"/>
    <cellStyle name="Comma 3 4 3 6 2 2" xfId="3841" xr:uid="{00000000-0005-0000-0000-0000851C0000}"/>
    <cellStyle name="Comma 3 4 3 6 2 2 2" xfId="8644" xr:uid="{00000000-0005-0000-0000-0000861C0000}"/>
    <cellStyle name="Comma 3 4 3 6 2 3" xfId="6243" xr:uid="{00000000-0005-0000-0000-0000871C0000}"/>
    <cellStyle name="Comma 3 4 3 6 3" xfId="2236" xr:uid="{00000000-0005-0000-0000-0000881C0000}"/>
    <cellStyle name="Comma 3 4 3 6 3 2" xfId="4641" xr:uid="{00000000-0005-0000-0000-0000891C0000}"/>
    <cellStyle name="Comma 3 4 3 6 3 2 2" xfId="9444" xr:uid="{00000000-0005-0000-0000-00008A1C0000}"/>
    <cellStyle name="Comma 3 4 3 6 3 3" xfId="7043" xr:uid="{00000000-0005-0000-0000-00008B1C0000}"/>
    <cellStyle name="Comma 3 4 3 6 4" xfId="3041" xr:uid="{00000000-0005-0000-0000-00008C1C0000}"/>
    <cellStyle name="Comma 3 4 3 6 4 2" xfId="7844" xr:uid="{00000000-0005-0000-0000-00008D1C0000}"/>
    <cellStyle name="Comma 3 4 3 6 5" xfId="5443" xr:uid="{00000000-0005-0000-0000-00008E1C0000}"/>
    <cellStyle name="Comma 3 4 3 7" xfId="836" xr:uid="{00000000-0005-0000-0000-00008F1C0000}"/>
    <cellStyle name="Comma 3 4 3 7 2" xfId="3241" xr:uid="{00000000-0005-0000-0000-0000901C0000}"/>
    <cellStyle name="Comma 3 4 3 7 2 2" xfId="8044" xr:uid="{00000000-0005-0000-0000-0000911C0000}"/>
    <cellStyle name="Comma 3 4 3 7 3" xfId="5643" xr:uid="{00000000-0005-0000-0000-0000921C0000}"/>
    <cellStyle name="Comma 3 4 3 8" xfId="1636" xr:uid="{00000000-0005-0000-0000-0000931C0000}"/>
    <cellStyle name="Comma 3 4 3 8 2" xfId="4041" xr:uid="{00000000-0005-0000-0000-0000941C0000}"/>
    <cellStyle name="Comma 3 4 3 8 2 2" xfId="8844" xr:uid="{00000000-0005-0000-0000-0000951C0000}"/>
    <cellStyle name="Comma 3 4 3 8 3" xfId="6443" xr:uid="{00000000-0005-0000-0000-0000961C0000}"/>
    <cellStyle name="Comma 3 4 3 9" xfId="2441" xr:uid="{00000000-0005-0000-0000-0000971C0000}"/>
    <cellStyle name="Comma 3 4 3 9 2" xfId="7244" xr:uid="{00000000-0005-0000-0000-0000981C0000}"/>
    <cellStyle name="Comma 3 4 4" xfId="44" xr:uid="{00000000-0005-0000-0000-0000991C0000}"/>
    <cellStyle name="Comma 3 4 4 10" xfId="4853" xr:uid="{00000000-0005-0000-0000-00009A1C0000}"/>
    <cellStyle name="Comma 3 4 4 2" xfId="95" xr:uid="{00000000-0005-0000-0000-00009B1C0000}"/>
    <cellStyle name="Comma 3 4 4 2 2" xfId="195" xr:uid="{00000000-0005-0000-0000-00009C1C0000}"/>
    <cellStyle name="Comma 3 4 4 2 2 2" xfId="395" xr:uid="{00000000-0005-0000-0000-00009D1C0000}"/>
    <cellStyle name="Comma 3 4 4 2 2 2 2" xfId="1196" xr:uid="{00000000-0005-0000-0000-00009E1C0000}"/>
    <cellStyle name="Comma 3 4 4 2 2 2 2 2" xfId="3601" xr:uid="{00000000-0005-0000-0000-00009F1C0000}"/>
    <cellStyle name="Comma 3 4 4 2 2 2 2 2 2" xfId="8404" xr:uid="{00000000-0005-0000-0000-0000A01C0000}"/>
    <cellStyle name="Comma 3 4 4 2 2 2 2 3" xfId="6003" xr:uid="{00000000-0005-0000-0000-0000A11C0000}"/>
    <cellStyle name="Comma 3 4 4 2 2 2 3" xfId="1996" xr:uid="{00000000-0005-0000-0000-0000A21C0000}"/>
    <cellStyle name="Comma 3 4 4 2 2 2 3 2" xfId="4401" xr:uid="{00000000-0005-0000-0000-0000A31C0000}"/>
    <cellStyle name="Comma 3 4 4 2 2 2 3 2 2" xfId="9204" xr:uid="{00000000-0005-0000-0000-0000A41C0000}"/>
    <cellStyle name="Comma 3 4 4 2 2 2 3 3" xfId="6803" xr:uid="{00000000-0005-0000-0000-0000A51C0000}"/>
    <cellStyle name="Comma 3 4 4 2 2 2 4" xfId="2801" xr:uid="{00000000-0005-0000-0000-0000A61C0000}"/>
    <cellStyle name="Comma 3 4 4 2 2 2 4 2" xfId="7604" xr:uid="{00000000-0005-0000-0000-0000A71C0000}"/>
    <cellStyle name="Comma 3 4 4 2 2 2 5" xfId="5203" xr:uid="{00000000-0005-0000-0000-0000A81C0000}"/>
    <cellStyle name="Comma 3 4 4 2 2 3" xfId="595" xr:uid="{00000000-0005-0000-0000-0000A91C0000}"/>
    <cellStyle name="Comma 3 4 4 2 2 3 2" xfId="1396" xr:uid="{00000000-0005-0000-0000-0000AA1C0000}"/>
    <cellStyle name="Comma 3 4 4 2 2 3 2 2" xfId="3801" xr:uid="{00000000-0005-0000-0000-0000AB1C0000}"/>
    <cellStyle name="Comma 3 4 4 2 2 3 2 2 2" xfId="8604" xr:uid="{00000000-0005-0000-0000-0000AC1C0000}"/>
    <cellStyle name="Comma 3 4 4 2 2 3 2 3" xfId="6203" xr:uid="{00000000-0005-0000-0000-0000AD1C0000}"/>
    <cellStyle name="Comma 3 4 4 2 2 3 3" xfId="2196" xr:uid="{00000000-0005-0000-0000-0000AE1C0000}"/>
    <cellStyle name="Comma 3 4 4 2 2 3 3 2" xfId="4601" xr:uid="{00000000-0005-0000-0000-0000AF1C0000}"/>
    <cellStyle name="Comma 3 4 4 2 2 3 3 2 2" xfId="9404" xr:uid="{00000000-0005-0000-0000-0000B01C0000}"/>
    <cellStyle name="Comma 3 4 4 2 2 3 3 3" xfId="7003" xr:uid="{00000000-0005-0000-0000-0000B11C0000}"/>
    <cellStyle name="Comma 3 4 4 2 2 3 4" xfId="3001" xr:uid="{00000000-0005-0000-0000-0000B21C0000}"/>
    <cellStyle name="Comma 3 4 4 2 2 3 4 2" xfId="7804" xr:uid="{00000000-0005-0000-0000-0000B31C0000}"/>
    <cellStyle name="Comma 3 4 4 2 2 3 5" xfId="5403" xr:uid="{00000000-0005-0000-0000-0000B41C0000}"/>
    <cellStyle name="Comma 3 4 4 2 2 4" xfId="795" xr:uid="{00000000-0005-0000-0000-0000B51C0000}"/>
    <cellStyle name="Comma 3 4 4 2 2 4 2" xfId="1596" xr:uid="{00000000-0005-0000-0000-0000B61C0000}"/>
    <cellStyle name="Comma 3 4 4 2 2 4 2 2" xfId="4001" xr:uid="{00000000-0005-0000-0000-0000B71C0000}"/>
    <cellStyle name="Comma 3 4 4 2 2 4 2 2 2" xfId="8804" xr:uid="{00000000-0005-0000-0000-0000B81C0000}"/>
    <cellStyle name="Comma 3 4 4 2 2 4 2 3" xfId="6403" xr:uid="{00000000-0005-0000-0000-0000B91C0000}"/>
    <cellStyle name="Comma 3 4 4 2 2 4 3" xfId="2396" xr:uid="{00000000-0005-0000-0000-0000BA1C0000}"/>
    <cellStyle name="Comma 3 4 4 2 2 4 3 2" xfId="4801" xr:uid="{00000000-0005-0000-0000-0000BB1C0000}"/>
    <cellStyle name="Comma 3 4 4 2 2 4 3 2 2" xfId="9604" xr:uid="{00000000-0005-0000-0000-0000BC1C0000}"/>
    <cellStyle name="Comma 3 4 4 2 2 4 3 3" xfId="7203" xr:uid="{00000000-0005-0000-0000-0000BD1C0000}"/>
    <cellStyle name="Comma 3 4 4 2 2 4 4" xfId="3201" xr:uid="{00000000-0005-0000-0000-0000BE1C0000}"/>
    <cellStyle name="Comma 3 4 4 2 2 4 4 2" xfId="8004" xr:uid="{00000000-0005-0000-0000-0000BF1C0000}"/>
    <cellStyle name="Comma 3 4 4 2 2 4 5" xfId="5603" xr:uid="{00000000-0005-0000-0000-0000C01C0000}"/>
    <cellStyle name="Comma 3 4 4 2 2 5" xfId="996" xr:uid="{00000000-0005-0000-0000-0000C11C0000}"/>
    <cellStyle name="Comma 3 4 4 2 2 5 2" xfId="3401" xr:uid="{00000000-0005-0000-0000-0000C21C0000}"/>
    <cellStyle name="Comma 3 4 4 2 2 5 2 2" xfId="8204" xr:uid="{00000000-0005-0000-0000-0000C31C0000}"/>
    <cellStyle name="Comma 3 4 4 2 2 5 3" xfId="5803" xr:uid="{00000000-0005-0000-0000-0000C41C0000}"/>
    <cellStyle name="Comma 3 4 4 2 2 6" xfId="1796" xr:uid="{00000000-0005-0000-0000-0000C51C0000}"/>
    <cellStyle name="Comma 3 4 4 2 2 6 2" xfId="4201" xr:uid="{00000000-0005-0000-0000-0000C61C0000}"/>
    <cellStyle name="Comma 3 4 4 2 2 6 2 2" xfId="9004" xr:uid="{00000000-0005-0000-0000-0000C71C0000}"/>
    <cellStyle name="Comma 3 4 4 2 2 6 3" xfId="6603" xr:uid="{00000000-0005-0000-0000-0000C81C0000}"/>
    <cellStyle name="Comma 3 4 4 2 2 7" xfId="2601" xr:uid="{00000000-0005-0000-0000-0000C91C0000}"/>
    <cellStyle name="Comma 3 4 4 2 2 7 2" xfId="7404" xr:uid="{00000000-0005-0000-0000-0000CA1C0000}"/>
    <cellStyle name="Comma 3 4 4 2 2 8" xfId="5003" xr:uid="{00000000-0005-0000-0000-0000CB1C0000}"/>
    <cellStyle name="Comma 3 4 4 2 3" xfId="295" xr:uid="{00000000-0005-0000-0000-0000CC1C0000}"/>
    <cellStyle name="Comma 3 4 4 2 3 2" xfId="1096" xr:uid="{00000000-0005-0000-0000-0000CD1C0000}"/>
    <cellStyle name="Comma 3 4 4 2 3 2 2" xfId="3501" xr:uid="{00000000-0005-0000-0000-0000CE1C0000}"/>
    <cellStyle name="Comma 3 4 4 2 3 2 2 2" xfId="8304" xr:uid="{00000000-0005-0000-0000-0000CF1C0000}"/>
    <cellStyle name="Comma 3 4 4 2 3 2 3" xfId="5903" xr:uid="{00000000-0005-0000-0000-0000D01C0000}"/>
    <cellStyle name="Comma 3 4 4 2 3 3" xfId="1896" xr:uid="{00000000-0005-0000-0000-0000D11C0000}"/>
    <cellStyle name="Comma 3 4 4 2 3 3 2" xfId="4301" xr:uid="{00000000-0005-0000-0000-0000D21C0000}"/>
    <cellStyle name="Comma 3 4 4 2 3 3 2 2" xfId="9104" xr:uid="{00000000-0005-0000-0000-0000D31C0000}"/>
    <cellStyle name="Comma 3 4 4 2 3 3 3" xfId="6703" xr:uid="{00000000-0005-0000-0000-0000D41C0000}"/>
    <cellStyle name="Comma 3 4 4 2 3 4" xfId="2701" xr:uid="{00000000-0005-0000-0000-0000D51C0000}"/>
    <cellStyle name="Comma 3 4 4 2 3 4 2" xfId="7504" xr:uid="{00000000-0005-0000-0000-0000D61C0000}"/>
    <cellStyle name="Comma 3 4 4 2 3 5" xfId="5103" xr:uid="{00000000-0005-0000-0000-0000D71C0000}"/>
    <cellStyle name="Comma 3 4 4 2 4" xfId="495" xr:uid="{00000000-0005-0000-0000-0000D81C0000}"/>
    <cellStyle name="Comma 3 4 4 2 4 2" xfId="1296" xr:uid="{00000000-0005-0000-0000-0000D91C0000}"/>
    <cellStyle name="Comma 3 4 4 2 4 2 2" xfId="3701" xr:uid="{00000000-0005-0000-0000-0000DA1C0000}"/>
    <cellStyle name="Comma 3 4 4 2 4 2 2 2" xfId="8504" xr:uid="{00000000-0005-0000-0000-0000DB1C0000}"/>
    <cellStyle name="Comma 3 4 4 2 4 2 3" xfId="6103" xr:uid="{00000000-0005-0000-0000-0000DC1C0000}"/>
    <cellStyle name="Comma 3 4 4 2 4 3" xfId="2096" xr:uid="{00000000-0005-0000-0000-0000DD1C0000}"/>
    <cellStyle name="Comma 3 4 4 2 4 3 2" xfId="4501" xr:uid="{00000000-0005-0000-0000-0000DE1C0000}"/>
    <cellStyle name="Comma 3 4 4 2 4 3 2 2" xfId="9304" xr:uid="{00000000-0005-0000-0000-0000DF1C0000}"/>
    <cellStyle name="Comma 3 4 4 2 4 3 3" xfId="6903" xr:uid="{00000000-0005-0000-0000-0000E01C0000}"/>
    <cellStyle name="Comma 3 4 4 2 4 4" xfId="2901" xr:uid="{00000000-0005-0000-0000-0000E11C0000}"/>
    <cellStyle name="Comma 3 4 4 2 4 4 2" xfId="7704" xr:uid="{00000000-0005-0000-0000-0000E21C0000}"/>
    <cellStyle name="Comma 3 4 4 2 4 5" xfId="5303" xr:uid="{00000000-0005-0000-0000-0000E31C0000}"/>
    <cellStyle name="Comma 3 4 4 2 5" xfId="695" xr:uid="{00000000-0005-0000-0000-0000E41C0000}"/>
    <cellStyle name="Comma 3 4 4 2 5 2" xfId="1496" xr:uid="{00000000-0005-0000-0000-0000E51C0000}"/>
    <cellStyle name="Comma 3 4 4 2 5 2 2" xfId="3901" xr:uid="{00000000-0005-0000-0000-0000E61C0000}"/>
    <cellStyle name="Comma 3 4 4 2 5 2 2 2" xfId="8704" xr:uid="{00000000-0005-0000-0000-0000E71C0000}"/>
    <cellStyle name="Comma 3 4 4 2 5 2 3" xfId="6303" xr:uid="{00000000-0005-0000-0000-0000E81C0000}"/>
    <cellStyle name="Comma 3 4 4 2 5 3" xfId="2296" xr:uid="{00000000-0005-0000-0000-0000E91C0000}"/>
    <cellStyle name="Comma 3 4 4 2 5 3 2" xfId="4701" xr:uid="{00000000-0005-0000-0000-0000EA1C0000}"/>
    <cellStyle name="Comma 3 4 4 2 5 3 2 2" xfId="9504" xr:uid="{00000000-0005-0000-0000-0000EB1C0000}"/>
    <cellStyle name="Comma 3 4 4 2 5 3 3" xfId="7103" xr:uid="{00000000-0005-0000-0000-0000EC1C0000}"/>
    <cellStyle name="Comma 3 4 4 2 5 4" xfId="3101" xr:uid="{00000000-0005-0000-0000-0000ED1C0000}"/>
    <cellStyle name="Comma 3 4 4 2 5 4 2" xfId="7904" xr:uid="{00000000-0005-0000-0000-0000EE1C0000}"/>
    <cellStyle name="Comma 3 4 4 2 5 5" xfId="5503" xr:uid="{00000000-0005-0000-0000-0000EF1C0000}"/>
    <cellStyle name="Comma 3 4 4 2 6" xfId="896" xr:uid="{00000000-0005-0000-0000-0000F01C0000}"/>
    <cellStyle name="Comma 3 4 4 2 6 2" xfId="3301" xr:uid="{00000000-0005-0000-0000-0000F11C0000}"/>
    <cellStyle name="Comma 3 4 4 2 6 2 2" xfId="8104" xr:uid="{00000000-0005-0000-0000-0000F21C0000}"/>
    <cellStyle name="Comma 3 4 4 2 6 3" xfId="5703" xr:uid="{00000000-0005-0000-0000-0000F31C0000}"/>
    <cellStyle name="Comma 3 4 4 2 7" xfId="1696" xr:uid="{00000000-0005-0000-0000-0000F41C0000}"/>
    <cellStyle name="Comma 3 4 4 2 7 2" xfId="4101" xr:uid="{00000000-0005-0000-0000-0000F51C0000}"/>
    <cellStyle name="Comma 3 4 4 2 7 2 2" xfId="8904" xr:uid="{00000000-0005-0000-0000-0000F61C0000}"/>
    <cellStyle name="Comma 3 4 4 2 7 3" xfId="6503" xr:uid="{00000000-0005-0000-0000-0000F71C0000}"/>
    <cellStyle name="Comma 3 4 4 2 8" xfId="2501" xr:uid="{00000000-0005-0000-0000-0000F81C0000}"/>
    <cellStyle name="Comma 3 4 4 2 8 2" xfId="7304" xr:uid="{00000000-0005-0000-0000-0000F91C0000}"/>
    <cellStyle name="Comma 3 4 4 2 9" xfId="4903" xr:uid="{00000000-0005-0000-0000-0000FA1C0000}"/>
    <cellStyle name="Comma 3 4 4 3" xfId="145" xr:uid="{00000000-0005-0000-0000-0000FB1C0000}"/>
    <cellStyle name="Comma 3 4 4 3 2" xfId="345" xr:uid="{00000000-0005-0000-0000-0000FC1C0000}"/>
    <cellStyle name="Comma 3 4 4 3 2 2" xfId="1146" xr:uid="{00000000-0005-0000-0000-0000FD1C0000}"/>
    <cellStyle name="Comma 3 4 4 3 2 2 2" xfId="3551" xr:uid="{00000000-0005-0000-0000-0000FE1C0000}"/>
    <cellStyle name="Comma 3 4 4 3 2 2 2 2" xfId="8354" xr:uid="{00000000-0005-0000-0000-0000FF1C0000}"/>
    <cellStyle name="Comma 3 4 4 3 2 2 3" xfId="5953" xr:uid="{00000000-0005-0000-0000-0000001D0000}"/>
    <cellStyle name="Comma 3 4 4 3 2 3" xfId="1946" xr:uid="{00000000-0005-0000-0000-0000011D0000}"/>
    <cellStyle name="Comma 3 4 4 3 2 3 2" xfId="4351" xr:uid="{00000000-0005-0000-0000-0000021D0000}"/>
    <cellStyle name="Comma 3 4 4 3 2 3 2 2" xfId="9154" xr:uid="{00000000-0005-0000-0000-0000031D0000}"/>
    <cellStyle name="Comma 3 4 4 3 2 3 3" xfId="6753" xr:uid="{00000000-0005-0000-0000-0000041D0000}"/>
    <cellStyle name="Comma 3 4 4 3 2 4" xfId="2751" xr:uid="{00000000-0005-0000-0000-0000051D0000}"/>
    <cellStyle name="Comma 3 4 4 3 2 4 2" xfId="7554" xr:uid="{00000000-0005-0000-0000-0000061D0000}"/>
    <cellStyle name="Comma 3 4 4 3 2 5" xfId="5153" xr:uid="{00000000-0005-0000-0000-0000071D0000}"/>
    <cellStyle name="Comma 3 4 4 3 3" xfId="545" xr:uid="{00000000-0005-0000-0000-0000081D0000}"/>
    <cellStyle name="Comma 3 4 4 3 3 2" xfId="1346" xr:uid="{00000000-0005-0000-0000-0000091D0000}"/>
    <cellStyle name="Comma 3 4 4 3 3 2 2" xfId="3751" xr:uid="{00000000-0005-0000-0000-00000A1D0000}"/>
    <cellStyle name="Comma 3 4 4 3 3 2 2 2" xfId="8554" xr:uid="{00000000-0005-0000-0000-00000B1D0000}"/>
    <cellStyle name="Comma 3 4 4 3 3 2 3" xfId="6153" xr:uid="{00000000-0005-0000-0000-00000C1D0000}"/>
    <cellStyle name="Comma 3 4 4 3 3 3" xfId="2146" xr:uid="{00000000-0005-0000-0000-00000D1D0000}"/>
    <cellStyle name="Comma 3 4 4 3 3 3 2" xfId="4551" xr:uid="{00000000-0005-0000-0000-00000E1D0000}"/>
    <cellStyle name="Comma 3 4 4 3 3 3 2 2" xfId="9354" xr:uid="{00000000-0005-0000-0000-00000F1D0000}"/>
    <cellStyle name="Comma 3 4 4 3 3 3 3" xfId="6953" xr:uid="{00000000-0005-0000-0000-0000101D0000}"/>
    <cellStyle name="Comma 3 4 4 3 3 4" xfId="2951" xr:uid="{00000000-0005-0000-0000-0000111D0000}"/>
    <cellStyle name="Comma 3 4 4 3 3 4 2" xfId="7754" xr:uid="{00000000-0005-0000-0000-0000121D0000}"/>
    <cellStyle name="Comma 3 4 4 3 3 5" xfId="5353" xr:uid="{00000000-0005-0000-0000-0000131D0000}"/>
    <cellStyle name="Comma 3 4 4 3 4" xfId="745" xr:uid="{00000000-0005-0000-0000-0000141D0000}"/>
    <cellStyle name="Comma 3 4 4 3 4 2" xfId="1546" xr:uid="{00000000-0005-0000-0000-0000151D0000}"/>
    <cellStyle name="Comma 3 4 4 3 4 2 2" xfId="3951" xr:uid="{00000000-0005-0000-0000-0000161D0000}"/>
    <cellStyle name="Comma 3 4 4 3 4 2 2 2" xfId="8754" xr:uid="{00000000-0005-0000-0000-0000171D0000}"/>
    <cellStyle name="Comma 3 4 4 3 4 2 3" xfId="6353" xr:uid="{00000000-0005-0000-0000-0000181D0000}"/>
    <cellStyle name="Comma 3 4 4 3 4 3" xfId="2346" xr:uid="{00000000-0005-0000-0000-0000191D0000}"/>
    <cellStyle name="Comma 3 4 4 3 4 3 2" xfId="4751" xr:uid="{00000000-0005-0000-0000-00001A1D0000}"/>
    <cellStyle name="Comma 3 4 4 3 4 3 2 2" xfId="9554" xr:uid="{00000000-0005-0000-0000-00001B1D0000}"/>
    <cellStyle name="Comma 3 4 4 3 4 3 3" xfId="7153" xr:uid="{00000000-0005-0000-0000-00001C1D0000}"/>
    <cellStyle name="Comma 3 4 4 3 4 4" xfId="3151" xr:uid="{00000000-0005-0000-0000-00001D1D0000}"/>
    <cellStyle name="Comma 3 4 4 3 4 4 2" xfId="7954" xr:uid="{00000000-0005-0000-0000-00001E1D0000}"/>
    <cellStyle name="Comma 3 4 4 3 4 5" xfId="5553" xr:uid="{00000000-0005-0000-0000-00001F1D0000}"/>
    <cellStyle name="Comma 3 4 4 3 5" xfId="946" xr:uid="{00000000-0005-0000-0000-0000201D0000}"/>
    <cellStyle name="Comma 3 4 4 3 5 2" xfId="3351" xr:uid="{00000000-0005-0000-0000-0000211D0000}"/>
    <cellStyle name="Comma 3 4 4 3 5 2 2" xfId="8154" xr:uid="{00000000-0005-0000-0000-0000221D0000}"/>
    <cellStyle name="Comma 3 4 4 3 5 3" xfId="5753" xr:uid="{00000000-0005-0000-0000-0000231D0000}"/>
    <cellStyle name="Comma 3 4 4 3 6" xfId="1746" xr:uid="{00000000-0005-0000-0000-0000241D0000}"/>
    <cellStyle name="Comma 3 4 4 3 6 2" xfId="4151" xr:uid="{00000000-0005-0000-0000-0000251D0000}"/>
    <cellStyle name="Comma 3 4 4 3 6 2 2" xfId="8954" xr:uid="{00000000-0005-0000-0000-0000261D0000}"/>
    <cellStyle name="Comma 3 4 4 3 6 3" xfId="6553" xr:uid="{00000000-0005-0000-0000-0000271D0000}"/>
    <cellStyle name="Comma 3 4 4 3 7" xfId="2551" xr:uid="{00000000-0005-0000-0000-0000281D0000}"/>
    <cellStyle name="Comma 3 4 4 3 7 2" xfId="7354" xr:uid="{00000000-0005-0000-0000-0000291D0000}"/>
    <cellStyle name="Comma 3 4 4 3 8" xfId="4953" xr:uid="{00000000-0005-0000-0000-00002A1D0000}"/>
    <cellStyle name="Comma 3 4 4 4" xfId="245" xr:uid="{00000000-0005-0000-0000-00002B1D0000}"/>
    <cellStyle name="Comma 3 4 4 4 2" xfId="1046" xr:uid="{00000000-0005-0000-0000-00002C1D0000}"/>
    <cellStyle name="Comma 3 4 4 4 2 2" xfId="3451" xr:uid="{00000000-0005-0000-0000-00002D1D0000}"/>
    <cellStyle name="Comma 3 4 4 4 2 2 2" xfId="8254" xr:uid="{00000000-0005-0000-0000-00002E1D0000}"/>
    <cellStyle name="Comma 3 4 4 4 2 3" xfId="5853" xr:uid="{00000000-0005-0000-0000-00002F1D0000}"/>
    <cellStyle name="Comma 3 4 4 4 3" xfId="1846" xr:uid="{00000000-0005-0000-0000-0000301D0000}"/>
    <cellStyle name="Comma 3 4 4 4 3 2" xfId="4251" xr:uid="{00000000-0005-0000-0000-0000311D0000}"/>
    <cellStyle name="Comma 3 4 4 4 3 2 2" xfId="9054" xr:uid="{00000000-0005-0000-0000-0000321D0000}"/>
    <cellStyle name="Comma 3 4 4 4 3 3" xfId="6653" xr:uid="{00000000-0005-0000-0000-0000331D0000}"/>
    <cellStyle name="Comma 3 4 4 4 4" xfId="2651" xr:uid="{00000000-0005-0000-0000-0000341D0000}"/>
    <cellStyle name="Comma 3 4 4 4 4 2" xfId="7454" xr:uid="{00000000-0005-0000-0000-0000351D0000}"/>
    <cellStyle name="Comma 3 4 4 4 5" xfId="5053" xr:uid="{00000000-0005-0000-0000-0000361D0000}"/>
    <cellStyle name="Comma 3 4 4 5" xfId="445" xr:uid="{00000000-0005-0000-0000-0000371D0000}"/>
    <cellStyle name="Comma 3 4 4 5 2" xfId="1246" xr:uid="{00000000-0005-0000-0000-0000381D0000}"/>
    <cellStyle name="Comma 3 4 4 5 2 2" xfId="3651" xr:uid="{00000000-0005-0000-0000-0000391D0000}"/>
    <cellStyle name="Comma 3 4 4 5 2 2 2" xfId="8454" xr:uid="{00000000-0005-0000-0000-00003A1D0000}"/>
    <cellStyle name="Comma 3 4 4 5 2 3" xfId="6053" xr:uid="{00000000-0005-0000-0000-00003B1D0000}"/>
    <cellStyle name="Comma 3 4 4 5 3" xfId="2046" xr:uid="{00000000-0005-0000-0000-00003C1D0000}"/>
    <cellStyle name="Comma 3 4 4 5 3 2" xfId="4451" xr:uid="{00000000-0005-0000-0000-00003D1D0000}"/>
    <cellStyle name="Comma 3 4 4 5 3 2 2" xfId="9254" xr:uid="{00000000-0005-0000-0000-00003E1D0000}"/>
    <cellStyle name="Comma 3 4 4 5 3 3" xfId="6853" xr:uid="{00000000-0005-0000-0000-00003F1D0000}"/>
    <cellStyle name="Comma 3 4 4 5 4" xfId="2851" xr:uid="{00000000-0005-0000-0000-0000401D0000}"/>
    <cellStyle name="Comma 3 4 4 5 4 2" xfId="7654" xr:uid="{00000000-0005-0000-0000-0000411D0000}"/>
    <cellStyle name="Comma 3 4 4 5 5" xfId="5253" xr:uid="{00000000-0005-0000-0000-0000421D0000}"/>
    <cellStyle name="Comma 3 4 4 6" xfId="645" xr:uid="{00000000-0005-0000-0000-0000431D0000}"/>
    <cellStyle name="Comma 3 4 4 6 2" xfId="1446" xr:uid="{00000000-0005-0000-0000-0000441D0000}"/>
    <cellStyle name="Comma 3 4 4 6 2 2" xfId="3851" xr:uid="{00000000-0005-0000-0000-0000451D0000}"/>
    <cellStyle name="Comma 3 4 4 6 2 2 2" xfId="8654" xr:uid="{00000000-0005-0000-0000-0000461D0000}"/>
    <cellStyle name="Comma 3 4 4 6 2 3" xfId="6253" xr:uid="{00000000-0005-0000-0000-0000471D0000}"/>
    <cellStyle name="Comma 3 4 4 6 3" xfId="2246" xr:uid="{00000000-0005-0000-0000-0000481D0000}"/>
    <cellStyle name="Comma 3 4 4 6 3 2" xfId="4651" xr:uid="{00000000-0005-0000-0000-0000491D0000}"/>
    <cellStyle name="Comma 3 4 4 6 3 2 2" xfId="9454" xr:uid="{00000000-0005-0000-0000-00004A1D0000}"/>
    <cellStyle name="Comma 3 4 4 6 3 3" xfId="7053" xr:uid="{00000000-0005-0000-0000-00004B1D0000}"/>
    <cellStyle name="Comma 3 4 4 6 4" xfId="3051" xr:uid="{00000000-0005-0000-0000-00004C1D0000}"/>
    <cellStyle name="Comma 3 4 4 6 4 2" xfId="7854" xr:uid="{00000000-0005-0000-0000-00004D1D0000}"/>
    <cellStyle name="Comma 3 4 4 6 5" xfId="5453" xr:uid="{00000000-0005-0000-0000-00004E1D0000}"/>
    <cellStyle name="Comma 3 4 4 7" xfId="846" xr:uid="{00000000-0005-0000-0000-00004F1D0000}"/>
    <cellStyle name="Comma 3 4 4 7 2" xfId="3251" xr:uid="{00000000-0005-0000-0000-0000501D0000}"/>
    <cellStyle name="Comma 3 4 4 7 2 2" xfId="8054" xr:uid="{00000000-0005-0000-0000-0000511D0000}"/>
    <cellStyle name="Comma 3 4 4 7 3" xfId="5653" xr:uid="{00000000-0005-0000-0000-0000521D0000}"/>
    <cellStyle name="Comma 3 4 4 8" xfId="1646" xr:uid="{00000000-0005-0000-0000-0000531D0000}"/>
    <cellStyle name="Comma 3 4 4 8 2" xfId="4051" xr:uid="{00000000-0005-0000-0000-0000541D0000}"/>
    <cellStyle name="Comma 3 4 4 8 2 2" xfId="8854" xr:uid="{00000000-0005-0000-0000-0000551D0000}"/>
    <cellStyle name="Comma 3 4 4 8 3" xfId="6453" xr:uid="{00000000-0005-0000-0000-0000561D0000}"/>
    <cellStyle name="Comma 3 4 4 9" xfId="2451" xr:uid="{00000000-0005-0000-0000-0000571D0000}"/>
    <cellStyle name="Comma 3 4 4 9 2" xfId="7254" xr:uid="{00000000-0005-0000-0000-0000581D0000}"/>
    <cellStyle name="Comma 3 4 5" xfId="54" xr:uid="{00000000-0005-0000-0000-0000591D0000}"/>
    <cellStyle name="Comma 3 4 5 10" xfId="4863" xr:uid="{00000000-0005-0000-0000-00005A1D0000}"/>
    <cellStyle name="Comma 3 4 5 2" xfId="105" xr:uid="{00000000-0005-0000-0000-00005B1D0000}"/>
    <cellStyle name="Comma 3 4 5 2 2" xfId="205" xr:uid="{00000000-0005-0000-0000-00005C1D0000}"/>
    <cellStyle name="Comma 3 4 5 2 2 2" xfId="405" xr:uid="{00000000-0005-0000-0000-00005D1D0000}"/>
    <cellStyle name="Comma 3 4 5 2 2 2 2" xfId="1206" xr:uid="{00000000-0005-0000-0000-00005E1D0000}"/>
    <cellStyle name="Comma 3 4 5 2 2 2 2 2" xfId="3611" xr:uid="{00000000-0005-0000-0000-00005F1D0000}"/>
    <cellStyle name="Comma 3 4 5 2 2 2 2 2 2" xfId="8414" xr:uid="{00000000-0005-0000-0000-0000601D0000}"/>
    <cellStyle name="Comma 3 4 5 2 2 2 2 3" xfId="6013" xr:uid="{00000000-0005-0000-0000-0000611D0000}"/>
    <cellStyle name="Comma 3 4 5 2 2 2 3" xfId="2006" xr:uid="{00000000-0005-0000-0000-0000621D0000}"/>
    <cellStyle name="Comma 3 4 5 2 2 2 3 2" xfId="4411" xr:uid="{00000000-0005-0000-0000-0000631D0000}"/>
    <cellStyle name="Comma 3 4 5 2 2 2 3 2 2" xfId="9214" xr:uid="{00000000-0005-0000-0000-0000641D0000}"/>
    <cellStyle name="Comma 3 4 5 2 2 2 3 3" xfId="6813" xr:uid="{00000000-0005-0000-0000-0000651D0000}"/>
    <cellStyle name="Comma 3 4 5 2 2 2 4" xfId="2811" xr:uid="{00000000-0005-0000-0000-0000661D0000}"/>
    <cellStyle name="Comma 3 4 5 2 2 2 4 2" xfId="7614" xr:uid="{00000000-0005-0000-0000-0000671D0000}"/>
    <cellStyle name="Comma 3 4 5 2 2 2 5" xfId="5213" xr:uid="{00000000-0005-0000-0000-0000681D0000}"/>
    <cellStyle name="Comma 3 4 5 2 2 3" xfId="605" xr:uid="{00000000-0005-0000-0000-0000691D0000}"/>
    <cellStyle name="Comma 3 4 5 2 2 3 2" xfId="1406" xr:uid="{00000000-0005-0000-0000-00006A1D0000}"/>
    <cellStyle name="Comma 3 4 5 2 2 3 2 2" xfId="3811" xr:uid="{00000000-0005-0000-0000-00006B1D0000}"/>
    <cellStyle name="Comma 3 4 5 2 2 3 2 2 2" xfId="8614" xr:uid="{00000000-0005-0000-0000-00006C1D0000}"/>
    <cellStyle name="Comma 3 4 5 2 2 3 2 3" xfId="6213" xr:uid="{00000000-0005-0000-0000-00006D1D0000}"/>
    <cellStyle name="Comma 3 4 5 2 2 3 3" xfId="2206" xr:uid="{00000000-0005-0000-0000-00006E1D0000}"/>
    <cellStyle name="Comma 3 4 5 2 2 3 3 2" xfId="4611" xr:uid="{00000000-0005-0000-0000-00006F1D0000}"/>
    <cellStyle name="Comma 3 4 5 2 2 3 3 2 2" xfId="9414" xr:uid="{00000000-0005-0000-0000-0000701D0000}"/>
    <cellStyle name="Comma 3 4 5 2 2 3 3 3" xfId="7013" xr:uid="{00000000-0005-0000-0000-0000711D0000}"/>
    <cellStyle name="Comma 3 4 5 2 2 3 4" xfId="3011" xr:uid="{00000000-0005-0000-0000-0000721D0000}"/>
    <cellStyle name="Comma 3 4 5 2 2 3 4 2" xfId="7814" xr:uid="{00000000-0005-0000-0000-0000731D0000}"/>
    <cellStyle name="Comma 3 4 5 2 2 3 5" xfId="5413" xr:uid="{00000000-0005-0000-0000-0000741D0000}"/>
    <cellStyle name="Comma 3 4 5 2 2 4" xfId="805" xr:uid="{00000000-0005-0000-0000-0000751D0000}"/>
    <cellStyle name="Comma 3 4 5 2 2 4 2" xfId="1606" xr:uid="{00000000-0005-0000-0000-0000761D0000}"/>
    <cellStyle name="Comma 3 4 5 2 2 4 2 2" xfId="4011" xr:uid="{00000000-0005-0000-0000-0000771D0000}"/>
    <cellStyle name="Comma 3 4 5 2 2 4 2 2 2" xfId="8814" xr:uid="{00000000-0005-0000-0000-0000781D0000}"/>
    <cellStyle name="Comma 3 4 5 2 2 4 2 3" xfId="6413" xr:uid="{00000000-0005-0000-0000-0000791D0000}"/>
    <cellStyle name="Comma 3 4 5 2 2 4 3" xfId="2406" xr:uid="{00000000-0005-0000-0000-00007A1D0000}"/>
    <cellStyle name="Comma 3 4 5 2 2 4 3 2" xfId="4811" xr:uid="{00000000-0005-0000-0000-00007B1D0000}"/>
    <cellStyle name="Comma 3 4 5 2 2 4 3 2 2" xfId="9614" xr:uid="{00000000-0005-0000-0000-00007C1D0000}"/>
    <cellStyle name="Comma 3 4 5 2 2 4 3 3" xfId="7213" xr:uid="{00000000-0005-0000-0000-00007D1D0000}"/>
    <cellStyle name="Comma 3 4 5 2 2 4 4" xfId="3211" xr:uid="{00000000-0005-0000-0000-00007E1D0000}"/>
    <cellStyle name="Comma 3 4 5 2 2 4 4 2" xfId="8014" xr:uid="{00000000-0005-0000-0000-00007F1D0000}"/>
    <cellStyle name="Comma 3 4 5 2 2 4 5" xfId="5613" xr:uid="{00000000-0005-0000-0000-0000801D0000}"/>
    <cellStyle name="Comma 3 4 5 2 2 5" xfId="1006" xr:uid="{00000000-0005-0000-0000-0000811D0000}"/>
    <cellStyle name="Comma 3 4 5 2 2 5 2" xfId="3411" xr:uid="{00000000-0005-0000-0000-0000821D0000}"/>
    <cellStyle name="Comma 3 4 5 2 2 5 2 2" xfId="8214" xr:uid="{00000000-0005-0000-0000-0000831D0000}"/>
    <cellStyle name="Comma 3 4 5 2 2 5 3" xfId="5813" xr:uid="{00000000-0005-0000-0000-0000841D0000}"/>
    <cellStyle name="Comma 3 4 5 2 2 6" xfId="1806" xr:uid="{00000000-0005-0000-0000-0000851D0000}"/>
    <cellStyle name="Comma 3 4 5 2 2 6 2" xfId="4211" xr:uid="{00000000-0005-0000-0000-0000861D0000}"/>
    <cellStyle name="Comma 3 4 5 2 2 6 2 2" xfId="9014" xr:uid="{00000000-0005-0000-0000-0000871D0000}"/>
    <cellStyle name="Comma 3 4 5 2 2 6 3" xfId="6613" xr:uid="{00000000-0005-0000-0000-0000881D0000}"/>
    <cellStyle name="Comma 3 4 5 2 2 7" xfId="2611" xr:uid="{00000000-0005-0000-0000-0000891D0000}"/>
    <cellStyle name="Comma 3 4 5 2 2 7 2" xfId="7414" xr:uid="{00000000-0005-0000-0000-00008A1D0000}"/>
    <cellStyle name="Comma 3 4 5 2 2 8" xfId="5013" xr:uid="{00000000-0005-0000-0000-00008B1D0000}"/>
    <cellStyle name="Comma 3 4 5 2 3" xfId="305" xr:uid="{00000000-0005-0000-0000-00008C1D0000}"/>
    <cellStyle name="Comma 3 4 5 2 3 2" xfId="1106" xr:uid="{00000000-0005-0000-0000-00008D1D0000}"/>
    <cellStyle name="Comma 3 4 5 2 3 2 2" xfId="3511" xr:uid="{00000000-0005-0000-0000-00008E1D0000}"/>
    <cellStyle name="Comma 3 4 5 2 3 2 2 2" xfId="8314" xr:uid="{00000000-0005-0000-0000-00008F1D0000}"/>
    <cellStyle name="Comma 3 4 5 2 3 2 3" xfId="5913" xr:uid="{00000000-0005-0000-0000-0000901D0000}"/>
    <cellStyle name="Comma 3 4 5 2 3 3" xfId="1906" xr:uid="{00000000-0005-0000-0000-0000911D0000}"/>
    <cellStyle name="Comma 3 4 5 2 3 3 2" xfId="4311" xr:uid="{00000000-0005-0000-0000-0000921D0000}"/>
    <cellStyle name="Comma 3 4 5 2 3 3 2 2" xfId="9114" xr:uid="{00000000-0005-0000-0000-0000931D0000}"/>
    <cellStyle name="Comma 3 4 5 2 3 3 3" xfId="6713" xr:uid="{00000000-0005-0000-0000-0000941D0000}"/>
    <cellStyle name="Comma 3 4 5 2 3 4" xfId="2711" xr:uid="{00000000-0005-0000-0000-0000951D0000}"/>
    <cellStyle name="Comma 3 4 5 2 3 4 2" xfId="7514" xr:uid="{00000000-0005-0000-0000-0000961D0000}"/>
    <cellStyle name="Comma 3 4 5 2 3 5" xfId="5113" xr:uid="{00000000-0005-0000-0000-0000971D0000}"/>
    <cellStyle name="Comma 3 4 5 2 4" xfId="505" xr:uid="{00000000-0005-0000-0000-0000981D0000}"/>
    <cellStyle name="Comma 3 4 5 2 4 2" xfId="1306" xr:uid="{00000000-0005-0000-0000-0000991D0000}"/>
    <cellStyle name="Comma 3 4 5 2 4 2 2" xfId="3711" xr:uid="{00000000-0005-0000-0000-00009A1D0000}"/>
    <cellStyle name="Comma 3 4 5 2 4 2 2 2" xfId="8514" xr:uid="{00000000-0005-0000-0000-00009B1D0000}"/>
    <cellStyle name="Comma 3 4 5 2 4 2 3" xfId="6113" xr:uid="{00000000-0005-0000-0000-00009C1D0000}"/>
    <cellStyle name="Comma 3 4 5 2 4 3" xfId="2106" xr:uid="{00000000-0005-0000-0000-00009D1D0000}"/>
    <cellStyle name="Comma 3 4 5 2 4 3 2" xfId="4511" xr:uid="{00000000-0005-0000-0000-00009E1D0000}"/>
    <cellStyle name="Comma 3 4 5 2 4 3 2 2" xfId="9314" xr:uid="{00000000-0005-0000-0000-00009F1D0000}"/>
    <cellStyle name="Comma 3 4 5 2 4 3 3" xfId="6913" xr:uid="{00000000-0005-0000-0000-0000A01D0000}"/>
    <cellStyle name="Comma 3 4 5 2 4 4" xfId="2911" xr:uid="{00000000-0005-0000-0000-0000A11D0000}"/>
    <cellStyle name="Comma 3 4 5 2 4 4 2" xfId="7714" xr:uid="{00000000-0005-0000-0000-0000A21D0000}"/>
    <cellStyle name="Comma 3 4 5 2 4 5" xfId="5313" xr:uid="{00000000-0005-0000-0000-0000A31D0000}"/>
    <cellStyle name="Comma 3 4 5 2 5" xfId="705" xr:uid="{00000000-0005-0000-0000-0000A41D0000}"/>
    <cellStyle name="Comma 3 4 5 2 5 2" xfId="1506" xr:uid="{00000000-0005-0000-0000-0000A51D0000}"/>
    <cellStyle name="Comma 3 4 5 2 5 2 2" xfId="3911" xr:uid="{00000000-0005-0000-0000-0000A61D0000}"/>
    <cellStyle name="Comma 3 4 5 2 5 2 2 2" xfId="8714" xr:uid="{00000000-0005-0000-0000-0000A71D0000}"/>
    <cellStyle name="Comma 3 4 5 2 5 2 3" xfId="6313" xr:uid="{00000000-0005-0000-0000-0000A81D0000}"/>
    <cellStyle name="Comma 3 4 5 2 5 3" xfId="2306" xr:uid="{00000000-0005-0000-0000-0000A91D0000}"/>
    <cellStyle name="Comma 3 4 5 2 5 3 2" xfId="4711" xr:uid="{00000000-0005-0000-0000-0000AA1D0000}"/>
    <cellStyle name="Comma 3 4 5 2 5 3 2 2" xfId="9514" xr:uid="{00000000-0005-0000-0000-0000AB1D0000}"/>
    <cellStyle name="Comma 3 4 5 2 5 3 3" xfId="7113" xr:uid="{00000000-0005-0000-0000-0000AC1D0000}"/>
    <cellStyle name="Comma 3 4 5 2 5 4" xfId="3111" xr:uid="{00000000-0005-0000-0000-0000AD1D0000}"/>
    <cellStyle name="Comma 3 4 5 2 5 4 2" xfId="7914" xr:uid="{00000000-0005-0000-0000-0000AE1D0000}"/>
    <cellStyle name="Comma 3 4 5 2 5 5" xfId="5513" xr:uid="{00000000-0005-0000-0000-0000AF1D0000}"/>
    <cellStyle name="Comma 3 4 5 2 6" xfId="906" xr:uid="{00000000-0005-0000-0000-0000B01D0000}"/>
    <cellStyle name="Comma 3 4 5 2 6 2" xfId="3311" xr:uid="{00000000-0005-0000-0000-0000B11D0000}"/>
    <cellStyle name="Comma 3 4 5 2 6 2 2" xfId="8114" xr:uid="{00000000-0005-0000-0000-0000B21D0000}"/>
    <cellStyle name="Comma 3 4 5 2 6 3" xfId="5713" xr:uid="{00000000-0005-0000-0000-0000B31D0000}"/>
    <cellStyle name="Comma 3 4 5 2 7" xfId="1706" xr:uid="{00000000-0005-0000-0000-0000B41D0000}"/>
    <cellStyle name="Comma 3 4 5 2 7 2" xfId="4111" xr:uid="{00000000-0005-0000-0000-0000B51D0000}"/>
    <cellStyle name="Comma 3 4 5 2 7 2 2" xfId="8914" xr:uid="{00000000-0005-0000-0000-0000B61D0000}"/>
    <cellStyle name="Comma 3 4 5 2 7 3" xfId="6513" xr:uid="{00000000-0005-0000-0000-0000B71D0000}"/>
    <cellStyle name="Comma 3 4 5 2 8" xfId="2511" xr:uid="{00000000-0005-0000-0000-0000B81D0000}"/>
    <cellStyle name="Comma 3 4 5 2 8 2" xfId="7314" xr:uid="{00000000-0005-0000-0000-0000B91D0000}"/>
    <cellStyle name="Comma 3 4 5 2 9" xfId="4913" xr:uid="{00000000-0005-0000-0000-0000BA1D0000}"/>
    <cellStyle name="Comma 3 4 5 3" xfId="155" xr:uid="{00000000-0005-0000-0000-0000BB1D0000}"/>
    <cellStyle name="Comma 3 4 5 3 2" xfId="355" xr:uid="{00000000-0005-0000-0000-0000BC1D0000}"/>
    <cellStyle name="Comma 3 4 5 3 2 2" xfId="1156" xr:uid="{00000000-0005-0000-0000-0000BD1D0000}"/>
    <cellStyle name="Comma 3 4 5 3 2 2 2" xfId="3561" xr:uid="{00000000-0005-0000-0000-0000BE1D0000}"/>
    <cellStyle name="Comma 3 4 5 3 2 2 2 2" xfId="8364" xr:uid="{00000000-0005-0000-0000-0000BF1D0000}"/>
    <cellStyle name="Comma 3 4 5 3 2 2 3" xfId="5963" xr:uid="{00000000-0005-0000-0000-0000C01D0000}"/>
    <cellStyle name="Comma 3 4 5 3 2 3" xfId="1956" xr:uid="{00000000-0005-0000-0000-0000C11D0000}"/>
    <cellStyle name="Comma 3 4 5 3 2 3 2" xfId="4361" xr:uid="{00000000-0005-0000-0000-0000C21D0000}"/>
    <cellStyle name="Comma 3 4 5 3 2 3 2 2" xfId="9164" xr:uid="{00000000-0005-0000-0000-0000C31D0000}"/>
    <cellStyle name="Comma 3 4 5 3 2 3 3" xfId="6763" xr:uid="{00000000-0005-0000-0000-0000C41D0000}"/>
    <cellStyle name="Comma 3 4 5 3 2 4" xfId="2761" xr:uid="{00000000-0005-0000-0000-0000C51D0000}"/>
    <cellStyle name="Comma 3 4 5 3 2 4 2" xfId="7564" xr:uid="{00000000-0005-0000-0000-0000C61D0000}"/>
    <cellStyle name="Comma 3 4 5 3 2 5" xfId="5163" xr:uid="{00000000-0005-0000-0000-0000C71D0000}"/>
    <cellStyle name="Comma 3 4 5 3 3" xfId="555" xr:uid="{00000000-0005-0000-0000-0000C81D0000}"/>
    <cellStyle name="Comma 3 4 5 3 3 2" xfId="1356" xr:uid="{00000000-0005-0000-0000-0000C91D0000}"/>
    <cellStyle name="Comma 3 4 5 3 3 2 2" xfId="3761" xr:uid="{00000000-0005-0000-0000-0000CA1D0000}"/>
    <cellStyle name="Comma 3 4 5 3 3 2 2 2" xfId="8564" xr:uid="{00000000-0005-0000-0000-0000CB1D0000}"/>
    <cellStyle name="Comma 3 4 5 3 3 2 3" xfId="6163" xr:uid="{00000000-0005-0000-0000-0000CC1D0000}"/>
    <cellStyle name="Comma 3 4 5 3 3 3" xfId="2156" xr:uid="{00000000-0005-0000-0000-0000CD1D0000}"/>
    <cellStyle name="Comma 3 4 5 3 3 3 2" xfId="4561" xr:uid="{00000000-0005-0000-0000-0000CE1D0000}"/>
    <cellStyle name="Comma 3 4 5 3 3 3 2 2" xfId="9364" xr:uid="{00000000-0005-0000-0000-0000CF1D0000}"/>
    <cellStyle name="Comma 3 4 5 3 3 3 3" xfId="6963" xr:uid="{00000000-0005-0000-0000-0000D01D0000}"/>
    <cellStyle name="Comma 3 4 5 3 3 4" xfId="2961" xr:uid="{00000000-0005-0000-0000-0000D11D0000}"/>
    <cellStyle name="Comma 3 4 5 3 3 4 2" xfId="7764" xr:uid="{00000000-0005-0000-0000-0000D21D0000}"/>
    <cellStyle name="Comma 3 4 5 3 3 5" xfId="5363" xr:uid="{00000000-0005-0000-0000-0000D31D0000}"/>
    <cellStyle name="Comma 3 4 5 3 4" xfId="755" xr:uid="{00000000-0005-0000-0000-0000D41D0000}"/>
    <cellStyle name="Comma 3 4 5 3 4 2" xfId="1556" xr:uid="{00000000-0005-0000-0000-0000D51D0000}"/>
    <cellStyle name="Comma 3 4 5 3 4 2 2" xfId="3961" xr:uid="{00000000-0005-0000-0000-0000D61D0000}"/>
    <cellStyle name="Comma 3 4 5 3 4 2 2 2" xfId="8764" xr:uid="{00000000-0005-0000-0000-0000D71D0000}"/>
    <cellStyle name="Comma 3 4 5 3 4 2 3" xfId="6363" xr:uid="{00000000-0005-0000-0000-0000D81D0000}"/>
    <cellStyle name="Comma 3 4 5 3 4 3" xfId="2356" xr:uid="{00000000-0005-0000-0000-0000D91D0000}"/>
    <cellStyle name="Comma 3 4 5 3 4 3 2" xfId="4761" xr:uid="{00000000-0005-0000-0000-0000DA1D0000}"/>
    <cellStyle name="Comma 3 4 5 3 4 3 2 2" xfId="9564" xr:uid="{00000000-0005-0000-0000-0000DB1D0000}"/>
    <cellStyle name="Comma 3 4 5 3 4 3 3" xfId="7163" xr:uid="{00000000-0005-0000-0000-0000DC1D0000}"/>
    <cellStyle name="Comma 3 4 5 3 4 4" xfId="3161" xr:uid="{00000000-0005-0000-0000-0000DD1D0000}"/>
    <cellStyle name="Comma 3 4 5 3 4 4 2" xfId="7964" xr:uid="{00000000-0005-0000-0000-0000DE1D0000}"/>
    <cellStyle name="Comma 3 4 5 3 4 5" xfId="5563" xr:uid="{00000000-0005-0000-0000-0000DF1D0000}"/>
    <cellStyle name="Comma 3 4 5 3 5" xfId="956" xr:uid="{00000000-0005-0000-0000-0000E01D0000}"/>
    <cellStyle name="Comma 3 4 5 3 5 2" xfId="3361" xr:uid="{00000000-0005-0000-0000-0000E11D0000}"/>
    <cellStyle name="Comma 3 4 5 3 5 2 2" xfId="8164" xr:uid="{00000000-0005-0000-0000-0000E21D0000}"/>
    <cellStyle name="Comma 3 4 5 3 5 3" xfId="5763" xr:uid="{00000000-0005-0000-0000-0000E31D0000}"/>
    <cellStyle name="Comma 3 4 5 3 6" xfId="1756" xr:uid="{00000000-0005-0000-0000-0000E41D0000}"/>
    <cellStyle name="Comma 3 4 5 3 6 2" xfId="4161" xr:uid="{00000000-0005-0000-0000-0000E51D0000}"/>
    <cellStyle name="Comma 3 4 5 3 6 2 2" xfId="8964" xr:uid="{00000000-0005-0000-0000-0000E61D0000}"/>
    <cellStyle name="Comma 3 4 5 3 6 3" xfId="6563" xr:uid="{00000000-0005-0000-0000-0000E71D0000}"/>
    <cellStyle name="Comma 3 4 5 3 7" xfId="2561" xr:uid="{00000000-0005-0000-0000-0000E81D0000}"/>
    <cellStyle name="Comma 3 4 5 3 7 2" xfId="7364" xr:uid="{00000000-0005-0000-0000-0000E91D0000}"/>
    <cellStyle name="Comma 3 4 5 3 8" xfId="4963" xr:uid="{00000000-0005-0000-0000-0000EA1D0000}"/>
    <cellStyle name="Comma 3 4 5 4" xfId="255" xr:uid="{00000000-0005-0000-0000-0000EB1D0000}"/>
    <cellStyle name="Comma 3 4 5 4 2" xfId="1056" xr:uid="{00000000-0005-0000-0000-0000EC1D0000}"/>
    <cellStyle name="Comma 3 4 5 4 2 2" xfId="3461" xr:uid="{00000000-0005-0000-0000-0000ED1D0000}"/>
    <cellStyle name="Comma 3 4 5 4 2 2 2" xfId="8264" xr:uid="{00000000-0005-0000-0000-0000EE1D0000}"/>
    <cellStyle name="Comma 3 4 5 4 2 3" xfId="5863" xr:uid="{00000000-0005-0000-0000-0000EF1D0000}"/>
    <cellStyle name="Comma 3 4 5 4 3" xfId="1856" xr:uid="{00000000-0005-0000-0000-0000F01D0000}"/>
    <cellStyle name="Comma 3 4 5 4 3 2" xfId="4261" xr:uid="{00000000-0005-0000-0000-0000F11D0000}"/>
    <cellStyle name="Comma 3 4 5 4 3 2 2" xfId="9064" xr:uid="{00000000-0005-0000-0000-0000F21D0000}"/>
    <cellStyle name="Comma 3 4 5 4 3 3" xfId="6663" xr:uid="{00000000-0005-0000-0000-0000F31D0000}"/>
    <cellStyle name="Comma 3 4 5 4 4" xfId="2661" xr:uid="{00000000-0005-0000-0000-0000F41D0000}"/>
    <cellStyle name="Comma 3 4 5 4 4 2" xfId="7464" xr:uid="{00000000-0005-0000-0000-0000F51D0000}"/>
    <cellStyle name="Comma 3 4 5 4 5" xfId="5063" xr:uid="{00000000-0005-0000-0000-0000F61D0000}"/>
    <cellStyle name="Comma 3 4 5 5" xfId="455" xr:uid="{00000000-0005-0000-0000-0000F71D0000}"/>
    <cellStyle name="Comma 3 4 5 5 2" xfId="1256" xr:uid="{00000000-0005-0000-0000-0000F81D0000}"/>
    <cellStyle name="Comma 3 4 5 5 2 2" xfId="3661" xr:uid="{00000000-0005-0000-0000-0000F91D0000}"/>
    <cellStyle name="Comma 3 4 5 5 2 2 2" xfId="8464" xr:uid="{00000000-0005-0000-0000-0000FA1D0000}"/>
    <cellStyle name="Comma 3 4 5 5 2 3" xfId="6063" xr:uid="{00000000-0005-0000-0000-0000FB1D0000}"/>
    <cellStyle name="Comma 3 4 5 5 3" xfId="2056" xr:uid="{00000000-0005-0000-0000-0000FC1D0000}"/>
    <cellStyle name="Comma 3 4 5 5 3 2" xfId="4461" xr:uid="{00000000-0005-0000-0000-0000FD1D0000}"/>
    <cellStyle name="Comma 3 4 5 5 3 2 2" xfId="9264" xr:uid="{00000000-0005-0000-0000-0000FE1D0000}"/>
    <cellStyle name="Comma 3 4 5 5 3 3" xfId="6863" xr:uid="{00000000-0005-0000-0000-0000FF1D0000}"/>
    <cellStyle name="Comma 3 4 5 5 4" xfId="2861" xr:uid="{00000000-0005-0000-0000-0000001E0000}"/>
    <cellStyle name="Comma 3 4 5 5 4 2" xfId="7664" xr:uid="{00000000-0005-0000-0000-0000011E0000}"/>
    <cellStyle name="Comma 3 4 5 5 5" xfId="5263" xr:uid="{00000000-0005-0000-0000-0000021E0000}"/>
    <cellStyle name="Comma 3 4 5 6" xfId="655" xr:uid="{00000000-0005-0000-0000-0000031E0000}"/>
    <cellStyle name="Comma 3 4 5 6 2" xfId="1456" xr:uid="{00000000-0005-0000-0000-0000041E0000}"/>
    <cellStyle name="Comma 3 4 5 6 2 2" xfId="3861" xr:uid="{00000000-0005-0000-0000-0000051E0000}"/>
    <cellStyle name="Comma 3 4 5 6 2 2 2" xfId="8664" xr:uid="{00000000-0005-0000-0000-0000061E0000}"/>
    <cellStyle name="Comma 3 4 5 6 2 3" xfId="6263" xr:uid="{00000000-0005-0000-0000-0000071E0000}"/>
    <cellStyle name="Comma 3 4 5 6 3" xfId="2256" xr:uid="{00000000-0005-0000-0000-0000081E0000}"/>
    <cellStyle name="Comma 3 4 5 6 3 2" xfId="4661" xr:uid="{00000000-0005-0000-0000-0000091E0000}"/>
    <cellStyle name="Comma 3 4 5 6 3 2 2" xfId="9464" xr:uid="{00000000-0005-0000-0000-00000A1E0000}"/>
    <cellStyle name="Comma 3 4 5 6 3 3" xfId="7063" xr:uid="{00000000-0005-0000-0000-00000B1E0000}"/>
    <cellStyle name="Comma 3 4 5 6 4" xfId="3061" xr:uid="{00000000-0005-0000-0000-00000C1E0000}"/>
    <cellStyle name="Comma 3 4 5 6 4 2" xfId="7864" xr:uid="{00000000-0005-0000-0000-00000D1E0000}"/>
    <cellStyle name="Comma 3 4 5 6 5" xfId="5463" xr:uid="{00000000-0005-0000-0000-00000E1E0000}"/>
    <cellStyle name="Comma 3 4 5 7" xfId="856" xr:uid="{00000000-0005-0000-0000-00000F1E0000}"/>
    <cellStyle name="Comma 3 4 5 7 2" xfId="3261" xr:uid="{00000000-0005-0000-0000-0000101E0000}"/>
    <cellStyle name="Comma 3 4 5 7 2 2" xfId="8064" xr:uid="{00000000-0005-0000-0000-0000111E0000}"/>
    <cellStyle name="Comma 3 4 5 7 3" xfId="5663" xr:uid="{00000000-0005-0000-0000-0000121E0000}"/>
    <cellStyle name="Comma 3 4 5 8" xfId="1656" xr:uid="{00000000-0005-0000-0000-0000131E0000}"/>
    <cellStyle name="Comma 3 4 5 8 2" xfId="4061" xr:uid="{00000000-0005-0000-0000-0000141E0000}"/>
    <cellStyle name="Comma 3 4 5 8 2 2" xfId="8864" xr:uid="{00000000-0005-0000-0000-0000151E0000}"/>
    <cellStyle name="Comma 3 4 5 8 3" xfId="6463" xr:uid="{00000000-0005-0000-0000-0000161E0000}"/>
    <cellStyle name="Comma 3 4 5 9" xfId="2461" xr:uid="{00000000-0005-0000-0000-0000171E0000}"/>
    <cellStyle name="Comma 3 4 5 9 2" xfId="7264" xr:uid="{00000000-0005-0000-0000-0000181E0000}"/>
    <cellStyle name="Comma 3 4 6" xfId="65" xr:uid="{00000000-0005-0000-0000-0000191E0000}"/>
    <cellStyle name="Comma 3 4 6 2" xfId="165" xr:uid="{00000000-0005-0000-0000-00001A1E0000}"/>
    <cellStyle name="Comma 3 4 6 2 2" xfId="365" xr:uid="{00000000-0005-0000-0000-00001B1E0000}"/>
    <cellStyle name="Comma 3 4 6 2 2 2" xfId="1166" xr:uid="{00000000-0005-0000-0000-00001C1E0000}"/>
    <cellStyle name="Comma 3 4 6 2 2 2 2" xfId="3571" xr:uid="{00000000-0005-0000-0000-00001D1E0000}"/>
    <cellStyle name="Comma 3 4 6 2 2 2 2 2" xfId="8374" xr:uid="{00000000-0005-0000-0000-00001E1E0000}"/>
    <cellStyle name="Comma 3 4 6 2 2 2 3" xfId="5973" xr:uid="{00000000-0005-0000-0000-00001F1E0000}"/>
    <cellStyle name="Comma 3 4 6 2 2 3" xfId="1966" xr:uid="{00000000-0005-0000-0000-0000201E0000}"/>
    <cellStyle name="Comma 3 4 6 2 2 3 2" xfId="4371" xr:uid="{00000000-0005-0000-0000-0000211E0000}"/>
    <cellStyle name="Comma 3 4 6 2 2 3 2 2" xfId="9174" xr:uid="{00000000-0005-0000-0000-0000221E0000}"/>
    <cellStyle name="Comma 3 4 6 2 2 3 3" xfId="6773" xr:uid="{00000000-0005-0000-0000-0000231E0000}"/>
    <cellStyle name="Comma 3 4 6 2 2 4" xfId="2771" xr:uid="{00000000-0005-0000-0000-0000241E0000}"/>
    <cellStyle name="Comma 3 4 6 2 2 4 2" xfId="7574" xr:uid="{00000000-0005-0000-0000-0000251E0000}"/>
    <cellStyle name="Comma 3 4 6 2 2 5" xfId="5173" xr:uid="{00000000-0005-0000-0000-0000261E0000}"/>
    <cellStyle name="Comma 3 4 6 2 3" xfId="565" xr:uid="{00000000-0005-0000-0000-0000271E0000}"/>
    <cellStyle name="Comma 3 4 6 2 3 2" xfId="1366" xr:uid="{00000000-0005-0000-0000-0000281E0000}"/>
    <cellStyle name="Comma 3 4 6 2 3 2 2" xfId="3771" xr:uid="{00000000-0005-0000-0000-0000291E0000}"/>
    <cellStyle name="Comma 3 4 6 2 3 2 2 2" xfId="8574" xr:uid="{00000000-0005-0000-0000-00002A1E0000}"/>
    <cellStyle name="Comma 3 4 6 2 3 2 3" xfId="6173" xr:uid="{00000000-0005-0000-0000-00002B1E0000}"/>
    <cellStyle name="Comma 3 4 6 2 3 3" xfId="2166" xr:uid="{00000000-0005-0000-0000-00002C1E0000}"/>
    <cellStyle name="Comma 3 4 6 2 3 3 2" xfId="4571" xr:uid="{00000000-0005-0000-0000-00002D1E0000}"/>
    <cellStyle name="Comma 3 4 6 2 3 3 2 2" xfId="9374" xr:uid="{00000000-0005-0000-0000-00002E1E0000}"/>
    <cellStyle name="Comma 3 4 6 2 3 3 3" xfId="6973" xr:uid="{00000000-0005-0000-0000-00002F1E0000}"/>
    <cellStyle name="Comma 3 4 6 2 3 4" xfId="2971" xr:uid="{00000000-0005-0000-0000-0000301E0000}"/>
    <cellStyle name="Comma 3 4 6 2 3 4 2" xfId="7774" xr:uid="{00000000-0005-0000-0000-0000311E0000}"/>
    <cellStyle name="Comma 3 4 6 2 3 5" xfId="5373" xr:uid="{00000000-0005-0000-0000-0000321E0000}"/>
    <cellStyle name="Comma 3 4 6 2 4" xfId="765" xr:uid="{00000000-0005-0000-0000-0000331E0000}"/>
    <cellStyle name="Comma 3 4 6 2 4 2" xfId="1566" xr:uid="{00000000-0005-0000-0000-0000341E0000}"/>
    <cellStyle name="Comma 3 4 6 2 4 2 2" xfId="3971" xr:uid="{00000000-0005-0000-0000-0000351E0000}"/>
    <cellStyle name="Comma 3 4 6 2 4 2 2 2" xfId="8774" xr:uid="{00000000-0005-0000-0000-0000361E0000}"/>
    <cellStyle name="Comma 3 4 6 2 4 2 3" xfId="6373" xr:uid="{00000000-0005-0000-0000-0000371E0000}"/>
    <cellStyle name="Comma 3 4 6 2 4 3" xfId="2366" xr:uid="{00000000-0005-0000-0000-0000381E0000}"/>
    <cellStyle name="Comma 3 4 6 2 4 3 2" xfId="4771" xr:uid="{00000000-0005-0000-0000-0000391E0000}"/>
    <cellStyle name="Comma 3 4 6 2 4 3 2 2" xfId="9574" xr:uid="{00000000-0005-0000-0000-00003A1E0000}"/>
    <cellStyle name="Comma 3 4 6 2 4 3 3" xfId="7173" xr:uid="{00000000-0005-0000-0000-00003B1E0000}"/>
    <cellStyle name="Comma 3 4 6 2 4 4" xfId="3171" xr:uid="{00000000-0005-0000-0000-00003C1E0000}"/>
    <cellStyle name="Comma 3 4 6 2 4 4 2" xfId="7974" xr:uid="{00000000-0005-0000-0000-00003D1E0000}"/>
    <cellStyle name="Comma 3 4 6 2 4 5" xfId="5573" xr:uid="{00000000-0005-0000-0000-00003E1E0000}"/>
    <cellStyle name="Comma 3 4 6 2 5" xfId="966" xr:uid="{00000000-0005-0000-0000-00003F1E0000}"/>
    <cellStyle name="Comma 3 4 6 2 5 2" xfId="3371" xr:uid="{00000000-0005-0000-0000-0000401E0000}"/>
    <cellStyle name="Comma 3 4 6 2 5 2 2" xfId="8174" xr:uid="{00000000-0005-0000-0000-0000411E0000}"/>
    <cellStyle name="Comma 3 4 6 2 5 3" xfId="5773" xr:uid="{00000000-0005-0000-0000-0000421E0000}"/>
    <cellStyle name="Comma 3 4 6 2 6" xfId="1766" xr:uid="{00000000-0005-0000-0000-0000431E0000}"/>
    <cellStyle name="Comma 3 4 6 2 6 2" xfId="4171" xr:uid="{00000000-0005-0000-0000-0000441E0000}"/>
    <cellStyle name="Comma 3 4 6 2 6 2 2" xfId="8974" xr:uid="{00000000-0005-0000-0000-0000451E0000}"/>
    <cellStyle name="Comma 3 4 6 2 6 3" xfId="6573" xr:uid="{00000000-0005-0000-0000-0000461E0000}"/>
    <cellStyle name="Comma 3 4 6 2 7" xfId="2571" xr:uid="{00000000-0005-0000-0000-0000471E0000}"/>
    <cellStyle name="Comma 3 4 6 2 7 2" xfId="7374" xr:uid="{00000000-0005-0000-0000-0000481E0000}"/>
    <cellStyle name="Comma 3 4 6 2 8" xfId="4973" xr:uid="{00000000-0005-0000-0000-0000491E0000}"/>
    <cellStyle name="Comma 3 4 6 3" xfId="265" xr:uid="{00000000-0005-0000-0000-00004A1E0000}"/>
    <cellStyle name="Comma 3 4 6 3 2" xfId="1066" xr:uid="{00000000-0005-0000-0000-00004B1E0000}"/>
    <cellStyle name="Comma 3 4 6 3 2 2" xfId="3471" xr:uid="{00000000-0005-0000-0000-00004C1E0000}"/>
    <cellStyle name="Comma 3 4 6 3 2 2 2" xfId="8274" xr:uid="{00000000-0005-0000-0000-00004D1E0000}"/>
    <cellStyle name="Comma 3 4 6 3 2 3" xfId="5873" xr:uid="{00000000-0005-0000-0000-00004E1E0000}"/>
    <cellStyle name="Comma 3 4 6 3 3" xfId="1866" xr:uid="{00000000-0005-0000-0000-00004F1E0000}"/>
    <cellStyle name="Comma 3 4 6 3 3 2" xfId="4271" xr:uid="{00000000-0005-0000-0000-0000501E0000}"/>
    <cellStyle name="Comma 3 4 6 3 3 2 2" xfId="9074" xr:uid="{00000000-0005-0000-0000-0000511E0000}"/>
    <cellStyle name="Comma 3 4 6 3 3 3" xfId="6673" xr:uid="{00000000-0005-0000-0000-0000521E0000}"/>
    <cellStyle name="Comma 3 4 6 3 4" xfId="2671" xr:uid="{00000000-0005-0000-0000-0000531E0000}"/>
    <cellStyle name="Comma 3 4 6 3 4 2" xfId="7474" xr:uid="{00000000-0005-0000-0000-0000541E0000}"/>
    <cellStyle name="Comma 3 4 6 3 5" xfId="5073" xr:uid="{00000000-0005-0000-0000-0000551E0000}"/>
    <cellStyle name="Comma 3 4 6 4" xfId="465" xr:uid="{00000000-0005-0000-0000-0000561E0000}"/>
    <cellStyle name="Comma 3 4 6 4 2" xfId="1266" xr:uid="{00000000-0005-0000-0000-0000571E0000}"/>
    <cellStyle name="Comma 3 4 6 4 2 2" xfId="3671" xr:uid="{00000000-0005-0000-0000-0000581E0000}"/>
    <cellStyle name="Comma 3 4 6 4 2 2 2" xfId="8474" xr:uid="{00000000-0005-0000-0000-0000591E0000}"/>
    <cellStyle name="Comma 3 4 6 4 2 3" xfId="6073" xr:uid="{00000000-0005-0000-0000-00005A1E0000}"/>
    <cellStyle name="Comma 3 4 6 4 3" xfId="2066" xr:uid="{00000000-0005-0000-0000-00005B1E0000}"/>
    <cellStyle name="Comma 3 4 6 4 3 2" xfId="4471" xr:uid="{00000000-0005-0000-0000-00005C1E0000}"/>
    <cellStyle name="Comma 3 4 6 4 3 2 2" xfId="9274" xr:uid="{00000000-0005-0000-0000-00005D1E0000}"/>
    <cellStyle name="Comma 3 4 6 4 3 3" xfId="6873" xr:uid="{00000000-0005-0000-0000-00005E1E0000}"/>
    <cellStyle name="Comma 3 4 6 4 4" xfId="2871" xr:uid="{00000000-0005-0000-0000-00005F1E0000}"/>
    <cellStyle name="Comma 3 4 6 4 4 2" xfId="7674" xr:uid="{00000000-0005-0000-0000-0000601E0000}"/>
    <cellStyle name="Comma 3 4 6 4 5" xfId="5273" xr:uid="{00000000-0005-0000-0000-0000611E0000}"/>
    <cellStyle name="Comma 3 4 6 5" xfId="665" xr:uid="{00000000-0005-0000-0000-0000621E0000}"/>
    <cellStyle name="Comma 3 4 6 5 2" xfId="1466" xr:uid="{00000000-0005-0000-0000-0000631E0000}"/>
    <cellStyle name="Comma 3 4 6 5 2 2" xfId="3871" xr:uid="{00000000-0005-0000-0000-0000641E0000}"/>
    <cellStyle name="Comma 3 4 6 5 2 2 2" xfId="8674" xr:uid="{00000000-0005-0000-0000-0000651E0000}"/>
    <cellStyle name="Comma 3 4 6 5 2 3" xfId="6273" xr:uid="{00000000-0005-0000-0000-0000661E0000}"/>
    <cellStyle name="Comma 3 4 6 5 3" xfId="2266" xr:uid="{00000000-0005-0000-0000-0000671E0000}"/>
    <cellStyle name="Comma 3 4 6 5 3 2" xfId="4671" xr:uid="{00000000-0005-0000-0000-0000681E0000}"/>
    <cellStyle name="Comma 3 4 6 5 3 2 2" xfId="9474" xr:uid="{00000000-0005-0000-0000-0000691E0000}"/>
    <cellStyle name="Comma 3 4 6 5 3 3" xfId="7073" xr:uid="{00000000-0005-0000-0000-00006A1E0000}"/>
    <cellStyle name="Comma 3 4 6 5 4" xfId="3071" xr:uid="{00000000-0005-0000-0000-00006B1E0000}"/>
    <cellStyle name="Comma 3 4 6 5 4 2" xfId="7874" xr:uid="{00000000-0005-0000-0000-00006C1E0000}"/>
    <cellStyle name="Comma 3 4 6 5 5" xfId="5473" xr:uid="{00000000-0005-0000-0000-00006D1E0000}"/>
    <cellStyle name="Comma 3 4 6 6" xfId="866" xr:uid="{00000000-0005-0000-0000-00006E1E0000}"/>
    <cellStyle name="Comma 3 4 6 6 2" xfId="3271" xr:uid="{00000000-0005-0000-0000-00006F1E0000}"/>
    <cellStyle name="Comma 3 4 6 6 2 2" xfId="8074" xr:uid="{00000000-0005-0000-0000-0000701E0000}"/>
    <cellStyle name="Comma 3 4 6 6 3" xfId="5673" xr:uid="{00000000-0005-0000-0000-0000711E0000}"/>
    <cellStyle name="Comma 3 4 6 7" xfId="1666" xr:uid="{00000000-0005-0000-0000-0000721E0000}"/>
    <cellStyle name="Comma 3 4 6 7 2" xfId="4071" xr:uid="{00000000-0005-0000-0000-0000731E0000}"/>
    <cellStyle name="Comma 3 4 6 7 2 2" xfId="8874" xr:uid="{00000000-0005-0000-0000-0000741E0000}"/>
    <cellStyle name="Comma 3 4 6 7 3" xfId="6473" xr:uid="{00000000-0005-0000-0000-0000751E0000}"/>
    <cellStyle name="Comma 3 4 6 8" xfId="2471" xr:uid="{00000000-0005-0000-0000-0000761E0000}"/>
    <cellStyle name="Comma 3 4 6 8 2" xfId="7274" xr:uid="{00000000-0005-0000-0000-0000771E0000}"/>
    <cellStyle name="Comma 3 4 6 9" xfId="4873" xr:uid="{00000000-0005-0000-0000-0000781E0000}"/>
    <cellStyle name="Comma 3 4 7" xfId="115" xr:uid="{00000000-0005-0000-0000-0000791E0000}"/>
    <cellStyle name="Comma 3 4 7 2" xfId="315" xr:uid="{00000000-0005-0000-0000-00007A1E0000}"/>
    <cellStyle name="Comma 3 4 7 2 2" xfId="1116" xr:uid="{00000000-0005-0000-0000-00007B1E0000}"/>
    <cellStyle name="Comma 3 4 7 2 2 2" xfId="3521" xr:uid="{00000000-0005-0000-0000-00007C1E0000}"/>
    <cellStyle name="Comma 3 4 7 2 2 2 2" xfId="8324" xr:uid="{00000000-0005-0000-0000-00007D1E0000}"/>
    <cellStyle name="Comma 3 4 7 2 2 3" xfId="5923" xr:uid="{00000000-0005-0000-0000-00007E1E0000}"/>
    <cellStyle name="Comma 3 4 7 2 3" xfId="1916" xr:uid="{00000000-0005-0000-0000-00007F1E0000}"/>
    <cellStyle name="Comma 3 4 7 2 3 2" xfId="4321" xr:uid="{00000000-0005-0000-0000-0000801E0000}"/>
    <cellStyle name="Comma 3 4 7 2 3 2 2" xfId="9124" xr:uid="{00000000-0005-0000-0000-0000811E0000}"/>
    <cellStyle name="Comma 3 4 7 2 3 3" xfId="6723" xr:uid="{00000000-0005-0000-0000-0000821E0000}"/>
    <cellStyle name="Comma 3 4 7 2 4" xfId="2721" xr:uid="{00000000-0005-0000-0000-0000831E0000}"/>
    <cellStyle name="Comma 3 4 7 2 4 2" xfId="7524" xr:uid="{00000000-0005-0000-0000-0000841E0000}"/>
    <cellStyle name="Comma 3 4 7 2 5" xfId="5123" xr:uid="{00000000-0005-0000-0000-0000851E0000}"/>
    <cellStyle name="Comma 3 4 7 3" xfId="515" xr:uid="{00000000-0005-0000-0000-0000861E0000}"/>
    <cellStyle name="Comma 3 4 7 3 2" xfId="1316" xr:uid="{00000000-0005-0000-0000-0000871E0000}"/>
    <cellStyle name="Comma 3 4 7 3 2 2" xfId="3721" xr:uid="{00000000-0005-0000-0000-0000881E0000}"/>
    <cellStyle name="Comma 3 4 7 3 2 2 2" xfId="8524" xr:uid="{00000000-0005-0000-0000-0000891E0000}"/>
    <cellStyle name="Comma 3 4 7 3 2 3" xfId="6123" xr:uid="{00000000-0005-0000-0000-00008A1E0000}"/>
    <cellStyle name="Comma 3 4 7 3 3" xfId="2116" xr:uid="{00000000-0005-0000-0000-00008B1E0000}"/>
    <cellStyle name="Comma 3 4 7 3 3 2" xfId="4521" xr:uid="{00000000-0005-0000-0000-00008C1E0000}"/>
    <cellStyle name="Comma 3 4 7 3 3 2 2" xfId="9324" xr:uid="{00000000-0005-0000-0000-00008D1E0000}"/>
    <cellStyle name="Comma 3 4 7 3 3 3" xfId="6923" xr:uid="{00000000-0005-0000-0000-00008E1E0000}"/>
    <cellStyle name="Comma 3 4 7 3 4" xfId="2921" xr:uid="{00000000-0005-0000-0000-00008F1E0000}"/>
    <cellStyle name="Comma 3 4 7 3 4 2" xfId="7724" xr:uid="{00000000-0005-0000-0000-0000901E0000}"/>
    <cellStyle name="Comma 3 4 7 3 5" xfId="5323" xr:uid="{00000000-0005-0000-0000-0000911E0000}"/>
    <cellStyle name="Comma 3 4 7 4" xfId="715" xr:uid="{00000000-0005-0000-0000-0000921E0000}"/>
    <cellStyle name="Comma 3 4 7 4 2" xfId="1516" xr:uid="{00000000-0005-0000-0000-0000931E0000}"/>
    <cellStyle name="Comma 3 4 7 4 2 2" xfId="3921" xr:uid="{00000000-0005-0000-0000-0000941E0000}"/>
    <cellStyle name="Comma 3 4 7 4 2 2 2" xfId="8724" xr:uid="{00000000-0005-0000-0000-0000951E0000}"/>
    <cellStyle name="Comma 3 4 7 4 2 3" xfId="6323" xr:uid="{00000000-0005-0000-0000-0000961E0000}"/>
    <cellStyle name="Comma 3 4 7 4 3" xfId="2316" xr:uid="{00000000-0005-0000-0000-0000971E0000}"/>
    <cellStyle name="Comma 3 4 7 4 3 2" xfId="4721" xr:uid="{00000000-0005-0000-0000-0000981E0000}"/>
    <cellStyle name="Comma 3 4 7 4 3 2 2" xfId="9524" xr:uid="{00000000-0005-0000-0000-0000991E0000}"/>
    <cellStyle name="Comma 3 4 7 4 3 3" xfId="7123" xr:uid="{00000000-0005-0000-0000-00009A1E0000}"/>
    <cellStyle name="Comma 3 4 7 4 4" xfId="3121" xr:uid="{00000000-0005-0000-0000-00009B1E0000}"/>
    <cellStyle name="Comma 3 4 7 4 4 2" xfId="7924" xr:uid="{00000000-0005-0000-0000-00009C1E0000}"/>
    <cellStyle name="Comma 3 4 7 4 5" xfId="5523" xr:uid="{00000000-0005-0000-0000-00009D1E0000}"/>
    <cellStyle name="Comma 3 4 7 5" xfId="916" xr:uid="{00000000-0005-0000-0000-00009E1E0000}"/>
    <cellStyle name="Comma 3 4 7 5 2" xfId="3321" xr:uid="{00000000-0005-0000-0000-00009F1E0000}"/>
    <cellStyle name="Comma 3 4 7 5 2 2" xfId="8124" xr:uid="{00000000-0005-0000-0000-0000A01E0000}"/>
    <cellStyle name="Comma 3 4 7 5 3" xfId="5723" xr:uid="{00000000-0005-0000-0000-0000A11E0000}"/>
    <cellStyle name="Comma 3 4 7 6" xfId="1716" xr:uid="{00000000-0005-0000-0000-0000A21E0000}"/>
    <cellStyle name="Comma 3 4 7 6 2" xfId="4121" xr:uid="{00000000-0005-0000-0000-0000A31E0000}"/>
    <cellStyle name="Comma 3 4 7 6 2 2" xfId="8924" xr:uid="{00000000-0005-0000-0000-0000A41E0000}"/>
    <cellStyle name="Comma 3 4 7 6 3" xfId="6523" xr:uid="{00000000-0005-0000-0000-0000A51E0000}"/>
    <cellStyle name="Comma 3 4 7 7" xfId="2521" xr:uid="{00000000-0005-0000-0000-0000A61E0000}"/>
    <cellStyle name="Comma 3 4 7 7 2" xfId="7324" xr:uid="{00000000-0005-0000-0000-0000A71E0000}"/>
    <cellStyle name="Comma 3 4 7 8" xfId="4923" xr:uid="{00000000-0005-0000-0000-0000A81E0000}"/>
    <cellStyle name="Comma 3 4 8" xfId="215" xr:uid="{00000000-0005-0000-0000-0000A91E0000}"/>
    <cellStyle name="Comma 3 4 8 2" xfId="1016" xr:uid="{00000000-0005-0000-0000-0000AA1E0000}"/>
    <cellStyle name="Comma 3 4 8 2 2" xfId="3421" xr:uid="{00000000-0005-0000-0000-0000AB1E0000}"/>
    <cellStyle name="Comma 3 4 8 2 2 2" xfId="8224" xr:uid="{00000000-0005-0000-0000-0000AC1E0000}"/>
    <cellStyle name="Comma 3 4 8 2 3" xfId="5823" xr:uid="{00000000-0005-0000-0000-0000AD1E0000}"/>
    <cellStyle name="Comma 3 4 8 3" xfId="1816" xr:uid="{00000000-0005-0000-0000-0000AE1E0000}"/>
    <cellStyle name="Comma 3 4 8 3 2" xfId="4221" xr:uid="{00000000-0005-0000-0000-0000AF1E0000}"/>
    <cellStyle name="Comma 3 4 8 3 2 2" xfId="9024" xr:uid="{00000000-0005-0000-0000-0000B01E0000}"/>
    <cellStyle name="Comma 3 4 8 3 3" xfId="6623" xr:uid="{00000000-0005-0000-0000-0000B11E0000}"/>
    <cellStyle name="Comma 3 4 8 4" xfId="2621" xr:uid="{00000000-0005-0000-0000-0000B21E0000}"/>
    <cellStyle name="Comma 3 4 8 4 2" xfId="7424" xr:uid="{00000000-0005-0000-0000-0000B31E0000}"/>
    <cellStyle name="Comma 3 4 8 5" xfId="5023" xr:uid="{00000000-0005-0000-0000-0000B41E0000}"/>
    <cellStyle name="Comma 3 4 9" xfId="415" xr:uid="{00000000-0005-0000-0000-0000B51E0000}"/>
    <cellStyle name="Comma 3 4 9 2" xfId="1216" xr:uid="{00000000-0005-0000-0000-0000B61E0000}"/>
    <cellStyle name="Comma 3 4 9 2 2" xfId="3621" xr:uid="{00000000-0005-0000-0000-0000B71E0000}"/>
    <cellStyle name="Comma 3 4 9 2 2 2" xfId="8424" xr:uid="{00000000-0005-0000-0000-0000B81E0000}"/>
    <cellStyle name="Comma 3 4 9 2 3" xfId="6023" xr:uid="{00000000-0005-0000-0000-0000B91E0000}"/>
    <cellStyle name="Comma 3 4 9 3" xfId="2016" xr:uid="{00000000-0005-0000-0000-0000BA1E0000}"/>
    <cellStyle name="Comma 3 4 9 3 2" xfId="4421" xr:uid="{00000000-0005-0000-0000-0000BB1E0000}"/>
    <cellStyle name="Comma 3 4 9 3 2 2" xfId="9224" xr:uid="{00000000-0005-0000-0000-0000BC1E0000}"/>
    <cellStyle name="Comma 3 4 9 3 3" xfId="6823" xr:uid="{00000000-0005-0000-0000-0000BD1E0000}"/>
    <cellStyle name="Comma 3 4 9 4" xfId="2821" xr:uid="{00000000-0005-0000-0000-0000BE1E0000}"/>
    <cellStyle name="Comma 3 4 9 4 2" xfId="7624" xr:uid="{00000000-0005-0000-0000-0000BF1E0000}"/>
    <cellStyle name="Comma 3 4 9 5" xfId="5223" xr:uid="{00000000-0005-0000-0000-0000C01E0000}"/>
    <cellStyle name="Comma 3 5" xfId="16" xr:uid="{00000000-0005-0000-0000-0000C11E0000}"/>
    <cellStyle name="Comma 3 5 10" xfId="617" xr:uid="{00000000-0005-0000-0000-0000C21E0000}"/>
    <cellStyle name="Comma 3 5 10 2" xfId="1418" xr:uid="{00000000-0005-0000-0000-0000C31E0000}"/>
    <cellStyle name="Comma 3 5 10 2 2" xfId="3823" xr:uid="{00000000-0005-0000-0000-0000C41E0000}"/>
    <cellStyle name="Comma 3 5 10 2 2 2" xfId="8626" xr:uid="{00000000-0005-0000-0000-0000C51E0000}"/>
    <cellStyle name="Comma 3 5 10 2 3" xfId="6225" xr:uid="{00000000-0005-0000-0000-0000C61E0000}"/>
    <cellStyle name="Comma 3 5 10 3" xfId="2218" xr:uid="{00000000-0005-0000-0000-0000C71E0000}"/>
    <cellStyle name="Comma 3 5 10 3 2" xfId="4623" xr:uid="{00000000-0005-0000-0000-0000C81E0000}"/>
    <cellStyle name="Comma 3 5 10 3 2 2" xfId="9426" xr:uid="{00000000-0005-0000-0000-0000C91E0000}"/>
    <cellStyle name="Comma 3 5 10 3 3" xfId="7025" xr:uid="{00000000-0005-0000-0000-0000CA1E0000}"/>
    <cellStyle name="Comma 3 5 10 4" xfId="3023" xr:uid="{00000000-0005-0000-0000-0000CB1E0000}"/>
    <cellStyle name="Comma 3 5 10 4 2" xfId="7826" xr:uid="{00000000-0005-0000-0000-0000CC1E0000}"/>
    <cellStyle name="Comma 3 5 10 5" xfId="5425" xr:uid="{00000000-0005-0000-0000-0000CD1E0000}"/>
    <cellStyle name="Comma 3 5 11" xfId="818" xr:uid="{00000000-0005-0000-0000-0000CE1E0000}"/>
    <cellStyle name="Comma 3 5 11 2" xfId="3223" xr:uid="{00000000-0005-0000-0000-0000CF1E0000}"/>
    <cellStyle name="Comma 3 5 11 2 2" xfId="8026" xr:uid="{00000000-0005-0000-0000-0000D01E0000}"/>
    <cellStyle name="Comma 3 5 11 3" xfId="5625" xr:uid="{00000000-0005-0000-0000-0000D11E0000}"/>
    <cellStyle name="Comma 3 5 12" xfId="1618" xr:uid="{00000000-0005-0000-0000-0000D21E0000}"/>
    <cellStyle name="Comma 3 5 12 2" xfId="4023" xr:uid="{00000000-0005-0000-0000-0000D31E0000}"/>
    <cellStyle name="Comma 3 5 12 2 2" xfId="8826" xr:uid="{00000000-0005-0000-0000-0000D41E0000}"/>
    <cellStyle name="Comma 3 5 12 3" xfId="6425" xr:uid="{00000000-0005-0000-0000-0000D51E0000}"/>
    <cellStyle name="Comma 3 5 13" xfId="2423" xr:uid="{00000000-0005-0000-0000-0000D61E0000}"/>
    <cellStyle name="Comma 3 5 13 2" xfId="7226" xr:uid="{00000000-0005-0000-0000-0000D71E0000}"/>
    <cellStyle name="Comma 3 5 14" xfId="4825" xr:uid="{00000000-0005-0000-0000-0000D81E0000}"/>
    <cellStyle name="Comma 3 5 2" xfId="26" xr:uid="{00000000-0005-0000-0000-0000D91E0000}"/>
    <cellStyle name="Comma 3 5 2 10" xfId="4835" xr:uid="{00000000-0005-0000-0000-0000DA1E0000}"/>
    <cellStyle name="Comma 3 5 2 2" xfId="77" xr:uid="{00000000-0005-0000-0000-0000DB1E0000}"/>
    <cellStyle name="Comma 3 5 2 2 2" xfId="177" xr:uid="{00000000-0005-0000-0000-0000DC1E0000}"/>
    <cellStyle name="Comma 3 5 2 2 2 2" xfId="377" xr:uid="{00000000-0005-0000-0000-0000DD1E0000}"/>
    <cellStyle name="Comma 3 5 2 2 2 2 2" xfId="1178" xr:uid="{00000000-0005-0000-0000-0000DE1E0000}"/>
    <cellStyle name="Comma 3 5 2 2 2 2 2 2" xfId="3583" xr:uid="{00000000-0005-0000-0000-0000DF1E0000}"/>
    <cellStyle name="Comma 3 5 2 2 2 2 2 2 2" xfId="8386" xr:uid="{00000000-0005-0000-0000-0000E01E0000}"/>
    <cellStyle name="Comma 3 5 2 2 2 2 2 3" xfId="5985" xr:uid="{00000000-0005-0000-0000-0000E11E0000}"/>
    <cellStyle name="Comma 3 5 2 2 2 2 3" xfId="1978" xr:uid="{00000000-0005-0000-0000-0000E21E0000}"/>
    <cellStyle name="Comma 3 5 2 2 2 2 3 2" xfId="4383" xr:uid="{00000000-0005-0000-0000-0000E31E0000}"/>
    <cellStyle name="Comma 3 5 2 2 2 2 3 2 2" xfId="9186" xr:uid="{00000000-0005-0000-0000-0000E41E0000}"/>
    <cellStyle name="Comma 3 5 2 2 2 2 3 3" xfId="6785" xr:uid="{00000000-0005-0000-0000-0000E51E0000}"/>
    <cellStyle name="Comma 3 5 2 2 2 2 4" xfId="2783" xr:uid="{00000000-0005-0000-0000-0000E61E0000}"/>
    <cellStyle name="Comma 3 5 2 2 2 2 4 2" xfId="7586" xr:uid="{00000000-0005-0000-0000-0000E71E0000}"/>
    <cellStyle name="Comma 3 5 2 2 2 2 5" xfId="5185" xr:uid="{00000000-0005-0000-0000-0000E81E0000}"/>
    <cellStyle name="Comma 3 5 2 2 2 3" xfId="577" xr:uid="{00000000-0005-0000-0000-0000E91E0000}"/>
    <cellStyle name="Comma 3 5 2 2 2 3 2" xfId="1378" xr:uid="{00000000-0005-0000-0000-0000EA1E0000}"/>
    <cellStyle name="Comma 3 5 2 2 2 3 2 2" xfId="3783" xr:uid="{00000000-0005-0000-0000-0000EB1E0000}"/>
    <cellStyle name="Comma 3 5 2 2 2 3 2 2 2" xfId="8586" xr:uid="{00000000-0005-0000-0000-0000EC1E0000}"/>
    <cellStyle name="Comma 3 5 2 2 2 3 2 3" xfId="6185" xr:uid="{00000000-0005-0000-0000-0000ED1E0000}"/>
    <cellStyle name="Comma 3 5 2 2 2 3 3" xfId="2178" xr:uid="{00000000-0005-0000-0000-0000EE1E0000}"/>
    <cellStyle name="Comma 3 5 2 2 2 3 3 2" xfId="4583" xr:uid="{00000000-0005-0000-0000-0000EF1E0000}"/>
    <cellStyle name="Comma 3 5 2 2 2 3 3 2 2" xfId="9386" xr:uid="{00000000-0005-0000-0000-0000F01E0000}"/>
    <cellStyle name="Comma 3 5 2 2 2 3 3 3" xfId="6985" xr:uid="{00000000-0005-0000-0000-0000F11E0000}"/>
    <cellStyle name="Comma 3 5 2 2 2 3 4" xfId="2983" xr:uid="{00000000-0005-0000-0000-0000F21E0000}"/>
    <cellStyle name="Comma 3 5 2 2 2 3 4 2" xfId="7786" xr:uid="{00000000-0005-0000-0000-0000F31E0000}"/>
    <cellStyle name="Comma 3 5 2 2 2 3 5" xfId="5385" xr:uid="{00000000-0005-0000-0000-0000F41E0000}"/>
    <cellStyle name="Comma 3 5 2 2 2 4" xfId="777" xr:uid="{00000000-0005-0000-0000-0000F51E0000}"/>
    <cellStyle name="Comma 3 5 2 2 2 4 2" xfId="1578" xr:uid="{00000000-0005-0000-0000-0000F61E0000}"/>
    <cellStyle name="Comma 3 5 2 2 2 4 2 2" xfId="3983" xr:uid="{00000000-0005-0000-0000-0000F71E0000}"/>
    <cellStyle name="Comma 3 5 2 2 2 4 2 2 2" xfId="8786" xr:uid="{00000000-0005-0000-0000-0000F81E0000}"/>
    <cellStyle name="Comma 3 5 2 2 2 4 2 3" xfId="6385" xr:uid="{00000000-0005-0000-0000-0000F91E0000}"/>
    <cellStyle name="Comma 3 5 2 2 2 4 3" xfId="2378" xr:uid="{00000000-0005-0000-0000-0000FA1E0000}"/>
    <cellStyle name="Comma 3 5 2 2 2 4 3 2" xfId="4783" xr:uid="{00000000-0005-0000-0000-0000FB1E0000}"/>
    <cellStyle name="Comma 3 5 2 2 2 4 3 2 2" xfId="9586" xr:uid="{00000000-0005-0000-0000-0000FC1E0000}"/>
    <cellStyle name="Comma 3 5 2 2 2 4 3 3" xfId="7185" xr:uid="{00000000-0005-0000-0000-0000FD1E0000}"/>
    <cellStyle name="Comma 3 5 2 2 2 4 4" xfId="3183" xr:uid="{00000000-0005-0000-0000-0000FE1E0000}"/>
    <cellStyle name="Comma 3 5 2 2 2 4 4 2" xfId="7986" xr:uid="{00000000-0005-0000-0000-0000FF1E0000}"/>
    <cellStyle name="Comma 3 5 2 2 2 4 5" xfId="5585" xr:uid="{00000000-0005-0000-0000-0000001F0000}"/>
    <cellStyle name="Comma 3 5 2 2 2 5" xfId="978" xr:uid="{00000000-0005-0000-0000-0000011F0000}"/>
    <cellStyle name="Comma 3 5 2 2 2 5 2" xfId="3383" xr:uid="{00000000-0005-0000-0000-0000021F0000}"/>
    <cellStyle name="Comma 3 5 2 2 2 5 2 2" xfId="8186" xr:uid="{00000000-0005-0000-0000-0000031F0000}"/>
    <cellStyle name="Comma 3 5 2 2 2 5 3" xfId="5785" xr:uid="{00000000-0005-0000-0000-0000041F0000}"/>
    <cellStyle name="Comma 3 5 2 2 2 6" xfId="1778" xr:uid="{00000000-0005-0000-0000-0000051F0000}"/>
    <cellStyle name="Comma 3 5 2 2 2 6 2" xfId="4183" xr:uid="{00000000-0005-0000-0000-0000061F0000}"/>
    <cellStyle name="Comma 3 5 2 2 2 6 2 2" xfId="8986" xr:uid="{00000000-0005-0000-0000-0000071F0000}"/>
    <cellStyle name="Comma 3 5 2 2 2 6 3" xfId="6585" xr:uid="{00000000-0005-0000-0000-0000081F0000}"/>
    <cellStyle name="Comma 3 5 2 2 2 7" xfId="2583" xr:uid="{00000000-0005-0000-0000-0000091F0000}"/>
    <cellStyle name="Comma 3 5 2 2 2 7 2" xfId="7386" xr:uid="{00000000-0005-0000-0000-00000A1F0000}"/>
    <cellStyle name="Comma 3 5 2 2 2 8" xfId="4985" xr:uid="{00000000-0005-0000-0000-00000B1F0000}"/>
    <cellStyle name="Comma 3 5 2 2 3" xfId="277" xr:uid="{00000000-0005-0000-0000-00000C1F0000}"/>
    <cellStyle name="Comma 3 5 2 2 3 2" xfId="1078" xr:uid="{00000000-0005-0000-0000-00000D1F0000}"/>
    <cellStyle name="Comma 3 5 2 2 3 2 2" xfId="3483" xr:uid="{00000000-0005-0000-0000-00000E1F0000}"/>
    <cellStyle name="Comma 3 5 2 2 3 2 2 2" xfId="8286" xr:uid="{00000000-0005-0000-0000-00000F1F0000}"/>
    <cellStyle name="Comma 3 5 2 2 3 2 3" xfId="5885" xr:uid="{00000000-0005-0000-0000-0000101F0000}"/>
    <cellStyle name="Comma 3 5 2 2 3 3" xfId="1878" xr:uid="{00000000-0005-0000-0000-0000111F0000}"/>
    <cellStyle name="Comma 3 5 2 2 3 3 2" xfId="4283" xr:uid="{00000000-0005-0000-0000-0000121F0000}"/>
    <cellStyle name="Comma 3 5 2 2 3 3 2 2" xfId="9086" xr:uid="{00000000-0005-0000-0000-0000131F0000}"/>
    <cellStyle name="Comma 3 5 2 2 3 3 3" xfId="6685" xr:uid="{00000000-0005-0000-0000-0000141F0000}"/>
    <cellStyle name="Comma 3 5 2 2 3 4" xfId="2683" xr:uid="{00000000-0005-0000-0000-0000151F0000}"/>
    <cellStyle name="Comma 3 5 2 2 3 4 2" xfId="7486" xr:uid="{00000000-0005-0000-0000-0000161F0000}"/>
    <cellStyle name="Comma 3 5 2 2 3 5" xfId="5085" xr:uid="{00000000-0005-0000-0000-0000171F0000}"/>
    <cellStyle name="Comma 3 5 2 2 4" xfId="477" xr:uid="{00000000-0005-0000-0000-0000181F0000}"/>
    <cellStyle name="Comma 3 5 2 2 4 2" xfId="1278" xr:uid="{00000000-0005-0000-0000-0000191F0000}"/>
    <cellStyle name="Comma 3 5 2 2 4 2 2" xfId="3683" xr:uid="{00000000-0005-0000-0000-00001A1F0000}"/>
    <cellStyle name="Comma 3 5 2 2 4 2 2 2" xfId="8486" xr:uid="{00000000-0005-0000-0000-00001B1F0000}"/>
    <cellStyle name="Comma 3 5 2 2 4 2 3" xfId="6085" xr:uid="{00000000-0005-0000-0000-00001C1F0000}"/>
    <cellStyle name="Comma 3 5 2 2 4 3" xfId="2078" xr:uid="{00000000-0005-0000-0000-00001D1F0000}"/>
    <cellStyle name="Comma 3 5 2 2 4 3 2" xfId="4483" xr:uid="{00000000-0005-0000-0000-00001E1F0000}"/>
    <cellStyle name="Comma 3 5 2 2 4 3 2 2" xfId="9286" xr:uid="{00000000-0005-0000-0000-00001F1F0000}"/>
    <cellStyle name="Comma 3 5 2 2 4 3 3" xfId="6885" xr:uid="{00000000-0005-0000-0000-0000201F0000}"/>
    <cellStyle name="Comma 3 5 2 2 4 4" xfId="2883" xr:uid="{00000000-0005-0000-0000-0000211F0000}"/>
    <cellStyle name="Comma 3 5 2 2 4 4 2" xfId="7686" xr:uid="{00000000-0005-0000-0000-0000221F0000}"/>
    <cellStyle name="Comma 3 5 2 2 4 5" xfId="5285" xr:uid="{00000000-0005-0000-0000-0000231F0000}"/>
    <cellStyle name="Comma 3 5 2 2 5" xfId="677" xr:uid="{00000000-0005-0000-0000-0000241F0000}"/>
    <cellStyle name="Comma 3 5 2 2 5 2" xfId="1478" xr:uid="{00000000-0005-0000-0000-0000251F0000}"/>
    <cellStyle name="Comma 3 5 2 2 5 2 2" xfId="3883" xr:uid="{00000000-0005-0000-0000-0000261F0000}"/>
    <cellStyle name="Comma 3 5 2 2 5 2 2 2" xfId="8686" xr:uid="{00000000-0005-0000-0000-0000271F0000}"/>
    <cellStyle name="Comma 3 5 2 2 5 2 3" xfId="6285" xr:uid="{00000000-0005-0000-0000-0000281F0000}"/>
    <cellStyle name="Comma 3 5 2 2 5 3" xfId="2278" xr:uid="{00000000-0005-0000-0000-0000291F0000}"/>
    <cellStyle name="Comma 3 5 2 2 5 3 2" xfId="4683" xr:uid="{00000000-0005-0000-0000-00002A1F0000}"/>
    <cellStyle name="Comma 3 5 2 2 5 3 2 2" xfId="9486" xr:uid="{00000000-0005-0000-0000-00002B1F0000}"/>
    <cellStyle name="Comma 3 5 2 2 5 3 3" xfId="7085" xr:uid="{00000000-0005-0000-0000-00002C1F0000}"/>
    <cellStyle name="Comma 3 5 2 2 5 4" xfId="3083" xr:uid="{00000000-0005-0000-0000-00002D1F0000}"/>
    <cellStyle name="Comma 3 5 2 2 5 4 2" xfId="7886" xr:uid="{00000000-0005-0000-0000-00002E1F0000}"/>
    <cellStyle name="Comma 3 5 2 2 5 5" xfId="5485" xr:uid="{00000000-0005-0000-0000-00002F1F0000}"/>
    <cellStyle name="Comma 3 5 2 2 6" xfId="878" xr:uid="{00000000-0005-0000-0000-0000301F0000}"/>
    <cellStyle name="Comma 3 5 2 2 6 2" xfId="3283" xr:uid="{00000000-0005-0000-0000-0000311F0000}"/>
    <cellStyle name="Comma 3 5 2 2 6 2 2" xfId="8086" xr:uid="{00000000-0005-0000-0000-0000321F0000}"/>
    <cellStyle name="Comma 3 5 2 2 6 3" xfId="5685" xr:uid="{00000000-0005-0000-0000-0000331F0000}"/>
    <cellStyle name="Comma 3 5 2 2 7" xfId="1678" xr:uid="{00000000-0005-0000-0000-0000341F0000}"/>
    <cellStyle name="Comma 3 5 2 2 7 2" xfId="4083" xr:uid="{00000000-0005-0000-0000-0000351F0000}"/>
    <cellStyle name="Comma 3 5 2 2 7 2 2" xfId="8886" xr:uid="{00000000-0005-0000-0000-0000361F0000}"/>
    <cellStyle name="Comma 3 5 2 2 7 3" xfId="6485" xr:uid="{00000000-0005-0000-0000-0000371F0000}"/>
    <cellStyle name="Comma 3 5 2 2 8" xfId="2483" xr:uid="{00000000-0005-0000-0000-0000381F0000}"/>
    <cellStyle name="Comma 3 5 2 2 8 2" xfId="7286" xr:uid="{00000000-0005-0000-0000-0000391F0000}"/>
    <cellStyle name="Comma 3 5 2 2 9" xfId="4885" xr:uid="{00000000-0005-0000-0000-00003A1F0000}"/>
    <cellStyle name="Comma 3 5 2 3" xfId="127" xr:uid="{00000000-0005-0000-0000-00003B1F0000}"/>
    <cellStyle name="Comma 3 5 2 3 2" xfId="327" xr:uid="{00000000-0005-0000-0000-00003C1F0000}"/>
    <cellStyle name="Comma 3 5 2 3 2 2" xfId="1128" xr:uid="{00000000-0005-0000-0000-00003D1F0000}"/>
    <cellStyle name="Comma 3 5 2 3 2 2 2" xfId="3533" xr:uid="{00000000-0005-0000-0000-00003E1F0000}"/>
    <cellStyle name="Comma 3 5 2 3 2 2 2 2" xfId="8336" xr:uid="{00000000-0005-0000-0000-00003F1F0000}"/>
    <cellStyle name="Comma 3 5 2 3 2 2 3" xfId="5935" xr:uid="{00000000-0005-0000-0000-0000401F0000}"/>
    <cellStyle name="Comma 3 5 2 3 2 3" xfId="1928" xr:uid="{00000000-0005-0000-0000-0000411F0000}"/>
    <cellStyle name="Comma 3 5 2 3 2 3 2" xfId="4333" xr:uid="{00000000-0005-0000-0000-0000421F0000}"/>
    <cellStyle name="Comma 3 5 2 3 2 3 2 2" xfId="9136" xr:uid="{00000000-0005-0000-0000-0000431F0000}"/>
    <cellStyle name="Comma 3 5 2 3 2 3 3" xfId="6735" xr:uid="{00000000-0005-0000-0000-0000441F0000}"/>
    <cellStyle name="Comma 3 5 2 3 2 4" xfId="2733" xr:uid="{00000000-0005-0000-0000-0000451F0000}"/>
    <cellStyle name="Comma 3 5 2 3 2 4 2" xfId="7536" xr:uid="{00000000-0005-0000-0000-0000461F0000}"/>
    <cellStyle name="Comma 3 5 2 3 2 5" xfId="5135" xr:uid="{00000000-0005-0000-0000-0000471F0000}"/>
    <cellStyle name="Comma 3 5 2 3 3" xfId="527" xr:uid="{00000000-0005-0000-0000-0000481F0000}"/>
    <cellStyle name="Comma 3 5 2 3 3 2" xfId="1328" xr:uid="{00000000-0005-0000-0000-0000491F0000}"/>
    <cellStyle name="Comma 3 5 2 3 3 2 2" xfId="3733" xr:uid="{00000000-0005-0000-0000-00004A1F0000}"/>
    <cellStyle name="Comma 3 5 2 3 3 2 2 2" xfId="8536" xr:uid="{00000000-0005-0000-0000-00004B1F0000}"/>
    <cellStyle name="Comma 3 5 2 3 3 2 3" xfId="6135" xr:uid="{00000000-0005-0000-0000-00004C1F0000}"/>
    <cellStyle name="Comma 3 5 2 3 3 3" xfId="2128" xr:uid="{00000000-0005-0000-0000-00004D1F0000}"/>
    <cellStyle name="Comma 3 5 2 3 3 3 2" xfId="4533" xr:uid="{00000000-0005-0000-0000-00004E1F0000}"/>
    <cellStyle name="Comma 3 5 2 3 3 3 2 2" xfId="9336" xr:uid="{00000000-0005-0000-0000-00004F1F0000}"/>
    <cellStyle name="Comma 3 5 2 3 3 3 3" xfId="6935" xr:uid="{00000000-0005-0000-0000-0000501F0000}"/>
    <cellStyle name="Comma 3 5 2 3 3 4" xfId="2933" xr:uid="{00000000-0005-0000-0000-0000511F0000}"/>
    <cellStyle name="Comma 3 5 2 3 3 4 2" xfId="7736" xr:uid="{00000000-0005-0000-0000-0000521F0000}"/>
    <cellStyle name="Comma 3 5 2 3 3 5" xfId="5335" xr:uid="{00000000-0005-0000-0000-0000531F0000}"/>
    <cellStyle name="Comma 3 5 2 3 4" xfId="727" xr:uid="{00000000-0005-0000-0000-0000541F0000}"/>
    <cellStyle name="Comma 3 5 2 3 4 2" xfId="1528" xr:uid="{00000000-0005-0000-0000-0000551F0000}"/>
    <cellStyle name="Comma 3 5 2 3 4 2 2" xfId="3933" xr:uid="{00000000-0005-0000-0000-0000561F0000}"/>
    <cellStyle name="Comma 3 5 2 3 4 2 2 2" xfId="8736" xr:uid="{00000000-0005-0000-0000-0000571F0000}"/>
    <cellStyle name="Comma 3 5 2 3 4 2 3" xfId="6335" xr:uid="{00000000-0005-0000-0000-0000581F0000}"/>
    <cellStyle name="Comma 3 5 2 3 4 3" xfId="2328" xr:uid="{00000000-0005-0000-0000-0000591F0000}"/>
    <cellStyle name="Comma 3 5 2 3 4 3 2" xfId="4733" xr:uid="{00000000-0005-0000-0000-00005A1F0000}"/>
    <cellStyle name="Comma 3 5 2 3 4 3 2 2" xfId="9536" xr:uid="{00000000-0005-0000-0000-00005B1F0000}"/>
    <cellStyle name="Comma 3 5 2 3 4 3 3" xfId="7135" xr:uid="{00000000-0005-0000-0000-00005C1F0000}"/>
    <cellStyle name="Comma 3 5 2 3 4 4" xfId="3133" xr:uid="{00000000-0005-0000-0000-00005D1F0000}"/>
    <cellStyle name="Comma 3 5 2 3 4 4 2" xfId="7936" xr:uid="{00000000-0005-0000-0000-00005E1F0000}"/>
    <cellStyle name="Comma 3 5 2 3 4 5" xfId="5535" xr:uid="{00000000-0005-0000-0000-00005F1F0000}"/>
    <cellStyle name="Comma 3 5 2 3 5" xfId="928" xr:uid="{00000000-0005-0000-0000-0000601F0000}"/>
    <cellStyle name="Comma 3 5 2 3 5 2" xfId="3333" xr:uid="{00000000-0005-0000-0000-0000611F0000}"/>
    <cellStyle name="Comma 3 5 2 3 5 2 2" xfId="8136" xr:uid="{00000000-0005-0000-0000-0000621F0000}"/>
    <cellStyle name="Comma 3 5 2 3 5 3" xfId="5735" xr:uid="{00000000-0005-0000-0000-0000631F0000}"/>
    <cellStyle name="Comma 3 5 2 3 6" xfId="1728" xr:uid="{00000000-0005-0000-0000-0000641F0000}"/>
    <cellStyle name="Comma 3 5 2 3 6 2" xfId="4133" xr:uid="{00000000-0005-0000-0000-0000651F0000}"/>
    <cellStyle name="Comma 3 5 2 3 6 2 2" xfId="8936" xr:uid="{00000000-0005-0000-0000-0000661F0000}"/>
    <cellStyle name="Comma 3 5 2 3 6 3" xfId="6535" xr:uid="{00000000-0005-0000-0000-0000671F0000}"/>
    <cellStyle name="Comma 3 5 2 3 7" xfId="2533" xr:uid="{00000000-0005-0000-0000-0000681F0000}"/>
    <cellStyle name="Comma 3 5 2 3 7 2" xfId="7336" xr:uid="{00000000-0005-0000-0000-0000691F0000}"/>
    <cellStyle name="Comma 3 5 2 3 8" xfId="4935" xr:uid="{00000000-0005-0000-0000-00006A1F0000}"/>
    <cellStyle name="Comma 3 5 2 4" xfId="227" xr:uid="{00000000-0005-0000-0000-00006B1F0000}"/>
    <cellStyle name="Comma 3 5 2 4 2" xfId="1028" xr:uid="{00000000-0005-0000-0000-00006C1F0000}"/>
    <cellStyle name="Comma 3 5 2 4 2 2" xfId="3433" xr:uid="{00000000-0005-0000-0000-00006D1F0000}"/>
    <cellStyle name="Comma 3 5 2 4 2 2 2" xfId="8236" xr:uid="{00000000-0005-0000-0000-00006E1F0000}"/>
    <cellStyle name="Comma 3 5 2 4 2 3" xfId="5835" xr:uid="{00000000-0005-0000-0000-00006F1F0000}"/>
    <cellStyle name="Comma 3 5 2 4 3" xfId="1828" xr:uid="{00000000-0005-0000-0000-0000701F0000}"/>
    <cellStyle name="Comma 3 5 2 4 3 2" xfId="4233" xr:uid="{00000000-0005-0000-0000-0000711F0000}"/>
    <cellStyle name="Comma 3 5 2 4 3 2 2" xfId="9036" xr:uid="{00000000-0005-0000-0000-0000721F0000}"/>
    <cellStyle name="Comma 3 5 2 4 3 3" xfId="6635" xr:uid="{00000000-0005-0000-0000-0000731F0000}"/>
    <cellStyle name="Comma 3 5 2 4 4" xfId="2633" xr:uid="{00000000-0005-0000-0000-0000741F0000}"/>
    <cellStyle name="Comma 3 5 2 4 4 2" xfId="7436" xr:uid="{00000000-0005-0000-0000-0000751F0000}"/>
    <cellStyle name="Comma 3 5 2 4 5" xfId="5035" xr:uid="{00000000-0005-0000-0000-0000761F0000}"/>
    <cellStyle name="Comma 3 5 2 5" xfId="427" xr:uid="{00000000-0005-0000-0000-0000771F0000}"/>
    <cellStyle name="Comma 3 5 2 5 2" xfId="1228" xr:uid="{00000000-0005-0000-0000-0000781F0000}"/>
    <cellStyle name="Comma 3 5 2 5 2 2" xfId="3633" xr:uid="{00000000-0005-0000-0000-0000791F0000}"/>
    <cellStyle name="Comma 3 5 2 5 2 2 2" xfId="8436" xr:uid="{00000000-0005-0000-0000-00007A1F0000}"/>
    <cellStyle name="Comma 3 5 2 5 2 3" xfId="6035" xr:uid="{00000000-0005-0000-0000-00007B1F0000}"/>
    <cellStyle name="Comma 3 5 2 5 3" xfId="2028" xr:uid="{00000000-0005-0000-0000-00007C1F0000}"/>
    <cellStyle name="Comma 3 5 2 5 3 2" xfId="4433" xr:uid="{00000000-0005-0000-0000-00007D1F0000}"/>
    <cellStyle name="Comma 3 5 2 5 3 2 2" xfId="9236" xr:uid="{00000000-0005-0000-0000-00007E1F0000}"/>
    <cellStyle name="Comma 3 5 2 5 3 3" xfId="6835" xr:uid="{00000000-0005-0000-0000-00007F1F0000}"/>
    <cellStyle name="Comma 3 5 2 5 4" xfId="2833" xr:uid="{00000000-0005-0000-0000-0000801F0000}"/>
    <cellStyle name="Comma 3 5 2 5 4 2" xfId="7636" xr:uid="{00000000-0005-0000-0000-0000811F0000}"/>
    <cellStyle name="Comma 3 5 2 5 5" xfId="5235" xr:uid="{00000000-0005-0000-0000-0000821F0000}"/>
    <cellStyle name="Comma 3 5 2 6" xfId="627" xr:uid="{00000000-0005-0000-0000-0000831F0000}"/>
    <cellStyle name="Comma 3 5 2 6 2" xfId="1428" xr:uid="{00000000-0005-0000-0000-0000841F0000}"/>
    <cellStyle name="Comma 3 5 2 6 2 2" xfId="3833" xr:uid="{00000000-0005-0000-0000-0000851F0000}"/>
    <cellStyle name="Comma 3 5 2 6 2 2 2" xfId="8636" xr:uid="{00000000-0005-0000-0000-0000861F0000}"/>
    <cellStyle name="Comma 3 5 2 6 2 3" xfId="6235" xr:uid="{00000000-0005-0000-0000-0000871F0000}"/>
    <cellStyle name="Comma 3 5 2 6 3" xfId="2228" xr:uid="{00000000-0005-0000-0000-0000881F0000}"/>
    <cellStyle name="Comma 3 5 2 6 3 2" xfId="4633" xr:uid="{00000000-0005-0000-0000-0000891F0000}"/>
    <cellStyle name="Comma 3 5 2 6 3 2 2" xfId="9436" xr:uid="{00000000-0005-0000-0000-00008A1F0000}"/>
    <cellStyle name="Comma 3 5 2 6 3 3" xfId="7035" xr:uid="{00000000-0005-0000-0000-00008B1F0000}"/>
    <cellStyle name="Comma 3 5 2 6 4" xfId="3033" xr:uid="{00000000-0005-0000-0000-00008C1F0000}"/>
    <cellStyle name="Comma 3 5 2 6 4 2" xfId="7836" xr:uid="{00000000-0005-0000-0000-00008D1F0000}"/>
    <cellStyle name="Comma 3 5 2 6 5" xfId="5435" xr:uid="{00000000-0005-0000-0000-00008E1F0000}"/>
    <cellStyle name="Comma 3 5 2 7" xfId="828" xr:uid="{00000000-0005-0000-0000-00008F1F0000}"/>
    <cellStyle name="Comma 3 5 2 7 2" xfId="3233" xr:uid="{00000000-0005-0000-0000-0000901F0000}"/>
    <cellStyle name="Comma 3 5 2 7 2 2" xfId="8036" xr:uid="{00000000-0005-0000-0000-0000911F0000}"/>
    <cellStyle name="Comma 3 5 2 7 3" xfId="5635" xr:uid="{00000000-0005-0000-0000-0000921F0000}"/>
    <cellStyle name="Comma 3 5 2 8" xfId="1628" xr:uid="{00000000-0005-0000-0000-0000931F0000}"/>
    <cellStyle name="Comma 3 5 2 8 2" xfId="4033" xr:uid="{00000000-0005-0000-0000-0000941F0000}"/>
    <cellStyle name="Comma 3 5 2 8 2 2" xfId="8836" xr:uid="{00000000-0005-0000-0000-0000951F0000}"/>
    <cellStyle name="Comma 3 5 2 8 3" xfId="6435" xr:uid="{00000000-0005-0000-0000-0000961F0000}"/>
    <cellStyle name="Comma 3 5 2 9" xfId="2433" xr:uid="{00000000-0005-0000-0000-0000971F0000}"/>
    <cellStyle name="Comma 3 5 2 9 2" xfId="7236" xr:uid="{00000000-0005-0000-0000-0000981F0000}"/>
    <cellStyle name="Comma 3 5 3" xfId="36" xr:uid="{00000000-0005-0000-0000-0000991F0000}"/>
    <cellStyle name="Comma 3 5 3 10" xfId="4845" xr:uid="{00000000-0005-0000-0000-00009A1F0000}"/>
    <cellStyle name="Comma 3 5 3 2" xfId="87" xr:uid="{00000000-0005-0000-0000-00009B1F0000}"/>
    <cellStyle name="Comma 3 5 3 2 2" xfId="187" xr:uid="{00000000-0005-0000-0000-00009C1F0000}"/>
    <cellStyle name="Comma 3 5 3 2 2 2" xfId="387" xr:uid="{00000000-0005-0000-0000-00009D1F0000}"/>
    <cellStyle name="Comma 3 5 3 2 2 2 2" xfId="1188" xr:uid="{00000000-0005-0000-0000-00009E1F0000}"/>
    <cellStyle name="Comma 3 5 3 2 2 2 2 2" xfId="3593" xr:uid="{00000000-0005-0000-0000-00009F1F0000}"/>
    <cellStyle name="Comma 3 5 3 2 2 2 2 2 2" xfId="8396" xr:uid="{00000000-0005-0000-0000-0000A01F0000}"/>
    <cellStyle name="Comma 3 5 3 2 2 2 2 3" xfId="5995" xr:uid="{00000000-0005-0000-0000-0000A11F0000}"/>
    <cellStyle name="Comma 3 5 3 2 2 2 3" xfId="1988" xr:uid="{00000000-0005-0000-0000-0000A21F0000}"/>
    <cellStyle name="Comma 3 5 3 2 2 2 3 2" xfId="4393" xr:uid="{00000000-0005-0000-0000-0000A31F0000}"/>
    <cellStyle name="Comma 3 5 3 2 2 2 3 2 2" xfId="9196" xr:uid="{00000000-0005-0000-0000-0000A41F0000}"/>
    <cellStyle name="Comma 3 5 3 2 2 2 3 3" xfId="6795" xr:uid="{00000000-0005-0000-0000-0000A51F0000}"/>
    <cellStyle name="Comma 3 5 3 2 2 2 4" xfId="2793" xr:uid="{00000000-0005-0000-0000-0000A61F0000}"/>
    <cellStyle name="Comma 3 5 3 2 2 2 4 2" xfId="7596" xr:uid="{00000000-0005-0000-0000-0000A71F0000}"/>
    <cellStyle name="Comma 3 5 3 2 2 2 5" xfId="5195" xr:uid="{00000000-0005-0000-0000-0000A81F0000}"/>
    <cellStyle name="Comma 3 5 3 2 2 3" xfId="587" xr:uid="{00000000-0005-0000-0000-0000A91F0000}"/>
    <cellStyle name="Comma 3 5 3 2 2 3 2" xfId="1388" xr:uid="{00000000-0005-0000-0000-0000AA1F0000}"/>
    <cellStyle name="Comma 3 5 3 2 2 3 2 2" xfId="3793" xr:uid="{00000000-0005-0000-0000-0000AB1F0000}"/>
    <cellStyle name="Comma 3 5 3 2 2 3 2 2 2" xfId="8596" xr:uid="{00000000-0005-0000-0000-0000AC1F0000}"/>
    <cellStyle name="Comma 3 5 3 2 2 3 2 3" xfId="6195" xr:uid="{00000000-0005-0000-0000-0000AD1F0000}"/>
    <cellStyle name="Comma 3 5 3 2 2 3 3" xfId="2188" xr:uid="{00000000-0005-0000-0000-0000AE1F0000}"/>
    <cellStyle name="Comma 3 5 3 2 2 3 3 2" xfId="4593" xr:uid="{00000000-0005-0000-0000-0000AF1F0000}"/>
    <cellStyle name="Comma 3 5 3 2 2 3 3 2 2" xfId="9396" xr:uid="{00000000-0005-0000-0000-0000B01F0000}"/>
    <cellStyle name="Comma 3 5 3 2 2 3 3 3" xfId="6995" xr:uid="{00000000-0005-0000-0000-0000B11F0000}"/>
    <cellStyle name="Comma 3 5 3 2 2 3 4" xfId="2993" xr:uid="{00000000-0005-0000-0000-0000B21F0000}"/>
    <cellStyle name="Comma 3 5 3 2 2 3 4 2" xfId="7796" xr:uid="{00000000-0005-0000-0000-0000B31F0000}"/>
    <cellStyle name="Comma 3 5 3 2 2 3 5" xfId="5395" xr:uid="{00000000-0005-0000-0000-0000B41F0000}"/>
    <cellStyle name="Comma 3 5 3 2 2 4" xfId="787" xr:uid="{00000000-0005-0000-0000-0000B51F0000}"/>
    <cellStyle name="Comma 3 5 3 2 2 4 2" xfId="1588" xr:uid="{00000000-0005-0000-0000-0000B61F0000}"/>
    <cellStyle name="Comma 3 5 3 2 2 4 2 2" xfId="3993" xr:uid="{00000000-0005-0000-0000-0000B71F0000}"/>
    <cellStyle name="Comma 3 5 3 2 2 4 2 2 2" xfId="8796" xr:uid="{00000000-0005-0000-0000-0000B81F0000}"/>
    <cellStyle name="Comma 3 5 3 2 2 4 2 3" xfId="6395" xr:uid="{00000000-0005-0000-0000-0000B91F0000}"/>
    <cellStyle name="Comma 3 5 3 2 2 4 3" xfId="2388" xr:uid="{00000000-0005-0000-0000-0000BA1F0000}"/>
    <cellStyle name="Comma 3 5 3 2 2 4 3 2" xfId="4793" xr:uid="{00000000-0005-0000-0000-0000BB1F0000}"/>
    <cellStyle name="Comma 3 5 3 2 2 4 3 2 2" xfId="9596" xr:uid="{00000000-0005-0000-0000-0000BC1F0000}"/>
    <cellStyle name="Comma 3 5 3 2 2 4 3 3" xfId="7195" xr:uid="{00000000-0005-0000-0000-0000BD1F0000}"/>
    <cellStyle name="Comma 3 5 3 2 2 4 4" xfId="3193" xr:uid="{00000000-0005-0000-0000-0000BE1F0000}"/>
    <cellStyle name="Comma 3 5 3 2 2 4 4 2" xfId="7996" xr:uid="{00000000-0005-0000-0000-0000BF1F0000}"/>
    <cellStyle name="Comma 3 5 3 2 2 4 5" xfId="5595" xr:uid="{00000000-0005-0000-0000-0000C01F0000}"/>
    <cellStyle name="Comma 3 5 3 2 2 5" xfId="988" xr:uid="{00000000-0005-0000-0000-0000C11F0000}"/>
    <cellStyle name="Comma 3 5 3 2 2 5 2" xfId="3393" xr:uid="{00000000-0005-0000-0000-0000C21F0000}"/>
    <cellStyle name="Comma 3 5 3 2 2 5 2 2" xfId="8196" xr:uid="{00000000-0005-0000-0000-0000C31F0000}"/>
    <cellStyle name="Comma 3 5 3 2 2 5 3" xfId="5795" xr:uid="{00000000-0005-0000-0000-0000C41F0000}"/>
    <cellStyle name="Comma 3 5 3 2 2 6" xfId="1788" xr:uid="{00000000-0005-0000-0000-0000C51F0000}"/>
    <cellStyle name="Comma 3 5 3 2 2 6 2" xfId="4193" xr:uid="{00000000-0005-0000-0000-0000C61F0000}"/>
    <cellStyle name="Comma 3 5 3 2 2 6 2 2" xfId="8996" xr:uid="{00000000-0005-0000-0000-0000C71F0000}"/>
    <cellStyle name="Comma 3 5 3 2 2 6 3" xfId="6595" xr:uid="{00000000-0005-0000-0000-0000C81F0000}"/>
    <cellStyle name="Comma 3 5 3 2 2 7" xfId="2593" xr:uid="{00000000-0005-0000-0000-0000C91F0000}"/>
    <cellStyle name="Comma 3 5 3 2 2 7 2" xfId="7396" xr:uid="{00000000-0005-0000-0000-0000CA1F0000}"/>
    <cellStyle name="Comma 3 5 3 2 2 8" xfId="4995" xr:uid="{00000000-0005-0000-0000-0000CB1F0000}"/>
    <cellStyle name="Comma 3 5 3 2 3" xfId="287" xr:uid="{00000000-0005-0000-0000-0000CC1F0000}"/>
    <cellStyle name="Comma 3 5 3 2 3 2" xfId="1088" xr:uid="{00000000-0005-0000-0000-0000CD1F0000}"/>
    <cellStyle name="Comma 3 5 3 2 3 2 2" xfId="3493" xr:uid="{00000000-0005-0000-0000-0000CE1F0000}"/>
    <cellStyle name="Comma 3 5 3 2 3 2 2 2" xfId="8296" xr:uid="{00000000-0005-0000-0000-0000CF1F0000}"/>
    <cellStyle name="Comma 3 5 3 2 3 2 3" xfId="5895" xr:uid="{00000000-0005-0000-0000-0000D01F0000}"/>
    <cellStyle name="Comma 3 5 3 2 3 3" xfId="1888" xr:uid="{00000000-0005-0000-0000-0000D11F0000}"/>
    <cellStyle name="Comma 3 5 3 2 3 3 2" xfId="4293" xr:uid="{00000000-0005-0000-0000-0000D21F0000}"/>
    <cellStyle name="Comma 3 5 3 2 3 3 2 2" xfId="9096" xr:uid="{00000000-0005-0000-0000-0000D31F0000}"/>
    <cellStyle name="Comma 3 5 3 2 3 3 3" xfId="6695" xr:uid="{00000000-0005-0000-0000-0000D41F0000}"/>
    <cellStyle name="Comma 3 5 3 2 3 4" xfId="2693" xr:uid="{00000000-0005-0000-0000-0000D51F0000}"/>
    <cellStyle name="Comma 3 5 3 2 3 4 2" xfId="7496" xr:uid="{00000000-0005-0000-0000-0000D61F0000}"/>
    <cellStyle name="Comma 3 5 3 2 3 5" xfId="5095" xr:uid="{00000000-0005-0000-0000-0000D71F0000}"/>
    <cellStyle name="Comma 3 5 3 2 4" xfId="487" xr:uid="{00000000-0005-0000-0000-0000D81F0000}"/>
    <cellStyle name="Comma 3 5 3 2 4 2" xfId="1288" xr:uid="{00000000-0005-0000-0000-0000D91F0000}"/>
    <cellStyle name="Comma 3 5 3 2 4 2 2" xfId="3693" xr:uid="{00000000-0005-0000-0000-0000DA1F0000}"/>
    <cellStyle name="Comma 3 5 3 2 4 2 2 2" xfId="8496" xr:uid="{00000000-0005-0000-0000-0000DB1F0000}"/>
    <cellStyle name="Comma 3 5 3 2 4 2 3" xfId="6095" xr:uid="{00000000-0005-0000-0000-0000DC1F0000}"/>
    <cellStyle name="Comma 3 5 3 2 4 3" xfId="2088" xr:uid="{00000000-0005-0000-0000-0000DD1F0000}"/>
    <cellStyle name="Comma 3 5 3 2 4 3 2" xfId="4493" xr:uid="{00000000-0005-0000-0000-0000DE1F0000}"/>
    <cellStyle name="Comma 3 5 3 2 4 3 2 2" xfId="9296" xr:uid="{00000000-0005-0000-0000-0000DF1F0000}"/>
    <cellStyle name="Comma 3 5 3 2 4 3 3" xfId="6895" xr:uid="{00000000-0005-0000-0000-0000E01F0000}"/>
    <cellStyle name="Comma 3 5 3 2 4 4" xfId="2893" xr:uid="{00000000-0005-0000-0000-0000E11F0000}"/>
    <cellStyle name="Comma 3 5 3 2 4 4 2" xfId="7696" xr:uid="{00000000-0005-0000-0000-0000E21F0000}"/>
    <cellStyle name="Comma 3 5 3 2 4 5" xfId="5295" xr:uid="{00000000-0005-0000-0000-0000E31F0000}"/>
    <cellStyle name="Comma 3 5 3 2 5" xfId="687" xr:uid="{00000000-0005-0000-0000-0000E41F0000}"/>
    <cellStyle name="Comma 3 5 3 2 5 2" xfId="1488" xr:uid="{00000000-0005-0000-0000-0000E51F0000}"/>
    <cellStyle name="Comma 3 5 3 2 5 2 2" xfId="3893" xr:uid="{00000000-0005-0000-0000-0000E61F0000}"/>
    <cellStyle name="Comma 3 5 3 2 5 2 2 2" xfId="8696" xr:uid="{00000000-0005-0000-0000-0000E71F0000}"/>
    <cellStyle name="Comma 3 5 3 2 5 2 3" xfId="6295" xr:uid="{00000000-0005-0000-0000-0000E81F0000}"/>
    <cellStyle name="Comma 3 5 3 2 5 3" xfId="2288" xr:uid="{00000000-0005-0000-0000-0000E91F0000}"/>
    <cellStyle name="Comma 3 5 3 2 5 3 2" xfId="4693" xr:uid="{00000000-0005-0000-0000-0000EA1F0000}"/>
    <cellStyle name="Comma 3 5 3 2 5 3 2 2" xfId="9496" xr:uid="{00000000-0005-0000-0000-0000EB1F0000}"/>
    <cellStyle name="Comma 3 5 3 2 5 3 3" xfId="7095" xr:uid="{00000000-0005-0000-0000-0000EC1F0000}"/>
    <cellStyle name="Comma 3 5 3 2 5 4" xfId="3093" xr:uid="{00000000-0005-0000-0000-0000ED1F0000}"/>
    <cellStyle name="Comma 3 5 3 2 5 4 2" xfId="7896" xr:uid="{00000000-0005-0000-0000-0000EE1F0000}"/>
    <cellStyle name="Comma 3 5 3 2 5 5" xfId="5495" xr:uid="{00000000-0005-0000-0000-0000EF1F0000}"/>
    <cellStyle name="Comma 3 5 3 2 6" xfId="888" xr:uid="{00000000-0005-0000-0000-0000F01F0000}"/>
    <cellStyle name="Comma 3 5 3 2 6 2" xfId="3293" xr:uid="{00000000-0005-0000-0000-0000F11F0000}"/>
    <cellStyle name="Comma 3 5 3 2 6 2 2" xfId="8096" xr:uid="{00000000-0005-0000-0000-0000F21F0000}"/>
    <cellStyle name="Comma 3 5 3 2 6 3" xfId="5695" xr:uid="{00000000-0005-0000-0000-0000F31F0000}"/>
    <cellStyle name="Comma 3 5 3 2 7" xfId="1688" xr:uid="{00000000-0005-0000-0000-0000F41F0000}"/>
    <cellStyle name="Comma 3 5 3 2 7 2" xfId="4093" xr:uid="{00000000-0005-0000-0000-0000F51F0000}"/>
    <cellStyle name="Comma 3 5 3 2 7 2 2" xfId="8896" xr:uid="{00000000-0005-0000-0000-0000F61F0000}"/>
    <cellStyle name="Comma 3 5 3 2 7 3" xfId="6495" xr:uid="{00000000-0005-0000-0000-0000F71F0000}"/>
    <cellStyle name="Comma 3 5 3 2 8" xfId="2493" xr:uid="{00000000-0005-0000-0000-0000F81F0000}"/>
    <cellStyle name="Comma 3 5 3 2 8 2" xfId="7296" xr:uid="{00000000-0005-0000-0000-0000F91F0000}"/>
    <cellStyle name="Comma 3 5 3 2 9" xfId="4895" xr:uid="{00000000-0005-0000-0000-0000FA1F0000}"/>
    <cellStyle name="Comma 3 5 3 3" xfId="137" xr:uid="{00000000-0005-0000-0000-0000FB1F0000}"/>
    <cellStyle name="Comma 3 5 3 3 2" xfId="337" xr:uid="{00000000-0005-0000-0000-0000FC1F0000}"/>
    <cellStyle name="Comma 3 5 3 3 2 2" xfId="1138" xr:uid="{00000000-0005-0000-0000-0000FD1F0000}"/>
    <cellStyle name="Comma 3 5 3 3 2 2 2" xfId="3543" xr:uid="{00000000-0005-0000-0000-0000FE1F0000}"/>
    <cellStyle name="Comma 3 5 3 3 2 2 2 2" xfId="8346" xr:uid="{00000000-0005-0000-0000-0000FF1F0000}"/>
    <cellStyle name="Comma 3 5 3 3 2 2 3" xfId="5945" xr:uid="{00000000-0005-0000-0000-000000200000}"/>
    <cellStyle name="Comma 3 5 3 3 2 3" xfId="1938" xr:uid="{00000000-0005-0000-0000-000001200000}"/>
    <cellStyle name="Comma 3 5 3 3 2 3 2" xfId="4343" xr:uid="{00000000-0005-0000-0000-000002200000}"/>
    <cellStyle name="Comma 3 5 3 3 2 3 2 2" xfId="9146" xr:uid="{00000000-0005-0000-0000-000003200000}"/>
    <cellStyle name="Comma 3 5 3 3 2 3 3" xfId="6745" xr:uid="{00000000-0005-0000-0000-000004200000}"/>
    <cellStyle name="Comma 3 5 3 3 2 4" xfId="2743" xr:uid="{00000000-0005-0000-0000-000005200000}"/>
    <cellStyle name="Comma 3 5 3 3 2 4 2" xfId="7546" xr:uid="{00000000-0005-0000-0000-000006200000}"/>
    <cellStyle name="Comma 3 5 3 3 2 5" xfId="5145" xr:uid="{00000000-0005-0000-0000-000007200000}"/>
    <cellStyle name="Comma 3 5 3 3 3" xfId="537" xr:uid="{00000000-0005-0000-0000-000008200000}"/>
    <cellStyle name="Comma 3 5 3 3 3 2" xfId="1338" xr:uid="{00000000-0005-0000-0000-000009200000}"/>
    <cellStyle name="Comma 3 5 3 3 3 2 2" xfId="3743" xr:uid="{00000000-0005-0000-0000-00000A200000}"/>
    <cellStyle name="Comma 3 5 3 3 3 2 2 2" xfId="8546" xr:uid="{00000000-0005-0000-0000-00000B200000}"/>
    <cellStyle name="Comma 3 5 3 3 3 2 3" xfId="6145" xr:uid="{00000000-0005-0000-0000-00000C200000}"/>
    <cellStyle name="Comma 3 5 3 3 3 3" xfId="2138" xr:uid="{00000000-0005-0000-0000-00000D200000}"/>
    <cellStyle name="Comma 3 5 3 3 3 3 2" xfId="4543" xr:uid="{00000000-0005-0000-0000-00000E200000}"/>
    <cellStyle name="Comma 3 5 3 3 3 3 2 2" xfId="9346" xr:uid="{00000000-0005-0000-0000-00000F200000}"/>
    <cellStyle name="Comma 3 5 3 3 3 3 3" xfId="6945" xr:uid="{00000000-0005-0000-0000-000010200000}"/>
    <cellStyle name="Comma 3 5 3 3 3 4" xfId="2943" xr:uid="{00000000-0005-0000-0000-000011200000}"/>
    <cellStyle name="Comma 3 5 3 3 3 4 2" xfId="7746" xr:uid="{00000000-0005-0000-0000-000012200000}"/>
    <cellStyle name="Comma 3 5 3 3 3 5" xfId="5345" xr:uid="{00000000-0005-0000-0000-000013200000}"/>
    <cellStyle name="Comma 3 5 3 3 4" xfId="737" xr:uid="{00000000-0005-0000-0000-000014200000}"/>
    <cellStyle name="Comma 3 5 3 3 4 2" xfId="1538" xr:uid="{00000000-0005-0000-0000-000015200000}"/>
    <cellStyle name="Comma 3 5 3 3 4 2 2" xfId="3943" xr:uid="{00000000-0005-0000-0000-000016200000}"/>
    <cellStyle name="Comma 3 5 3 3 4 2 2 2" xfId="8746" xr:uid="{00000000-0005-0000-0000-000017200000}"/>
    <cellStyle name="Comma 3 5 3 3 4 2 3" xfId="6345" xr:uid="{00000000-0005-0000-0000-000018200000}"/>
    <cellStyle name="Comma 3 5 3 3 4 3" xfId="2338" xr:uid="{00000000-0005-0000-0000-000019200000}"/>
    <cellStyle name="Comma 3 5 3 3 4 3 2" xfId="4743" xr:uid="{00000000-0005-0000-0000-00001A200000}"/>
    <cellStyle name="Comma 3 5 3 3 4 3 2 2" xfId="9546" xr:uid="{00000000-0005-0000-0000-00001B200000}"/>
    <cellStyle name="Comma 3 5 3 3 4 3 3" xfId="7145" xr:uid="{00000000-0005-0000-0000-00001C200000}"/>
    <cellStyle name="Comma 3 5 3 3 4 4" xfId="3143" xr:uid="{00000000-0005-0000-0000-00001D200000}"/>
    <cellStyle name="Comma 3 5 3 3 4 4 2" xfId="7946" xr:uid="{00000000-0005-0000-0000-00001E200000}"/>
    <cellStyle name="Comma 3 5 3 3 4 5" xfId="5545" xr:uid="{00000000-0005-0000-0000-00001F200000}"/>
    <cellStyle name="Comma 3 5 3 3 5" xfId="938" xr:uid="{00000000-0005-0000-0000-000020200000}"/>
    <cellStyle name="Comma 3 5 3 3 5 2" xfId="3343" xr:uid="{00000000-0005-0000-0000-000021200000}"/>
    <cellStyle name="Comma 3 5 3 3 5 2 2" xfId="8146" xr:uid="{00000000-0005-0000-0000-000022200000}"/>
    <cellStyle name="Comma 3 5 3 3 5 3" xfId="5745" xr:uid="{00000000-0005-0000-0000-000023200000}"/>
    <cellStyle name="Comma 3 5 3 3 6" xfId="1738" xr:uid="{00000000-0005-0000-0000-000024200000}"/>
    <cellStyle name="Comma 3 5 3 3 6 2" xfId="4143" xr:uid="{00000000-0005-0000-0000-000025200000}"/>
    <cellStyle name="Comma 3 5 3 3 6 2 2" xfId="8946" xr:uid="{00000000-0005-0000-0000-000026200000}"/>
    <cellStyle name="Comma 3 5 3 3 6 3" xfId="6545" xr:uid="{00000000-0005-0000-0000-000027200000}"/>
    <cellStyle name="Comma 3 5 3 3 7" xfId="2543" xr:uid="{00000000-0005-0000-0000-000028200000}"/>
    <cellStyle name="Comma 3 5 3 3 7 2" xfId="7346" xr:uid="{00000000-0005-0000-0000-000029200000}"/>
    <cellStyle name="Comma 3 5 3 3 8" xfId="4945" xr:uid="{00000000-0005-0000-0000-00002A200000}"/>
    <cellStyle name="Comma 3 5 3 4" xfId="237" xr:uid="{00000000-0005-0000-0000-00002B200000}"/>
    <cellStyle name="Comma 3 5 3 4 2" xfId="1038" xr:uid="{00000000-0005-0000-0000-00002C200000}"/>
    <cellStyle name="Comma 3 5 3 4 2 2" xfId="3443" xr:uid="{00000000-0005-0000-0000-00002D200000}"/>
    <cellStyle name="Comma 3 5 3 4 2 2 2" xfId="8246" xr:uid="{00000000-0005-0000-0000-00002E200000}"/>
    <cellStyle name="Comma 3 5 3 4 2 3" xfId="5845" xr:uid="{00000000-0005-0000-0000-00002F200000}"/>
    <cellStyle name="Comma 3 5 3 4 3" xfId="1838" xr:uid="{00000000-0005-0000-0000-000030200000}"/>
    <cellStyle name="Comma 3 5 3 4 3 2" xfId="4243" xr:uid="{00000000-0005-0000-0000-000031200000}"/>
    <cellStyle name="Comma 3 5 3 4 3 2 2" xfId="9046" xr:uid="{00000000-0005-0000-0000-000032200000}"/>
    <cellStyle name="Comma 3 5 3 4 3 3" xfId="6645" xr:uid="{00000000-0005-0000-0000-000033200000}"/>
    <cellStyle name="Comma 3 5 3 4 4" xfId="2643" xr:uid="{00000000-0005-0000-0000-000034200000}"/>
    <cellStyle name="Comma 3 5 3 4 4 2" xfId="7446" xr:uid="{00000000-0005-0000-0000-000035200000}"/>
    <cellStyle name="Comma 3 5 3 4 5" xfId="5045" xr:uid="{00000000-0005-0000-0000-000036200000}"/>
    <cellStyle name="Comma 3 5 3 5" xfId="437" xr:uid="{00000000-0005-0000-0000-000037200000}"/>
    <cellStyle name="Comma 3 5 3 5 2" xfId="1238" xr:uid="{00000000-0005-0000-0000-000038200000}"/>
    <cellStyle name="Comma 3 5 3 5 2 2" xfId="3643" xr:uid="{00000000-0005-0000-0000-000039200000}"/>
    <cellStyle name="Comma 3 5 3 5 2 2 2" xfId="8446" xr:uid="{00000000-0005-0000-0000-00003A200000}"/>
    <cellStyle name="Comma 3 5 3 5 2 3" xfId="6045" xr:uid="{00000000-0005-0000-0000-00003B200000}"/>
    <cellStyle name="Comma 3 5 3 5 3" xfId="2038" xr:uid="{00000000-0005-0000-0000-00003C200000}"/>
    <cellStyle name="Comma 3 5 3 5 3 2" xfId="4443" xr:uid="{00000000-0005-0000-0000-00003D200000}"/>
    <cellStyle name="Comma 3 5 3 5 3 2 2" xfId="9246" xr:uid="{00000000-0005-0000-0000-00003E200000}"/>
    <cellStyle name="Comma 3 5 3 5 3 3" xfId="6845" xr:uid="{00000000-0005-0000-0000-00003F200000}"/>
    <cellStyle name="Comma 3 5 3 5 4" xfId="2843" xr:uid="{00000000-0005-0000-0000-000040200000}"/>
    <cellStyle name="Comma 3 5 3 5 4 2" xfId="7646" xr:uid="{00000000-0005-0000-0000-000041200000}"/>
    <cellStyle name="Comma 3 5 3 5 5" xfId="5245" xr:uid="{00000000-0005-0000-0000-000042200000}"/>
    <cellStyle name="Comma 3 5 3 6" xfId="637" xr:uid="{00000000-0005-0000-0000-000043200000}"/>
    <cellStyle name="Comma 3 5 3 6 2" xfId="1438" xr:uid="{00000000-0005-0000-0000-000044200000}"/>
    <cellStyle name="Comma 3 5 3 6 2 2" xfId="3843" xr:uid="{00000000-0005-0000-0000-000045200000}"/>
    <cellStyle name="Comma 3 5 3 6 2 2 2" xfId="8646" xr:uid="{00000000-0005-0000-0000-000046200000}"/>
    <cellStyle name="Comma 3 5 3 6 2 3" xfId="6245" xr:uid="{00000000-0005-0000-0000-000047200000}"/>
    <cellStyle name="Comma 3 5 3 6 3" xfId="2238" xr:uid="{00000000-0005-0000-0000-000048200000}"/>
    <cellStyle name="Comma 3 5 3 6 3 2" xfId="4643" xr:uid="{00000000-0005-0000-0000-000049200000}"/>
    <cellStyle name="Comma 3 5 3 6 3 2 2" xfId="9446" xr:uid="{00000000-0005-0000-0000-00004A200000}"/>
    <cellStyle name="Comma 3 5 3 6 3 3" xfId="7045" xr:uid="{00000000-0005-0000-0000-00004B200000}"/>
    <cellStyle name="Comma 3 5 3 6 4" xfId="3043" xr:uid="{00000000-0005-0000-0000-00004C200000}"/>
    <cellStyle name="Comma 3 5 3 6 4 2" xfId="7846" xr:uid="{00000000-0005-0000-0000-00004D200000}"/>
    <cellStyle name="Comma 3 5 3 6 5" xfId="5445" xr:uid="{00000000-0005-0000-0000-00004E200000}"/>
    <cellStyle name="Comma 3 5 3 7" xfId="838" xr:uid="{00000000-0005-0000-0000-00004F200000}"/>
    <cellStyle name="Comma 3 5 3 7 2" xfId="3243" xr:uid="{00000000-0005-0000-0000-000050200000}"/>
    <cellStyle name="Comma 3 5 3 7 2 2" xfId="8046" xr:uid="{00000000-0005-0000-0000-000051200000}"/>
    <cellStyle name="Comma 3 5 3 7 3" xfId="5645" xr:uid="{00000000-0005-0000-0000-000052200000}"/>
    <cellStyle name="Comma 3 5 3 8" xfId="1638" xr:uid="{00000000-0005-0000-0000-000053200000}"/>
    <cellStyle name="Comma 3 5 3 8 2" xfId="4043" xr:uid="{00000000-0005-0000-0000-000054200000}"/>
    <cellStyle name="Comma 3 5 3 8 2 2" xfId="8846" xr:uid="{00000000-0005-0000-0000-000055200000}"/>
    <cellStyle name="Comma 3 5 3 8 3" xfId="6445" xr:uid="{00000000-0005-0000-0000-000056200000}"/>
    <cellStyle name="Comma 3 5 3 9" xfId="2443" xr:uid="{00000000-0005-0000-0000-000057200000}"/>
    <cellStyle name="Comma 3 5 3 9 2" xfId="7246" xr:uid="{00000000-0005-0000-0000-000058200000}"/>
    <cellStyle name="Comma 3 5 4" xfId="46" xr:uid="{00000000-0005-0000-0000-000059200000}"/>
    <cellStyle name="Comma 3 5 4 10" xfId="4855" xr:uid="{00000000-0005-0000-0000-00005A200000}"/>
    <cellStyle name="Comma 3 5 4 2" xfId="97" xr:uid="{00000000-0005-0000-0000-00005B200000}"/>
    <cellStyle name="Comma 3 5 4 2 2" xfId="197" xr:uid="{00000000-0005-0000-0000-00005C200000}"/>
    <cellStyle name="Comma 3 5 4 2 2 2" xfId="397" xr:uid="{00000000-0005-0000-0000-00005D200000}"/>
    <cellStyle name="Comma 3 5 4 2 2 2 2" xfId="1198" xr:uid="{00000000-0005-0000-0000-00005E200000}"/>
    <cellStyle name="Comma 3 5 4 2 2 2 2 2" xfId="3603" xr:uid="{00000000-0005-0000-0000-00005F200000}"/>
    <cellStyle name="Comma 3 5 4 2 2 2 2 2 2" xfId="8406" xr:uid="{00000000-0005-0000-0000-000060200000}"/>
    <cellStyle name="Comma 3 5 4 2 2 2 2 3" xfId="6005" xr:uid="{00000000-0005-0000-0000-000061200000}"/>
    <cellStyle name="Comma 3 5 4 2 2 2 3" xfId="1998" xr:uid="{00000000-0005-0000-0000-000062200000}"/>
    <cellStyle name="Comma 3 5 4 2 2 2 3 2" xfId="4403" xr:uid="{00000000-0005-0000-0000-000063200000}"/>
    <cellStyle name="Comma 3 5 4 2 2 2 3 2 2" xfId="9206" xr:uid="{00000000-0005-0000-0000-000064200000}"/>
    <cellStyle name="Comma 3 5 4 2 2 2 3 3" xfId="6805" xr:uid="{00000000-0005-0000-0000-000065200000}"/>
    <cellStyle name="Comma 3 5 4 2 2 2 4" xfId="2803" xr:uid="{00000000-0005-0000-0000-000066200000}"/>
    <cellStyle name="Comma 3 5 4 2 2 2 4 2" xfId="7606" xr:uid="{00000000-0005-0000-0000-000067200000}"/>
    <cellStyle name="Comma 3 5 4 2 2 2 5" xfId="5205" xr:uid="{00000000-0005-0000-0000-000068200000}"/>
    <cellStyle name="Comma 3 5 4 2 2 3" xfId="597" xr:uid="{00000000-0005-0000-0000-000069200000}"/>
    <cellStyle name="Comma 3 5 4 2 2 3 2" xfId="1398" xr:uid="{00000000-0005-0000-0000-00006A200000}"/>
    <cellStyle name="Comma 3 5 4 2 2 3 2 2" xfId="3803" xr:uid="{00000000-0005-0000-0000-00006B200000}"/>
    <cellStyle name="Comma 3 5 4 2 2 3 2 2 2" xfId="8606" xr:uid="{00000000-0005-0000-0000-00006C200000}"/>
    <cellStyle name="Comma 3 5 4 2 2 3 2 3" xfId="6205" xr:uid="{00000000-0005-0000-0000-00006D200000}"/>
    <cellStyle name="Comma 3 5 4 2 2 3 3" xfId="2198" xr:uid="{00000000-0005-0000-0000-00006E200000}"/>
    <cellStyle name="Comma 3 5 4 2 2 3 3 2" xfId="4603" xr:uid="{00000000-0005-0000-0000-00006F200000}"/>
    <cellStyle name="Comma 3 5 4 2 2 3 3 2 2" xfId="9406" xr:uid="{00000000-0005-0000-0000-000070200000}"/>
    <cellStyle name="Comma 3 5 4 2 2 3 3 3" xfId="7005" xr:uid="{00000000-0005-0000-0000-000071200000}"/>
    <cellStyle name="Comma 3 5 4 2 2 3 4" xfId="3003" xr:uid="{00000000-0005-0000-0000-000072200000}"/>
    <cellStyle name="Comma 3 5 4 2 2 3 4 2" xfId="7806" xr:uid="{00000000-0005-0000-0000-000073200000}"/>
    <cellStyle name="Comma 3 5 4 2 2 3 5" xfId="5405" xr:uid="{00000000-0005-0000-0000-000074200000}"/>
    <cellStyle name="Comma 3 5 4 2 2 4" xfId="797" xr:uid="{00000000-0005-0000-0000-000075200000}"/>
    <cellStyle name="Comma 3 5 4 2 2 4 2" xfId="1598" xr:uid="{00000000-0005-0000-0000-000076200000}"/>
    <cellStyle name="Comma 3 5 4 2 2 4 2 2" xfId="4003" xr:uid="{00000000-0005-0000-0000-000077200000}"/>
    <cellStyle name="Comma 3 5 4 2 2 4 2 2 2" xfId="8806" xr:uid="{00000000-0005-0000-0000-000078200000}"/>
    <cellStyle name="Comma 3 5 4 2 2 4 2 3" xfId="6405" xr:uid="{00000000-0005-0000-0000-000079200000}"/>
    <cellStyle name="Comma 3 5 4 2 2 4 3" xfId="2398" xr:uid="{00000000-0005-0000-0000-00007A200000}"/>
    <cellStyle name="Comma 3 5 4 2 2 4 3 2" xfId="4803" xr:uid="{00000000-0005-0000-0000-00007B200000}"/>
    <cellStyle name="Comma 3 5 4 2 2 4 3 2 2" xfId="9606" xr:uid="{00000000-0005-0000-0000-00007C200000}"/>
    <cellStyle name="Comma 3 5 4 2 2 4 3 3" xfId="7205" xr:uid="{00000000-0005-0000-0000-00007D200000}"/>
    <cellStyle name="Comma 3 5 4 2 2 4 4" xfId="3203" xr:uid="{00000000-0005-0000-0000-00007E200000}"/>
    <cellStyle name="Comma 3 5 4 2 2 4 4 2" xfId="8006" xr:uid="{00000000-0005-0000-0000-00007F200000}"/>
    <cellStyle name="Comma 3 5 4 2 2 4 5" xfId="5605" xr:uid="{00000000-0005-0000-0000-000080200000}"/>
    <cellStyle name="Comma 3 5 4 2 2 5" xfId="998" xr:uid="{00000000-0005-0000-0000-000081200000}"/>
    <cellStyle name="Comma 3 5 4 2 2 5 2" xfId="3403" xr:uid="{00000000-0005-0000-0000-000082200000}"/>
    <cellStyle name="Comma 3 5 4 2 2 5 2 2" xfId="8206" xr:uid="{00000000-0005-0000-0000-000083200000}"/>
    <cellStyle name="Comma 3 5 4 2 2 5 3" xfId="5805" xr:uid="{00000000-0005-0000-0000-000084200000}"/>
    <cellStyle name="Comma 3 5 4 2 2 6" xfId="1798" xr:uid="{00000000-0005-0000-0000-000085200000}"/>
    <cellStyle name="Comma 3 5 4 2 2 6 2" xfId="4203" xr:uid="{00000000-0005-0000-0000-000086200000}"/>
    <cellStyle name="Comma 3 5 4 2 2 6 2 2" xfId="9006" xr:uid="{00000000-0005-0000-0000-000087200000}"/>
    <cellStyle name="Comma 3 5 4 2 2 6 3" xfId="6605" xr:uid="{00000000-0005-0000-0000-000088200000}"/>
    <cellStyle name="Comma 3 5 4 2 2 7" xfId="2603" xr:uid="{00000000-0005-0000-0000-000089200000}"/>
    <cellStyle name="Comma 3 5 4 2 2 7 2" xfId="7406" xr:uid="{00000000-0005-0000-0000-00008A200000}"/>
    <cellStyle name="Comma 3 5 4 2 2 8" xfId="5005" xr:uid="{00000000-0005-0000-0000-00008B200000}"/>
    <cellStyle name="Comma 3 5 4 2 3" xfId="297" xr:uid="{00000000-0005-0000-0000-00008C200000}"/>
    <cellStyle name="Comma 3 5 4 2 3 2" xfId="1098" xr:uid="{00000000-0005-0000-0000-00008D200000}"/>
    <cellStyle name="Comma 3 5 4 2 3 2 2" xfId="3503" xr:uid="{00000000-0005-0000-0000-00008E200000}"/>
    <cellStyle name="Comma 3 5 4 2 3 2 2 2" xfId="8306" xr:uid="{00000000-0005-0000-0000-00008F200000}"/>
    <cellStyle name="Comma 3 5 4 2 3 2 3" xfId="5905" xr:uid="{00000000-0005-0000-0000-000090200000}"/>
    <cellStyle name="Comma 3 5 4 2 3 3" xfId="1898" xr:uid="{00000000-0005-0000-0000-000091200000}"/>
    <cellStyle name="Comma 3 5 4 2 3 3 2" xfId="4303" xr:uid="{00000000-0005-0000-0000-000092200000}"/>
    <cellStyle name="Comma 3 5 4 2 3 3 2 2" xfId="9106" xr:uid="{00000000-0005-0000-0000-000093200000}"/>
    <cellStyle name="Comma 3 5 4 2 3 3 3" xfId="6705" xr:uid="{00000000-0005-0000-0000-000094200000}"/>
    <cellStyle name="Comma 3 5 4 2 3 4" xfId="2703" xr:uid="{00000000-0005-0000-0000-000095200000}"/>
    <cellStyle name="Comma 3 5 4 2 3 4 2" xfId="7506" xr:uid="{00000000-0005-0000-0000-000096200000}"/>
    <cellStyle name="Comma 3 5 4 2 3 5" xfId="5105" xr:uid="{00000000-0005-0000-0000-000097200000}"/>
    <cellStyle name="Comma 3 5 4 2 4" xfId="497" xr:uid="{00000000-0005-0000-0000-000098200000}"/>
    <cellStyle name="Comma 3 5 4 2 4 2" xfId="1298" xr:uid="{00000000-0005-0000-0000-000099200000}"/>
    <cellStyle name="Comma 3 5 4 2 4 2 2" xfId="3703" xr:uid="{00000000-0005-0000-0000-00009A200000}"/>
    <cellStyle name="Comma 3 5 4 2 4 2 2 2" xfId="8506" xr:uid="{00000000-0005-0000-0000-00009B200000}"/>
    <cellStyle name="Comma 3 5 4 2 4 2 3" xfId="6105" xr:uid="{00000000-0005-0000-0000-00009C200000}"/>
    <cellStyle name="Comma 3 5 4 2 4 3" xfId="2098" xr:uid="{00000000-0005-0000-0000-00009D200000}"/>
    <cellStyle name="Comma 3 5 4 2 4 3 2" xfId="4503" xr:uid="{00000000-0005-0000-0000-00009E200000}"/>
    <cellStyle name="Comma 3 5 4 2 4 3 2 2" xfId="9306" xr:uid="{00000000-0005-0000-0000-00009F200000}"/>
    <cellStyle name="Comma 3 5 4 2 4 3 3" xfId="6905" xr:uid="{00000000-0005-0000-0000-0000A0200000}"/>
    <cellStyle name="Comma 3 5 4 2 4 4" xfId="2903" xr:uid="{00000000-0005-0000-0000-0000A1200000}"/>
    <cellStyle name="Comma 3 5 4 2 4 4 2" xfId="7706" xr:uid="{00000000-0005-0000-0000-0000A2200000}"/>
    <cellStyle name="Comma 3 5 4 2 4 5" xfId="5305" xr:uid="{00000000-0005-0000-0000-0000A3200000}"/>
    <cellStyle name="Comma 3 5 4 2 5" xfId="697" xr:uid="{00000000-0005-0000-0000-0000A4200000}"/>
    <cellStyle name="Comma 3 5 4 2 5 2" xfId="1498" xr:uid="{00000000-0005-0000-0000-0000A5200000}"/>
    <cellStyle name="Comma 3 5 4 2 5 2 2" xfId="3903" xr:uid="{00000000-0005-0000-0000-0000A6200000}"/>
    <cellStyle name="Comma 3 5 4 2 5 2 2 2" xfId="8706" xr:uid="{00000000-0005-0000-0000-0000A7200000}"/>
    <cellStyle name="Comma 3 5 4 2 5 2 3" xfId="6305" xr:uid="{00000000-0005-0000-0000-0000A8200000}"/>
    <cellStyle name="Comma 3 5 4 2 5 3" xfId="2298" xr:uid="{00000000-0005-0000-0000-0000A9200000}"/>
    <cellStyle name="Comma 3 5 4 2 5 3 2" xfId="4703" xr:uid="{00000000-0005-0000-0000-0000AA200000}"/>
    <cellStyle name="Comma 3 5 4 2 5 3 2 2" xfId="9506" xr:uid="{00000000-0005-0000-0000-0000AB200000}"/>
    <cellStyle name="Comma 3 5 4 2 5 3 3" xfId="7105" xr:uid="{00000000-0005-0000-0000-0000AC200000}"/>
    <cellStyle name="Comma 3 5 4 2 5 4" xfId="3103" xr:uid="{00000000-0005-0000-0000-0000AD200000}"/>
    <cellStyle name="Comma 3 5 4 2 5 4 2" xfId="7906" xr:uid="{00000000-0005-0000-0000-0000AE200000}"/>
    <cellStyle name="Comma 3 5 4 2 5 5" xfId="5505" xr:uid="{00000000-0005-0000-0000-0000AF200000}"/>
    <cellStyle name="Comma 3 5 4 2 6" xfId="898" xr:uid="{00000000-0005-0000-0000-0000B0200000}"/>
    <cellStyle name="Comma 3 5 4 2 6 2" xfId="3303" xr:uid="{00000000-0005-0000-0000-0000B1200000}"/>
    <cellStyle name="Comma 3 5 4 2 6 2 2" xfId="8106" xr:uid="{00000000-0005-0000-0000-0000B2200000}"/>
    <cellStyle name="Comma 3 5 4 2 6 3" xfId="5705" xr:uid="{00000000-0005-0000-0000-0000B3200000}"/>
    <cellStyle name="Comma 3 5 4 2 7" xfId="1698" xr:uid="{00000000-0005-0000-0000-0000B4200000}"/>
    <cellStyle name="Comma 3 5 4 2 7 2" xfId="4103" xr:uid="{00000000-0005-0000-0000-0000B5200000}"/>
    <cellStyle name="Comma 3 5 4 2 7 2 2" xfId="8906" xr:uid="{00000000-0005-0000-0000-0000B6200000}"/>
    <cellStyle name="Comma 3 5 4 2 7 3" xfId="6505" xr:uid="{00000000-0005-0000-0000-0000B7200000}"/>
    <cellStyle name="Comma 3 5 4 2 8" xfId="2503" xr:uid="{00000000-0005-0000-0000-0000B8200000}"/>
    <cellStyle name="Comma 3 5 4 2 8 2" xfId="7306" xr:uid="{00000000-0005-0000-0000-0000B9200000}"/>
    <cellStyle name="Comma 3 5 4 2 9" xfId="4905" xr:uid="{00000000-0005-0000-0000-0000BA200000}"/>
    <cellStyle name="Comma 3 5 4 3" xfId="147" xr:uid="{00000000-0005-0000-0000-0000BB200000}"/>
    <cellStyle name="Comma 3 5 4 3 2" xfId="347" xr:uid="{00000000-0005-0000-0000-0000BC200000}"/>
    <cellStyle name="Comma 3 5 4 3 2 2" xfId="1148" xr:uid="{00000000-0005-0000-0000-0000BD200000}"/>
    <cellStyle name="Comma 3 5 4 3 2 2 2" xfId="3553" xr:uid="{00000000-0005-0000-0000-0000BE200000}"/>
    <cellStyle name="Comma 3 5 4 3 2 2 2 2" xfId="8356" xr:uid="{00000000-0005-0000-0000-0000BF200000}"/>
    <cellStyle name="Comma 3 5 4 3 2 2 3" xfId="5955" xr:uid="{00000000-0005-0000-0000-0000C0200000}"/>
    <cellStyle name="Comma 3 5 4 3 2 3" xfId="1948" xr:uid="{00000000-0005-0000-0000-0000C1200000}"/>
    <cellStyle name="Comma 3 5 4 3 2 3 2" xfId="4353" xr:uid="{00000000-0005-0000-0000-0000C2200000}"/>
    <cellStyle name="Comma 3 5 4 3 2 3 2 2" xfId="9156" xr:uid="{00000000-0005-0000-0000-0000C3200000}"/>
    <cellStyle name="Comma 3 5 4 3 2 3 3" xfId="6755" xr:uid="{00000000-0005-0000-0000-0000C4200000}"/>
    <cellStyle name="Comma 3 5 4 3 2 4" xfId="2753" xr:uid="{00000000-0005-0000-0000-0000C5200000}"/>
    <cellStyle name="Comma 3 5 4 3 2 4 2" xfId="7556" xr:uid="{00000000-0005-0000-0000-0000C6200000}"/>
    <cellStyle name="Comma 3 5 4 3 2 5" xfId="5155" xr:uid="{00000000-0005-0000-0000-0000C7200000}"/>
    <cellStyle name="Comma 3 5 4 3 3" xfId="547" xr:uid="{00000000-0005-0000-0000-0000C8200000}"/>
    <cellStyle name="Comma 3 5 4 3 3 2" xfId="1348" xr:uid="{00000000-0005-0000-0000-0000C9200000}"/>
    <cellStyle name="Comma 3 5 4 3 3 2 2" xfId="3753" xr:uid="{00000000-0005-0000-0000-0000CA200000}"/>
    <cellStyle name="Comma 3 5 4 3 3 2 2 2" xfId="8556" xr:uid="{00000000-0005-0000-0000-0000CB200000}"/>
    <cellStyle name="Comma 3 5 4 3 3 2 3" xfId="6155" xr:uid="{00000000-0005-0000-0000-0000CC200000}"/>
    <cellStyle name="Comma 3 5 4 3 3 3" xfId="2148" xr:uid="{00000000-0005-0000-0000-0000CD200000}"/>
    <cellStyle name="Comma 3 5 4 3 3 3 2" xfId="4553" xr:uid="{00000000-0005-0000-0000-0000CE200000}"/>
    <cellStyle name="Comma 3 5 4 3 3 3 2 2" xfId="9356" xr:uid="{00000000-0005-0000-0000-0000CF200000}"/>
    <cellStyle name="Comma 3 5 4 3 3 3 3" xfId="6955" xr:uid="{00000000-0005-0000-0000-0000D0200000}"/>
    <cellStyle name="Comma 3 5 4 3 3 4" xfId="2953" xr:uid="{00000000-0005-0000-0000-0000D1200000}"/>
    <cellStyle name="Comma 3 5 4 3 3 4 2" xfId="7756" xr:uid="{00000000-0005-0000-0000-0000D2200000}"/>
    <cellStyle name="Comma 3 5 4 3 3 5" xfId="5355" xr:uid="{00000000-0005-0000-0000-0000D3200000}"/>
    <cellStyle name="Comma 3 5 4 3 4" xfId="747" xr:uid="{00000000-0005-0000-0000-0000D4200000}"/>
    <cellStyle name="Comma 3 5 4 3 4 2" xfId="1548" xr:uid="{00000000-0005-0000-0000-0000D5200000}"/>
    <cellStyle name="Comma 3 5 4 3 4 2 2" xfId="3953" xr:uid="{00000000-0005-0000-0000-0000D6200000}"/>
    <cellStyle name="Comma 3 5 4 3 4 2 2 2" xfId="8756" xr:uid="{00000000-0005-0000-0000-0000D7200000}"/>
    <cellStyle name="Comma 3 5 4 3 4 2 3" xfId="6355" xr:uid="{00000000-0005-0000-0000-0000D8200000}"/>
    <cellStyle name="Comma 3 5 4 3 4 3" xfId="2348" xr:uid="{00000000-0005-0000-0000-0000D9200000}"/>
    <cellStyle name="Comma 3 5 4 3 4 3 2" xfId="4753" xr:uid="{00000000-0005-0000-0000-0000DA200000}"/>
    <cellStyle name="Comma 3 5 4 3 4 3 2 2" xfId="9556" xr:uid="{00000000-0005-0000-0000-0000DB200000}"/>
    <cellStyle name="Comma 3 5 4 3 4 3 3" xfId="7155" xr:uid="{00000000-0005-0000-0000-0000DC200000}"/>
    <cellStyle name="Comma 3 5 4 3 4 4" xfId="3153" xr:uid="{00000000-0005-0000-0000-0000DD200000}"/>
    <cellStyle name="Comma 3 5 4 3 4 4 2" xfId="7956" xr:uid="{00000000-0005-0000-0000-0000DE200000}"/>
    <cellStyle name="Comma 3 5 4 3 4 5" xfId="5555" xr:uid="{00000000-0005-0000-0000-0000DF200000}"/>
    <cellStyle name="Comma 3 5 4 3 5" xfId="948" xr:uid="{00000000-0005-0000-0000-0000E0200000}"/>
    <cellStyle name="Comma 3 5 4 3 5 2" xfId="3353" xr:uid="{00000000-0005-0000-0000-0000E1200000}"/>
    <cellStyle name="Comma 3 5 4 3 5 2 2" xfId="8156" xr:uid="{00000000-0005-0000-0000-0000E2200000}"/>
    <cellStyle name="Comma 3 5 4 3 5 3" xfId="5755" xr:uid="{00000000-0005-0000-0000-0000E3200000}"/>
    <cellStyle name="Comma 3 5 4 3 6" xfId="1748" xr:uid="{00000000-0005-0000-0000-0000E4200000}"/>
    <cellStyle name="Comma 3 5 4 3 6 2" xfId="4153" xr:uid="{00000000-0005-0000-0000-0000E5200000}"/>
    <cellStyle name="Comma 3 5 4 3 6 2 2" xfId="8956" xr:uid="{00000000-0005-0000-0000-0000E6200000}"/>
    <cellStyle name="Comma 3 5 4 3 6 3" xfId="6555" xr:uid="{00000000-0005-0000-0000-0000E7200000}"/>
    <cellStyle name="Comma 3 5 4 3 7" xfId="2553" xr:uid="{00000000-0005-0000-0000-0000E8200000}"/>
    <cellStyle name="Comma 3 5 4 3 7 2" xfId="7356" xr:uid="{00000000-0005-0000-0000-0000E9200000}"/>
    <cellStyle name="Comma 3 5 4 3 8" xfId="4955" xr:uid="{00000000-0005-0000-0000-0000EA200000}"/>
    <cellStyle name="Comma 3 5 4 4" xfId="247" xr:uid="{00000000-0005-0000-0000-0000EB200000}"/>
    <cellStyle name="Comma 3 5 4 4 2" xfId="1048" xr:uid="{00000000-0005-0000-0000-0000EC200000}"/>
    <cellStyle name="Comma 3 5 4 4 2 2" xfId="3453" xr:uid="{00000000-0005-0000-0000-0000ED200000}"/>
    <cellStyle name="Comma 3 5 4 4 2 2 2" xfId="8256" xr:uid="{00000000-0005-0000-0000-0000EE200000}"/>
    <cellStyle name="Comma 3 5 4 4 2 3" xfId="5855" xr:uid="{00000000-0005-0000-0000-0000EF200000}"/>
    <cellStyle name="Comma 3 5 4 4 3" xfId="1848" xr:uid="{00000000-0005-0000-0000-0000F0200000}"/>
    <cellStyle name="Comma 3 5 4 4 3 2" xfId="4253" xr:uid="{00000000-0005-0000-0000-0000F1200000}"/>
    <cellStyle name="Comma 3 5 4 4 3 2 2" xfId="9056" xr:uid="{00000000-0005-0000-0000-0000F2200000}"/>
    <cellStyle name="Comma 3 5 4 4 3 3" xfId="6655" xr:uid="{00000000-0005-0000-0000-0000F3200000}"/>
    <cellStyle name="Comma 3 5 4 4 4" xfId="2653" xr:uid="{00000000-0005-0000-0000-0000F4200000}"/>
    <cellStyle name="Comma 3 5 4 4 4 2" xfId="7456" xr:uid="{00000000-0005-0000-0000-0000F5200000}"/>
    <cellStyle name="Comma 3 5 4 4 5" xfId="5055" xr:uid="{00000000-0005-0000-0000-0000F6200000}"/>
    <cellStyle name="Comma 3 5 4 5" xfId="447" xr:uid="{00000000-0005-0000-0000-0000F7200000}"/>
    <cellStyle name="Comma 3 5 4 5 2" xfId="1248" xr:uid="{00000000-0005-0000-0000-0000F8200000}"/>
    <cellStyle name="Comma 3 5 4 5 2 2" xfId="3653" xr:uid="{00000000-0005-0000-0000-0000F9200000}"/>
    <cellStyle name="Comma 3 5 4 5 2 2 2" xfId="8456" xr:uid="{00000000-0005-0000-0000-0000FA200000}"/>
    <cellStyle name="Comma 3 5 4 5 2 3" xfId="6055" xr:uid="{00000000-0005-0000-0000-0000FB200000}"/>
    <cellStyle name="Comma 3 5 4 5 3" xfId="2048" xr:uid="{00000000-0005-0000-0000-0000FC200000}"/>
    <cellStyle name="Comma 3 5 4 5 3 2" xfId="4453" xr:uid="{00000000-0005-0000-0000-0000FD200000}"/>
    <cellStyle name="Comma 3 5 4 5 3 2 2" xfId="9256" xr:uid="{00000000-0005-0000-0000-0000FE200000}"/>
    <cellStyle name="Comma 3 5 4 5 3 3" xfId="6855" xr:uid="{00000000-0005-0000-0000-0000FF200000}"/>
    <cellStyle name="Comma 3 5 4 5 4" xfId="2853" xr:uid="{00000000-0005-0000-0000-000000210000}"/>
    <cellStyle name="Comma 3 5 4 5 4 2" xfId="7656" xr:uid="{00000000-0005-0000-0000-000001210000}"/>
    <cellStyle name="Comma 3 5 4 5 5" xfId="5255" xr:uid="{00000000-0005-0000-0000-000002210000}"/>
    <cellStyle name="Comma 3 5 4 6" xfId="647" xr:uid="{00000000-0005-0000-0000-000003210000}"/>
    <cellStyle name="Comma 3 5 4 6 2" xfId="1448" xr:uid="{00000000-0005-0000-0000-000004210000}"/>
    <cellStyle name="Comma 3 5 4 6 2 2" xfId="3853" xr:uid="{00000000-0005-0000-0000-000005210000}"/>
    <cellStyle name="Comma 3 5 4 6 2 2 2" xfId="8656" xr:uid="{00000000-0005-0000-0000-000006210000}"/>
    <cellStyle name="Comma 3 5 4 6 2 3" xfId="6255" xr:uid="{00000000-0005-0000-0000-000007210000}"/>
    <cellStyle name="Comma 3 5 4 6 3" xfId="2248" xr:uid="{00000000-0005-0000-0000-000008210000}"/>
    <cellStyle name="Comma 3 5 4 6 3 2" xfId="4653" xr:uid="{00000000-0005-0000-0000-000009210000}"/>
    <cellStyle name="Comma 3 5 4 6 3 2 2" xfId="9456" xr:uid="{00000000-0005-0000-0000-00000A210000}"/>
    <cellStyle name="Comma 3 5 4 6 3 3" xfId="7055" xr:uid="{00000000-0005-0000-0000-00000B210000}"/>
    <cellStyle name="Comma 3 5 4 6 4" xfId="3053" xr:uid="{00000000-0005-0000-0000-00000C210000}"/>
    <cellStyle name="Comma 3 5 4 6 4 2" xfId="7856" xr:uid="{00000000-0005-0000-0000-00000D210000}"/>
    <cellStyle name="Comma 3 5 4 6 5" xfId="5455" xr:uid="{00000000-0005-0000-0000-00000E210000}"/>
    <cellStyle name="Comma 3 5 4 7" xfId="848" xr:uid="{00000000-0005-0000-0000-00000F210000}"/>
    <cellStyle name="Comma 3 5 4 7 2" xfId="3253" xr:uid="{00000000-0005-0000-0000-000010210000}"/>
    <cellStyle name="Comma 3 5 4 7 2 2" xfId="8056" xr:uid="{00000000-0005-0000-0000-000011210000}"/>
    <cellStyle name="Comma 3 5 4 7 3" xfId="5655" xr:uid="{00000000-0005-0000-0000-000012210000}"/>
    <cellStyle name="Comma 3 5 4 8" xfId="1648" xr:uid="{00000000-0005-0000-0000-000013210000}"/>
    <cellStyle name="Comma 3 5 4 8 2" xfId="4053" xr:uid="{00000000-0005-0000-0000-000014210000}"/>
    <cellStyle name="Comma 3 5 4 8 2 2" xfId="8856" xr:uid="{00000000-0005-0000-0000-000015210000}"/>
    <cellStyle name="Comma 3 5 4 8 3" xfId="6455" xr:uid="{00000000-0005-0000-0000-000016210000}"/>
    <cellStyle name="Comma 3 5 4 9" xfId="2453" xr:uid="{00000000-0005-0000-0000-000017210000}"/>
    <cellStyle name="Comma 3 5 4 9 2" xfId="7256" xr:uid="{00000000-0005-0000-0000-000018210000}"/>
    <cellStyle name="Comma 3 5 5" xfId="56" xr:uid="{00000000-0005-0000-0000-000019210000}"/>
    <cellStyle name="Comma 3 5 5 10" xfId="4865" xr:uid="{00000000-0005-0000-0000-00001A210000}"/>
    <cellStyle name="Comma 3 5 5 2" xfId="107" xr:uid="{00000000-0005-0000-0000-00001B210000}"/>
    <cellStyle name="Comma 3 5 5 2 2" xfId="207" xr:uid="{00000000-0005-0000-0000-00001C210000}"/>
    <cellStyle name="Comma 3 5 5 2 2 2" xfId="407" xr:uid="{00000000-0005-0000-0000-00001D210000}"/>
    <cellStyle name="Comma 3 5 5 2 2 2 2" xfId="1208" xr:uid="{00000000-0005-0000-0000-00001E210000}"/>
    <cellStyle name="Comma 3 5 5 2 2 2 2 2" xfId="3613" xr:uid="{00000000-0005-0000-0000-00001F210000}"/>
    <cellStyle name="Comma 3 5 5 2 2 2 2 2 2" xfId="8416" xr:uid="{00000000-0005-0000-0000-000020210000}"/>
    <cellStyle name="Comma 3 5 5 2 2 2 2 3" xfId="6015" xr:uid="{00000000-0005-0000-0000-000021210000}"/>
    <cellStyle name="Comma 3 5 5 2 2 2 3" xfId="2008" xr:uid="{00000000-0005-0000-0000-000022210000}"/>
    <cellStyle name="Comma 3 5 5 2 2 2 3 2" xfId="4413" xr:uid="{00000000-0005-0000-0000-000023210000}"/>
    <cellStyle name="Comma 3 5 5 2 2 2 3 2 2" xfId="9216" xr:uid="{00000000-0005-0000-0000-000024210000}"/>
    <cellStyle name="Comma 3 5 5 2 2 2 3 3" xfId="6815" xr:uid="{00000000-0005-0000-0000-000025210000}"/>
    <cellStyle name="Comma 3 5 5 2 2 2 4" xfId="2813" xr:uid="{00000000-0005-0000-0000-000026210000}"/>
    <cellStyle name="Comma 3 5 5 2 2 2 4 2" xfId="7616" xr:uid="{00000000-0005-0000-0000-000027210000}"/>
    <cellStyle name="Comma 3 5 5 2 2 2 5" xfId="5215" xr:uid="{00000000-0005-0000-0000-000028210000}"/>
    <cellStyle name="Comma 3 5 5 2 2 3" xfId="607" xr:uid="{00000000-0005-0000-0000-000029210000}"/>
    <cellStyle name="Comma 3 5 5 2 2 3 2" xfId="1408" xr:uid="{00000000-0005-0000-0000-00002A210000}"/>
    <cellStyle name="Comma 3 5 5 2 2 3 2 2" xfId="3813" xr:uid="{00000000-0005-0000-0000-00002B210000}"/>
    <cellStyle name="Comma 3 5 5 2 2 3 2 2 2" xfId="8616" xr:uid="{00000000-0005-0000-0000-00002C210000}"/>
    <cellStyle name="Comma 3 5 5 2 2 3 2 3" xfId="6215" xr:uid="{00000000-0005-0000-0000-00002D210000}"/>
    <cellStyle name="Comma 3 5 5 2 2 3 3" xfId="2208" xr:uid="{00000000-0005-0000-0000-00002E210000}"/>
    <cellStyle name="Comma 3 5 5 2 2 3 3 2" xfId="4613" xr:uid="{00000000-0005-0000-0000-00002F210000}"/>
    <cellStyle name="Comma 3 5 5 2 2 3 3 2 2" xfId="9416" xr:uid="{00000000-0005-0000-0000-000030210000}"/>
    <cellStyle name="Comma 3 5 5 2 2 3 3 3" xfId="7015" xr:uid="{00000000-0005-0000-0000-000031210000}"/>
    <cellStyle name="Comma 3 5 5 2 2 3 4" xfId="3013" xr:uid="{00000000-0005-0000-0000-000032210000}"/>
    <cellStyle name="Comma 3 5 5 2 2 3 4 2" xfId="7816" xr:uid="{00000000-0005-0000-0000-000033210000}"/>
    <cellStyle name="Comma 3 5 5 2 2 3 5" xfId="5415" xr:uid="{00000000-0005-0000-0000-000034210000}"/>
    <cellStyle name="Comma 3 5 5 2 2 4" xfId="807" xr:uid="{00000000-0005-0000-0000-000035210000}"/>
    <cellStyle name="Comma 3 5 5 2 2 4 2" xfId="1608" xr:uid="{00000000-0005-0000-0000-000036210000}"/>
    <cellStyle name="Comma 3 5 5 2 2 4 2 2" xfId="4013" xr:uid="{00000000-0005-0000-0000-000037210000}"/>
    <cellStyle name="Comma 3 5 5 2 2 4 2 2 2" xfId="8816" xr:uid="{00000000-0005-0000-0000-000038210000}"/>
    <cellStyle name="Comma 3 5 5 2 2 4 2 3" xfId="6415" xr:uid="{00000000-0005-0000-0000-000039210000}"/>
    <cellStyle name="Comma 3 5 5 2 2 4 3" xfId="2408" xr:uid="{00000000-0005-0000-0000-00003A210000}"/>
    <cellStyle name="Comma 3 5 5 2 2 4 3 2" xfId="4813" xr:uid="{00000000-0005-0000-0000-00003B210000}"/>
    <cellStyle name="Comma 3 5 5 2 2 4 3 2 2" xfId="9616" xr:uid="{00000000-0005-0000-0000-00003C210000}"/>
    <cellStyle name="Comma 3 5 5 2 2 4 3 3" xfId="7215" xr:uid="{00000000-0005-0000-0000-00003D210000}"/>
    <cellStyle name="Comma 3 5 5 2 2 4 4" xfId="3213" xr:uid="{00000000-0005-0000-0000-00003E210000}"/>
    <cellStyle name="Comma 3 5 5 2 2 4 4 2" xfId="8016" xr:uid="{00000000-0005-0000-0000-00003F210000}"/>
    <cellStyle name="Comma 3 5 5 2 2 4 5" xfId="5615" xr:uid="{00000000-0005-0000-0000-000040210000}"/>
    <cellStyle name="Comma 3 5 5 2 2 5" xfId="1008" xr:uid="{00000000-0005-0000-0000-000041210000}"/>
    <cellStyle name="Comma 3 5 5 2 2 5 2" xfId="3413" xr:uid="{00000000-0005-0000-0000-000042210000}"/>
    <cellStyle name="Comma 3 5 5 2 2 5 2 2" xfId="8216" xr:uid="{00000000-0005-0000-0000-000043210000}"/>
    <cellStyle name="Comma 3 5 5 2 2 5 3" xfId="5815" xr:uid="{00000000-0005-0000-0000-000044210000}"/>
    <cellStyle name="Comma 3 5 5 2 2 6" xfId="1808" xr:uid="{00000000-0005-0000-0000-000045210000}"/>
    <cellStyle name="Comma 3 5 5 2 2 6 2" xfId="4213" xr:uid="{00000000-0005-0000-0000-000046210000}"/>
    <cellStyle name="Comma 3 5 5 2 2 6 2 2" xfId="9016" xr:uid="{00000000-0005-0000-0000-000047210000}"/>
    <cellStyle name="Comma 3 5 5 2 2 6 3" xfId="6615" xr:uid="{00000000-0005-0000-0000-000048210000}"/>
    <cellStyle name="Comma 3 5 5 2 2 7" xfId="2613" xr:uid="{00000000-0005-0000-0000-000049210000}"/>
    <cellStyle name="Comma 3 5 5 2 2 7 2" xfId="7416" xr:uid="{00000000-0005-0000-0000-00004A210000}"/>
    <cellStyle name="Comma 3 5 5 2 2 8" xfId="5015" xr:uid="{00000000-0005-0000-0000-00004B210000}"/>
    <cellStyle name="Comma 3 5 5 2 3" xfId="307" xr:uid="{00000000-0005-0000-0000-00004C210000}"/>
    <cellStyle name="Comma 3 5 5 2 3 2" xfId="1108" xr:uid="{00000000-0005-0000-0000-00004D210000}"/>
    <cellStyle name="Comma 3 5 5 2 3 2 2" xfId="3513" xr:uid="{00000000-0005-0000-0000-00004E210000}"/>
    <cellStyle name="Comma 3 5 5 2 3 2 2 2" xfId="8316" xr:uid="{00000000-0005-0000-0000-00004F210000}"/>
    <cellStyle name="Comma 3 5 5 2 3 2 3" xfId="5915" xr:uid="{00000000-0005-0000-0000-000050210000}"/>
    <cellStyle name="Comma 3 5 5 2 3 3" xfId="1908" xr:uid="{00000000-0005-0000-0000-000051210000}"/>
    <cellStyle name="Comma 3 5 5 2 3 3 2" xfId="4313" xr:uid="{00000000-0005-0000-0000-000052210000}"/>
    <cellStyle name="Comma 3 5 5 2 3 3 2 2" xfId="9116" xr:uid="{00000000-0005-0000-0000-000053210000}"/>
    <cellStyle name="Comma 3 5 5 2 3 3 3" xfId="6715" xr:uid="{00000000-0005-0000-0000-000054210000}"/>
    <cellStyle name="Comma 3 5 5 2 3 4" xfId="2713" xr:uid="{00000000-0005-0000-0000-000055210000}"/>
    <cellStyle name="Comma 3 5 5 2 3 4 2" xfId="7516" xr:uid="{00000000-0005-0000-0000-000056210000}"/>
    <cellStyle name="Comma 3 5 5 2 3 5" xfId="5115" xr:uid="{00000000-0005-0000-0000-000057210000}"/>
    <cellStyle name="Comma 3 5 5 2 4" xfId="507" xr:uid="{00000000-0005-0000-0000-000058210000}"/>
    <cellStyle name="Comma 3 5 5 2 4 2" xfId="1308" xr:uid="{00000000-0005-0000-0000-000059210000}"/>
    <cellStyle name="Comma 3 5 5 2 4 2 2" xfId="3713" xr:uid="{00000000-0005-0000-0000-00005A210000}"/>
    <cellStyle name="Comma 3 5 5 2 4 2 2 2" xfId="8516" xr:uid="{00000000-0005-0000-0000-00005B210000}"/>
    <cellStyle name="Comma 3 5 5 2 4 2 3" xfId="6115" xr:uid="{00000000-0005-0000-0000-00005C210000}"/>
    <cellStyle name="Comma 3 5 5 2 4 3" xfId="2108" xr:uid="{00000000-0005-0000-0000-00005D210000}"/>
    <cellStyle name="Comma 3 5 5 2 4 3 2" xfId="4513" xr:uid="{00000000-0005-0000-0000-00005E210000}"/>
    <cellStyle name="Comma 3 5 5 2 4 3 2 2" xfId="9316" xr:uid="{00000000-0005-0000-0000-00005F210000}"/>
    <cellStyle name="Comma 3 5 5 2 4 3 3" xfId="6915" xr:uid="{00000000-0005-0000-0000-000060210000}"/>
    <cellStyle name="Comma 3 5 5 2 4 4" xfId="2913" xr:uid="{00000000-0005-0000-0000-000061210000}"/>
    <cellStyle name="Comma 3 5 5 2 4 4 2" xfId="7716" xr:uid="{00000000-0005-0000-0000-000062210000}"/>
    <cellStyle name="Comma 3 5 5 2 4 5" xfId="5315" xr:uid="{00000000-0005-0000-0000-000063210000}"/>
    <cellStyle name="Comma 3 5 5 2 5" xfId="707" xr:uid="{00000000-0005-0000-0000-000064210000}"/>
    <cellStyle name="Comma 3 5 5 2 5 2" xfId="1508" xr:uid="{00000000-0005-0000-0000-000065210000}"/>
    <cellStyle name="Comma 3 5 5 2 5 2 2" xfId="3913" xr:uid="{00000000-0005-0000-0000-000066210000}"/>
    <cellStyle name="Comma 3 5 5 2 5 2 2 2" xfId="8716" xr:uid="{00000000-0005-0000-0000-000067210000}"/>
    <cellStyle name="Comma 3 5 5 2 5 2 3" xfId="6315" xr:uid="{00000000-0005-0000-0000-000068210000}"/>
    <cellStyle name="Comma 3 5 5 2 5 3" xfId="2308" xr:uid="{00000000-0005-0000-0000-000069210000}"/>
    <cellStyle name="Comma 3 5 5 2 5 3 2" xfId="4713" xr:uid="{00000000-0005-0000-0000-00006A210000}"/>
    <cellStyle name="Comma 3 5 5 2 5 3 2 2" xfId="9516" xr:uid="{00000000-0005-0000-0000-00006B210000}"/>
    <cellStyle name="Comma 3 5 5 2 5 3 3" xfId="7115" xr:uid="{00000000-0005-0000-0000-00006C210000}"/>
    <cellStyle name="Comma 3 5 5 2 5 4" xfId="3113" xr:uid="{00000000-0005-0000-0000-00006D210000}"/>
    <cellStyle name="Comma 3 5 5 2 5 4 2" xfId="7916" xr:uid="{00000000-0005-0000-0000-00006E210000}"/>
    <cellStyle name="Comma 3 5 5 2 5 5" xfId="5515" xr:uid="{00000000-0005-0000-0000-00006F210000}"/>
    <cellStyle name="Comma 3 5 5 2 6" xfId="908" xr:uid="{00000000-0005-0000-0000-000070210000}"/>
    <cellStyle name="Comma 3 5 5 2 6 2" xfId="3313" xr:uid="{00000000-0005-0000-0000-000071210000}"/>
    <cellStyle name="Comma 3 5 5 2 6 2 2" xfId="8116" xr:uid="{00000000-0005-0000-0000-000072210000}"/>
    <cellStyle name="Comma 3 5 5 2 6 3" xfId="5715" xr:uid="{00000000-0005-0000-0000-000073210000}"/>
    <cellStyle name="Comma 3 5 5 2 7" xfId="1708" xr:uid="{00000000-0005-0000-0000-000074210000}"/>
    <cellStyle name="Comma 3 5 5 2 7 2" xfId="4113" xr:uid="{00000000-0005-0000-0000-000075210000}"/>
    <cellStyle name="Comma 3 5 5 2 7 2 2" xfId="8916" xr:uid="{00000000-0005-0000-0000-000076210000}"/>
    <cellStyle name="Comma 3 5 5 2 7 3" xfId="6515" xr:uid="{00000000-0005-0000-0000-000077210000}"/>
    <cellStyle name="Comma 3 5 5 2 8" xfId="2513" xr:uid="{00000000-0005-0000-0000-000078210000}"/>
    <cellStyle name="Comma 3 5 5 2 8 2" xfId="7316" xr:uid="{00000000-0005-0000-0000-000079210000}"/>
    <cellStyle name="Comma 3 5 5 2 9" xfId="4915" xr:uid="{00000000-0005-0000-0000-00007A210000}"/>
    <cellStyle name="Comma 3 5 5 3" xfId="157" xr:uid="{00000000-0005-0000-0000-00007B210000}"/>
    <cellStyle name="Comma 3 5 5 3 2" xfId="357" xr:uid="{00000000-0005-0000-0000-00007C210000}"/>
    <cellStyle name="Comma 3 5 5 3 2 2" xfId="1158" xr:uid="{00000000-0005-0000-0000-00007D210000}"/>
    <cellStyle name="Comma 3 5 5 3 2 2 2" xfId="3563" xr:uid="{00000000-0005-0000-0000-00007E210000}"/>
    <cellStyle name="Comma 3 5 5 3 2 2 2 2" xfId="8366" xr:uid="{00000000-0005-0000-0000-00007F210000}"/>
    <cellStyle name="Comma 3 5 5 3 2 2 3" xfId="5965" xr:uid="{00000000-0005-0000-0000-000080210000}"/>
    <cellStyle name="Comma 3 5 5 3 2 3" xfId="1958" xr:uid="{00000000-0005-0000-0000-000081210000}"/>
    <cellStyle name="Comma 3 5 5 3 2 3 2" xfId="4363" xr:uid="{00000000-0005-0000-0000-000082210000}"/>
    <cellStyle name="Comma 3 5 5 3 2 3 2 2" xfId="9166" xr:uid="{00000000-0005-0000-0000-000083210000}"/>
    <cellStyle name="Comma 3 5 5 3 2 3 3" xfId="6765" xr:uid="{00000000-0005-0000-0000-000084210000}"/>
    <cellStyle name="Comma 3 5 5 3 2 4" xfId="2763" xr:uid="{00000000-0005-0000-0000-000085210000}"/>
    <cellStyle name="Comma 3 5 5 3 2 4 2" xfId="7566" xr:uid="{00000000-0005-0000-0000-000086210000}"/>
    <cellStyle name="Comma 3 5 5 3 2 5" xfId="5165" xr:uid="{00000000-0005-0000-0000-000087210000}"/>
    <cellStyle name="Comma 3 5 5 3 3" xfId="557" xr:uid="{00000000-0005-0000-0000-000088210000}"/>
    <cellStyle name="Comma 3 5 5 3 3 2" xfId="1358" xr:uid="{00000000-0005-0000-0000-000089210000}"/>
    <cellStyle name="Comma 3 5 5 3 3 2 2" xfId="3763" xr:uid="{00000000-0005-0000-0000-00008A210000}"/>
    <cellStyle name="Comma 3 5 5 3 3 2 2 2" xfId="8566" xr:uid="{00000000-0005-0000-0000-00008B210000}"/>
    <cellStyle name="Comma 3 5 5 3 3 2 3" xfId="6165" xr:uid="{00000000-0005-0000-0000-00008C210000}"/>
    <cellStyle name="Comma 3 5 5 3 3 3" xfId="2158" xr:uid="{00000000-0005-0000-0000-00008D210000}"/>
    <cellStyle name="Comma 3 5 5 3 3 3 2" xfId="4563" xr:uid="{00000000-0005-0000-0000-00008E210000}"/>
    <cellStyle name="Comma 3 5 5 3 3 3 2 2" xfId="9366" xr:uid="{00000000-0005-0000-0000-00008F210000}"/>
    <cellStyle name="Comma 3 5 5 3 3 3 3" xfId="6965" xr:uid="{00000000-0005-0000-0000-000090210000}"/>
    <cellStyle name="Comma 3 5 5 3 3 4" xfId="2963" xr:uid="{00000000-0005-0000-0000-000091210000}"/>
    <cellStyle name="Comma 3 5 5 3 3 4 2" xfId="7766" xr:uid="{00000000-0005-0000-0000-000092210000}"/>
    <cellStyle name="Comma 3 5 5 3 3 5" xfId="5365" xr:uid="{00000000-0005-0000-0000-000093210000}"/>
    <cellStyle name="Comma 3 5 5 3 4" xfId="757" xr:uid="{00000000-0005-0000-0000-000094210000}"/>
    <cellStyle name="Comma 3 5 5 3 4 2" xfId="1558" xr:uid="{00000000-0005-0000-0000-000095210000}"/>
    <cellStyle name="Comma 3 5 5 3 4 2 2" xfId="3963" xr:uid="{00000000-0005-0000-0000-000096210000}"/>
    <cellStyle name="Comma 3 5 5 3 4 2 2 2" xfId="8766" xr:uid="{00000000-0005-0000-0000-000097210000}"/>
    <cellStyle name="Comma 3 5 5 3 4 2 3" xfId="6365" xr:uid="{00000000-0005-0000-0000-000098210000}"/>
    <cellStyle name="Comma 3 5 5 3 4 3" xfId="2358" xr:uid="{00000000-0005-0000-0000-000099210000}"/>
    <cellStyle name="Comma 3 5 5 3 4 3 2" xfId="4763" xr:uid="{00000000-0005-0000-0000-00009A210000}"/>
    <cellStyle name="Comma 3 5 5 3 4 3 2 2" xfId="9566" xr:uid="{00000000-0005-0000-0000-00009B210000}"/>
    <cellStyle name="Comma 3 5 5 3 4 3 3" xfId="7165" xr:uid="{00000000-0005-0000-0000-00009C210000}"/>
    <cellStyle name="Comma 3 5 5 3 4 4" xfId="3163" xr:uid="{00000000-0005-0000-0000-00009D210000}"/>
    <cellStyle name="Comma 3 5 5 3 4 4 2" xfId="7966" xr:uid="{00000000-0005-0000-0000-00009E210000}"/>
    <cellStyle name="Comma 3 5 5 3 4 5" xfId="5565" xr:uid="{00000000-0005-0000-0000-00009F210000}"/>
    <cellStyle name="Comma 3 5 5 3 5" xfId="958" xr:uid="{00000000-0005-0000-0000-0000A0210000}"/>
    <cellStyle name="Comma 3 5 5 3 5 2" xfId="3363" xr:uid="{00000000-0005-0000-0000-0000A1210000}"/>
    <cellStyle name="Comma 3 5 5 3 5 2 2" xfId="8166" xr:uid="{00000000-0005-0000-0000-0000A2210000}"/>
    <cellStyle name="Comma 3 5 5 3 5 3" xfId="5765" xr:uid="{00000000-0005-0000-0000-0000A3210000}"/>
    <cellStyle name="Comma 3 5 5 3 6" xfId="1758" xr:uid="{00000000-0005-0000-0000-0000A4210000}"/>
    <cellStyle name="Comma 3 5 5 3 6 2" xfId="4163" xr:uid="{00000000-0005-0000-0000-0000A5210000}"/>
    <cellStyle name="Comma 3 5 5 3 6 2 2" xfId="8966" xr:uid="{00000000-0005-0000-0000-0000A6210000}"/>
    <cellStyle name="Comma 3 5 5 3 6 3" xfId="6565" xr:uid="{00000000-0005-0000-0000-0000A7210000}"/>
    <cellStyle name="Comma 3 5 5 3 7" xfId="2563" xr:uid="{00000000-0005-0000-0000-0000A8210000}"/>
    <cellStyle name="Comma 3 5 5 3 7 2" xfId="7366" xr:uid="{00000000-0005-0000-0000-0000A9210000}"/>
    <cellStyle name="Comma 3 5 5 3 8" xfId="4965" xr:uid="{00000000-0005-0000-0000-0000AA210000}"/>
    <cellStyle name="Comma 3 5 5 4" xfId="257" xr:uid="{00000000-0005-0000-0000-0000AB210000}"/>
    <cellStyle name="Comma 3 5 5 4 2" xfId="1058" xr:uid="{00000000-0005-0000-0000-0000AC210000}"/>
    <cellStyle name="Comma 3 5 5 4 2 2" xfId="3463" xr:uid="{00000000-0005-0000-0000-0000AD210000}"/>
    <cellStyle name="Comma 3 5 5 4 2 2 2" xfId="8266" xr:uid="{00000000-0005-0000-0000-0000AE210000}"/>
    <cellStyle name="Comma 3 5 5 4 2 3" xfId="5865" xr:uid="{00000000-0005-0000-0000-0000AF210000}"/>
    <cellStyle name="Comma 3 5 5 4 3" xfId="1858" xr:uid="{00000000-0005-0000-0000-0000B0210000}"/>
    <cellStyle name="Comma 3 5 5 4 3 2" xfId="4263" xr:uid="{00000000-0005-0000-0000-0000B1210000}"/>
    <cellStyle name="Comma 3 5 5 4 3 2 2" xfId="9066" xr:uid="{00000000-0005-0000-0000-0000B2210000}"/>
    <cellStyle name="Comma 3 5 5 4 3 3" xfId="6665" xr:uid="{00000000-0005-0000-0000-0000B3210000}"/>
    <cellStyle name="Comma 3 5 5 4 4" xfId="2663" xr:uid="{00000000-0005-0000-0000-0000B4210000}"/>
    <cellStyle name="Comma 3 5 5 4 4 2" xfId="7466" xr:uid="{00000000-0005-0000-0000-0000B5210000}"/>
    <cellStyle name="Comma 3 5 5 4 5" xfId="5065" xr:uid="{00000000-0005-0000-0000-0000B6210000}"/>
    <cellStyle name="Comma 3 5 5 5" xfId="457" xr:uid="{00000000-0005-0000-0000-0000B7210000}"/>
    <cellStyle name="Comma 3 5 5 5 2" xfId="1258" xr:uid="{00000000-0005-0000-0000-0000B8210000}"/>
    <cellStyle name="Comma 3 5 5 5 2 2" xfId="3663" xr:uid="{00000000-0005-0000-0000-0000B9210000}"/>
    <cellStyle name="Comma 3 5 5 5 2 2 2" xfId="8466" xr:uid="{00000000-0005-0000-0000-0000BA210000}"/>
    <cellStyle name="Comma 3 5 5 5 2 3" xfId="6065" xr:uid="{00000000-0005-0000-0000-0000BB210000}"/>
    <cellStyle name="Comma 3 5 5 5 3" xfId="2058" xr:uid="{00000000-0005-0000-0000-0000BC210000}"/>
    <cellStyle name="Comma 3 5 5 5 3 2" xfId="4463" xr:uid="{00000000-0005-0000-0000-0000BD210000}"/>
    <cellStyle name="Comma 3 5 5 5 3 2 2" xfId="9266" xr:uid="{00000000-0005-0000-0000-0000BE210000}"/>
    <cellStyle name="Comma 3 5 5 5 3 3" xfId="6865" xr:uid="{00000000-0005-0000-0000-0000BF210000}"/>
    <cellStyle name="Comma 3 5 5 5 4" xfId="2863" xr:uid="{00000000-0005-0000-0000-0000C0210000}"/>
    <cellStyle name="Comma 3 5 5 5 4 2" xfId="7666" xr:uid="{00000000-0005-0000-0000-0000C1210000}"/>
    <cellStyle name="Comma 3 5 5 5 5" xfId="5265" xr:uid="{00000000-0005-0000-0000-0000C2210000}"/>
    <cellStyle name="Comma 3 5 5 6" xfId="657" xr:uid="{00000000-0005-0000-0000-0000C3210000}"/>
    <cellStyle name="Comma 3 5 5 6 2" xfId="1458" xr:uid="{00000000-0005-0000-0000-0000C4210000}"/>
    <cellStyle name="Comma 3 5 5 6 2 2" xfId="3863" xr:uid="{00000000-0005-0000-0000-0000C5210000}"/>
    <cellStyle name="Comma 3 5 5 6 2 2 2" xfId="8666" xr:uid="{00000000-0005-0000-0000-0000C6210000}"/>
    <cellStyle name="Comma 3 5 5 6 2 3" xfId="6265" xr:uid="{00000000-0005-0000-0000-0000C7210000}"/>
    <cellStyle name="Comma 3 5 5 6 3" xfId="2258" xr:uid="{00000000-0005-0000-0000-0000C8210000}"/>
    <cellStyle name="Comma 3 5 5 6 3 2" xfId="4663" xr:uid="{00000000-0005-0000-0000-0000C9210000}"/>
    <cellStyle name="Comma 3 5 5 6 3 2 2" xfId="9466" xr:uid="{00000000-0005-0000-0000-0000CA210000}"/>
    <cellStyle name="Comma 3 5 5 6 3 3" xfId="7065" xr:uid="{00000000-0005-0000-0000-0000CB210000}"/>
    <cellStyle name="Comma 3 5 5 6 4" xfId="3063" xr:uid="{00000000-0005-0000-0000-0000CC210000}"/>
    <cellStyle name="Comma 3 5 5 6 4 2" xfId="7866" xr:uid="{00000000-0005-0000-0000-0000CD210000}"/>
    <cellStyle name="Comma 3 5 5 6 5" xfId="5465" xr:uid="{00000000-0005-0000-0000-0000CE210000}"/>
    <cellStyle name="Comma 3 5 5 7" xfId="858" xr:uid="{00000000-0005-0000-0000-0000CF210000}"/>
    <cellStyle name="Comma 3 5 5 7 2" xfId="3263" xr:uid="{00000000-0005-0000-0000-0000D0210000}"/>
    <cellStyle name="Comma 3 5 5 7 2 2" xfId="8066" xr:uid="{00000000-0005-0000-0000-0000D1210000}"/>
    <cellStyle name="Comma 3 5 5 7 3" xfId="5665" xr:uid="{00000000-0005-0000-0000-0000D2210000}"/>
    <cellStyle name="Comma 3 5 5 8" xfId="1658" xr:uid="{00000000-0005-0000-0000-0000D3210000}"/>
    <cellStyle name="Comma 3 5 5 8 2" xfId="4063" xr:uid="{00000000-0005-0000-0000-0000D4210000}"/>
    <cellStyle name="Comma 3 5 5 8 2 2" xfId="8866" xr:uid="{00000000-0005-0000-0000-0000D5210000}"/>
    <cellStyle name="Comma 3 5 5 8 3" xfId="6465" xr:uid="{00000000-0005-0000-0000-0000D6210000}"/>
    <cellStyle name="Comma 3 5 5 9" xfId="2463" xr:uid="{00000000-0005-0000-0000-0000D7210000}"/>
    <cellStyle name="Comma 3 5 5 9 2" xfId="7266" xr:uid="{00000000-0005-0000-0000-0000D8210000}"/>
    <cellStyle name="Comma 3 5 6" xfId="67" xr:uid="{00000000-0005-0000-0000-0000D9210000}"/>
    <cellStyle name="Comma 3 5 6 2" xfId="167" xr:uid="{00000000-0005-0000-0000-0000DA210000}"/>
    <cellStyle name="Comma 3 5 6 2 2" xfId="367" xr:uid="{00000000-0005-0000-0000-0000DB210000}"/>
    <cellStyle name="Comma 3 5 6 2 2 2" xfId="1168" xr:uid="{00000000-0005-0000-0000-0000DC210000}"/>
    <cellStyle name="Comma 3 5 6 2 2 2 2" xfId="3573" xr:uid="{00000000-0005-0000-0000-0000DD210000}"/>
    <cellStyle name="Comma 3 5 6 2 2 2 2 2" xfId="8376" xr:uid="{00000000-0005-0000-0000-0000DE210000}"/>
    <cellStyle name="Comma 3 5 6 2 2 2 3" xfId="5975" xr:uid="{00000000-0005-0000-0000-0000DF210000}"/>
    <cellStyle name="Comma 3 5 6 2 2 3" xfId="1968" xr:uid="{00000000-0005-0000-0000-0000E0210000}"/>
    <cellStyle name="Comma 3 5 6 2 2 3 2" xfId="4373" xr:uid="{00000000-0005-0000-0000-0000E1210000}"/>
    <cellStyle name="Comma 3 5 6 2 2 3 2 2" xfId="9176" xr:uid="{00000000-0005-0000-0000-0000E2210000}"/>
    <cellStyle name="Comma 3 5 6 2 2 3 3" xfId="6775" xr:uid="{00000000-0005-0000-0000-0000E3210000}"/>
    <cellStyle name="Comma 3 5 6 2 2 4" xfId="2773" xr:uid="{00000000-0005-0000-0000-0000E4210000}"/>
    <cellStyle name="Comma 3 5 6 2 2 4 2" xfId="7576" xr:uid="{00000000-0005-0000-0000-0000E5210000}"/>
    <cellStyle name="Comma 3 5 6 2 2 5" xfId="5175" xr:uid="{00000000-0005-0000-0000-0000E6210000}"/>
    <cellStyle name="Comma 3 5 6 2 3" xfId="567" xr:uid="{00000000-0005-0000-0000-0000E7210000}"/>
    <cellStyle name="Comma 3 5 6 2 3 2" xfId="1368" xr:uid="{00000000-0005-0000-0000-0000E8210000}"/>
    <cellStyle name="Comma 3 5 6 2 3 2 2" xfId="3773" xr:uid="{00000000-0005-0000-0000-0000E9210000}"/>
    <cellStyle name="Comma 3 5 6 2 3 2 2 2" xfId="8576" xr:uid="{00000000-0005-0000-0000-0000EA210000}"/>
    <cellStyle name="Comma 3 5 6 2 3 2 3" xfId="6175" xr:uid="{00000000-0005-0000-0000-0000EB210000}"/>
    <cellStyle name="Comma 3 5 6 2 3 3" xfId="2168" xr:uid="{00000000-0005-0000-0000-0000EC210000}"/>
    <cellStyle name="Comma 3 5 6 2 3 3 2" xfId="4573" xr:uid="{00000000-0005-0000-0000-0000ED210000}"/>
    <cellStyle name="Comma 3 5 6 2 3 3 2 2" xfId="9376" xr:uid="{00000000-0005-0000-0000-0000EE210000}"/>
    <cellStyle name="Comma 3 5 6 2 3 3 3" xfId="6975" xr:uid="{00000000-0005-0000-0000-0000EF210000}"/>
    <cellStyle name="Comma 3 5 6 2 3 4" xfId="2973" xr:uid="{00000000-0005-0000-0000-0000F0210000}"/>
    <cellStyle name="Comma 3 5 6 2 3 4 2" xfId="7776" xr:uid="{00000000-0005-0000-0000-0000F1210000}"/>
    <cellStyle name="Comma 3 5 6 2 3 5" xfId="5375" xr:uid="{00000000-0005-0000-0000-0000F2210000}"/>
    <cellStyle name="Comma 3 5 6 2 4" xfId="767" xr:uid="{00000000-0005-0000-0000-0000F3210000}"/>
    <cellStyle name="Comma 3 5 6 2 4 2" xfId="1568" xr:uid="{00000000-0005-0000-0000-0000F4210000}"/>
    <cellStyle name="Comma 3 5 6 2 4 2 2" xfId="3973" xr:uid="{00000000-0005-0000-0000-0000F5210000}"/>
    <cellStyle name="Comma 3 5 6 2 4 2 2 2" xfId="8776" xr:uid="{00000000-0005-0000-0000-0000F6210000}"/>
    <cellStyle name="Comma 3 5 6 2 4 2 3" xfId="6375" xr:uid="{00000000-0005-0000-0000-0000F7210000}"/>
    <cellStyle name="Comma 3 5 6 2 4 3" xfId="2368" xr:uid="{00000000-0005-0000-0000-0000F8210000}"/>
    <cellStyle name="Comma 3 5 6 2 4 3 2" xfId="4773" xr:uid="{00000000-0005-0000-0000-0000F9210000}"/>
    <cellStyle name="Comma 3 5 6 2 4 3 2 2" xfId="9576" xr:uid="{00000000-0005-0000-0000-0000FA210000}"/>
    <cellStyle name="Comma 3 5 6 2 4 3 3" xfId="7175" xr:uid="{00000000-0005-0000-0000-0000FB210000}"/>
    <cellStyle name="Comma 3 5 6 2 4 4" xfId="3173" xr:uid="{00000000-0005-0000-0000-0000FC210000}"/>
    <cellStyle name="Comma 3 5 6 2 4 4 2" xfId="7976" xr:uid="{00000000-0005-0000-0000-0000FD210000}"/>
    <cellStyle name="Comma 3 5 6 2 4 5" xfId="5575" xr:uid="{00000000-0005-0000-0000-0000FE210000}"/>
    <cellStyle name="Comma 3 5 6 2 5" xfId="968" xr:uid="{00000000-0005-0000-0000-0000FF210000}"/>
    <cellStyle name="Comma 3 5 6 2 5 2" xfId="3373" xr:uid="{00000000-0005-0000-0000-000000220000}"/>
    <cellStyle name="Comma 3 5 6 2 5 2 2" xfId="8176" xr:uid="{00000000-0005-0000-0000-000001220000}"/>
    <cellStyle name="Comma 3 5 6 2 5 3" xfId="5775" xr:uid="{00000000-0005-0000-0000-000002220000}"/>
    <cellStyle name="Comma 3 5 6 2 6" xfId="1768" xr:uid="{00000000-0005-0000-0000-000003220000}"/>
    <cellStyle name="Comma 3 5 6 2 6 2" xfId="4173" xr:uid="{00000000-0005-0000-0000-000004220000}"/>
    <cellStyle name="Comma 3 5 6 2 6 2 2" xfId="8976" xr:uid="{00000000-0005-0000-0000-000005220000}"/>
    <cellStyle name="Comma 3 5 6 2 6 3" xfId="6575" xr:uid="{00000000-0005-0000-0000-000006220000}"/>
    <cellStyle name="Comma 3 5 6 2 7" xfId="2573" xr:uid="{00000000-0005-0000-0000-000007220000}"/>
    <cellStyle name="Comma 3 5 6 2 7 2" xfId="7376" xr:uid="{00000000-0005-0000-0000-000008220000}"/>
    <cellStyle name="Comma 3 5 6 2 8" xfId="4975" xr:uid="{00000000-0005-0000-0000-000009220000}"/>
    <cellStyle name="Comma 3 5 6 3" xfId="267" xr:uid="{00000000-0005-0000-0000-00000A220000}"/>
    <cellStyle name="Comma 3 5 6 3 2" xfId="1068" xr:uid="{00000000-0005-0000-0000-00000B220000}"/>
    <cellStyle name="Comma 3 5 6 3 2 2" xfId="3473" xr:uid="{00000000-0005-0000-0000-00000C220000}"/>
    <cellStyle name="Comma 3 5 6 3 2 2 2" xfId="8276" xr:uid="{00000000-0005-0000-0000-00000D220000}"/>
    <cellStyle name="Comma 3 5 6 3 2 3" xfId="5875" xr:uid="{00000000-0005-0000-0000-00000E220000}"/>
    <cellStyle name="Comma 3 5 6 3 3" xfId="1868" xr:uid="{00000000-0005-0000-0000-00000F220000}"/>
    <cellStyle name="Comma 3 5 6 3 3 2" xfId="4273" xr:uid="{00000000-0005-0000-0000-000010220000}"/>
    <cellStyle name="Comma 3 5 6 3 3 2 2" xfId="9076" xr:uid="{00000000-0005-0000-0000-000011220000}"/>
    <cellStyle name="Comma 3 5 6 3 3 3" xfId="6675" xr:uid="{00000000-0005-0000-0000-000012220000}"/>
    <cellStyle name="Comma 3 5 6 3 4" xfId="2673" xr:uid="{00000000-0005-0000-0000-000013220000}"/>
    <cellStyle name="Comma 3 5 6 3 4 2" xfId="7476" xr:uid="{00000000-0005-0000-0000-000014220000}"/>
    <cellStyle name="Comma 3 5 6 3 5" xfId="5075" xr:uid="{00000000-0005-0000-0000-000015220000}"/>
    <cellStyle name="Comma 3 5 6 4" xfId="467" xr:uid="{00000000-0005-0000-0000-000016220000}"/>
    <cellStyle name="Comma 3 5 6 4 2" xfId="1268" xr:uid="{00000000-0005-0000-0000-000017220000}"/>
    <cellStyle name="Comma 3 5 6 4 2 2" xfId="3673" xr:uid="{00000000-0005-0000-0000-000018220000}"/>
    <cellStyle name="Comma 3 5 6 4 2 2 2" xfId="8476" xr:uid="{00000000-0005-0000-0000-000019220000}"/>
    <cellStyle name="Comma 3 5 6 4 2 3" xfId="6075" xr:uid="{00000000-0005-0000-0000-00001A220000}"/>
    <cellStyle name="Comma 3 5 6 4 3" xfId="2068" xr:uid="{00000000-0005-0000-0000-00001B220000}"/>
    <cellStyle name="Comma 3 5 6 4 3 2" xfId="4473" xr:uid="{00000000-0005-0000-0000-00001C220000}"/>
    <cellStyle name="Comma 3 5 6 4 3 2 2" xfId="9276" xr:uid="{00000000-0005-0000-0000-00001D220000}"/>
    <cellStyle name="Comma 3 5 6 4 3 3" xfId="6875" xr:uid="{00000000-0005-0000-0000-00001E220000}"/>
    <cellStyle name="Comma 3 5 6 4 4" xfId="2873" xr:uid="{00000000-0005-0000-0000-00001F220000}"/>
    <cellStyle name="Comma 3 5 6 4 4 2" xfId="7676" xr:uid="{00000000-0005-0000-0000-000020220000}"/>
    <cellStyle name="Comma 3 5 6 4 5" xfId="5275" xr:uid="{00000000-0005-0000-0000-000021220000}"/>
    <cellStyle name="Comma 3 5 6 5" xfId="667" xr:uid="{00000000-0005-0000-0000-000022220000}"/>
    <cellStyle name="Comma 3 5 6 5 2" xfId="1468" xr:uid="{00000000-0005-0000-0000-000023220000}"/>
    <cellStyle name="Comma 3 5 6 5 2 2" xfId="3873" xr:uid="{00000000-0005-0000-0000-000024220000}"/>
    <cellStyle name="Comma 3 5 6 5 2 2 2" xfId="8676" xr:uid="{00000000-0005-0000-0000-000025220000}"/>
    <cellStyle name="Comma 3 5 6 5 2 3" xfId="6275" xr:uid="{00000000-0005-0000-0000-000026220000}"/>
    <cellStyle name="Comma 3 5 6 5 3" xfId="2268" xr:uid="{00000000-0005-0000-0000-000027220000}"/>
    <cellStyle name="Comma 3 5 6 5 3 2" xfId="4673" xr:uid="{00000000-0005-0000-0000-000028220000}"/>
    <cellStyle name="Comma 3 5 6 5 3 2 2" xfId="9476" xr:uid="{00000000-0005-0000-0000-000029220000}"/>
    <cellStyle name="Comma 3 5 6 5 3 3" xfId="7075" xr:uid="{00000000-0005-0000-0000-00002A220000}"/>
    <cellStyle name="Comma 3 5 6 5 4" xfId="3073" xr:uid="{00000000-0005-0000-0000-00002B220000}"/>
    <cellStyle name="Comma 3 5 6 5 4 2" xfId="7876" xr:uid="{00000000-0005-0000-0000-00002C220000}"/>
    <cellStyle name="Comma 3 5 6 5 5" xfId="5475" xr:uid="{00000000-0005-0000-0000-00002D220000}"/>
    <cellStyle name="Comma 3 5 6 6" xfId="868" xr:uid="{00000000-0005-0000-0000-00002E220000}"/>
    <cellStyle name="Comma 3 5 6 6 2" xfId="3273" xr:uid="{00000000-0005-0000-0000-00002F220000}"/>
    <cellStyle name="Comma 3 5 6 6 2 2" xfId="8076" xr:uid="{00000000-0005-0000-0000-000030220000}"/>
    <cellStyle name="Comma 3 5 6 6 3" xfId="5675" xr:uid="{00000000-0005-0000-0000-000031220000}"/>
    <cellStyle name="Comma 3 5 6 7" xfId="1668" xr:uid="{00000000-0005-0000-0000-000032220000}"/>
    <cellStyle name="Comma 3 5 6 7 2" xfId="4073" xr:uid="{00000000-0005-0000-0000-000033220000}"/>
    <cellStyle name="Comma 3 5 6 7 2 2" xfId="8876" xr:uid="{00000000-0005-0000-0000-000034220000}"/>
    <cellStyle name="Comma 3 5 6 7 3" xfId="6475" xr:uid="{00000000-0005-0000-0000-000035220000}"/>
    <cellStyle name="Comma 3 5 6 8" xfId="2473" xr:uid="{00000000-0005-0000-0000-000036220000}"/>
    <cellStyle name="Comma 3 5 6 8 2" xfId="7276" xr:uid="{00000000-0005-0000-0000-000037220000}"/>
    <cellStyle name="Comma 3 5 6 9" xfId="4875" xr:uid="{00000000-0005-0000-0000-000038220000}"/>
    <cellStyle name="Comma 3 5 7" xfId="117" xr:uid="{00000000-0005-0000-0000-000039220000}"/>
    <cellStyle name="Comma 3 5 7 2" xfId="317" xr:uid="{00000000-0005-0000-0000-00003A220000}"/>
    <cellStyle name="Comma 3 5 7 2 2" xfId="1118" xr:uid="{00000000-0005-0000-0000-00003B220000}"/>
    <cellStyle name="Comma 3 5 7 2 2 2" xfId="3523" xr:uid="{00000000-0005-0000-0000-00003C220000}"/>
    <cellStyle name="Comma 3 5 7 2 2 2 2" xfId="8326" xr:uid="{00000000-0005-0000-0000-00003D220000}"/>
    <cellStyle name="Comma 3 5 7 2 2 3" xfId="5925" xr:uid="{00000000-0005-0000-0000-00003E220000}"/>
    <cellStyle name="Comma 3 5 7 2 3" xfId="1918" xr:uid="{00000000-0005-0000-0000-00003F220000}"/>
    <cellStyle name="Comma 3 5 7 2 3 2" xfId="4323" xr:uid="{00000000-0005-0000-0000-000040220000}"/>
    <cellStyle name="Comma 3 5 7 2 3 2 2" xfId="9126" xr:uid="{00000000-0005-0000-0000-000041220000}"/>
    <cellStyle name="Comma 3 5 7 2 3 3" xfId="6725" xr:uid="{00000000-0005-0000-0000-000042220000}"/>
    <cellStyle name="Comma 3 5 7 2 4" xfId="2723" xr:uid="{00000000-0005-0000-0000-000043220000}"/>
    <cellStyle name="Comma 3 5 7 2 4 2" xfId="7526" xr:uid="{00000000-0005-0000-0000-000044220000}"/>
    <cellStyle name="Comma 3 5 7 2 5" xfId="5125" xr:uid="{00000000-0005-0000-0000-000045220000}"/>
    <cellStyle name="Comma 3 5 7 3" xfId="517" xr:uid="{00000000-0005-0000-0000-000046220000}"/>
    <cellStyle name="Comma 3 5 7 3 2" xfId="1318" xr:uid="{00000000-0005-0000-0000-000047220000}"/>
    <cellStyle name="Comma 3 5 7 3 2 2" xfId="3723" xr:uid="{00000000-0005-0000-0000-000048220000}"/>
    <cellStyle name="Comma 3 5 7 3 2 2 2" xfId="8526" xr:uid="{00000000-0005-0000-0000-000049220000}"/>
    <cellStyle name="Comma 3 5 7 3 2 3" xfId="6125" xr:uid="{00000000-0005-0000-0000-00004A220000}"/>
    <cellStyle name="Comma 3 5 7 3 3" xfId="2118" xr:uid="{00000000-0005-0000-0000-00004B220000}"/>
    <cellStyle name="Comma 3 5 7 3 3 2" xfId="4523" xr:uid="{00000000-0005-0000-0000-00004C220000}"/>
    <cellStyle name="Comma 3 5 7 3 3 2 2" xfId="9326" xr:uid="{00000000-0005-0000-0000-00004D220000}"/>
    <cellStyle name="Comma 3 5 7 3 3 3" xfId="6925" xr:uid="{00000000-0005-0000-0000-00004E220000}"/>
    <cellStyle name="Comma 3 5 7 3 4" xfId="2923" xr:uid="{00000000-0005-0000-0000-00004F220000}"/>
    <cellStyle name="Comma 3 5 7 3 4 2" xfId="7726" xr:uid="{00000000-0005-0000-0000-000050220000}"/>
    <cellStyle name="Comma 3 5 7 3 5" xfId="5325" xr:uid="{00000000-0005-0000-0000-000051220000}"/>
    <cellStyle name="Comma 3 5 7 4" xfId="717" xr:uid="{00000000-0005-0000-0000-000052220000}"/>
    <cellStyle name="Comma 3 5 7 4 2" xfId="1518" xr:uid="{00000000-0005-0000-0000-000053220000}"/>
    <cellStyle name="Comma 3 5 7 4 2 2" xfId="3923" xr:uid="{00000000-0005-0000-0000-000054220000}"/>
    <cellStyle name="Comma 3 5 7 4 2 2 2" xfId="8726" xr:uid="{00000000-0005-0000-0000-000055220000}"/>
    <cellStyle name="Comma 3 5 7 4 2 3" xfId="6325" xr:uid="{00000000-0005-0000-0000-000056220000}"/>
    <cellStyle name="Comma 3 5 7 4 3" xfId="2318" xr:uid="{00000000-0005-0000-0000-000057220000}"/>
    <cellStyle name="Comma 3 5 7 4 3 2" xfId="4723" xr:uid="{00000000-0005-0000-0000-000058220000}"/>
    <cellStyle name="Comma 3 5 7 4 3 2 2" xfId="9526" xr:uid="{00000000-0005-0000-0000-000059220000}"/>
    <cellStyle name="Comma 3 5 7 4 3 3" xfId="7125" xr:uid="{00000000-0005-0000-0000-00005A220000}"/>
    <cellStyle name="Comma 3 5 7 4 4" xfId="3123" xr:uid="{00000000-0005-0000-0000-00005B220000}"/>
    <cellStyle name="Comma 3 5 7 4 4 2" xfId="7926" xr:uid="{00000000-0005-0000-0000-00005C220000}"/>
    <cellStyle name="Comma 3 5 7 4 5" xfId="5525" xr:uid="{00000000-0005-0000-0000-00005D220000}"/>
    <cellStyle name="Comma 3 5 7 5" xfId="918" xr:uid="{00000000-0005-0000-0000-00005E220000}"/>
    <cellStyle name="Comma 3 5 7 5 2" xfId="3323" xr:uid="{00000000-0005-0000-0000-00005F220000}"/>
    <cellStyle name="Comma 3 5 7 5 2 2" xfId="8126" xr:uid="{00000000-0005-0000-0000-000060220000}"/>
    <cellStyle name="Comma 3 5 7 5 3" xfId="5725" xr:uid="{00000000-0005-0000-0000-000061220000}"/>
    <cellStyle name="Comma 3 5 7 6" xfId="1718" xr:uid="{00000000-0005-0000-0000-000062220000}"/>
    <cellStyle name="Comma 3 5 7 6 2" xfId="4123" xr:uid="{00000000-0005-0000-0000-000063220000}"/>
    <cellStyle name="Comma 3 5 7 6 2 2" xfId="8926" xr:uid="{00000000-0005-0000-0000-000064220000}"/>
    <cellStyle name="Comma 3 5 7 6 3" xfId="6525" xr:uid="{00000000-0005-0000-0000-000065220000}"/>
    <cellStyle name="Comma 3 5 7 7" xfId="2523" xr:uid="{00000000-0005-0000-0000-000066220000}"/>
    <cellStyle name="Comma 3 5 7 7 2" xfId="7326" xr:uid="{00000000-0005-0000-0000-000067220000}"/>
    <cellStyle name="Comma 3 5 7 8" xfId="4925" xr:uid="{00000000-0005-0000-0000-000068220000}"/>
    <cellStyle name="Comma 3 5 8" xfId="217" xr:uid="{00000000-0005-0000-0000-000069220000}"/>
    <cellStyle name="Comma 3 5 8 2" xfId="1018" xr:uid="{00000000-0005-0000-0000-00006A220000}"/>
    <cellStyle name="Comma 3 5 8 2 2" xfId="3423" xr:uid="{00000000-0005-0000-0000-00006B220000}"/>
    <cellStyle name="Comma 3 5 8 2 2 2" xfId="8226" xr:uid="{00000000-0005-0000-0000-00006C220000}"/>
    <cellStyle name="Comma 3 5 8 2 3" xfId="5825" xr:uid="{00000000-0005-0000-0000-00006D220000}"/>
    <cellStyle name="Comma 3 5 8 3" xfId="1818" xr:uid="{00000000-0005-0000-0000-00006E220000}"/>
    <cellStyle name="Comma 3 5 8 3 2" xfId="4223" xr:uid="{00000000-0005-0000-0000-00006F220000}"/>
    <cellStyle name="Comma 3 5 8 3 2 2" xfId="9026" xr:uid="{00000000-0005-0000-0000-000070220000}"/>
    <cellStyle name="Comma 3 5 8 3 3" xfId="6625" xr:uid="{00000000-0005-0000-0000-000071220000}"/>
    <cellStyle name="Comma 3 5 8 4" xfId="2623" xr:uid="{00000000-0005-0000-0000-000072220000}"/>
    <cellStyle name="Comma 3 5 8 4 2" xfId="7426" xr:uid="{00000000-0005-0000-0000-000073220000}"/>
    <cellStyle name="Comma 3 5 8 5" xfId="5025" xr:uid="{00000000-0005-0000-0000-000074220000}"/>
    <cellStyle name="Comma 3 5 9" xfId="417" xr:uid="{00000000-0005-0000-0000-000075220000}"/>
    <cellStyle name="Comma 3 5 9 2" xfId="1218" xr:uid="{00000000-0005-0000-0000-000076220000}"/>
    <cellStyle name="Comma 3 5 9 2 2" xfId="3623" xr:uid="{00000000-0005-0000-0000-000077220000}"/>
    <cellStyle name="Comma 3 5 9 2 2 2" xfId="8426" xr:uid="{00000000-0005-0000-0000-000078220000}"/>
    <cellStyle name="Comma 3 5 9 2 3" xfId="6025" xr:uid="{00000000-0005-0000-0000-000079220000}"/>
    <cellStyle name="Comma 3 5 9 3" xfId="2018" xr:uid="{00000000-0005-0000-0000-00007A220000}"/>
    <cellStyle name="Comma 3 5 9 3 2" xfId="4423" xr:uid="{00000000-0005-0000-0000-00007B220000}"/>
    <cellStyle name="Comma 3 5 9 3 2 2" xfId="9226" xr:uid="{00000000-0005-0000-0000-00007C220000}"/>
    <cellStyle name="Comma 3 5 9 3 3" xfId="6825" xr:uid="{00000000-0005-0000-0000-00007D220000}"/>
    <cellStyle name="Comma 3 5 9 4" xfId="2823" xr:uid="{00000000-0005-0000-0000-00007E220000}"/>
    <cellStyle name="Comma 3 5 9 4 2" xfId="7626" xr:uid="{00000000-0005-0000-0000-00007F220000}"/>
    <cellStyle name="Comma 3 5 9 5" xfId="5225" xr:uid="{00000000-0005-0000-0000-000080220000}"/>
    <cellStyle name="Comma 3 6" xfId="18" xr:uid="{00000000-0005-0000-0000-000081220000}"/>
    <cellStyle name="Comma 3 6 10" xfId="4827" xr:uid="{00000000-0005-0000-0000-000082220000}"/>
    <cellStyle name="Comma 3 6 2" xfId="69" xr:uid="{00000000-0005-0000-0000-000083220000}"/>
    <cellStyle name="Comma 3 6 2 2" xfId="169" xr:uid="{00000000-0005-0000-0000-000084220000}"/>
    <cellStyle name="Comma 3 6 2 2 2" xfId="369" xr:uid="{00000000-0005-0000-0000-000085220000}"/>
    <cellStyle name="Comma 3 6 2 2 2 2" xfId="1170" xr:uid="{00000000-0005-0000-0000-000086220000}"/>
    <cellStyle name="Comma 3 6 2 2 2 2 2" xfId="3575" xr:uid="{00000000-0005-0000-0000-000087220000}"/>
    <cellStyle name="Comma 3 6 2 2 2 2 2 2" xfId="8378" xr:uid="{00000000-0005-0000-0000-000088220000}"/>
    <cellStyle name="Comma 3 6 2 2 2 2 3" xfId="5977" xr:uid="{00000000-0005-0000-0000-000089220000}"/>
    <cellStyle name="Comma 3 6 2 2 2 3" xfId="1970" xr:uid="{00000000-0005-0000-0000-00008A220000}"/>
    <cellStyle name="Comma 3 6 2 2 2 3 2" xfId="4375" xr:uid="{00000000-0005-0000-0000-00008B220000}"/>
    <cellStyle name="Comma 3 6 2 2 2 3 2 2" xfId="9178" xr:uid="{00000000-0005-0000-0000-00008C220000}"/>
    <cellStyle name="Comma 3 6 2 2 2 3 3" xfId="6777" xr:uid="{00000000-0005-0000-0000-00008D220000}"/>
    <cellStyle name="Comma 3 6 2 2 2 4" xfId="2775" xr:uid="{00000000-0005-0000-0000-00008E220000}"/>
    <cellStyle name="Comma 3 6 2 2 2 4 2" xfId="7578" xr:uid="{00000000-0005-0000-0000-00008F220000}"/>
    <cellStyle name="Comma 3 6 2 2 2 5" xfId="5177" xr:uid="{00000000-0005-0000-0000-000090220000}"/>
    <cellStyle name="Comma 3 6 2 2 3" xfId="569" xr:uid="{00000000-0005-0000-0000-000091220000}"/>
    <cellStyle name="Comma 3 6 2 2 3 2" xfId="1370" xr:uid="{00000000-0005-0000-0000-000092220000}"/>
    <cellStyle name="Comma 3 6 2 2 3 2 2" xfId="3775" xr:uid="{00000000-0005-0000-0000-000093220000}"/>
    <cellStyle name="Comma 3 6 2 2 3 2 2 2" xfId="8578" xr:uid="{00000000-0005-0000-0000-000094220000}"/>
    <cellStyle name="Comma 3 6 2 2 3 2 3" xfId="6177" xr:uid="{00000000-0005-0000-0000-000095220000}"/>
    <cellStyle name="Comma 3 6 2 2 3 3" xfId="2170" xr:uid="{00000000-0005-0000-0000-000096220000}"/>
    <cellStyle name="Comma 3 6 2 2 3 3 2" xfId="4575" xr:uid="{00000000-0005-0000-0000-000097220000}"/>
    <cellStyle name="Comma 3 6 2 2 3 3 2 2" xfId="9378" xr:uid="{00000000-0005-0000-0000-000098220000}"/>
    <cellStyle name="Comma 3 6 2 2 3 3 3" xfId="6977" xr:uid="{00000000-0005-0000-0000-000099220000}"/>
    <cellStyle name="Comma 3 6 2 2 3 4" xfId="2975" xr:uid="{00000000-0005-0000-0000-00009A220000}"/>
    <cellStyle name="Comma 3 6 2 2 3 4 2" xfId="7778" xr:uid="{00000000-0005-0000-0000-00009B220000}"/>
    <cellStyle name="Comma 3 6 2 2 3 5" xfId="5377" xr:uid="{00000000-0005-0000-0000-00009C220000}"/>
    <cellStyle name="Comma 3 6 2 2 4" xfId="769" xr:uid="{00000000-0005-0000-0000-00009D220000}"/>
    <cellStyle name="Comma 3 6 2 2 4 2" xfId="1570" xr:uid="{00000000-0005-0000-0000-00009E220000}"/>
    <cellStyle name="Comma 3 6 2 2 4 2 2" xfId="3975" xr:uid="{00000000-0005-0000-0000-00009F220000}"/>
    <cellStyle name="Comma 3 6 2 2 4 2 2 2" xfId="8778" xr:uid="{00000000-0005-0000-0000-0000A0220000}"/>
    <cellStyle name="Comma 3 6 2 2 4 2 3" xfId="6377" xr:uid="{00000000-0005-0000-0000-0000A1220000}"/>
    <cellStyle name="Comma 3 6 2 2 4 3" xfId="2370" xr:uid="{00000000-0005-0000-0000-0000A2220000}"/>
    <cellStyle name="Comma 3 6 2 2 4 3 2" xfId="4775" xr:uid="{00000000-0005-0000-0000-0000A3220000}"/>
    <cellStyle name="Comma 3 6 2 2 4 3 2 2" xfId="9578" xr:uid="{00000000-0005-0000-0000-0000A4220000}"/>
    <cellStyle name="Comma 3 6 2 2 4 3 3" xfId="7177" xr:uid="{00000000-0005-0000-0000-0000A5220000}"/>
    <cellStyle name="Comma 3 6 2 2 4 4" xfId="3175" xr:uid="{00000000-0005-0000-0000-0000A6220000}"/>
    <cellStyle name="Comma 3 6 2 2 4 4 2" xfId="7978" xr:uid="{00000000-0005-0000-0000-0000A7220000}"/>
    <cellStyle name="Comma 3 6 2 2 4 5" xfId="5577" xr:uid="{00000000-0005-0000-0000-0000A8220000}"/>
    <cellStyle name="Comma 3 6 2 2 5" xfId="970" xr:uid="{00000000-0005-0000-0000-0000A9220000}"/>
    <cellStyle name="Comma 3 6 2 2 5 2" xfId="3375" xr:uid="{00000000-0005-0000-0000-0000AA220000}"/>
    <cellStyle name="Comma 3 6 2 2 5 2 2" xfId="8178" xr:uid="{00000000-0005-0000-0000-0000AB220000}"/>
    <cellStyle name="Comma 3 6 2 2 5 3" xfId="5777" xr:uid="{00000000-0005-0000-0000-0000AC220000}"/>
    <cellStyle name="Comma 3 6 2 2 6" xfId="1770" xr:uid="{00000000-0005-0000-0000-0000AD220000}"/>
    <cellStyle name="Comma 3 6 2 2 6 2" xfId="4175" xr:uid="{00000000-0005-0000-0000-0000AE220000}"/>
    <cellStyle name="Comma 3 6 2 2 6 2 2" xfId="8978" xr:uid="{00000000-0005-0000-0000-0000AF220000}"/>
    <cellStyle name="Comma 3 6 2 2 6 3" xfId="6577" xr:uid="{00000000-0005-0000-0000-0000B0220000}"/>
    <cellStyle name="Comma 3 6 2 2 7" xfId="2575" xr:uid="{00000000-0005-0000-0000-0000B1220000}"/>
    <cellStyle name="Comma 3 6 2 2 7 2" xfId="7378" xr:uid="{00000000-0005-0000-0000-0000B2220000}"/>
    <cellStyle name="Comma 3 6 2 2 8" xfId="4977" xr:uid="{00000000-0005-0000-0000-0000B3220000}"/>
    <cellStyle name="Comma 3 6 2 3" xfId="269" xr:uid="{00000000-0005-0000-0000-0000B4220000}"/>
    <cellStyle name="Comma 3 6 2 3 2" xfId="1070" xr:uid="{00000000-0005-0000-0000-0000B5220000}"/>
    <cellStyle name="Comma 3 6 2 3 2 2" xfId="3475" xr:uid="{00000000-0005-0000-0000-0000B6220000}"/>
    <cellStyle name="Comma 3 6 2 3 2 2 2" xfId="8278" xr:uid="{00000000-0005-0000-0000-0000B7220000}"/>
    <cellStyle name="Comma 3 6 2 3 2 3" xfId="5877" xr:uid="{00000000-0005-0000-0000-0000B8220000}"/>
    <cellStyle name="Comma 3 6 2 3 3" xfId="1870" xr:uid="{00000000-0005-0000-0000-0000B9220000}"/>
    <cellStyle name="Comma 3 6 2 3 3 2" xfId="4275" xr:uid="{00000000-0005-0000-0000-0000BA220000}"/>
    <cellStyle name="Comma 3 6 2 3 3 2 2" xfId="9078" xr:uid="{00000000-0005-0000-0000-0000BB220000}"/>
    <cellStyle name="Comma 3 6 2 3 3 3" xfId="6677" xr:uid="{00000000-0005-0000-0000-0000BC220000}"/>
    <cellStyle name="Comma 3 6 2 3 4" xfId="2675" xr:uid="{00000000-0005-0000-0000-0000BD220000}"/>
    <cellStyle name="Comma 3 6 2 3 4 2" xfId="7478" xr:uid="{00000000-0005-0000-0000-0000BE220000}"/>
    <cellStyle name="Comma 3 6 2 3 5" xfId="5077" xr:uid="{00000000-0005-0000-0000-0000BF220000}"/>
    <cellStyle name="Comma 3 6 2 4" xfId="469" xr:uid="{00000000-0005-0000-0000-0000C0220000}"/>
    <cellStyle name="Comma 3 6 2 4 2" xfId="1270" xr:uid="{00000000-0005-0000-0000-0000C1220000}"/>
    <cellStyle name="Comma 3 6 2 4 2 2" xfId="3675" xr:uid="{00000000-0005-0000-0000-0000C2220000}"/>
    <cellStyle name="Comma 3 6 2 4 2 2 2" xfId="8478" xr:uid="{00000000-0005-0000-0000-0000C3220000}"/>
    <cellStyle name="Comma 3 6 2 4 2 3" xfId="6077" xr:uid="{00000000-0005-0000-0000-0000C4220000}"/>
    <cellStyle name="Comma 3 6 2 4 3" xfId="2070" xr:uid="{00000000-0005-0000-0000-0000C5220000}"/>
    <cellStyle name="Comma 3 6 2 4 3 2" xfId="4475" xr:uid="{00000000-0005-0000-0000-0000C6220000}"/>
    <cellStyle name="Comma 3 6 2 4 3 2 2" xfId="9278" xr:uid="{00000000-0005-0000-0000-0000C7220000}"/>
    <cellStyle name="Comma 3 6 2 4 3 3" xfId="6877" xr:uid="{00000000-0005-0000-0000-0000C8220000}"/>
    <cellStyle name="Comma 3 6 2 4 4" xfId="2875" xr:uid="{00000000-0005-0000-0000-0000C9220000}"/>
    <cellStyle name="Comma 3 6 2 4 4 2" xfId="7678" xr:uid="{00000000-0005-0000-0000-0000CA220000}"/>
    <cellStyle name="Comma 3 6 2 4 5" xfId="5277" xr:uid="{00000000-0005-0000-0000-0000CB220000}"/>
    <cellStyle name="Comma 3 6 2 5" xfId="669" xr:uid="{00000000-0005-0000-0000-0000CC220000}"/>
    <cellStyle name="Comma 3 6 2 5 2" xfId="1470" xr:uid="{00000000-0005-0000-0000-0000CD220000}"/>
    <cellStyle name="Comma 3 6 2 5 2 2" xfId="3875" xr:uid="{00000000-0005-0000-0000-0000CE220000}"/>
    <cellStyle name="Comma 3 6 2 5 2 2 2" xfId="8678" xr:uid="{00000000-0005-0000-0000-0000CF220000}"/>
    <cellStyle name="Comma 3 6 2 5 2 3" xfId="6277" xr:uid="{00000000-0005-0000-0000-0000D0220000}"/>
    <cellStyle name="Comma 3 6 2 5 3" xfId="2270" xr:uid="{00000000-0005-0000-0000-0000D1220000}"/>
    <cellStyle name="Comma 3 6 2 5 3 2" xfId="4675" xr:uid="{00000000-0005-0000-0000-0000D2220000}"/>
    <cellStyle name="Comma 3 6 2 5 3 2 2" xfId="9478" xr:uid="{00000000-0005-0000-0000-0000D3220000}"/>
    <cellStyle name="Comma 3 6 2 5 3 3" xfId="7077" xr:uid="{00000000-0005-0000-0000-0000D4220000}"/>
    <cellStyle name="Comma 3 6 2 5 4" xfId="3075" xr:uid="{00000000-0005-0000-0000-0000D5220000}"/>
    <cellStyle name="Comma 3 6 2 5 4 2" xfId="7878" xr:uid="{00000000-0005-0000-0000-0000D6220000}"/>
    <cellStyle name="Comma 3 6 2 5 5" xfId="5477" xr:uid="{00000000-0005-0000-0000-0000D7220000}"/>
    <cellStyle name="Comma 3 6 2 6" xfId="870" xr:uid="{00000000-0005-0000-0000-0000D8220000}"/>
    <cellStyle name="Comma 3 6 2 6 2" xfId="3275" xr:uid="{00000000-0005-0000-0000-0000D9220000}"/>
    <cellStyle name="Comma 3 6 2 6 2 2" xfId="8078" xr:uid="{00000000-0005-0000-0000-0000DA220000}"/>
    <cellStyle name="Comma 3 6 2 6 3" xfId="5677" xr:uid="{00000000-0005-0000-0000-0000DB220000}"/>
    <cellStyle name="Comma 3 6 2 7" xfId="1670" xr:uid="{00000000-0005-0000-0000-0000DC220000}"/>
    <cellStyle name="Comma 3 6 2 7 2" xfId="4075" xr:uid="{00000000-0005-0000-0000-0000DD220000}"/>
    <cellStyle name="Comma 3 6 2 7 2 2" xfId="8878" xr:uid="{00000000-0005-0000-0000-0000DE220000}"/>
    <cellStyle name="Comma 3 6 2 7 3" xfId="6477" xr:uid="{00000000-0005-0000-0000-0000DF220000}"/>
    <cellStyle name="Comma 3 6 2 8" xfId="2475" xr:uid="{00000000-0005-0000-0000-0000E0220000}"/>
    <cellStyle name="Comma 3 6 2 8 2" xfId="7278" xr:uid="{00000000-0005-0000-0000-0000E1220000}"/>
    <cellStyle name="Comma 3 6 2 9" xfId="4877" xr:uid="{00000000-0005-0000-0000-0000E2220000}"/>
    <cellStyle name="Comma 3 6 3" xfId="119" xr:uid="{00000000-0005-0000-0000-0000E3220000}"/>
    <cellStyle name="Comma 3 6 3 2" xfId="319" xr:uid="{00000000-0005-0000-0000-0000E4220000}"/>
    <cellStyle name="Comma 3 6 3 2 2" xfId="1120" xr:uid="{00000000-0005-0000-0000-0000E5220000}"/>
    <cellStyle name="Comma 3 6 3 2 2 2" xfId="3525" xr:uid="{00000000-0005-0000-0000-0000E6220000}"/>
    <cellStyle name="Comma 3 6 3 2 2 2 2" xfId="8328" xr:uid="{00000000-0005-0000-0000-0000E7220000}"/>
    <cellStyle name="Comma 3 6 3 2 2 3" xfId="5927" xr:uid="{00000000-0005-0000-0000-0000E8220000}"/>
    <cellStyle name="Comma 3 6 3 2 3" xfId="1920" xr:uid="{00000000-0005-0000-0000-0000E9220000}"/>
    <cellStyle name="Comma 3 6 3 2 3 2" xfId="4325" xr:uid="{00000000-0005-0000-0000-0000EA220000}"/>
    <cellStyle name="Comma 3 6 3 2 3 2 2" xfId="9128" xr:uid="{00000000-0005-0000-0000-0000EB220000}"/>
    <cellStyle name="Comma 3 6 3 2 3 3" xfId="6727" xr:uid="{00000000-0005-0000-0000-0000EC220000}"/>
    <cellStyle name="Comma 3 6 3 2 4" xfId="2725" xr:uid="{00000000-0005-0000-0000-0000ED220000}"/>
    <cellStyle name="Comma 3 6 3 2 4 2" xfId="7528" xr:uid="{00000000-0005-0000-0000-0000EE220000}"/>
    <cellStyle name="Comma 3 6 3 2 5" xfId="5127" xr:uid="{00000000-0005-0000-0000-0000EF220000}"/>
    <cellStyle name="Comma 3 6 3 3" xfId="519" xr:uid="{00000000-0005-0000-0000-0000F0220000}"/>
    <cellStyle name="Comma 3 6 3 3 2" xfId="1320" xr:uid="{00000000-0005-0000-0000-0000F1220000}"/>
    <cellStyle name="Comma 3 6 3 3 2 2" xfId="3725" xr:uid="{00000000-0005-0000-0000-0000F2220000}"/>
    <cellStyle name="Comma 3 6 3 3 2 2 2" xfId="8528" xr:uid="{00000000-0005-0000-0000-0000F3220000}"/>
    <cellStyle name="Comma 3 6 3 3 2 3" xfId="6127" xr:uid="{00000000-0005-0000-0000-0000F4220000}"/>
    <cellStyle name="Comma 3 6 3 3 3" xfId="2120" xr:uid="{00000000-0005-0000-0000-0000F5220000}"/>
    <cellStyle name="Comma 3 6 3 3 3 2" xfId="4525" xr:uid="{00000000-0005-0000-0000-0000F6220000}"/>
    <cellStyle name="Comma 3 6 3 3 3 2 2" xfId="9328" xr:uid="{00000000-0005-0000-0000-0000F7220000}"/>
    <cellStyle name="Comma 3 6 3 3 3 3" xfId="6927" xr:uid="{00000000-0005-0000-0000-0000F8220000}"/>
    <cellStyle name="Comma 3 6 3 3 4" xfId="2925" xr:uid="{00000000-0005-0000-0000-0000F9220000}"/>
    <cellStyle name="Comma 3 6 3 3 4 2" xfId="7728" xr:uid="{00000000-0005-0000-0000-0000FA220000}"/>
    <cellStyle name="Comma 3 6 3 3 5" xfId="5327" xr:uid="{00000000-0005-0000-0000-0000FB220000}"/>
    <cellStyle name="Comma 3 6 3 4" xfId="719" xr:uid="{00000000-0005-0000-0000-0000FC220000}"/>
    <cellStyle name="Comma 3 6 3 4 2" xfId="1520" xr:uid="{00000000-0005-0000-0000-0000FD220000}"/>
    <cellStyle name="Comma 3 6 3 4 2 2" xfId="3925" xr:uid="{00000000-0005-0000-0000-0000FE220000}"/>
    <cellStyle name="Comma 3 6 3 4 2 2 2" xfId="8728" xr:uid="{00000000-0005-0000-0000-0000FF220000}"/>
    <cellStyle name="Comma 3 6 3 4 2 3" xfId="6327" xr:uid="{00000000-0005-0000-0000-000000230000}"/>
    <cellStyle name="Comma 3 6 3 4 3" xfId="2320" xr:uid="{00000000-0005-0000-0000-000001230000}"/>
    <cellStyle name="Comma 3 6 3 4 3 2" xfId="4725" xr:uid="{00000000-0005-0000-0000-000002230000}"/>
    <cellStyle name="Comma 3 6 3 4 3 2 2" xfId="9528" xr:uid="{00000000-0005-0000-0000-000003230000}"/>
    <cellStyle name="Comma 3 6 3 4 3 3" xfId="7127" xr:uid="{00000000-0005-0000-0000-000004230000}"/>
    <cellStyle name="Comma 3 6 3 4 4" xfId="3125" xr:uid="{00000000-0005-0000-0000-000005230000}"/>
    <cellStyle name="Comma 3 6 3 4 4 2" xfId="7928" xr:uid="{00000000-0005-0000-0000-000006230000}"/>
    <cellStyle name="Comma 3 6 3 4 5" xfId="5527" xr:uid="{00000000-0005-0000-0000-000007230000}"/>
    <cellStyle name="Comma 3 6 3 5" xfId="920" xr:uid="{00000000-0005-0000-0000-000008230000}"/>
    <cellStyle name="Comma 3 6 3 5 2" xfId="3325" xr:uid="{00000000-0005-0000-0000-000009230000}"/>
    <cellStyle name="Comma 3 6 3 5 2 2" xfId="8128" xr:uid="{00000000-0005-0000-0000-00000A230000}"/>
    <cellStyle name="Comma 3 6 3 5 3" xfId="5727" xr:uid="{00000000-0005-0000-0000-00000B230000}"/>
    <cellStyle name="Comma 3 6 3 6" xfId="1720" xr:uid="{00000000-0005-0000-0000-00000C230000}"/>
    <cellStyle name="Comma 3 6 3 6 2" xfId="4125" xr:uid="{00000000-0005-0000-0000-00000D230000}"/>
    <cellStyle name="Comma 3 6 3 6 2 2" xfId="8928" xr:uid="{00000000-0005-0000-0000-00000E230000}"/>
    <cellStyle name="Comma 3 6 3 6 3" xfId="6527" xr:uid="{00000000-0005-0000-0000-00000F230000}"/>
    <cellStyle name="Comma 3 6 3 7" xfId="2525" xr:uid="{00000000-0005-0000-0000-000010230000}"/>
    <cellStyle name="Comma 3 6 3 7 2" xfId="7328" xr:uid="{00000000-0005-0000-0000-000011230000}"/>
    <cellStyle name="Comma 3 6 3 8" xfId="4927" xr:uid="{00000000-0005-0000-0000-000012230000}"/>
    <cellStyle name="Comma 3 6 4" xfId="219" xr:uid="{00000000-0005-0000-0000-000013230000}"/>
    <cellStyle name="Comma 3 6 4 2" xfId="1020" xr:uid="{00000000-0005-0000-0000-000014230000}"/>
    <cellStyle name="Comma 3 6 4 2 2" xfId="3425" xr:uid="{00000000-0005-0000-0000-000015230000}"/>
    <cellStyle name="Comma 3 6 4 2 2 2" xfId="8228" xr:uid="{00000000-0005-0000-0000-000016230000}"/>
    <cellStyle name="Comma 3 6 4 2 3" xfId="5827" xr:uid="{00000000-0005-0000-0000-000017230000}"/>
    <cellStyle name="Comma 3 6 4 3" xfId="1820" xr:uid="{00000000-0005-0000-0000-000018230000}"/>
    <cellStyle name="Comma 3 6 4 3 2" xfId="4225" xr:uid="{00000000-0005-0000-0000-000019230000}"/>
    <cellStyle name="Comma 3 6 4 3 2 2" xfId="9028" xr:uid="{00000000-0005-0000-0000-00001A230000}"/>
    <cellStyle name="Comma 3 6 4 3 3" xfId="6627" xr:uid="{00000000-0005-0000-0000-00001B230000}"/>
    <cellStyle name="Comma 3 6 4 4" xfId="2625" xr:uid="{00000000-0005-0000-0000-00001C230000}"/>
    <cellStyle name="Comma 3 6 4 4 2" xfId="7428" xr:uid="{00000000-0005-0000-0000-00001D230000}"/>
    <cellStyle name="Comma 3 6 4 5" xfId="5027" xr:uid="{00000000-0005-0000-0000-00001E230000}"/>
    <cellStyle name="Comma 3 6 5" xfId="419" xr:uid="{00000000-0005-0000-0000-00001F230000}"/>
    <cellStyle name="Comma 3 6 5 2" xfId="1220" xr:uid="{00000000-0005-0000-0000-000020230000}"/>
    <cellStyle name="Comma 3 6 5 2 2" xfId="3625" xr:uid="{00000000-0005-0000-0000-000021230000}"/>
    <cellStyle name="Comma 3 6 5 2 2 2" xfId="8428" xr:uid="{00000000-0005-0000-0000-000022230000}"/>
    <cellStyle name="Comma 3 6 5 2 3" xfId="6027" xr:uid="{00000000-0005-0000-0000-000023230000}"/>
    <cellStyle name="Comma 3 6 5 3" xfId="2020" xr:uid="{00000000-0005-0000-0000-000024230000}"/>
    <cellStyle name="Comma 3 6 5 3 2" xfId="4425" xr:uid="{00000000-0005-0000-0000-000025230000}"/>
    <cellStyle name="Comma 3 6 5 3 2 2" xfId="9228" xr:uid="{00000000-0005-0000-0000-000026230000}"/>
    <cellStyle name="Comma 3 6 5 3 3" xfId="6827" xr:uid="{00000000-0005-0000-0000-000027230000}"/>
    <cellStyle name="Comma 3 6 5 4" xfId="2825" xr:uid="{00000000-0005-0000-0000-000028230000}"/>
    <cellStyle name="Comma 3 6 5 4 2" xfId="7628" xr:uid="{00000000-0005-0000-0000-000029230000}"/>
    <cellStyle name="Comma 3 6 5 5" xfId="5227" xr:uid="{00000000-0005-0000-0000-00002A230000}"/>
    <cellStyle name="Comma 3 6 6" xfId="619" xr:uid="{00000000-0005-0000-0000-00002B230000}"/>
    <cellStyle name="Comma 3 6 6 2" xfId="1420" xr:uid="{00000000-0005-0000-0000-00002C230000}"/>
    <cellStyle name="Comma 3 6 6 2 2" xfId="3825" xr:uid="{00000000-0005-0000-0000-00002D230000}"/>
    <cellStyle name="Comma 3 6 6 2 2 2" xfId="8628" xr:uid="{00000000-0005-0000-0000-00002E230000}"/>
    <cellStyle name="Comma 3 6 6 2 3" xfId="6227" xr:uid="{00000000-0005-0000-0000-00002F230000}"/>
    <cellStyle name="Comma 3 6 6 3" xfId="2220" xr:uid="{00000000-0005-0000-0000-000030230000}"/>
    <cellStyle name="Comma 3 6 6 3 2" xfId="4625" xr:uid="{00000000-0005-0000-0000-000031230000}"/>
    <cellStyle name="Comma 3 6 6 3 2 2" xfId="9428" xr:uid="{00000000-0005-0000-0000-000032230000}"/>
    <cellStyle name="Comma 3 6 6 3 3" xfId="7027" xr:uid="{00000000-0005-0000-0000-000033230000}"/>
    <cellStyle name="Comma 3 6 6 4" xfId="3025" xr:uid="{00000000-0005-0000-0000-000034230000}"/>
    <cellStyle name="Comma 3 6 6 4 2" xfId="7828" xr:uid="{00000000-0005-0000-0000-000035230000}"/>
    <cellStyle name="Comma 3 6 6 5" xfId="5427" xr:uid="{00000000-0005-0000-0000-000036230000}"/>
    <cellStyle name="Comma 3 6 7" xfId="820" xr:uid="{00000000-0005-0000-0000-000037230000}"/>
    <cellStyle name="Comma 3 6 7 2" xfId="3225" xr:uid="{00000000-0005-0000-0000-000038230000}"/>
    <cellStyle name="Comma 3 6 7 2 2" xfId="8028" xr:uid="{00000000-0005-0000-0000-000039230000}"/>
    <cellStyle name="Comma 3 6 7 3" xfId="5627" xr:uid="{00000000-0005-0000-0000-00003A230000}"/>
    <cellStyle name="Comma 3 6 8" xfId="1620" xr:uid="{00000000-0005-0000-0000-00003B230000}"/>
    <cellStyle name="Comma 3 6 8 2" xfId="4025" xr:uid="{00000000-0005-0000-0000-00003C230000}"/>
    <cellStyle name="Comma 3 6 8 2 2" xfId="8828" xr:uid="{00000000-0005-0000-0000-00003D230000}"/>
    <cellStyle name="Comma 3 6 8 3" xfId="6427" xr:uid="{00000000-0005-0000-0000-00003E230000}"/>
    <cellStyle name="Comma 3 6 9" xfId="2425" xr:uid="{00000000-0005-0000-0000-00003F230000}"/>
    <cellStyle name="Comma 3 6 9 2" xfId="7228" xr:uid="{00000000-0005-0000-0000-000040230000}"/>
    <cellStyle name="Comma 3 7" xfId="28" xr:uid="{00000000-0005-0000-0000-000041230000}"/>
    <cellStyle name="Comma 3 7 10" xfId="4837" xr:uid="{00000000-0005-0000-0000-000042230000}"/>
    <cellStyle name="Comma 3 7 2" xfId="79" xr:uid="{00000000-0005-0000-0000-000043230000}"/>
    <cellStyle name="Comma 3 7 2 2" xfId="179" xr:uid="{00000000-0005-0000-0000-000044230000}"/>
    <cellStyle name="Comma 3 7 2 2 2" xfId="379" xr:uid="{00000000-0005-0000-0000-000045230000}"/>
    <cellStyle name="Comma 3 7 2 2 2 2" xfId="1180" xr:uid="{00000000-0005-0000-0000-000046230000}"/>
    <cellStyle name="Comma 3 7 2 2 2 2 2" xfId="3585" xr:uid="{00000000-0005-0000-0000-000047230000}"/>
    <cellStyle name="Comma 3 7 2 2 2 2 2 2" xfId="8388" xr:uid="{00000000-0005-0000-0000-000048230000}"/>
    <cellStyle name="Comma 3 7 2 2 2 2 3" xfId="5987" xr:uid="{00000000-0005-0000-0000-000049230000}"/>
    <cellStyle name="Comma 3 7 2 2 2 3" xfId="1980" xr:uid="{00000000-0005-0000-0000-00004A230000}"/>
    <cellStyle name="Comma 3 7 2 2 2 3 2" xfId="4385" xr:uid="{00000000-0005-0000-0000-00004B230000}"/>
    <cellStyle name="Comma 3 7 2 2 2 3 2 2" xfId="9188" xr:uid="{00000000-0005-0000-0000-00004C230000}"/>
    <cellStyle name="Comma 3 7 2 2 2 3 3" xfId="6787" xr:uid="{00000000-0005-0000-0000-00004D230000}"/>
    <cellStyle name="Comma 3 7 2 2 2 4" xfId="2785" xr:uid="{00000000-0005-0000-0000-00004E230000}"/>
    <cellStyle name="Comma 3 7 2 2 2 4 2" xfId="7588" xr:uid="{00000000-0005-0000-0000-00004F230000}"/>
    <cellStyle name="Comma 3 7 2 2 2 5" xfId="5187" xr:uid="{00000000-0005-0000-0000-000050230000}"/>
    <cellStyle name="Comma 3 7 2 2 3" xfId="579" xr:uid="{00000000-0005-0000-0000-000051230000}"/>
    <cellStyle name="Comma 3 7 2 2 3 2" xfId="1380" xr:uid="{00000000-0005-0000-0000-000052230000}"/>
    <cellStyle name="Comma 3 7 2 2 3 2 2" xfId="3785" xr:uid="{00000000-0005-0000-0000-000053230000}"/>
    <cellStyle name="Comma 3 7 2 2 3 2 2 2" xfId="8588" xr:uid="{00000000-0005-0000-0000-000054230000}"/>
    <cellStyle name="Comma 3 7 2 2 3 2 3" xfId="6187" xr:uid="{00000000-0005-0000-0000-000055230000}"/>
    <cellStyle name="Comma 3 7 2 2 3 3" xfId="2180" xr:uid="{00000000-0005-0000-0000-000056230000}"/>
    <cellStyle name="Comma 3 7 2 2 3 3 2" xfId="4585" xr:uid="{00000000-0005-0000-0000-000057230000}"/>
    <cellStyle name="Comma 3 7 2 2 3 3 2 2" xfId="9388" xr:uid="{00000000-0005-0000-0000-000058230000}"/>
    <cellStyle name="Comma 3 7 2 2 3 3 3" xfId="6987" xr:uid="{00000000-0005-0000-0000-000059230000}"/>
    <cellStyle name="Comma 3 7 2 2 3 4" xfId="2985" xr:uid="{00000000-0005-0000-0000-00005A230000}"/>
    <cellStyle name="Comma 3 7 2 2 3 4 2" xfId="7788" xr:uid="{00000000-0005-0000-0000-00005B230000}"/>
    <cellStyle name="Comma 3 7 2 2 3 5" xfId="5387" xr:uid="{00000000-0005-0000-0000-00005C230000}"/>
    <cellStyle name="Comma 3 7 2 2 4" xfId="779" xr:uid="{00000000-0005-0000-0000-00005D230000}"/>
    <cellStyle name="Comma 3 7 2 2 4 2" xfId="1580" xr:uid="{00000000-0005-0000-0000-00005E230000}"/>
    <cellStyle name="Comma 3 7 2 2 4 2 2" xfId="3985" xr:uid="{00000000-0005-0000-0000-00005F230000}"/>
    <cellStyle name="Comma 3 7 2 2 4 2 2 2" xfId="8788" xr:uid="{00000000-0005-0000-0000-000060230000}"/>
    <cellStyle name="Comma 3 7 2 2 4 2 3" xfId="6387" xr:uid="{00000000-0005-0000-0000-000061230000}"/>
    <cellStyle name="Comma 3 7 2 2 4 3" xfId="2380" xr:uid="{00000000-0005-0000-0000-000062230000}"/>
    <cellStyle name="Comma 3 7 2 2 4 3 2" xfId="4785" xr:uid="{00000000-0005-0000-0000-000063230000}"/>
    <cellStyle name="Comma 3 7 2 2 4 3 2 2" xfId="9588" xr:uid="{00000000-0005-0000-0000-000064230000}"/>
    <cellStyle name="Comma 3 7 2 2 4 3 3" xfId="7187" xr:uid="{00000000-0005-0000-0000-000065230000}"/>
    <cellStyle name="Comma 3 7 2 2 4 4" xfId="3185" xr:uid="{00000000-0005-0000-0000-000066230000}"/>
    <cellStyle name="Comma 3 7 2 2 4 4 2" xfId="7988" xr:uid="{00000000-0005-0000-0000-000067230000}"/>
    <cellStyle name="Comma 3 7 2 2 4 5" xfId="5587" xr:uid="{00000000-0005-0000-0000-000068230000}"/>
    <cellStyle name="Comma 3 7 2 2 5" xfId="980" xr:uid="{00000000-0005-0000-0000-000069230000}"/>
    <cellStyle name="Comma 3 7 2 2 5 2" xfId="3385" xr:uid="{00000000-0005-0000-0000-00006A230000}"/>
    <cellStyle name="Comma 3 7 2 2 5 2 2" xfId="8188" xr:uid="{00000000-0005-0000-0000-00006B230000}"/>
    <cellStyle name="Comma 3 7 2 2 5 3" xfId="5787" xr:uid="{00000000-0005-0000-0000-00006C230000}"/>
    <cellStyle name="Comma 3 7 2 2 6" xfId="1780" xr:uid="{00000000-0005-0000-0000-00006D230000}"/>
    <cellStyle name="Comma 3 7 2 2 6 2" xfId="4185" xr:uid="{00000000-0005-0000-0000-00006E230000}"/>
    <cellStyle name="Comma 3 7 2 2 6 2 2" xfId="8988" xr:uid="{00000000-0005-0000-0000-00006F230000}"/>
    <cellStyle name="Comma 3 7 2 2 6 3" xfId="6587" xr:uid="{00000000-0005-0000-0000-000070230000}"/>
    <cellStyle name="Comma 3 7 2 2 7" xfId="2585" xr:uid="{00000000-0005-0000-0000-000071230000}"/>
    <cellStyle name="Comma 3 7 2 2 7 2" xfId="7388" xr:uid="{00000000-0005-0000-0000-000072230000}"/>
    <cellStyle name="Comma 3 7 2 2 8" xfId="4987" xr:uid="{00000000-0005-0000-0000-000073230000}"/>
    <cellStyle name="Comma 3 7 2 3" xfId="279" xr:uid="{00000000-0005-0000-0000-000074230000}"/>
    <cellStyle name="Comma 3 7 2 3 2" xfId="1080" xr:uid="{00000000-0005-0000-0000-000075230000}"/>
    <cellStyle name="Comma 3 7 2 3 2 2" xfId="3485" xr:uid="{00000000-0005-0000-0000-000076230000}"/>
    <cellStyle name="Comma 3 7 2 3 2 2 2" xfId="8288" xr:uid="{00000000-0005-0000-0000-000077230000}"/>
    <cellStyle name="Comma 3 7 2 3 2 3" xfId="5887" xr:uid="{00000000-0005-0000-0000-000078230000}"/>
    <cellStyle name="Comma 3 7 2 3 3" xfId="1880" xr:uid="{00000000-0005-0000-0000-000079230000}"/>
    <cellStyle name="Comma 3 7 2 3 3 2" xfId="4285" xr:uid="{00000000-0005-0000-0000-00007A230000}"/>
    <cellStyle name="Comma 3 7 2 3 3 2 2" xfId="9088" xr:uid="{00000000-0005-0000-0000-00007B230000}"/>
    <cellStyle name="Comma 3 7 2 3 3 3" xfId="6687" xr:uid="{00000000-0005-0000-0000-00007C230000}"/>
    <cellStyle name="Comma 3 7 2 3 4" xfId="2685" xr:uid="{00000000-0005-0000-0000-00007D230000}"/>
    <cellStyle name="Comma 3 7 2 3 4 2" xfId="7488" xr:uid="{00000000-0005-0000-0000-00007E230000}"/>
    <cellStyle name="Comma 3 7 2 3 5" xfId="5087" xr:uid="{00000000-0005-0000-0000-00007F230000}"/>
    <cellStyle name="Comma 3 7 2 4" xfId="479" xr:uid="{00000000-0005-0000-0000-000080230000}"/>
    <cellStyle name="Comma 3 7 2 4 2" xfId="1280" xr:uid="{00000000-0005-0000-0000-000081230000}"/>
    <cellStyle name="Comma 3 7 2 4 2 2" xfId="3685" xr:uid="{00000000-0005-0000-0000-000082230000}"/>
    <cellStyle name="Comma 3 7 2 4 2 2 2" xfId="8488" xr:uid="{00000000-0005-0000-0000-000083230000}"/>
    <cellStyle name="Comma 3 7 2 4 2 3" xfId="6087" xr:uid="{00000000-0005-0000-0000-000084230000}"/>
    <cellStyle name="Comma 3 7 2 4 3" xfId="2080" xr:uid="{00000000-0005-0000-0000-000085230000}"/>
    <cellStyle name="Comma 3 7 2 4 3 2" xfId="4485" xr:uid="{00000000-0005-0000-0000-000086230000}"/>
    <cellStyle name="Comma 3 7 2 4 3 2 2" xfId="9288" xr:uid="{00000000-0005-0000-0000-000087230000}"/>
    <cellStyle name="Comma 3 7 2 4 3 3" xfId="6887" xr:uid="{00000000-0005-0000-0000-000088230000}"/>
    <cellStyle name="Comma 3 7 2 4 4" xfId="2885" xr:uid="{00000000-0005-0000-0000-000089230000}"/>
    <cellStyle name="Comma 3 7 2 4 4 2" xfId="7688" xr:uid="{00000000-0005-0000-0000-00008A230000}"/>
    <cellStyle name="Comma 3 7 2 4 5" xfId="5287" xr:uid="{00000000-0005-0000-0000-00008B230000}"/>
    <cellStyle name="Comma 3 7 2 5" xfId="679" xr:uid="{00000000-0005-0000-0000-00008C230000}"/>
    <cellStyle name="Comma 3 7 2 5 2" xfId="1480" xr:uid="{00000000-0005-0000-0000-00008D230000}"/>
    <cellStyle name="Comma 3 7 2 5 2 2" xfId="3885" xr:uid="{00000000-0005-0000-0000-00008E230000}"/>
    <cellStyle name="Comma 3 7 2 5 2 2 2" xfId="8688" xr:uid="{00000000-0005-0000-0000-00008F230000}"/>
    <cellStyle name="Comma 3 7 2 5 2 3" xfId="6287" xr:uid="{00000000-0005-0000-0000-000090230000}"/>
    <cellStyle name="Comma 3 7 2 5 3" xfId="2280" xr:uid="{00000000-0005-0000-0000-000091230000}"/>
    <cellStyle name="Comma 3 7 2 5 3 2" xfId="4685" xr:uid="{00000000-0005-0000-0000-000092230000}"/>
    <cellStyle name="Comma 3 7 2 5 3 2 2" xfId="9488" xr:uid="{00000000-0005-0000-0000-000093230000}"/>
    <cellStyle name="Comma 3 7 2 5 3 3" xfId="7087" xr:uid="{00000000-0005-0000-0000-000094230000}"/>
    <cellStyle name="Comma 3 7 2 5 4" xfId="3085" xr:uid="{00000000-0005-0000-0000-000095230000}"/>
    <cellStyle name="Comma 3 7 2 5 4 2" xfId="7888" xr:uid="{00000000-0005-0000-0000-000096230000}"/>
    <cellStyle name="Comma 3 7 2 5 5" xfId="5487" xr:uid="{00000000-0005-0000-0000-000097230000}"/>
    <cellStyle name="Comma 3 7 2 6" xfId="880" xr:uid="{00000000-0005-0000-0000-000098230000}"/>
    <cellStyle name="Comma 3 7 2 6 2" xfId="3285" xr:uid="{00000000-0005-0000-0000-000099230000}"/>
    <cellStyle name="Comma 3 7 2 6 2 2" xfId="8088" xr:uid="{00000000-0005-0000-0000-00009A230000}"/>
    <cellStyle name="Comma 3 7 2 6 3" xfId="5687" xr:uid="{00000000-0005-0000-0000-00009B230000}"/>
    <cellStyle name="Comma 3 7 2 7" xfId="1680" xr:uid="{00000000-0005-0000-0000-00009C230000}"/>
    <cellStyle name="Comma 3 7 2 7 2" xfId="4085" xr:uid="{00000000-0005-0000-0000-00009D230000}"/>
    <cellStyle name="Comma 3 7 2 7 2 2" xfId="8888" xr:uid="{00000000-0005-0000-0000-00009E230000}"/>
    <cellStyle name="Comma 3 7 2 7 3" xfId="6487" xr:uid="{00000000-0005-0000-0000-00009F230000}"/>
    <cellStyle name="Comma 3 7 2 8" xfId="2485" xr:uid="{00000000-0005-0000-0000-0000A0230000}"/>
    <cellStyle name="Comma 3 7 2 8 2" xfId="7288" xr:uid="{00000000-0005-0000-0000-0000A1230000}"/>
    <cellStyle name="Comma 3 7 2 9" xfId="4887" xr:uid="{00000000-0005-0000-0000-0000A2230000}"/>
    <cellStyle name="Comma 3 7 3" xfId="129" xr:uid="{00000000-0005-0000-0000-0000A3230000}"/>
    <cellStyle name="Comma 3 7 3 2" xfId="329" xr:uid="{00000000-0005-0000-0000-0000A4230000}"/>
    <cellStyle name="Comma 3 7 3 2 2" xfId="1130" xr:uid="{00000000-0005-0000-0000-0000A5230000}"/>
    <cellStyle name="Comma 3 7 3 2 2 2" xfId="3535" xr:uid="{00000000-0005-0000-0000-0000A6230000}"/>
    <cellStyle name="Comma 3 7 3 2 2 2 2" xfId="8338" xr:uid="{00000000-0005-0000-0000-0000A7230000}"/>
    <cellStyle name="Comma 3 7 3 2 2 3" xfId="5937" xr:uid="{00000000-0005-0000-0000-0000A8230000}"/>
    <cellStyle name="Comma 3 7 3 2 3" xfId="1930" xr:uid="{00000000-0005-0000-0000-0000A9230000}"/>
    <cellStyle name="Comma 3 7 3 2 3 2" xfId="4335" xr:uid="{00000000-0005-0000-0000-0000AA230000}"/>
    <cellStyle name="Comma 3 7 3 2 3 2 2" xfId="9138" xr:uid="{00000000-0005-0000-0000-0000AB230000}"/>
    <cellStyle name="Comma 3 7 3 2 3 3" xfId="6737" xr:uid="{00000000-0005-0000-0000-0000AC230000}"/>
    <cellStyle name="Comma 3 7 3 2 4" xfId="2735" xr:uid="{00000000-0005-0000-0000-0000AD230000}"/>
    <cellStyle name="Comma 3 7 3 2 4 2" xfId="7538" xr:uid="{00000000-0005-0000-0000-0000AE230000}"/>
    <cellStyle name="Comma 3 7 3 2 5" xfId="5137" xr:uid="{00000000-0005-0000-0000-0000AF230000}"/>
    <cellStyle name="Comma 3 7 3 3" xfId="529" xr:uid="{00000000-0005-0000-0000-0000B0230000}"/>
    <cellStyle name="Comma 3 7 3 3 2" xfId="1330" xr:uid="{00000000-0005-0000-0000-0000B1230000}"/>
    <cellStyle name="Comma 3 7 3 3 2 2" xfId="3735" xr:uid="{00000000-0005-0000-0000-0000B2230000}"/>
    <cellStyle name="Comma 3 7 3 3 2 2 2" xfId="8538" xr:uid="{00000000-0005-0000-0000-0000B3230000}"/>
    <cellStyle name="Comma 3 7 3 3 2 3" xfId="6137" xr:uid="{00000000-0005-0000-0000-0000B4230000}"/>
    <cellStyle name="Comma 3 7 3 3 3" xfId="2130" xr:uid="{00000000-0005-0000-0000-0000B5230000}"/>
    <cellStyle name="Comma 3 7 3 3 3 2" xfId="4535" xr:uid="{00000000-0005-0000-0000-0000B6230000}"/>
    <cellStyle name="Comma 3 7 3 3 3 2 2" xfId="9338" xr:uid="{00000000-0005-0000-0000-0000B7230000}"/>
    <cellStyle name="Comma 3 7 3 3 3 3" xfId="6937" xr:uid="{00000000-0005-0000-0000-0000B8230000}"/>
    <cellStyle name="Comma 3 7 3 3 4" xfId="2935" xr:uid="{00000000-0005-0000-0000-0000B9230000}"/>
    <cellStyle name="Comma 3 7 3 3 4 2" xfId="7738" xr:uid="{00000000-0005-0000-0000-0000BA230000}"/>
    <cellStyle name="Comma 3 7 3 3 5" xfId="5337" xr:uid="{00000000-0005-0000-0000-0000BB230000}"/>
    <cellStyle name="Comma 3 7 3 4" xfId="729" xr:uid="{00000000-0005-0000-0000-0000BC230000}"/>
    <cellStyle name="Comma 3 7 3 4 2" xfId="1530" xr:uid="{00000000-0005-0000-0000-0000BD230000}"/>
    <cellStyle name="Comma 3 7 3 4 2 2" xfId="3935" xr:uid="{00000000-0005-0000-0000-0000BE230000}"/>
    <cellStyle name="Comma 3 7 3 4 2 2 2" xfId="8738" xr:uid="{00000000-0005-0000-0000-0000BF230000}"/>
    <cellStyle name="Comma 3 7 3 4 2 3" xfId="6337" xr:uid="{00000000-0005-0000-0000-0000C0230000}"/>
    <cellStyle name="Comma 3 7 3 4 3" xfId="2330" xr:uid="{00000000-0005-0000-0000-0000C1230000}"/>
    <cellStyle name="Comma 3 7 3 4 3 2" xfId="4735" xr:uid="{00000000-0005-0000-0000-0000C2230000}"/>
    <cellStyle name="Comma 3 7 3 4 3 2 2" xfId="9538" xr:uid="{00000000-0005-0000-0000-0000C3230000}"/>
    <cellStyle name="Comma 3 7 3 4 3 3" xfId="7137" xr:uid="{00000000-0005-0000-0000-0000C4230000}"/>
    <cellStyle name="Comma 3 7 3 4 4" xfId="3135" xr:uid="{00000000-0005-0000-0000-0000C5230000}"/>
    <cellStyle name="Comma 3 7 3 4 4 2" xfId="7938" xr:uid="{00000000-0005-0000-0000-0000C6230000}"/>
    <cellStyle name="Comma 3 7 3 4 5" xfId="5537" xr:uid="{00000000-0005-0000-0000-0000C7230000}"/>
    <cellStyle name="Comma 3 7 3 5" xfId="930" xr:uid="{00000000-0005-0000-0000-0000C8230000}"/>
    <cellStyle name="Comma 3 7 3 5 2" xfId="3335" xr:uid="{00000000-0005-0000-0000-0000C9230000}"/>
    <cellStyle name="Comma 3 7 3 5 2 2" xfId="8138" xr:uid="{00000000-0005-0000-0000-0000CA230000}"/>
    <cellStyle name="Comma 3 7 3 5 3" xfId="5737" xr:uid="{00000000-0005-0000-0000-0000CB230000}"/>
    <cellStyle name="Comma 3 7 3 6" xfId="1730" xr:uid="{00000000-0005-0000-0000-0000CC230000}"/>
    <cellStyle name="Comma 3 7 3 6 2" xfId="4135" xr:uid="{00000000-0005-0000-0000-0000CD230000}"/>
    <cellStyle name="Comma 3 7 3 6 2 2" xfId="8938" xr:uid="{00000000-0005-0000-0000-0000CE230000}"/>
    <cellStyle name="Comma 3 7 3 6 3" xfId="6537" xr:uid="{00000000-0005-0000-0000-0000CF230000}"/>
    <cellStyle name="Comma 3 7 3 7" xfId="2535" xr:uid="{00000000-0005-0000-0000-0000D0230000}"/>
    <cellStyle name="Comma 3 7 3 7 2" xfId="7338" xr:uid="{00000000-0005-0000-0000-0000D1230000}"/>
    <cellStyle name="Comma 3 7 3 8" xfId="4937" xr:uid="{00000000-0005-0000-0000-0000D2230000}"/>
    <cellStyle name="Comma 3 7 4" xfId="229" xr:uid="{00000000-0005-0000-0000-0000D3230000}"/>
    <cellStyle name="Comma 3 7 4 2" xfId="1030" xr:uid="{00000000-0005-0000-0000-0000D4230000}"/>
    <cellStyle name="Comma 3 7 4 2 2" xfId="3435" xr:uid="{00000000-0005-0000-0000-0000D5230000}"/>
    <cellStyle name="Comma 3 7 4 2 2 2" xfId="8238" xr:uid="{00000000-0005-0000-0000-0000D6230000}"/>
    <cellStyle name="Comma 3 7 4 2 3" xfId="5837" xr:uid="{00000000-0005-0000-0000-0000D7230000}"/>
    <cellStyle name="Comma 3 7 4 3" xfId="1830" xr:uid="{00000000-0005-0000-0000-0000D8230000}"/>
    <cellStyle name="Comma 3 7 4 3 2" xfId="4235" xr:uid="{00000000-0005-0000-0000-0000D9230000}"/>
    <cellStyle name="Comma 3 7 4 3 2 2" xfId="9038" xr:uid="{00000000-0005-0000-0000-0000DA230000}"/>
    <cellStyle name="Comma 3 7 4 3 3" xfId="6637" xr:uid="{00000000-0005-0000-0000-0000DB230000}"/>
    <cellStyle name="Comma 3 7 4 4" xfId="2635" xr:uid="{00000000-0005-0000-0000-0000DC230000}"/>
    <cellStyle name="Comma 3 7 4 4 2" xfId="7438" xr:uid="{00000000-0005-0000-0000-0000DD230000}"/>
    <cellStyle name="Comma 3 7 4 5" xfId="5037" xr:uid="{00000000-0005-0000-0000-0000DE230000}"/>
    <cellStyle name="Comma 3 7 5" xfId="429" xr:uid="{00000000-0005-0000-0000-0000DF230000}"/>
    <cellStyle name="Comma 3 7 5 2" xfId="1230" xr:uid="{00000000-0005-0000-0000-0000E0230000}"/>
    <cellStyle name="Comma 3 7 5 2 2" xfId="3635" xr:uid="{00000000-0005-0000-0000-0000E1230000}"/>
    <cellStyle name="Comma 3 7 5 2 2 2" xfId="8438" xr:uid="{00000000-0005-0000-0000-0000E2230000}"/>
    <cellStyle name="Comma 3 7 5 2 3" xfId="6037" xr:uid="{00000000-0005-0000-0000-0000E3230000}"/>
    <cellStyle name="Comma 3 7 5 3" xfId="2030" xr:uid="{00000000-0005-0000-0000-0000E4230000}"/>
    <cellStyle name="Comma 3 7 5 3 2" xfId="4435" xr:uid="{00000000-0005-0000-0000-0000E5230000}"/>
    <cellStyle name="Comma 3 7 5 3 2 2" xfId="9238" xr:uid="{00000000-0005-0000-0000-0000E6230000}"/>
    <cellStyle name="Comma 3 7 5 3 3" xfId="6837" xr:uid="{00000000-0005-0000-0000-0000E7230000}"/>
    <cellStyle name="Comma 3 7 5 4" xfId="2835" xr:uid="{00000000-0005-0000-0000-0000E8230000}"/>
    <cellStyle name="Comma 3 7 5 4 2" xfId="7638" xr:uid="{00000000-0005-0000-0000-0000E9230000}"/>
    <cellStyle name="Comma 3 7 5 5" xfId="5237" xr:uid="{00000000-0005-0000-0000-0000EA230000}"/>
    <cellStyle name="Comma 3 7 6" xfId="629" xr:uid="{00000000-0005-0000-0000-0000EB230000}"/>
    <cellStyle name="Comma 3 7 6 2" xfId="1430" xr:uid="{00000000-0005-0000-0000-0000EC230000}"/>
    <cellStyle name="Comma 3 7 6 2 2" xfId="3835" xr:uid="{00000000-0005-0000-0000-0000ED230000}"/>
    <cellStyle name="Comma 3 7 6 2 2 2" xfId="8638" xr:uid="{00000000-0005-0000-0000-0000EE230000}"/>
    <cellStyle name="Comma 3 7 6 2 3" xfId="6237" xr:uid="{00000000-0005-0000-0000-0000EF230000}"/>
    <cellStyle name="Comma 3 7 6 3" xfId="2230" xr:uid="{00000000-0005-0000-0000-0000F0230000}"/>
    <cellStyle name="Comma 3 7 6 3 2" xfId="4635" xr:uid="{00000000-0005-0000-0000-0000F1230000}"/>
    <cellStyle name="Comma 3 7 6 3 2 2" xfId="9438" xr:uid="{00000000-0005-0000-0000-0000F2230000}"/>
    <cellStyle name="Comma 3 7 6 3 3" xfId="7037" xr:uid="{00000000-0005-0000-0000-0000F3230000}"/>
    <cellStyle name="Comma 3 7 6 4" xfId="3035" xr:uid="{00000000-0005-0000-0000-0000F4230000}"/>
    <cellStyle name="Comma 3 7 6 4 2" xfId="7838" xr:uid="{00000000-0005-0000-0000-0000F5230000}"/>
    <cellStyle name="Comma 3 7 6 5" xfId="5437" xr:uid="{00000000-0005-0000-0000-0000F6230000}"/>
    <cellStyle name="Comma 3 7 7" xfId="830" xr:uid="{00000000-0005-0000-0000-0000F7230000}"/>
    <cellStyle name="Comma 3 7 7 2" xfId="3235" xr:uid="{00000000-0005-0000-0000-0000F8230000}"/>
    <cellStyle name="Comma 3 7 7 2 2" xfId="8038" xr:uid="{00000000-0005-0000-0000-0000F9230000}"/>
    <cellStyle name="Comma 3 7 7 3" xfId="5637" xr:uid="{00000000-0005-0000-0000-0000FA230000}"/>
    <cellStyle name="Comma 3 7 8" xfId="1630" xr:uid="{00000000-0005-0000-0000-0000FB230000}"/>
    <cellStyle name="Comma 3 7 8 2" xfId="4035" xr:uid="{00000000-0005-0000-0000-0000FC230000}"/>
    <cellStyle name="Comma 3 7 8 2 2" xfId="8838" xr:uid="{00000000-0005-0000-0000-0000FD230000}"/>
    <cellStyle name="Comma 3 7 8 3" xfId="6437" xr:uid="{00000000-0005-0000-0000-0000FE230000}"/>
    <cellStyle name="Comma 3 7 9" xfId="2435" xr:uid="{00000000-0005-0000-0000-0000FF230000}"/>
    <cellStyle name="Comma 3 7 9 2" xfId="7238" xr:uid="{00000000-0005-0000-0000-000000240000}"/>
    <cellStyle name="Comma 3 8" xfId="38" xr:uid="{00000000-0005-0000-0000-000001240000}"/>
    <cellStyle name="Comma 3 8 10" xfId="4847" xr:uid="{00000000-0005-0000-0000-000002240000}"/>
    <cellStyle name="Comma 3 8 2" xfId="89" xr:uid="{00000000-0005-0000-0000-000003240000}"/>
    <cellStyle name="Comma 3 8 2 2" xfId="189" xr:uid="{00000000-0005-0000-0000-000004240000}"/>
    <cellStyle name="Comma 3 8 2 2 2" xfId="389" xr:uid="{00000000-0005-0000-0000-000005240000}"/>
    <cellStyle name="Comma 3 8 2 2 2 2" xfId="1190" xr:uid="{00000000-0005-0000-0000-000006240000}"/>
    <cellStyle name="Comma 3 8 2 2 2 2 2" xfId="3595" xr:uid="{00000000-0005-0000-0000-000007240000}"/>
    <cellStyle name="Comma 3 8 2 2 2 2 2 2" xfId="8398" xr:uid="{00000000-0005-0000-0000-000008240000}"/>
    <cellStyle name="Comma 3 8 2 2 2 2 3" xfId="5997" xr:uid="{00000000-0005-0000-0000-000009240000}"/>
    <cellStyle name="Comma 3 8 2 2 2 3" xfId="1990" xr:uid="{00000000-0005-0000-0000-00000A240000}"/>
    <cellStyle name="Comma 3 8 2 2 2 3 2" xfId="4395" xr:uid="{00000000-0005-0000-0000-00000B240000}"/>
    <cellStyle name="Comma 3 8 2 2 2 3 2 2" xfId="9198" xr:uid="{00000000-0005-0000-0000-00000C240000}"/>
    <cellStyle name="Comma 3 8 2 2 2 3 3" xfId="6797" xr:uid="{00000000-0005-0000-0000-00000D240000}"/>
    <cellStyle name="Comma 3 8 2 2 2 4" xfId="2795" xr:uid="{00000000-0005-0000-0000-00000E240000}"/>
    <cellStyle name="Comma 3 8 2 2 2 4 2" xfId="7598" xr:uid="{00000000-0005-0000-0000-00000F240000}"/>
    <cellStyle name="Comma 3 8 2 2 2 5" xfId="5197" xr:uid="{00000000-0005-0000-0000-000010240000}"/>
    <cellStyle name="Comma 3 8 2 2 3" xfId="589" xr:uid="{00000000-0005-0000-0000-000011240000}"/>
    <cellStyle name="Comma 3 8 2 2 3 2" xfId="1390" xr:uid="{00000000-0005-0000-0000-000012240000}"/>
    <cellStyle name="Comma 3 8 2 2 3 2 2" xfId="3795" xr:uid="{00000000-0005-0000-0000-000013240000}"/>
    <cellStyle name="Comma 3 8 2 2 3 2 2 2" xfId="8598" xr:uid="{00000000-0005-0000-0000-000014240000}"/>
    <cellStyle name="Comma 3 8 2 2 3 2 3" xfId="6197" xr:uid="{00000000-0005-0000-0000-000015240000}"/>
    <cellStyle name="Comma 3 8 2 2 3 3" xfId="2190" xr:uid="{00000000-0005-0000-0000-000016240000}"/>
    <cellStyle name="Comma 3 8 2 2 3 3 2" xfId="4595" xr:uid="{00000000-0005-0000-0000-000017240000}"/>
    <cellStyle name="Comma 3 8 2 2 3 3 2 2" xfId="9398" xr:uid="{00000000-0005-0000-0000-000018240000}"/>
    <cellStyle name="Comma 3 8 2 2 3 3 3" xfId="6997" xr:uid="{00000000-0005-0000-0000-000019240000}"/>
    <cellStyle name="Comma 3 8 2 2 3 4" xfId="2995" xr:uid="{00000000-0005-0000-0000-00001A240000}"/>
    <cellStyle name="Comma 3 8 2 2 3 4 2" xfId="7798" xr:uid="{00000000-0005-0000-0000-00001B240000}"/>
    <cellStyle name="Comma 3 8 2 2 3 5" xfId="5397" xr:uid="{00000000-0005-0000-0000-00001C240000}"/>
    <cellStyle name="Comma 3 8 2 2 4" xfId="789" xr:uid="{00000000-0005-0000-0000-00001D240000}"/>
    <cellStyle name="Comma 3 8 2 2 4 2" xfId="1590" xr:uid="{00000000-0005-0000-0000-00001E240000}"/>
    <cellStyle name="Comma 3 8 2 2 4 2 2" xfId="3995" xr:uid="{00000000-0005-0000-0000-00001F240000}"/>
    <cellStyle name="Comma 3 8 2 2 4 2 2 2" xfId="8798" xr:uid="{00000000-0005-0000-0000-000020240000}"/>
    <cellStyle name="Comma 3 8 2 2 4 2 3" xfId="6397" xr:uid="{00000000-0005-0000-0000-000021240000}"/>
    <cellStyle name="Comma 3 8 2 2 4 3" xfId="2390" xr:uid="{00000000-0005-0000-0000-000022240000}"/>
    <cellStyle name="Comma 3 8 2 2 4 3 2" xfId="4795" xr:uid="{00000000-0005-0000-0000-000023240000}"/>
    <cellStyle name="Comma 3 8 2 2 4 3 2 2" xfId="9598" xr:uid="{00000000-0005-0000-0000-000024240000}"/>
    <cellStyle name="Comma 3 8 2 2 4 3 3" xfId="7197" xr:uid="{00000000-0005-0000-0000-000025240000}"/>
    <cellStyle name="Comma 3 8 2 2 4 4" xfId="3195" xr:uid="{00000000-0005-0000-0000-000026240000}"/>
    <cellStyle name="Comma 3 8 2 2 4 4 2" xfId="7998" xr:uid="{00000000-0005-0000-0000-000027240000}"/>
    <cellStyle name="Comma 3 8 2 2 4 5" xfId="5597" xr:uid="{00000000-0005-0000-0000-000028240000}"/>
    <cellStyle name="Comma 3 8 2 2 5" xfId="990" xr:uid="{00000000-0005-0000-0000-000029240000}"/>
    <cellStyle name="Comma 3 8 2 2 5 2" xfId="3395" xr:uid="{00000000-0005-0000-0000-00002A240000}"/>
    <cellStyle name="Comma 3 8 2 2 5 2 2" xfId="8198" xr:uid="{00000000-0005-0000-0000-00002B240000}"/>
    <cellStyle name="Comma 3 8 2 2 5 3" xfId="5797" xr:uid="{00000000-0005-0000-0000-00002C240000}"/>
    <cellStyle name="Comma 3 8 2 2 6" xfId="1790" xr:uid="{00000000-0005-0000-0000-00002D240000}"/>
    <cellStyle name="Comma 3 8 2 2 6 2" xfId="4195" xr:uid="{00000000-0005-0000-0000-00002E240000}"/>
    <cellStyle name="Comma 3 8 2 2 6 2 2" xfId="8998" xr:uid="{00000000-0005-0000-0000-00002F240000}"/>
    <cellStyle name="Comma 3 8 2 2 6 3" xfId="6597" xr:uid="{00000000-0005-0000-0000-000030240000}"/>
    <cellStyle name="Comma 3 8 2 2 7" xfId="2595" xr:uid="{00000000-0005-0000-0000-000031240000}"/>
    <cellStyle name="Comma 3 8 2 2 7 2" xfId="7398" xr:uid="{00000000-0005-0000-0000-000032240000}"/>
    <cellStyle name="Comma 3 8 2 2 8" xfId="4997" xr:uid="{00000000-0005-0000-0000-000033240000}"/>
    <cellStyle name="Comma 3 8 2 3" xfId="289" xr:uid="{00000000-0005-0000-0000-000034240000}"/>
    <cellStyle name="Comma 3 8 2 3 2" xfId="1090" xr:uid="{00000000-0005-0000-0000-000035240000}"/>
    <cellStyle name="Comma 3 8 2 3 2 2" xfId="3495" xr:uid="{00000000-0005-0000-0000-000036240000}"/>
    <cellStyle name="Comma 3 8 2 3 2 2 2" xfId="8298" xr:uid="{00000000-0005-0000-0000-000037240000}"/>
    <cellStyle name="Comma 3 8 2 3 2 3" xfId="5897" xr:uid="{00000000-0005-0000-0000-000038240000}"/>
    <cellStyle name="Comma 3 8 2 3 3" xfId="1890" xr:uid="{00000000-0005-0000-0000-000039240000}"/>
    <cellStyle name="Comma 3 8 2 3 3 2" xfId="4295" xr:uid="{00000000-0005-0000-0000-00003A240000}"/>
    <cellStyle name="Comma 3 8 2 3 3 2 2" xfId="9098" xr:uid="{00000000-0005-0000-0000-00003B240000}"/>
    <cellStyle name="Comma 3 8 2 3 3 3" xfId="6697" xr:uid="{00000000-0005-0000-0000-00003C240000}"/>
    <cellStyle name="Comma 3 8 2 3 4" xfId="2695" xr:uid="{00000000-0005-0000-0000-00003D240000}"/>
    <cellStyle name="Comma 3 8 2 3 4 2" xfId="7498" xr:uid="{00000000-0005-0000-0000-00003E240000}"/>
    <cellStyle name="Comma 3 8 2 3 5" xfId="5097" xr:uid="{00000000-0005-0000-0000-00003F240000}"/>
    <cellStyle name="Comma 3 8 2 4" xfId="489" xr:uid="{00000000-0005-0000-0000-000040240000}"/>
    <cellStyle name="Comma 3 8 2 4 2" xfId="1290" xr:uid="{00000000-0005-0000-0000-000041240000}"/>
    <cellStyle name="Comma 3 8 2 4 2 2" xfId="3695" xr:uid="{00000000-0005-0000-0000-000042240000}"/>
    <cellStyle name="Comma 3 8 2 4 2 2 2" xfId="8498" xr:uid="{00000000-0005-0000-0000-000043240000}"/>
    <cellStyle name="Comma 3 8 2 4 2 3" xfId="6097" xr:uid="{00000000-0005-0000-0000-000044240000}"/>
    <cellStyle name="Comma 3 8 2 4 3" xfId="2090" xr:uid="{00000000-0005-0000-0000-000045240000}"/>
    <cellStyle name="Comma 3 8 2 4 3 2" xfId="4495" xr:uid="{00000000-0005-0000-0000-000046240000}"/>
    <cellStyle name="Comma 3 8 2 4 3 2 2" xfId="9298" xr:uid="{00000000-0005-0000-0000-000047240000}"/>
    <cellStyle name="Comma 3 8 2 4 3 3" xfId="6897" xr:uid="{00000000-0005-0000-0000-000048240000}"/>
    <cellStyle name="Comma 3 8 2 4 4" xfId="2895" xr:uid="{00000000-0005-0000-0000-000049240000}"/>
    <cellStyle name="Comma 3 8 2 4 4 2" xfId="7698" xr:uid="{00000000-0005-0000-0000-00004A240000}"/>
    <cellStyle name="Comma 3 8 2 4 5" xfId="5297" xr:uid="{00000000-0005-0000-0000-00004B240000}"/>
    <cellStyle name="Comma 3 8 2 5" xfId="689" xr:uid="{00000000-0005-0000-0000-00004C240000}"/>
    <cellStyle name="Comma 3 8 2 5 2" xfId="1490" xr:uid="{00000000-0005-0000-0000-00004D240000}"/>
    <cellStyle name="Comma 3 8 2 5 2 2" xfId="3895" xr:uid="{00000000-0005-0000-0000-00004E240000}"/>
    <cellStyle name="Comma 3 8 2 5 2 2 2" xfId="8698" xr:uid="{00000000-0005-0000-0000-00004F240000}"/>
    <cellStyle name="Comma 3 8 2 5 2 3" xfId="6297" xr:uid="{00000000-0005-0000-0000-000050240000}"/>
    <cellStyle name="Comma 3 8 2 5 3" xfId="2290" xr:uid="{00000000-0005-0000-0000-000051240000}"/>
    <cellStyle name="Comma 3 8 2 5 3 2" xfId="4695" xr:uid="{00000000-0005-0000-0000-000052240000}"/>
    <cellStyle name="Comma 3 8 2 5 3 2 2" xfId="9498" xr:uid="{00000000-0005-0000-0000-000053240000}"/>
    <cellStyle name="Comma 3 8 2 5 3 3" xfId="7097" xr:uid="{00000000-0005-0000-0000-000054240000}"/>
    <cellStyle name="Comma 3 8 2 5 4" xfId="3095" xr:uid="{00000000-0005-0000-0000-000055240000}"/>
    <cellStyle name="Comma 3 8 2 5 4 2" xfId="7898" xr:uid="{00000000-0005-0000-0000-000056240000}"/>
    <cellStyle name="Comma 3 8 2 5 5" xfId="5497" xr:uid="{00000000-0005-0000-0000-000057240000}"/>
    <cellStyle name="Comma 3 8 2 6" xfId="890" xr:uid="{00000000-0005-0000-0000-000058240000}"/>
    <cellStyle name="Comma 3 8 2 6 2" xfId="3295" xr:uid="{00000000-0005-0000-0000-000059240000}"/>
    <cellStyle name="Comma 3 8 2 6 2 2" xfId="8098" xr:uid="{00000000-0005-0000-0000-00005A240000}"/>
    <cellStyle name="Comma 3 8 2 6 3" xfId="5697" xr:uid="{00000000-0005-0000-0000-00005B240000}"/>
    <cellStyle name="Comma 3 8 2 7" xfId="1690" xr:uid="{00000000-0005-0000-0000-00005C240000}"/>
    <cellStyle name="Comma 3 8 2 7 2" xfId="4095" xr:uid="{00000000-0005-0000-0000-00005D240000}"/>
    <cellStyle name="Comma 3 8 2 7 2 2" xfId="8898" xr:uid="{00000000-0005-0000-0000-00005E240000}"/>
    <cellStyle name="Comma 3 8 2 7 3" xfId="6497" xr:uid="{00000000-0005-0000-0000-00005F240000}"/>
    <cellStyle name="Comma 3 8 2 8" xfId="2495" xr:uid="{00000000-0005-0000-0000-000060240000}"/>
    <cellStyle name="Comma 3 8 2 8 2" xfId="7298" xr:uid="{00000000-0005-0000-0000-000061240000}"/>
    <cellStyle name="Comma 3 8 2 9" xfId="4897" xr:uid="{00000000-0005-0000-0000-000062240000}"/>
    <cellStyle name="Comma 3 8 3" xfId="139" xr:uid="{00000000-0005-0000-0000-000063240000}"/>
    <cellStyle name="Comma 3 8 3 2" xfId="339" xr:uid="{00000000-0005-0000-0000-000064240000}"/>
    <cellStyle name="Comma 3 8 3 2 2" xfId="1140" xr:uid="{00000000-0005-0000-0000-000065240000}"/>
    <cellStyle name="Comma 3 8 3 2 2 2" xfId="3545" xr:uid="{00000000-0005-0000-0000-000066240000}"/>
    <cellStyle name="Comma 3 8 3 2 2 2 2" xfId="8348" xr:uid="{00000000-0005-0000-0000-000067240000}"/>
    <cellStyle name="Comma 3 8 3 2 2 3" xfId="5947" xr:uid="{00000000-0005-0000-0000-000068240000}"/>
    <cellStyle name="Comma 3 8 3 2 3" xfId="1940" xr:uid="{00000000-0005-0000-0000-000069240000}"/>
    <cellStyle name="Comma 3 8 3 2 3 2" xfId="4345" xr:uid="{00000000-0005-0000-0000-00006A240000}"/>
    <cellStyle name="Comma 3 8 3 2 3 2 2" xfId="9148" xr:uid="{00000000-0005-0000-0000-00006B240000}"/>
    <cellStyle name="Comma 3 8 3 2 3 3" xfId="6747" xr:uid="{00000000-0005-0000-0000-00006C240000}"/>
    <cellStyle name="Comma 3 8 3 2 4" xfId="2745" xr:uid="{00000000-0005-0000-0000-00006D240000}"/>
    <cellStyle name="Comma 3 8 3 2 4 2" xfId="7548" xr:uid="{00000000-0005-0000-0000-00006E240000}"/>
    <cellStyle name="Comma 3 8 3 2 5" xfId="5147" xr:uid="{00000000-0005-0000-0000-00006F240000}"/>
    <cellStyle name="Comma 3 8 3 3" xfId="539" xr:uid="{00000000-0005-0000-0000-000070240000}"/>
    <cellStyle name="Comma 3 8 3 3 2" xfId="1340" xr:uid="{00000000-0005-0000-0000-000071240000}"/>
    <cellStyle name="Comma 3 8 3 3 2 2" xfId="3745" xr:uid="{00000000-0005-0000-0000-000072240000}"/>
    <cellStyle name="Comma 3 8 3 3 2 2 2" xfId="8548" xr:uid="{00000000-0005-0000-0000-000073240000}"/>
    <cellStyle name="Comma 3 8 3 3 2 3" xfId="6147" xr:uid="{00000000-0005-0000-0000-000074240000}"/>
    <cellStyle name="Comma 3 8 3 3 3" xfId="2140" xr:uid="{00000000-0005-0000-0000-000075240000}"/>
    <cellStyle name="Comma 3 8 3 3 3 2" xfId="4545" xr:uid="{00000000-0005-0000-0000-000076240000}"/>
    <cellStyle name="Comma 3 8 3 3 3 2 2" xfId="9348" xr:uid="{00000000-0005-0000-0000-000077240000}"/>
    <cellStyle name="Comma 3 8 3 3 3 3" xfId="6947" xr:uid="{00000000-0005-0000-0000-000078240000}"/>
    <cellStyle name="Comma 3 8 3 3 4" xfId="2945" xr:uid="{00000000-0005-0000-0000-000079240000}"/>
    <cellStyle name="Comma 3 8 3 3 4 2" xfId="7748" xr:uid="{00000000-0005-0000-0000-00007A240000}"/>
    <cellStyle name="Comma 3 8 3 3 5" xfId="5347" xr:uid="{00000000-0005-0000-0000-00007B240000}"/>
    <cellStyle name="Comma 3 8 3 4" xfId="739" xr:uid="{00000000-0005-0000-0000-00007C240000}"/>
    <cellStyle name="Comma 3 8 3 4 2" xfId="1540" xr:uid="{00000000-0005-0000-0000-00007D240000}"/>
    <cellStyle name="Comma 3 8 3 4 2 2" xfId="3945" xr:uid="{00000000-0005-0000-0000-00007E240000}"/>
    <cellStyle name="Comma 3 8 3 4 2 2 2" xfId="8748" xr:uid="{00000000-0005-0000-0000-00007F240000}"/>
    <cellStyle name="Comma 3 8 3 4 2 3" xfId="6347" xr:uid="{00000000-0005-0000-0000-000080240000}"/>
    <cellStyle name="Comma 3 8 3 4 3" xfId="2340" xr:uid="{00000000-0005-0000-0000-000081240000}"/>
    <cellStyle name="Comma 3 8 3 4 3 2" xfId="4745" xr:uid="{00000000-0005-0000-0000-000082240000}"/>
    <cellStyle name="Comma 3 8 3 4 3 2 2" xfId="9548" xr:uid="{00000000-0005-0000-0000-000083240000}"/>
    <cellStyle name="Comma 3 8 3 4 3 3" xfId="7147" xr:uid="{00000000-0005-0000-0000-000084240000}"/>
    <cellStyle name="Comma 3 8 3 4 4" xfId="3145" xr:uid="{00000000-0005-0000-0000-000085240000}"/>
    <cellStyle name="Comma 3 8 3 4 4 2" xfId="7948" xr:uid="{00000000-0005-0000-0000-000086240000}"/>
    <cellStyle name="Comma 3 8 3 4 5" xfId="5547" xr:uid="{00000000-0005-0000-0000-000087240000}"/>
    <cellStyle name="Comma 3 8 3 5" xfId="940" xr:uid="{00000000-0005-0000-0000-000088240000}"/>
    <cellStyle name="Comma 3 8 3 5 2" xfId="3345" xr:uid="{00000000-0005-0000-0000-000089240000}"/>
    <cellStyle name="Comma 3 8 3 5 2 2" xfId="8148" xr:uid="{00000000-0005-0000-0000-00008A240000}"/>
    <cellStyle name="Comma 3 8 3 5 3" xfId="5747" xr:uid="{00000000-0005-0000-0000-00008B240000}"/>
    <cellStyle name="Comma 3 8 3 6" xfId="1740" xr:uid="{00000000-0005-0000-0000-00008C240000}"/>
    <cellStyle name="Comma 3 8 3 6 2" xfId="4145" xr:uid="{00000000-0005-0000-0000-00008D240000}"/>
    <cellStyle name="Comma 3 8 3 6 2 2" xfId="8948" xr:uid="{00000000-0005-0000-0000-00008E240000}"/>
    <cellStyle name="Comma 3 8 3 6 3" xfId="6547" xr:uid="{00000000-0005-0000-0000-00008F240000}"/>
    <cellStyle name="Comma 3 8 3 7" xfId="2545" xr:uid="{00000000-0005-0000-0000-000090240000}"/>
    <cellStyle name="Comma 3 8 3 7 2" xfId="7348" xr:uid="{00000000-0005-0000-0000-000091240000}"/>
    <cellStyle name="Comma 3 8 3 8" xfId="4947" xr:uid="{00000000-0005-0000-0000-000092240000}"/>
    <cellStyle name="Comma 3 8 4" xfId="239" xr:uid="{00000000-0005-0000-0000-000093240000}"/>
    <cellStyle name="Comma 3 8 4 2" xfId="1040" xr:uid="{00000000-0005-0000-0000-000094240000}"/>
    <cellStyle name="Comma 3 8 4 2 2" xfId="3445" xr:uid="{00000000-0005-0000-0000-000095240000}"/>
    <cellStyle name="Comma 3 8 4 2 2 2" xfId="8248" xr:uid="{00000000-0005-0000-0000-000096240000}"/>
    <cellStyle name="Comma 3 8 4 2 3" xfId="5847" xr:uid="{00000000-0005-0000-0000-000097240000}"/>
    <cellStyle name="Comma 3 8 4 3" xfId="1840" xr:uid="{00000000-0005-0000-0000-000098240000}"/>
    <cellStyle name="Comma 3 8 4 3 2" xfId="4245" xr:uid="{00000000-0005-0000-0000-000099240000}"/>
    <cellStyle name="Comma 3 8 4 3 2 2" xfId="9048" xr:uid="{00000000-0005-0000-0000-00009A240000}"/>
    <cellStyle name="Comma 3 8 4 3 3" xfId="6647" xr:uid="{00000000-0005-0000-0000-00009B240000}"/>
    <cellStyle name="Comma 3 8 4 4" xfId="2645" xr:uid="{00000000-0005-0000-0000-00009C240000}"/>
    <cellStyle name="Comma 3 8 4 4 2" xfId="7448" xr:uid="{00000000-0005-0000-0000-00009D240000}"/>
    <cellStyle name="Comma 3 8 4 5" xfId="5047" xr:uid="{00000000-0005-0000-0000-00009E240000}"/>
    <cellStyle name="Comma 3 8 5" xfId="439" xr:uid="{00000000-0005-0000-0000-00009F240000}"/>
    <cellStyle name="Comma 3 8 5 2" xfId="1240" xr:uid="{00000000-0005-0000-0000-0000A0240000}"/>
    <cellStyle name="Comma 3 8 5 2 2" xfId="3645" xr:uid="{00000000-0005-0000-0000-0000A1240000}"/>
    <cellStyle name="Comma 3 8 5 2 2 2" xfId="8448" xr:uid="{00000000-0005-0000-0000-0000A2240000}"/>
    <cellStyle name="Comma 3 8 5 2 3" xfId="6047" xr:uid="{00000000-0005-0000-0000-0000A3240000}"/>
    <cellStyle name="Comma 3 8 5 3" xfId="2040" xr:uid="{00000000-0005-0000-0000-0000A4240000}"/>
    <cellStyle name="Comma 3 8 5 3 2" xfId="4445" xr:uid="{00000000-0005-0000-0000-0000A5240000}"/>
    <cellStyle name="Comma 3 8 5 3 2 2" xfId="9248" xr:uid="{00000000-0005-0000-0000-0000A6240000}"/>
    <cellStyle name="Comma 3 8 5 3 3" xfId="6847" xr:uid="{00000000-0005-0000-0000-0000A7240000}"/>
    <cellStyle name="Comma 3 8 5 4" xfId="2845" xr:uid="{00000000-0005-0000-0000-0000A8240000}"/>
    <cellStyle name="Comma 3 8 5 4 2" xfId="7648" xr:uid="{00000000-0005-0000-0000-0000A9240000}"/>
    <cellStyle name="Comma 3 8 5 5" xfId="5247" xr:uid="{00000000-0005-0000-0000-0000AA240000}"/>
    <cellStyle name="Comma 3 8 6" xfId="639" xr:uid="{00000000-0005-0000-0000-0000AB240000}"/>
    <cellStyle name="Comma 3 8 6 2" xfId="1440" xr:uid="{00000000-0005-0000-0000-0000AC240000}"/>
    <cellStyle name="Comma 3 8 6 2 2" xfId="3845" xr:uid="{00000000-0005-0000-0000-0000AD240000}"/>
    <cellStyle name="Comma 3 8 6 2 2 2" xfId="8648" xr:uid="{00000000-0005-0000-0000-0000AE240000}"/>
    <cellStyle name="Comma 3 8 6 2 3" xfId="6247" xr:uid="{00000000-0005-0000-0000-0000AF240000}"/>
    <cellStyle name="Comma 3 8 6 3" xfId="2240" xr:uid="{00000000-0005-0000-0000-0000B0240000}"/>
    <cellStyle name="Comma 3 8 6 3 2" xfId="4645" xr:uid="{00000000-0005-0000-0000-0000B1240000}"/>
    <cellStyle name="Comma 3 8 6 3 2 2" xfId="9448" xr:uid="{00000000-0005-0000-0000-0000B2240000}"/>
    <cellStyle name="Comma 3 8 6 3 3" xfId="7047" xr:uid="{00000000-0005-0000-0000-0000B3240000}"/>
    <cellStyle name="Comma 3 8 6 4" xfId="3045" xr:uid="{00000000-0005-0000-0000-0000B4240000}"/>
    <cellStyle name="Comma 3 8 6 4 2" xfId="7848" xr:uid="{00000000-0005-0000-0000-0000B5240000}"/>
    <cellStyle name="Comma 3 8 6 5" xfId="5447" xr:uid="{00000000-0005-0000-0000-0000B6240000}"/>
    <cellStyle name="Comma 3 8 7" xfId="840" xr:uid="{00000000-0005-0000-0000-0000B7240000}"/>
    <cellStyle name="Comma 3 8 7 2" xfId="3245" xr:uid="{00000000-0005-0000-0000-0000B8240000}"/>
    <cellStyle name="Comma 3 8 7 2 2" xfId="8048" xr:uid="{00000000-0005-0000-0000-0000B9240000}"/>
    <cellStyle name="Comma 3 8 7 3" xfId="5647" xr:uid="{00000000-0005-0000-0000-0000BA240000}"/>
    <cellStyle name="Comma 3 8 8" xfId="1640" xr:uid="{00000000-0005-0000-0000-0000BB240000}"/>
    <cellStyle name="Comma 3 8 8 2" xfId="4045" xr:uid="{00000000-0005-0000-0000-0000BC240000}"/>
    <cellStyle name="Comma 3 8 8 2 2" xfId="8848" xr:uid="{00000000-0005-0000-0000-0000BD240000}"/>
    <cellStyle name="Comma 3 8 8 3" xfId="6447" xr:uid="{00000000-0005-0000-0000-0000BE240000}"/>
    <cellStyle name="Comma 3 8 9" xfId="2445" xr:uid="{00000000-0005-0000-0000-0000BF240000}"/>
    <cellStyle name="Comma 3 8 9 2" xfId="7248" xr:uid="{00000000-0005-0000-0000-0000C0240000}"/>
    <cellStyle name="Comma 3 9" xfId="48" xr:uid="{00000000-0005-0000-0000-0000C1240000}"/>
    <cellStyle name="Comma 3 9 10" xfId="4857" xr:uid="{00000000-0005-0000-0000-0000C2240000}"/>
    <cellStyle name="Comma 3 9 2" xfId="99" xr:uid="{00000000-0005-0000-0000-0000C3240000}"/>
    <cellStyle name="Comma 3 9 2 2" xfId="199" xr:uid="{00000000-0005-0000-0000-0000C4240000}"/>
    <cellStyle name="Comma 3 9 2 2 2" xfId="399" xr:uid="{00000000-0005-0000-0000-0000C5240000}"/>
    <cellStyle name="Comma 3 9 2 2 2 2" xfId="1200" xr:uid="{00000000-0005-0000-0000-0000C6240000}"/>
    <cellStyle name="Comma 3 9 2 2 2 2 2" xfId="3605" xr:uid="{00000000-0005-0000-0000-0000C7240000}"/>
    <cellStyle name="Comma 3 9 2 2 2 2 2 2" xfId="8408" xr:uid="{00000000-0005-0000-0000-0000C8240000}"/>
    <cellStyle name="Comma 3 9 2 2 2 2 3" xfId="6007" xr:uid="{00000000-0005-0000-0000-0000C9240000}"/>
    <cellStyle name="Comma 3 9 2 2 2 3" xfId="2000" xr:uid="{00000000-0005-0000-0000-0000CA240000}"/>
    <cellStyle name="Comma 3 9 2 2 2 3 2" xfId="4405" xr:uid="{00000000-0005-0000-0000-0000CB240000}"/>
    <cellStyle name="Comma 3 9 2 2 2 3 2 2" xfId="9208" xr:uid="{00000000-0005-0000-0000-0000CC240000}"/>
    <cellStyle name="Comma 3 9 2 2 2 3 3" xfId="6807" xr:uid="{00000000-0005-0000-0000-0000CD240000}"/>
    <cellStyle name="Comma 3 9 2 2 2 4" xfId="2805" xr:uid="{00000000-0005-0000-0000-0000CE240000}"/>
    <cellStyle name="Comma 3 9 2 2 2 4 2" xfId="7608" xr:uid="{00000000-0005-0000-0000-0000CF240000}"/>
    <cellStyle name="Comma 3 9 2 2 2 5" xfId="5207" xr:uid="{00000000-0005-0000-0000-0000D0240000}"/>
    <cellStyle name="Comma 3 9 2 2 3" xfId="599" xr:uid="{00000000-0005-0000-0000-0000D1240000}"/>
    <cellStyle name="Comma 3 9 2 2 3 2" xfId="1400" xr:uid="{00000000-0005-0000-0000-0000D2240000}"/>
    <cellStyle name="Comma 3 9 2 2 3 2 2" xfId="3805" xr:uid="{00000000-0005-0000-0000-0000D3240000}"/>
    <cellStyle name="Comma 3 9 2 2 3 2 2 2" xfId="8608" xr:uid="{00000000-0005-0000-0000-0000D4240000}"/>
    <cellStyle name="Comma 3 9 2 2 3 2 3" xfId="6207" xr:uid="{00000000-0005-0000-0000-0000D5240000}"/>
    <cellStyle name="Comma 3 9 2 2 3 3" xfId="2200" xr:uid="{00000000-0005-0000-0000-0000D6240000}"/>
    <cellStyle name="Comma 3 9 2 2 3 3 2" xfId="4605" xr:uid="{00000000-0005-0000-0000-0000D7240000}"/>
    <cellStyle name="Comma 3 9 2 2 3 3 2 2" xfId="9408" xr:uid="{00000000-0005-0000-0000-0000D8240000}"/>
    <cellStyle name="Comma 3 9 2 2 3 3 3" xfId="7007" xr:uid="{00000000-0005-0000-0000-0000D9240000}"/>
    <cellStyle name="Comma 3 9 2 2 3 4" xfId="3005" xr:uid="{00000000-0005-0000-0000-0000DA240000}"/>
    <cellStyle name="Comma 3 9 2 2 3 4 2" xfId="7808" xr:uid="{00000000-0005-0000-0000-0000DB240000}"/>
    <cellStyle name="Comma 3 9 2 2 3 5" xfId="5407" xr:uid="{00000000-0005-0000-0000-0000DC240000}"/>
    <cellStyle name="Comma 3 9 2 2 4" xfId="799" xr:uid="{00000000-0005-0000-0000-0000DD240000}"/>
    <cellStyle name="Comma 3 9 2 2 4 2" xfId="1600" xr:uid="{00000000-0005-0000-0000-0000DE240000}"/>
    <cellStyle name="Comma 3 9 2 2 4 2 2" xfId="4005" xr:uid="{00000000-0005-0000-0000-0000DF240000}"/>
    <cellStyle name="Comma 3 9 2 2 4 2 2 2" xfId="8808" xr:uid="{00000000-0005-0000-0000-0000E0240000}"/>
    <cellStyle name="Comma 3 9 2 2 4 2 3" xfId="6407" xr:uid="{00000000-0005-0000-0000-0000E1240000}"/>
    <cellStyle name="Comma 3 9 2 2 4 3" xfId="2400" xr:uid="{00000000-0005-0000-0000-0000E2240000}"/>
    <cellStyle name="Comma 3 9 2 2 4 3 2" xfId="4805" xr:uid="{00000000-0005-0000-0000-0000E3240000}"/>
    <cellStyle name="Comma 3 9 2 2 4 3 2 2" xfId="9608" xr:uid="{00000000-0005-0000-0000-0000E4240000}"/>
    <cellStyle name="Comma 3 9 2 2 4 3 3" xfId="7207" xr:uid="{00000000-0005-0000-0000-0000E5240000}"/>
    <cellStyle name="Comma 3 9 2 2 4 4" xfId="3205" xr:uid="{00000000-0005-0000-0000-0000E6240000}"/>
    <cellStyle name="Comma 3 9 2 2 4 4 2" xfId="8008" xr:uid="{00000000-0005-0000-0000-0000E7240000}"/>
    <cellStyle name="Comma 3 9 2 2 4 5" xfId="5607" xr:uid="{00000000-0005-0000-0000-0000E8240000}"/>
    <cellStyle name="Comma 3 9 2 2 5" xfId="1000" xr:uid="{00000000-0005-0000-0000-0000E9240000}"/>
    <cellStyle name="Comma 3 9 2 2 5 2" xfId="3405" xr:uid="{00000000-0005-0000-0000-0000EA240000}"/>
    <cellStyle name="Comma 3 9 2 2 5 2 2" xfId="8208" xr:uid="{00000000-0005-0000-0000-0000EB240000}"/>
    <cellStyle name="Comma 3 9 2 2 5 3" xfId="5807" xr:uid="{00000000-0005-0000-0000-0000EC240000}"/>
    <cellStyle name="Comma 3 9 2 2 6" xfId="1800" xr:uid="{00000000-0005-0000-0000-0000ED240000}"/>
    <cellStyle name="Comma 3 9 2 2 6 2" xfId="4205" xr:uid="{00000000-0005-0000-0000-0000EE240000}"/>
    <cellStyle name="Comma 3 9 2 2 6 2 2" xfId="9008" xr:uid="{00000000-0005-0000-0000-0000EF240000}"/>
    <cellStyle name="Comma 3 9 2 2 6 3" xfId="6607" xr:uid="{00000000-0005-0000-0000-0000F0240000}"/>
    <cellStyle name="Comma 3 9 2 2 7" xfId="2605" xr:uid="{00000000-0005-0000-0000-0000F1240000}"/>
    <cellStyle name="Comma 3 9 2 2 7 2" xfId="7408" xr:uid="{00000000-0005-0000-0000-0000F2240000}"/>
    <cellStyle name="Comma 3 9 2 2 8" xfId="5007" xr:uid="{00000000-0005-0000-0000-0000F3240000}"/>
    <cellStyle name="Comma 3 9 2 3" xfId="299" xr:uid="{00000000-0005-0000-0000-0000F4240000}"/>
    <cellStyle name="Comma 3 9 2 3 2" xfId="1100" xr:uid="{00000000-0005-0000-0000-0000F5240000}"/>
    <cellStyle name="Comma 3 9 2 3 2 2" xfId="3505" xr:uid="{00000000-0005-0000-0000-0000F6240000}"/>
    <cellStyle name="Comma 3 9 2 3 2 2 2" xfId="8308" xr:uid="{00000000-0005-0000-0000-0000F7240000}"/>
    <cellStyle name="Comma 3 9 2 3 2 3" xfId="5907" xr:uid="{00000000-0005-0000-0000-0000F8240000}"/>
    <cellStyle name="Comma 3 9 2 3 3" xfId="1900" xr:uid="{00000000-0005-0000-0000-0000F9240000}"/>
    <cellStyle name="Comma 3 9 2 3 3 2" xfId="4305" xr:uid="{00000000-0005-0000-0000-0000FA240000}"/>
    <cellStyle name="Comma 3 9 2 3 3 2 2" xfId="9108" xr:uid="{00000000-0005-0000-0000-0000FB240000}"/>
    <cellStyle name="Comma 3 9 2 3 3 3" xfId="6707" xr:uid="{00000000-0005-0000-0000-0000FC240000}"/>
    <cellStyle name="Comma 3 9 2 3 4" xfId="2705" xr:uid="{00000000-0005-0000-0000-0000FD240000}"/>
    <cellStyle name="Comma 3 9 2 3 4 2" xfId="7508" xr:uid="{00000000-0005-0000-0000-0000FE240000}"/>
    <cellStyle name="Comma 3 9 2 3 5" xfId="5107" xr:uid="{00000000-0005-0000-0000-0000FF240000}"/>
    <cellStyle name="Comma 3 9 2 4" xfId="499" xr:uid="{00000000-0005-0000-0000-000000250000}"/>
    <cellStyle name="Comma 3 9 2 4 2" xfId="1300" xr:uid="{00000000-0005-0000-0000-000001250000}"/>
    <cellStyle name="Comma 3 9 2 4 2 2" xfId="3705" xr:uid="{00000000-0005-0000-0000-000002250000}"/>
    <cellStyle name="Comma 3 9 2 4 2 2 2" xfId="8508" xr:uid="{00000000-0005-0000-0000-000003250000}"/>
    <cellStyle name="Comma 3 9 2 4 2 3" xfId="6107" xr:uid="{00000000-0005-0000-0000-000004250000}"/>
    <cellStyle name="Comma 3 9 2 4 3" xfId="2100" xr:uid="{00000000-0005-0000-0000-000005250000}"/>
    <cellStyle name="Comma 3 9 2 4 3 2" xfId="4505" xr:uid="{00000000-0005-0000-0000-000006250000}"/>
    <cellStyle name="Comma 3 9 2 4 3 2 2" xfId="9308" xr:uid="{00000000-0005-0000-0000-000007250000}"/>
    <cellStyle name="Comma 3 9 2 4 3 3" xfId="6907" xr:uid="{00000000-0005-0000-0000-000008250000}"/>
    <cellStyle name="Comma 3 9 2 4 4" xfId="2905" xr:uid="{00000000-0005-0000-0000-000009250000}"/>
    <cellStyle name="Comma 3 9 2 4 4 2" xfId="7708" xr:uid="{00000000-0005-0000-0000-00000A250000}"/>
    <cellStyle name="Comma 3 9 2 4 5" xfId="5307" xr:uid="{00000000-0005-0000-0000-00000B250000}"/>
    <cellStyle name="Comma 3 9 2 5" xfId="699" xr:uid="{00000000-0005-0000-0000-00000C250000}"/>
    <cellStyle name="Comma 3 9 2 5 2" xfId="1500" xr:uid="{00000000-0005-0000-0000-00000D250000}"/>
    <cellStyle name="Comma 3 9 2 5 2 2" xfId="3905" xr:uid="{00000000-0005-0000-0000-00000E250000}"/>
    <cellStyle name="Comma 3 9 2 5 2 2 2" xfId="8708" xr:uid="{00000000-0005-0000-0000-00000F250000}"/>
    <cellStyle name="Comma 3 9 2 5 2 3" xfId="6307" xr:uid="{00000000-0005-0000-0000-000010250000}"/>
    <cellStyle name="Comma 3 9 2 5 3" xfId="2300" xr:uid="{00000000-0005-0000-0000-000011250000}"/>
    <cellStyle name="Comma 3 9 2 5 3 2" xfId="4705" xr:uid="{00000000-0005-0000-0000-000012250000}"/>
    <cellStyle name="Comma 3 9 2 5 3 2 2" xfId="9508" xr:uid="{00000000-0005-0000-0000-000013250000}"/>
    <cellStyle name="Comma 3 9 2 5 3 3" xfId="7107" xr:uid="{00000000-0005-0000-0000-000014250000}"/>
    <cellStyle name="Comma 3 9 2 5 4" xfId="3105" xr:uid="{00000000-0005-0000-0000-000015250000}"/>
    <cellStyle name="Comma 3 9 2 5 4 2" xfId="7908" xr:uid="{00000000-0005-0000-0000-000016250000}"/>
    <cellStyle name="Comma 3 9 2 5 5" xfId="5507" xr:uid="{00000000-0005-0000-0000-000017250000}"/>
    <cellStyle name="Comma 3 9 2 6" xfId="900" xr:uid="{00000000-0005-0000-0000-000018250000}"/>
    <cellStyle name="Comma 3 9 2 6 2" xfId="3305" xr:uid="{00000000-0005-0000-0000-000019250000}"/>
    <cellStyle name="Comma 3 9 2 6 2 2" xfId="8108" xr:uid="{00000000-0005-0000-0000-00001A250000}"/>
    <cellStyle name="Comma 3 9 2 6 3" xfId="5707" xr:uid="{00000000-0005-0000-0000-00001B250000}"/>
    <cellStyle name="Comma 3 9 2 7" xfId="1700" xr:uid="{00000000-0005-0000-0000-00001C250000}"/>
    <cellStyle name="Comma 3 9 2 7 2" xfId="4105" xr:uid="{00000000-0005-0000-0000-00001D250000}"/>
    <cellStyle name="Comma 3 9 2 7 2 2" xfId="8908" xr:uid="{00000000-0005-0000-0000-00001E250000}"/>
    <cellStyle name="Comma 3 9 2 7 3" xfId="6507" xr:uid="{00000000-0005-0000-0000-00001F250000}"/>
    <cellStyle name="Comma 3 9 2 8" xfId="2505" xr:uid="{00000000-0005-0000-0000-000020250000}"/>
    <cellStyle name="Comma 3 9 2 8 2" xfId="7308" xr:uid="{00000000-0005-0000-0000-000021250000}"/>
    <cellStyle name="Comma 3 9 2 9" xfId="4907" xr:uid="{00000000-0005-0000-0000-000022250000}"/>
    <cellStyle name="Comma 3 9 3" xfId="149" xr:uid="{00000000-0005-0000-0000-000023250000}"/>
    <cellStyle name="Comma 3 9 3 2" xfId="349" xr:uid="{00000000-0005-0000-0000-000024250000}"/>
    <cellStyle name="Comma 3 9 3 2 2" xfId="1150" xr:uid="{00000000-0005-0000-0000-000025250000}"/>
    <cellStyle name="Comma 3 9 3 2 2 2" xfId="3555" xr:uid="{00000000-0005-0000-0000-000026250000}"/>
    <cellStyle name="Comma 3 9 3 2 2 2 2" xfId="8358" xr:uid="{00000000-0005-0000-0000-000027250000}"/>
    <cellStyle name="Comma 3 9 3 2 2 3" xfId="5957" xr:uid="{00000000-0005-0000-0000-000028250000}"/>
    <cellStyle name="Comma 3 9 3 2 3" xfId="1950" xr:uid="{00000000-0005-0000-0000-000029250000}"/>
    <cellStyle name="Comma 3 9 3 2 3 2" xfId="4355" xr:uid="{00000000-0005-0000-0000-00002A250000}"/>
    <cellStyle name="Comma 3 9 3 2 3 2 2" xfId="9158" xr:uid="{00000000-0005-0000-0000-00002B250000}"/>
    <cellStyle name="Comma 3 9 3 2 3 3" xfId="6757" xr:uid="{00000000-0005-0000-0000-00002C250000}"/>
    <cellStyle name="Comma 3 9 3 2 4" xfId="2755" xr:uid="{00000000-0005-0000-0000-00002D250000}"/>
    <cellStyle name="Comma 3 9 3 2 4 2" xfId="7558" xr:uid="{00000000-0005-0000-0000-00002E250000}"/>
    <cellStyle name="Comma 3 9 3 2 5" xfId="5157" xr:uid="{00000000-0005-0000-0000-00002F250000}"/>
    <cellStyle name="Comma 3 9 3 3" xfId="549" xr:uid="{00000000-0005-0000-0000-000030250000}"/>
    <cellStyle name="Comma 3 9 3 3 2" xfId="1350" xr:uid="{00000000-0005-0000-0000-000031250000}"/>
    <cellStyle name="Comma 3 9 3 3 2 2" xfId="3755" xr:uid="{00000000-0005-0000-0000-000032250000}"/>
    <cellStyle name="Comma 3 9 3 3 2 2 2" xfId="8558" xr:uid="{00000000-0005-0000-0000-000033250000}"/>
    <cellStyle name="Comma 3 9 3 3 2 3" xfId="6157" xr:uid="{00000000-0005-0000-0000-000034250000}"/>
    <cellStyle name="Comma 3 9 3 3 3" xfId="2150" xr:uid="{00000000-0005-0000-0000-000035250000}"/>
    <cellStyle name="Comma 3 9 3 3 3 2" xfId="4555" xr:uid="{00000000-0005-0000-0000-000036250000}"/>
    <cellStyle name="Comma 3 9 3 3 3 2 2" xfId="9358" xr:uid="{00000000-0005-0000-0000-000037250000}"/>
    <cellStyle name="Comma 3 9 3 3 3 3" xfId="6957" xr:uid="{00000000-0005-0000-0000-000038250000}"/>
    <cellStyle name="Comma 3 9 3 3 4" xfId="2955" xr:uid="{00000000-0005-0000-0000-000039250000}"/>
    <cellStyle name="Comma 3 9 3 3 4 2" xfId="7758" xr:uid="{00000000-0005-0000-0000-00003A250000}"/>
    <cellStyle name="Comma 3 9 3 3 5" xfId="5357" xr:uid="{00000000-0005-0000-0000-00003B250000}"/>
    <cellStyle name="Comma 3 9 3 4" xfId="749" xr:uid="{00000000-0005-0000-0000-00003C250000}"/>
    <cellStyle name="Comma 3 9 3 4 2" xfId="1550" xr:uid="{00000000-0005-0000-0000-00003D250000}"/>
    <cellStyle name="Comma 3 9 3 4 2 2" xfId="3955" xr:uid="{00000000-0005-0000-0000-00003E250000}"/>
    <cellStyle name="Comma 3 9 3 4 2 2 2" xfId="8758" xr:uid="{00000000-0005-0000-0000-00003F250000}"/>
    <cellStyle name="Comma 3 9 3 4 2 3" xfId="6357" xr:uid="{00000000-0005-0000-0000-000040250000}"/>
    <cellStyle name="Comma 3 9 3 4 3" xfId="2350" xr:uid="{00000000-0005-0000-0000-000041250000}"/>
    <cellStyle name="Comma 3 9 3 4 3 2" xfId="4755" xr:uid="{00000000-0005-0000-0000-000042250000}"/>
    <cellStyle name="Comma 3 9 3 4 3 2 2" xfId="9558" xr:uid="{00000000-0005-0000-0000-000043250000}"/>
    <cellStyle name="Comma 3 9 3 4 3 3" xfId="7157" xr:uid="{00000000-0005-0000-0000-000044250000}"/>
    <cellStyle name="Comma 3 9 3 4 4" xfId="3155" xr:uid="{00000000-0005-0000-0000-000045250000}"/>
    <cellStyle name="Comma 3 9 3 4 4 2" xfId="7958" xr:uid="{00000000-0005-0000-0000-000046250000}"/>
    <cellStyle name="Comma 3 9 3 4 5" xfId="5557" xr:uid="{00000000-0005-0000-0000-000047250000}"/>
    <cellStyle name="Comma 3 9 3 5" xfId="950" xr:uid="{00000000-0005-0000-0000-000048250000}"/>
    <cellStyle name="Comma 3 9 3 5 2" xfId="3355" xr:uid="{00000000-0005-0000-0000-000049250000}"/>
    <cellStyle name="Comma 3 9 3 5 2 2" xfId="8158" xr:uid="{00000000-0005-0000-0000-00004A250000}"/>
    <cellStyle name="Comma 3 9 3 5 3" xfId="5757" xr:uid="{00000000-0005-0000-0000-00004B250000}"/>
    <cellStyle name="Comma 3 9 3 6" xfId="1750" xr:uid="{00000000-0005-0000-0000-00004C250000}"/>
    <cellStyle name="Comma 3 9 3 6 2" xfId="4155" xr:uid="{00000000-0005-0000-0000-00004D250000}"/>
    <cellStyle name="Comma 3 9 3 6 2 2" xfId="8958" xr:uid="{00000000-0005-0000-0000-00004E250000}"/>
    <cellStyle name="Comma 3 9 3 6 3" xfId="6557" xr:uid="{00000000-0005-0000-0000-00004F250000}"/>
    <cellStyle name="Comma 3 9 3 7" xfId="2555" xr:uid="{00000000-0005-0000-0000-000050250000}"/>
    <cellStyle name="Comma 3 9 3 7 2" xfId="7358" xr:uid="{00000000-0005-0000-0000-000051250000}"/>
    <cellStyle name="Comma 3 9 3 8" xfId="4957" xr:uid="{00000000-0005-0000-0000-000052250000}"/>
    <cellStyle name="Comma 3 9 4" xfId="249" xr:uid="{00000000-0005-0000-0000-000053250000}"/>
    <cellStyle name="Comma 3 9 4 2" xfId="1050" xr:uid="{00000000-0005-0000-0000-000054250000}"/>
    <cellStyle name="Comma 3 9 4 2 2" xfId="3455" xr:uid="{00000000-0005-0000-0000-000055250000}"/>
    <cellStyle name="Comma 3 9 4 2 2 2" xfId="8258" xr:uid="{00000000-0005-0000-0000-000056250000}"/>
    <cellStyle name="Comma 3 9 4 2 3" xfId="5857" xr:uid="{00000000-0005-0000-0000-000057250000}"/>
    <cellStyle name="Comma 3 9 4 3" xfId="1850" xr:uid="{00000000-0005-0000-0000-000058250000}"/>
    <cellStyle name="Comma 3 9 4 3 2" xfId="4255" xr:uid="{00000000-0005-0000-0000-000059250000}"/>
    <cellStyle name="Comma 3 9 4 3 2 2" xfId="9058" xr:uid="{00000000-0005-0000-0000-00005A250000}"/>
    <cellStyle name="Comma 3 9 4 3 3" xfId="6657" xr:uid="{00000000-0005-0000-0000-00005B250000}"/>
    <cellStyle name="Comma 3 9 4 4" xfId="2655" xr:uid="{00000000-0005-0000-0000-00005C250000}"/>
    <cellStyle name="Comma 3 9 4 4 2" xfId="7458" xr:uid="{00000000-0005-0000-0000-00005D250000}"/>
    <cellStyle name="Comma 3 9 4 5" xfId="5057" xr:uid="{00000000-0005-0000-0000-00005E250000}"/>
    <cellStyle name="Comma 3 9 5" xfId="449" xr:uid="{00000000-0005-0000-0000-00005F250000}"/>
    <cellStyle name="Comma 3 9 5 2" xfId="1250" xr:uid="{00000000-0005-0000-0000-000060250000}"/>
    <cellStyle name="Comma 3 9 5 2 2" xfId="3655" xr:uid="{00000000-0005-0000-0000-000061250000}"/>
    <cellStyle name="Comma 3 9 5 2 2 2" xfId="8458" xr:uid="{00000000-0005-0000-0000-000062250000}"/>
    <cellStyle name="Comma 3 9 5 2 3" xfId="6057" xr:uid="{00000000-0005-0000-0000-000063250000}"/>
    <cellStyle name="Comma 3 9 5 3" xfId="2050" xr:uid="{00000000-0005-0000-0000-000064250000}"/>
    <cellStyle name="Comma 3 9 5 3 2" xfId="4455" xr:uid="{00000000-0005-0000-0000-000065250000}"/>
    <cellStyle name="Comma 3 9 5 3 2 2" xfId="9258" xr:uid="{00000000-0005-0000-0000-000066250000}"/>
    <cellStyle name="Comma 3 9 5 3 3" xfId="6857" xr:uid="{00000000-0005-0000-0000-000067250000}"/>
    <cellStyle name="Comma 3 9 5 4" xfId="2855" xr:uid="{00000000-0005-0000-0000-000068250000}"/>
    <cellStyle name="Comma 3 9 5 4 2" xfId="7658" xr:uid="{00000000-0005-0000-0000-000069250000}"/>
    <cellStyle name="Comma 3 9 5 5" xfId="5257" xr:uid="{00000000-0005-0000-0000-00006A250000}"/>
    <cellStyle name="Comma 3 9 6" xfId="649" xr:uid="{00000000-0005-0000-0000-00006B250000}"/>
    <cellStyle name="Comma 3 9 6 2" xfId="1450" xr:uid="{00000000-0005-0000-0000-00006C250000}"/>
    <cellStyle name="Comma 3 9 6 2 2" xfId="3855" xr:uid="{00000000-0005-0000-0000-00006D250000}"/>
    <cellStyle name="Comma 3 9 6 2 2 2" xfId="8658" xr:uid="{00000000-0005-0000-0000-00006E250000}"/>
    <cellStyle name="Comma 3 9 6 2 3" xfId="6257" xr:uid="{00000000-0005-0000-0000-00006F250000}"/>
    <cellStyle name="Comma 3 9 6 3" xfId="2250" xr:uid="{00000000-0005-0000-0000-000070250000}"/>
    <cellStyle name="Comma 3 9 6 3 2" xfId="4655" xr:uid="{00000000-0005-0000-0000-000071250000}"/>
    <cellStyle name="Comma 3 9 6 3 2 2" xfId="9458" xr:uid="{00000000-0005-0000-0000-000072250000}"/>
    <cellStyle name="Comma 3 9 6 3 3" xfId="7057" xr:uid="{00000000-0005-0000-0000-000073250000}"/>
    <cellStyle name="Comma 3 9 6 4" xfId="3055" xr:uid="{00000000-0005-0000-0000-000074250000}"/>
    <cellStyle name="Comma 3 9 6 4 2" xfId="7858" xr:uid="{00000000-0005-0000-0000-000075250000}"/>
    <cellStyle name="Comma 3 9 6 5" xfId="5457" xr:uid="{00000000-0005-0000-0000-000076250000}"/>
    <cellStyle name="Comma 3 9 7" xfId="850" xr:uid="{00000000-0005-0000-0000-000077250000}"/>
    <cellStyle name="Comma 3 9 7 2" xfId="3255" xr:uid="{00000000-0005-0000-0000-000078250000}"/>
    <cellStyle name="Comma 3 9 7 2 2" xfId="8058" xr:uid="{00000000-0005-0000-0000-000079250000}"/>
    <cellStyle name="Comma 3 9 7 3" xfId="5657" xr:uid="{00000000-0005-0000-0000-00007A250000}"/>
    <cellStyle name="Comma 3 9 8" xfId="1650" xr:uid="{00000000-0005-0000-0000-00007B250000}"/>
    <cellStyle name="Comma 3 9 8 2" xfId="4055" xr:uid="{00000000-0005-0000-0000-00007C250000}"/>
    <cellStyle name="Comma 3 9 8 2 2" xfId="8858" xr:uid="{00000000-0005-0000-0000-00007D250000}"/>
    <cellStyle name="Comma 3 9 8 3" xfId="6457" xr:uid="{00000000-0005-0000-0000-00007E250000}"/>
    <cellStyle name="Comma 3 9 9" xfId="2455" xr:uid="{00000000-0005-0000-0000-00007F250000}"/>
    <cellStyle name="Comma 3 9 9 2" xfId="7258" xr:uid="{00000000-0005-0000-0000-000080250000}"/>
    <cellStyle name="Comma 4" xfId="2410" xr:uid="{00000000-0005-0000-0000-000081250000}"/>
    <cellStyle name="Comma 4 2" xfId="4814" xr:uid="{00000000-0005-0000-0000-000082250000}"/>
    <cellStyle name="Comma 4 2 2" xfId="9617" xr:uid="{00000000-0005-0000-0000-000083250000}"/>
    <cellStyle name="Comma 4 3" xfId="7216" xr:uid="{00000000-0005-0000-0000-000084250000}"/>
    <cellStyle name="Comma 5" xfId="4815" xr:uid="{00000000-0005-0000-0000-000085250000}"/>
    <cellStyle name="Comma 5 2" xfId="9618" xr:uid="{00000000-0005-0000-0000-000086250000}"/>
    <cellStyle name="Hyperlink 2" xfId="808" xr:uid="{00000000-0005-0000-0000-000088250000}"/>
    <cellStyle name="Normal" xfId="0" builtinId="0"/>
    <cellStyle name="Normal 2" xfId="3" xr:uid="{00000000-0005-0000-0000-00008A250000}"/>
    <cellStyle name="Normal 2 2" xfId="9" xr:uid="{00000000-0005-0000-0000-00008B250000}"/>
    <cellStyle name="Normal 2 3" xfId="2413" xr:uid="{00000000-0005-0000-0000-00008C250000}"/>
    <cellStyle name="Normal 2 4" xfId="2409" xr:uid="{00000000-0005-0000-0000-00008D250000}"/>
    <cellStyle name="Normal 3" xfId="4" xr:uid="{00000000-0005-0000-0000-00008E250000}"/>
    <cellStyle name="Normal 4" xfId="5" xr:uid="{00000000-0005-0000-0000-00008F250000}"/>
    <cellStyle name="Normal 4 4" xfId="6" xr:uid="{00000000-0005-0000-0000-000090250000}"/>
    <cellStyle name="Normal 5" xfId="57" xr:uid="{00000000-0005-0000-0000-000091250000}"/>
    <cellStyle name="Normal 6" xfId="2412" xr:uid="{00000000-0005-0000-0000-000092250000}"/>
    <cellStyle name="Normal 7" xfId="14" xr:uid="{00000000-0005-0000-0000-000093250000}"/>
  </cellStyles>
  <dxfs count="1">
    <dxf>
      <fill>
        <patternFill patternType="solid">
          <fgColor rgb="FF70AD47"/>
          <bgColor rgb="FF000000"/>
        </patternFill>
      </fill>
    </dxf>
  </dxfs>
  <tableStyles count="0" defaultTableStyle="TableStyleMedium2" defaultPivotStyle="PivotStyleLight16"/>
  <colors>
    <mruColors>
      <color rgb="FFFFC91D"/>
      <color rgb="FFFC6060"/>
      <color rgb="FFFF99CC"/>
      <color rgb="FFFFDC6D"/>
      <color rgb="FFFFCC99"/>
      <color rgb="FF00743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Y241"/>
  <sheetViews>
    <sheetView tabSelected="1" view="pageBreakPreview" zoomScaleNormal="90" zoomScaleSheetLayoutView="100" workbookViewId="0">
      <pane xSplit="12" ySplit="3" topLeftCell="M207" activePane="bottomRight" state="frozen"/>
      <selection pane="topRight" activeCell="I1" sqref="I1"/>
      <selection pane="bottomLeft" activeCell="A5" sqref="A5"/>
      <selection pane="bottomRight" activeCell="A215" sqref="A215:S215"/>
    </sheetView>
  </sheetViews>
  <sheetFormatPr defaultColWidth="9.140625" defaultRowHeight="15" outlineLevelCol="1" x14ac:dyDescent="0.2"/>
  <cols>
    <col min="1" max="1" width="5.140625" style="8" customWidth="1"/>
    <col min="2" max="2" width="5.28515625" style="8" customWidth="1"/>
    <col min="3" max="4" width="16.5703125" style="9" hidden="1" customWidth="1" outlineLevel="1"/>
    <col min="5" max="5" width="5.5703125" style="8" customWidth="1" collapsed="1"/>
    <col min="6" max="7" width="18.85546875" style="2" hidden="1" customWidth="1" outlineLevel="1"/>
    <col min="8" max="9" width="20.7109375" style="2" hidden="1" customWidth="1" outlineLevel="1"/>
    <col min="10" max="10" width="7.7109375" style="12" customWidth="1" collapsed="1"/>
    <col min="11" max="11" width="18.42578125" style="9" customWidth="1"/>
    <col min="12" max="12" width="8.85546875" style="8" customWidth="1"/>
    <col min="13" max="13" width="14" style="9" customWidth="1"/>
    <col min="14" max="14" width="10.28515625" style="8" customWidth="1"/>
    <col min="15" max="15" width="14.42578125" style="8" bestFit="1" customWidth="1"/>
    <col min="16" max="16" width="12.85546875" style="8" customWidth="1"/>
    <col min="17" max="17" width="11.42578125" style="10" customWidth="1"/>
    <col min="18" max="18" width="12.42578125" style="9" customWidth="1"/>
    <col min="19" max="20" width="11.140625" style="9" customWidth="1"/>
    <col min="21" max="21" width="10.5703125" style="9" hidden="1" customWidth="1"/>
    <col min="22" max="22" width="10.85546875" style="9" customWidth="1"/>
    <col min="23" max="23" width="96.28515625" style="9" hidden="1" customWidth="1"/>
    <col min="24" max="24" width="13" style="9" customWidth="1"/>
    <col min="25" max="25" width="0.28515625" style="14" customWidth="1"/>
    <col min="26" max="16384" width="9.140625" style="2"/>
  </cols>
  <sheetData>
    <row r="1" spans="1:25" s="1" customFormat="1" ht="57" customHeight="1" x14ac:dyDescent="0.2">
      <c r="A1" s="122" t="s">
        <v>618</v>
      </c>
      <c r="B1" s="123"/>
      <c r="C1" s="123"/>
      <c r="D1" s="123"/>
      <c r="E1" s="123"/>
      <c r="F1" s="123"/>
      <c r="G1" s="123"/>
      <c r="H1" s="123"/>
      <c r="I1" s="123"/>
      <c r="J1" s="123"/>
      <c r="K1" s="123"/>
      <c r="L1" s="123"/>
      <c r="M1" s="123"/>
      <c r="N1" s="123"/>
      <c r="O1" s="123"/>
      <c r="P1" s="123"/>
      <c r="Q1" s="123"/>
      <c r="R1" s="123"/>
      <c r="S1" s="123"/>
      <c r="T1" s="123"/>
      <c r="U1" s="123"/>
      <c r="V1" s="123"/>
      <c r="W1" s="123"/>
      <c r="X1" s="123"/>
      <c r="Y1" s="29"/>
    </row>
    <row r="2" spans="1:25" ht="15" customHeight="1" x14ac:dyDescent="0.2">
      <c r="A2" s="132" t="s">
        <v>606</v>
      </c>
      <c r="B2" s="132"/>
      <c r="C2" s="132"/>
      <c r="D2" s="132"/>
      <c r="E2" s="132"/>
      <c r="F2" s="132"/>
      <c r="G2" s="132"/>
      <c r="H2" s="132"/>
      <c r="I2" s="132"/>
      <c r="J2" s="132"/>
      <c r="K2" s="132"/>
      <c r="L2" s="132"/>
      <c r="M2" s="132"/>
      <c r="N2" s="132"/>
      <c r="O2" s="132"/>
      <c r="P2" s="132"/>
      <c r="Q2" s="132"/>
      <c r="R2" s="132"/>
      <c r="S2" s="132"/>
      <c r="T2" s="132"/>
      <c r="U2" s="132"/>
      <c r="V2" s="132"/>
      <c r="W2" s="132"/>
      <c r="X2" s="132"/>
      <c r="Y2" s="30"/>
    </row>
    <row r="3" spans="1:25" s="5" customFormat="1" ht="90.95" customHeight="1" x14ac:dyDescent="0.25">
      <c r="A3" s="3" t="s">
        <v>277</v>
      </c>
      <c r="B3" s="3" t="s">
        <v>278</v>
      </c>
      <c r="C3" s="4" t="s">
        <v>22</v>
      </c>
      <c r="D3" s="4" t="s">
        <v>515</v>
      </c>
      <c r="E3" s="4" t="s">
        <v>23</v>
      </c>
      <c r="F3" s="4" t="s">
        <v>31</v>
      </c>
      <c r="G3" s="4" t="s">
        <v>514</v>
      </c>
      <c r="H3" s="4" t="s">
        <v>396</v>
      </c>
      <c r="I3" s="4" t="s">
        <v>513</v>
      </c>
      <c r="J3" s="3" t="s">
        <v>165</v>
      </c>
      <c r="K3" s="3" t="s">
        <v>163</v>
      </c>
      <c r="L3" s="3" t="s">
        <v>24</v>
      </c>
      <c r="M3" s="4" t="s">
        <v>0</v>
      </c>
      <c r="N3" s="4" t="s">
        <v>607</v>
      </c>
      <c r="O3" s="4" t="s">
        <v>450</v>
      </c>
      <c r="P3" s="4" t="s">
        <v>461</v>
      </c>
      <c r="Q3" s="3" t="s">
        <v>30</v>
      </c>
      <c r="R3" s="4" t="s">
        <v>636</v>
      </c>
      <c r="S3" s="4" t="s">
        <v>635</v>
      </c>
      <c r="T3" s="3" t="s">
        <v>634</v>
      </c>
      <c r="U3" s="3" t="s">
        <v>519</v>
      </c>
      <c r="V3" s="3" t="s">
        <v>630</v>
      </c>
      <c r="W3" s="3" t="s">
        <v>518</v>
      </c>
      <c r="X3" s="27" t="s">
        <v>629</v>
      </c>
      <c r="Y3" s="31"/>
    </row>
    <row r="4" spans="1:25" s="5" customFormat="1" ht="12" customHeight="1" x14ac:dyDescent="0.25">
      <c r="A4" s="23">
        <v>1</v>
      </c>
      <c r="B4" s="23">
        <v>2</v>
      </c>
      <c r="C4" s="24"/>
      <c r="D4" s="24"/>
      <c r="E4" s="24">
        <v>3</v>
      </c>
      <c r="F4" s="24"/>
      <c r="G4" s="24"/>
      <c r="H4" s="24"/>
      <c r="I4" s="24"/>
      <c r="J4" s="23">
        <v>4</v>
      </c>
      <c r="K4" s="23">
        <v>5</v>
      </c>
      <c r="L4" s="23">
        <v>6</v>
      </c>
      <c r="M4" s="24">
        <v>7</v>
      </c>
      <c r="N4" s="24">
        <v>8</v>
      </c>
      <c r="O4" s="24">
        <v>9</v>
      </c>
      <c r="P4" s="24">
        <v>10</v>
      </c>
      <c r="Q4" s="23">
        <v>11</v>
      </c>
      <c r="R4" s="24">
        <v>12</v>
      </c>
      <c r="S4" s="24">
        <v>13</v>
      </c>
      <c r="T4" s="23">
        <v>14</v>
      </c>
      <c r="U4" s="23">
        <v>15</v>
      </c>
      <c r="V4" s="23">
        <v>15</v>
      </c>
      <c r="W4" s="23"/>
      <c r="X4" s="28">
        <v>16</v>
      </c>
      <c r="Y4" s="31"/>
    </row>
    <row r="5" spans="1:25" s="5" customFormat="1" ht="15" customHeight="1" x14ac:dyDescent="0.25">
      <c r="A5" s="126" t="s">
        <v>609</v>
      </c>
      <c r="B5" s="127"/>
      <c r="C5" s="127"/>
      <c r="D5" s="127"/>
      <c r="E5" s="127"/>
      <c r="F5" s="127"/>
      <c r="G5" s="127"/>
      <c r="H5" s="127"/>
      <c r="I5" s="127"/>
      <c r="J5" s="127"/>
      <c r="K5" s="127"/>
      <c r="L5" s="127"/>
      <c r="M5" s="127"/>
      <c r="N5" s="127"/>
      <c r="O5" s="127"/>
      <c r="P5" s="127"/>
      <c r="Q5" s="127"/>
      <c r="R5" s="127"/>
      <c r="S5" s="127"/>
      <c r="T5" s="127"/>
      <c r="U5" s="127"/>
      <c r="V5" s="127"/>
      <c r="W5" s="127"/>
      <c r="X5" s="127"/>
      <c r="Y5" s="31"/>
    </row>
    <row r="6" spans="1:25" s="97" customFormat="1" ht="35.25" customHeight="1" x14ac:dyDescent="0.25">
      <c r="A6" s="45">
        <v>1</v>
      </c>
      <c r="B6" s="46" t="s">
        <v>4</v>
      </c>
      <c r="C6" s="47" t="s">
        <v>5</v>
      </c>
      <c r="D6" s="47" t="s">
        <v>497</v>
      </c>
      <c r="E6" s="45" t="s">
        <v>34</v>
      </c>
      <c r="F6" s="47" t="s">
        <v>314</v>
      </c>
      <c r="G6" s="47" t="s">
        <v>525</v>
      </c>
      <c r="H6" s="47" t="s">
        <v>418</v>
      </c>
      <c r="I6" s="47" t="s">
        <v>533</v>
      </c>
      <c r="J6" s="45" t="s">
        <v>441</v>
      </c>
      <c r="K6" s="47" t="s">
        <v>440</v>
      </c>
      <c r="L6" s="48" t="s">
        <v>162</v>
      </c>
      <c r="M6" s="45" t="s">
        <v>3</v>
      </c>
      <c r="N6" s="49">
        <v>1700000</v>
      </c>
      <c r="O6" s="49">
        <f>N6+P6</f>
        <v>2000000</v>
      </c>
      <c r="P6" s="49">
        <f>ROUNDUP((N6/0.85)*0.15,0)</f>
        <v>300000</v>
      </c>
      <c r="Q6" s="45" t="s">
        <v>151</v>
      </c>
      <c r="R6" s="50">
        <v>45197</v>
      </c>
      <c r="S6" s="51" t="s">
        <v>631</v>
      </c>
      <c r="T6" s="52">
        <v>44942</v>
      </c>
      <c r="U6" s="50" t="s">
        <v>521</v>
      </c>
      <c r="V6" s="52">
        <v>45216</v>
      </c>
      <c r="W6" s="53"/>
      <c r="X6" s="54" t="s">
        <v>481</v>
      </c>
      <c r="Y6" s="32"/>
    </row>
    <row r="7" spans="1:25" s="97" customFormat="1" ht="41.25" customHeight="1" x14ac:dyDescent="0.25">
      <c r="A7" s="45">
        <v>1</v>
      </c>
      <c r="B7" s="46" t="s">
        <v>4</v>
      </c>
      <c r="C7" s="47" t="s">
        <v>5</v>
      </c>
      <c r="D7" s="47" t="s">
        <v>497</v>
      </c>
      <c r="E7" s="45" t="s">
        <v>35</v>
      </c>
      <c r="F7" s="47" t="s">
        <v>315</v>
      </c>
      <c r="G7" s="47" t="s">
        <v>526</v>
      </c>
      <c r="H7" s="47" t="s">
        <v>424</v>
      </c>
      <c r="I7" s="47" t="s">
        <v>534</v>
      </c>
      <c r="J7" s="45" t="s">
        <v>176</v>
      </c>
      <c r="K7" s="47" t="s">
        <v>152</v>
      </c>
      <c r="L7" s="48" t="s">
        <v>162</v>
      </c>
      <c r="M7" s="45" t="s">
        <v>3</v>
      </c>
      <c r="N7" s="49">
        <v>4250000</v>
      </c>
      <c r="O7" s="49">
        <f t="shared" ref="O7:O41" si="0">N7+P7</f>
        <v>5000000</v>
      </c>
      <c r="P7" s="49">
        <f t="shared" ref="P7:P22" si="1">ROUNDUP((N7/0.85)*0.15,0)</f>
        <v>750000</v>
      </c>
      <c r="Q7" s="45" t="s">
        <v>151</v>
      </c>
      <c r="R7" s="51" t="s">
        <v>70</v>
      </c>
      <c r="S7" s="51" t="s">
        <v>70</v>
      </c>
      <c r="T7" s="52">
        <v>44973</v>
      </c>
      <c r="U7" s="50" t="s">
        <v>521</v>
      </c>
      <c r="V7" s="50">
        <v>45174</v>
      </c>
      <c r="W7" s="53"/>
      <c r="X7" s="54" t="s">
        <v>485</v>
      </c>
      <c r="Y7" s="32"/>
    </row>
    <row r="8" spans="1:25" s="97" customFormat="1" ht="30" customHeight="1" x14ac:dyDescent="0.25">
      <c r="A8" s="45">
        <v>1</v>
      </c>
      <c r="B8" s="46" t="s">
        <v>4</v>
      </c>
      <c r="C8" s="47" t="s">
        <v>5</v>
      </c>
      <c r="D8" s="47" t="s">
        <v>497</v>
      </c>
      <c r="E8" s="45" t="s">
        <v>36</v>
      </c>
      <c r="F8" s="47" t="s">
        <v>338</v>
      </c>
      <c r="G8" s="47" t="s">
        <v>527</v>
      </c>
      <c r="H8" s="47" t="s">
        <v>419</v>
      </c>
      <c r="I8" s="47" t="s">
        <v>535</v>
      </c>
      <c r="J8" s="45" t="s">
        <v>177</v>
      </c>
      <c r="K8" s="47" t="s">
        <v>516</v>
      </c>
      <c r="L8" s="48" t="s">
        <v>162</v>
      </c>
      <c r="M8" s="45" t="s">
        <v>3</v>
      </c>
      <c r="N8" s="49">
        <v>63197500</v>
      </c>
      <c r="O8" s="49">
        <f t="shared" si="0"/>
        <v>74350000</v>
      </c>
      <c r="P8" s="49">
        <f t="shared" si="1"/>
        <v>11152500</v>
      </c>
      <c r="Q8" s="45" t="s">
        <v>151</v>
      </c>
      <c r="R8" s="50">
        <v>44938</v>
      </c>
      <c r="S8" s="50">
        <v>44992</v>
      </c>
      <c r="T8" s="50">
        <v>44677</v>
      </c>
      <c r="U8" s="55" t="s">
        <v>602</v>
      </c>
      <c r="V8" s="50">
        <v>45120</v>
      </c>
      <c r="W8" s="53" t="s">
        <v>605</v>
      </c>
      <c r="X8" s="56">
        <v>45146</v>
      </c>
      <c r="Y8" s="33"/>
    </row>
    <row r="9" spans="1:25" s="97" customFormat="1" ht="19.5" customHeight="1" x14ac:dyDescent="0.25">
      <c r="A9" s="45">
        <v>1</v>
      </c>
      <c r="B9" s="46" t="s">
        <v>4</v>
      </c>
      <c r="C9" s="47" t="s">
        <v>5</v>
      </c>
      <c r="D9" s="47" t="s">
        <v>497</v>
      </c>
      <c r="E9" s="45" t="s">
        <v>36</v>
      </c>
      <c r="F9" s="47" t="s">
        <v>338</v>
      </c>
      <c r="G9" s="47" t="s">
        <v>527</v>
      </c>
      <c r="H9" s="47" t="s">
        <v>419</v>
      </c>
      <c r="I9" s="47" t="s">
        <v>535</v>
      </c>
      <c r="J9" s="45" t="s">
        <v>178</v>
      </c>
      <c r="K9" s="47" t="s">
        <v>493</v>
      </c>
      <c r="L9" s="48" t="s">
        <v>162</v>
      </c>
      <c r="M9" s="45" t="s">
        <v>3</v>
      </c>
      <c r="N9" s="49">
        <v>79050000</v>
      </c>
      <c r="O9" s="49">
        <f t="shared" si="0"/>
        <v>93000000</v>
      </c>
      <c r="P9" s="49">
        <f t="shared" si="1"/>
        <v>13950000</v>
      </c>
      <c r="Q9" s="45" t="s">
        <v>151</v>
      </c>
      <c r="R9" s="51" t="s">
        <v>70</v>
      </c>
      <c r="S9" s="51" t="s">
        <v>70</v>
      </c>
      <c r="T9" s="52">
        <v>44804</v>
      </c>
      <c r="U9" s="50" t="s">
        <v>520</v>
      </c>
      <c r="V9" s="52">
        <v>45153</v>
      </c>
      <c r="W9" s="53"/>
      <c r="X9" s="54" t="s">
        <v>481</v>
      </c>
      <c r="Y9" s="32"/>
    </row>
    <row r="10" spans="1:25" s="97" customFormat="1" ht="19.5" customHeight="1" x14ac:dyDescent="0.25">
      <c r="A10" s="45">
        <v>1</v>
      </c>
      <c r="B10" s="46" t="s">
        <v>4</v>
      </c>
      <c r="C10" s="47" t="s">
        <v>5</v>
      </c>
      <c r="D10" s="47" t="s">
        <v>497</v>
      </c>
      <c r="E10" s="45" t="s">
        <v>36</v>
      </c>
      <c r="F10" s="47" t="s">
        <v>338</v>
      </c>
      <c r="G10" s="47" t="s">
        <v>527</v>
      </c>
      <c r="H10" s="47" t="s">
        <v>419</v>
      </c>
      <c r="I10" s="47" t="s">
        <v>535</v>
      </c>
      <c r="J10" s="45" t="s">
        <v>300</v>
      </c>
      <c r="K10" s="47" t="s">
        <v>161</v>
      </c>
      <c r="L10" s="48" t="s">
        <v>162</v>
      </c>
      <c r="M10" s="45" t="s">
        <v>3</v>
      </c>
      <c r="N10" s="49">
        <v>13489500</v>
      </c>
      <c r="O10" s="49">
        <f>N10+P10</f>
        <v>15870000</v>
      </c>
      <c r="P10" s="49">
        <f>ROUNDUP((N10/0.85)*0.15,0)</f>
        <v>2380500</v>
      </c>
      <c r="Q10" s="45" t="s">
        <v>151</v>
      </c>
      <c r="R10" s="51" t="s">
        <v>70</v>
      </c>
      <c r="S10" s="51" t="s">
        <v>70</v>
      </c>
      <c r="T10" s="52">
        <v>44973</v>
      </c>
      <c r="U10" s="50" t="s">
        <v>521</v>
      </c>
      <c r="V10" s="52">
        <v>45188</v>
      </c>
      <c r="W10" s="53"/>
      <c r="X10" s="54" t="s">
        <v>485</v>
      </c>
      <c r="Y10" s="32"/>
    </row>
    <row r="11" spans="1:25" s="97" customFormat="1" ht="29.25" customHeight="1" x14ac:dyDescent="0.25">
      <c r="A11" s="45">
        <v>1</v>
      </c>
      <c r="B11" s="46" t="s">
        <v>4</v>
      </c>
      <c r="C11" s="47" t="s">
        <v>5</v>
      </c>
      <c r="D11" s="47" t="s">
        <v>497</v>
      </c>
      <c r="E11" s="45" t="s">
        <v>36</v>
      </c>
      <c r="F11" s="47" t="s">
        <v>338</v>
      </c>
      <c r="G11" s="47" t="s">
        <v>527</v>
      </c>
      <c r="H11" s="47" t="s">
        <v>419</v>
      </c>
      <c r="I11" s="47" t="s">
        <v>535</v>
      </c>
      <c r="J11" s="45" t="s">
        <v>179</v>
      </c>
      <c r="K11" s="47" t="s">
        <v>345</v>
      </c>
      <c r="L11" s="48" t="s">
        <v>162</v>
      </c>
      <c r="M11" s="45" t="s">
        <v>3</v>
      </c>
      <c r="N11" s="49">
        <f>46019000-16269000</f>
        <v>29750000</v>
      </c>
      <c r="O11" s="49">
        <f t="shared" si="0"/>
        <v>35000000</v>
      </c>
      <c r="P11" s="49">
        <f t="shared" si="1"/>
        <v>5250000</v>
      </c>
      <c r="Q11" s="45" t="s">
        <v>151</v>
      </c>
      <c r="R11" s="51" t="s">
        <v>70</v>
      </c>
      <c r="S11" s="51" t="s">
        <v>70</v>
      </c>
      <c r="T11" s="52">
        <v>44973</v>
      </c>
      <c r="U11" s="50" t="s">
        <v>521</v>
      </c>
      <c r="V11" s="52">
        <v>45174</v>
      </c>
      <c r="W11" s="53"/>
      <c r="X11" s="54" t="s">
        <v>485</v>
      </c>
      <c r="Y11" s="32"/>
    </row>
    <row r="12" spans="1:25" s="97" customFormat="1" ht="28.5" customHeight="1" x14ac:dyDescent="0.25">
      <c r="A12" s="45">
        <v>1</v>
      </c>
      <c r="B12" s="46" t="s">
        <v>4</v>
      </c>
      <c r="C12" s="47" t="s">
        <v>5</v>
      </c>
      <c r="D12" s="47" t="s">
        <v>497</v>
      </c>
      <c r="E12" s="57" t="s">
        <v>36</v>
      </c>
      <c r="F12" s="47" t="s">
        <v>314</v>
      </c>
      <c r="G12" s="47" t="s">
        <v>527</v>
      </c>
      <c r="H12" s="47" t="s">
        <v>418</v>
      </c>
      <c r="I12" s="47" t="s">
        <v>535</v>
      </c>
      <c r="J12" s="45" t="s">
        <v>459</v>
      </c>
      <c r="K12" s="47" t="s">
        <v>333</v>
      </c>
      <c r="L12" s="48">
        <v>1</v>
      </c>
      <c r="M12" s="45" t="s">
        <v>3</v>
      </c>
      <c r="N12" s="49">
        <f>510000</f>
        <v>510000</v>
      </c>
      <c r="O12" s="49">
        <f t="shared" si="0"/>
        <v>600000</v>
      </c>
      <c r="P12" s="49">
        <f t="shared" si="1"/>
        <v>90000</v>
      </c>
      <c r="Q12" s="45" t="s">
        <v>151</v>
      </c>
      <c r="R12" s="50">
        <v>45021</v>
      </c>
      <c r="S12" s="50">
        <v>45145</v>
      </c>
      <c r="T12" s="50">
        <v>44813</v>
      </c>
      <c r="U12" s="50" t="s">
        <v>520</v>
      </c>
      <c r="V12" s="55">
        <v>45160</v>
      </c>
      <c r="W12" s="53"/>
      <c r="X12" s="54" t="s">
        <v>485</v>
      </c>
      <c r="Y12" s="32"/>
    </row>
    <row r="13" spans="1:25" s="97" customFormat="1" ht="27.75" customHeight="1" x14ac:dyDescent="0.25">
      <c r="A13" s="45">
        <v>1</v>
      </c>
      <c r="B13" s="46" t="s">
        <v>4</v>
      </c>
      <c r="C13" s="47" t="s">
        <v>5</v>
      </c>
      <c r="D13" s="47" t="s">
        <v>497</v>
      </c>
      <c r="E13" s="45" t="s">
        <v>36</v>
      </c>
      <c r="F13" s="47" t="s">
        <v>314</v>
      </c>
      <c r="G13" s="47" t="s">
        <v>527</v>
      </c>
      <c r="H13" s="47" t="s">
        <v>418</v>
      </c>
      <c r="I13" s="47" t="s">
        <v>535</v>
      </c>
      <c r="J13" s="45" t="s">
        <v>459</v>
      </c>
      <c r="K13" s="47" t="s">
        <v>333</v>
      </c>
      <c r="L13" s="48">
        <v>2</v>
      </c>
      <c r="M13" s="45" t="s">
        <v>3</v>
      </c>
      <c r="N13" s="49">
        <f>5546250-510000</f>
        <v>5036250</v>
      </c>
      <c r="O13" s="49">
        <f t="shared" si="0"/>
        <v>5925000</v>
      </c>
      <c r="P13" s="49">
        <f t="shared" si="1"/>
        <v>888750</v>
      </c>
      <c r="Q13" s="45" t="s">
        <v>151</v>
      </c>
      <c r="R13" s="50">
        <v>45021</v>
      </c>
      <c r="S13" s="50">
        <v>45145</v>
      </c>
      <c r="T13" s="52">
        <v>44813</v>
      </c>
      <c r="U13" s="50" t="s">
        <v>520</v>
      </c>
      <c r="V13" s="55">
        <v>45160</v>
      </c>
      <c r="W13" s="58"/>
      <c r="X13" s="54" t="s">
        <v>485</v>
      </c>
      <c r="Y13" s="32"/>
    </row>
    <row r="14" spans="1:25" s="97" customFormat="1" ht="67.5" x14ac:dyDescent="0.25">
      <c r="A14" s="45">
        <v>1</v>
      </c>
      <c r="B14" s="46" t="s">
        <v>6</v>
      </c>
      <c r="C14" s="47" t="s">
        <v>7</v>
      </c>
      <c r="D14" s="59" t="s">
        <v>498</v>
      </c>
      <c r="E14" s="45" t="s">
        <v>37</v>
      </c>
      <c r="F14" s="47" t="s">
        <v>340</v>
      </c>
      <c r="G14" s="47" t="s">
        <v>576</v>
      </c>
      <c r="H14" s="47" t="s">
        <v>442</v>
      </c>
      <c r="I14" s="47" t="s">
        <v>588</v>
      </c>
      <c r="J14" s="48" t="s">
        <v>310</v>
      </c>
      <c r="K14" s="47" t="s">
        <v>443</v>
      </c>
      <c r="L14" s="48" t="s">
        <v>162</v>
      </c>
      <c r="M14" s="45" t="s">
        <v>3</v>
      </c>
      <c r="N14" s="49">
        <v>1109250</v>
      </c>
      <c r="O14" s="49">
        <f>N14+P14</f>
        <v>1305000</v>
      </c>
      <c r="P14" s="49">
        <f>ROUNDUP((N14/0.85)*0.15,0)</f>
        <v>195750</v>
      </c>
      <c r="Q14" s="60" t="s">
        <v>253</v>
      </c>
      <c r="R14" s="50">
        <v>45071</v>
      </c>
      <c r="S14" s="50">
        <v>45111</v>
      </c>
      <c r="T14" s="52">
        <v>45092</v>
      </c>
      <c r="U14" s="50" t="s">
        <v>521</v>
      </c>
      <c r="V14" s="50">
        <v>45195</v>
      </c>
      <c r="W14" s="61"/>
      <c r="X14" s="54" t="s">
        <v>481</v>
      </c>
      <c r="Y14" s="34"/>
    </row>
    <row r="15" spans="1:25" s="97" customFormat="1" ht="28.5" customHeight="1" x14ac:dyDescent="0.25">
      <c r="A15" s="45">
        <v>2</v>
      </c>
      <c r="B15" s="62" t="s">
        <v>8</v>
      </c>
      <c r="C15" s="47" t="s">
        <v>27</v>
      </c>
      <c r="D15" s="59" t="s">
        <v>500</v>
      </c>
      <c r="E15" s="45" t="s">
        <v>40</v>
      </c>
      <c r="F15" s="47" t="s">
        <v>317</v>
      </c>
      <c r="G15" s="47" t="s">
        <v>541</v>
      </c>
      <c r="H15" s="63" t="s">
        <v>399</v>
      </c>
      <c r="I15" s="47" t="s">
        <v>542</v>
      </c>
      <c r="J15" s="45" t="s">
        <v>188</v>
      </c>
      <c r="K15" s="47" t="s">
        <v>121</v>
      </c>
      <c r="L15" s="48">
        <v>1</v>
      </c>
      <c r="M15" s="45" t="s">
        <v>3</v>
      </c>
      <c r="N15" s="49">
        <v>14391596</v>
      </c>
      <c r="O15" s="49">
        <f t="shared" si="0"/>
        <v>16931290</v>
      </c>
      <c r="P15" s="49">
        <f t="shared" si="1"/>
        <v>2539694</v>
      </c>
      <c r="Q15" s="45" t="s">
        <v>105</v>
      </c>
      <c r="R15" s="50">
        <v>45098</v>
      </c>
      <c r="S15" s="50">
        <v>45107</v>
      </c>
      <c r="T15" s="52">
        <v>45072</v>
      </c>
      <c r="U15" s="51" t="s">
        <v>602</v>
      </c>
      <c r="V15" s="52">
        <v>45104</v>
      </c>
      <c r="W15" s="61" t="s">
        <v>600</v>
      </c>
      <c r="X15" s="56">
        <v>45131</v>
      </c>
      <c r="Y15" s="35"/>
    </row>
    <row r="16" spans="1:25" s="97" customFormat="1" ht="27" customHeight="1" x14ac:dyDescent="0.25">
      <c r="A16" s="45">
        <v>2</v>
      </c>
      <c r="B16" s="62" t="s">
        <v>8</v>
      </c>
      <c r="C16" s="47" t="s">
        <v>27</v>
      </c>
      <c r="D16" s="59" t="s">
        <v>500</v>
      </c>
      <c r="E16" s="45" t="s">
        <v>40</v>
      </c>
      <c r="F16" s="47" t="s">
        <v>317</v>
      </c>
      <c r="G16" s="47" t="s">
        <v>541</v>
      </c>
      <c r="H16" s="63" t="s">
        <v>399</v>
      </c>
      <c r="I16" s="47" t="s">
        <v>542</v>
      </c>
      <c r="J16" s="45" t="s">
        <v>189</v>
      </c>
      <c r="K16" s="47" t="s">
        <v>367</v>
      </c>
      <c r="L16" s="48">
        <v>1</v>
      </c>
      <c r="M16" s="45" t="s">
        <v>3</v>
      </c>
      <c r="N16" s="49">
        <v>2741250</v>
      </c>
      <c r="O16" s="49">
        <f>N16+P16</f>
        <v>3225000</v>
      </c>
      <c r="P16" s="49">
        <f>ROUND((N16/0.85)*0.15,0)</f>
        <v>483750</v>
      </c>
      <c r="Q16" s="45" t="s">
        <v>122</v>
      </c>
      <c r="R16" s="50">
        <v>45021</v>
      </c>
      <c r="S16" s="50">
        <v>45111</v>
      </c>
      <c r="T16" s="52">
        <v>45012</v>
      </c>
      <c r="U16" s="51" t="s">
        <v>520</v>
      </c>
      <c r="V16" s="50">
        <v>45216</v>
      </c>
      <c r="W16" s="61"/>
      <c r="X16" s="54" t="s">
        <v>481</v>
      </c>
      <c r="Y16" s="32"/>
    </row>
    <row r="17" spans="1:25" s="97" customFormat="1" ht="49.5" customHeight="1" x14ac:dyDescent="0.25">
      <c r="A17" s="45">
        <v>2</v>
      </c>
      <c r="B17" s="62" t="s">
        <v>9</v>
      </c>
      <c r="C17" s="47" t="s">
        <v>10</v>
      </c>
      <c r="D17" s="59" t="s">
        <v>501</v>
      </c>
      <c r="E17" s="45" t="s">
        <v>43</v>
      </c>
      <c r="F17" s="47" t="s">
        <v>320</v>
      </c>
      <c r="G17" s="47" t="s">
        <v>580</v>
      </c>
      <c r="H17" s="63" t="s">
        <v>586</v>
      </c>
      <c r="I17" s="47" t="s">
        <v>591</v>
      </c>
      <c r="J17" s="64" t="s">
        <v>197</v>
      </c>
      <c r="K17" s="47" t="s">
        <v>129</v>
      </c>
      <c r="L17" s="48">
        <v>1</v>
      </c>
      <c r="M17" s="45" t="s">
        <v>3</v>
      </c>
      <c r="N17" s="49">
        <v>9243750</v>
      </c>
      <c r="O17" s="49">
        <f t="shared" si="0"/>
        <v>10875000</v>
      </c>
      <c r="P17" s="49">
        <f t="shared" si="1"/>
        <v>1631250</v>
      </c>
      <c r="Q17" s="60" t="s">
        <v>105</v>
      </c>
      <c r="R17" s="50">
        <v>45021</v>
      </c>
      <c r="S17" s="50">
        <v>45078</v>
      </c>
      <c r="T17" s="52">
        <v>45028</v>
      </c>
      <c r="U17" s="50" t="s">
        <v>602</v>
      </c>
      <c r="V17" s="52">
        <v>45120</v>
      </c>
      <c r="W17" s="53" t="s">
        <v>605</v>
      </c>
      <c r="X17" s="56">
        <v>45149</v>
      </c>
      <c r="Y17" s="35"/>
    </row>
    <row r="18" spans="1:25" s="97" customFormat="1" ht="62.25" customHeight="1" x14ac:dyDescent="0.25">
      <c r="A18" s="45">
        <v>2</v>
      </c>
      <c r="B18" s="62" t="s">
        <v>9</v>
      </c>
      <c r="C18" s="47" t="s">
        <v>10</v>
      </c>
      <c r="D18" s="59" t="s">
        <v>501</v>
      </c>
      <c r="E18" s="45" t="s">
        <v>43</v>
      </c>
      <c r="F18" s="47" t="s">
        <v>320</v>
      </c>
      <c r="G18" s="47" t="s">
        <v>580</v>
      </c>
      <c r="H18" s="63" t="s">
        <v>586</v>
      </c>
      <c r="I18" s="47" t="s">
        <v>591</v>
      </c>
      <c r="J18" s="64" t="s">
        <v>199</v>
      </c>
      <c r="K18" s="47" t="s">
        <v>429</v>
      </c>
      <c r="L18" s="48" t="s">
        <v>162</v>
      </c>
      <c r="M18" s="45" t="s">
        <v>3</v>
      </c>
      <c r="N18" s="49">
        <v>12443220</v>
      </c>
      <c r="O18" s="49">
        <f t="shared" si="0"/>
        <v>14639083</v>
      </c>
      <c r="P18" s="49">
        <f t="shared" si="1"/>
        <v>2195863</v>
      </c>
      <c r="Q18" s="45" t="s">
        <v>105</v>
      </c>
      <c r="R18" s="50">
        <v>44833</v>
      </c>
      <c r="S18" s="50">
        <v>44952</v>
      </c>
      <c r="T18" s="50">
        <v>44855</v>
      </c>
      <c r="U18" s="50" t="s">
        <v>602</v>
      </c>
      <c r="V18" s="50">
        <v>45020</v>
      </c>
      <c r="W18" s="65" t="s">
        <v>494</v>
      </c>
      <c r="X18" s="56">
        <v>45072</v>
      </c>
      <c r="Y18" s="35"/>
    </row>
    <row r="19" spans="1:25" s="97" customFormat="1" ht="30" customHeight="1" x14ac:dyDescent="0.25">
      <c r="A19" s="45">
        <v>4</v>
      </c>
      <c r="B19" s="62" t="s">
        <v>14</v>
      </c>
      <c r="C19" s="47" t="s">
        <v>15</v>
      </c>
      <c r="D19" s="59" t="s">
        <v>505</v>
      </c>
      <c r="E19" s="45" t="s">
        <v>46</v>
      </c>
      <c r="F19" s="47" t="s">
        <v>378</v>
      </c>
      <c r="G19" s="47" t="s">
        <v>593</v>
      </c>
      <c r="H19" s="47" t="s">
        <v>410</v>
      </c>
      <c r="I19" s="47" t="s">
        <v>595</v>
      </c>
      <c r="J19" s="45" t="s">
        <v>209</v>
      </c>
      <c r="K19" s="47" t="s">
        <v>106</v>
      </c>
      <c r="L19" s="48">
        <v>1</v>
      </c>
      <c r="M19" s="45" t="s">
        <v>3</v>
      </c>
      <c r="N19" s="49">
        <v>82185545</v>
      </c>
      <c r="O19" s="49">
        <f t="shared" si="0"/>
        <v>96688877</v>
      </c>
      <c r="P19" s="49">
        <f t="shared" si="1"/>
        <v>14503332</v>
      </c>
      <c r="Q19" s="45" t="s">
        <v>74</v>
      </c>
      <c r="R19" s="50">
        <v>44833</v>
      </c>
      <c r="S19" s="50">
        <v>44952</v>
      </c>
      <c r="T19" s="50">
        <v>45009</v>
      </c>
      <c r="U19" s="50" t="s">
        <v>520</v>
      </c>
      <c r="V19" s="50">
        <v>45153</v>
      </c>
      <c r="W19" s="61"/>
      <c r="X19" s="54" t="s">
        <v>480</v>
      </c>
      <c r="Y19" s="32"/>
    </row>
    <row r="20" spans="1:25" s="97" customFormat="1" ht="30" customHeight="1" x14ac:dyDescent="0.25">
      <c r="A20" s="45">
        <v>4</v>
      </c>
      <c r="B20" s="62" t="s">
        <v>14</v>
      </c>
      <c r="C20" s="47" t="s">
        <v>15</v>
      </c>
      <c r="D20" s="59" t="s">
        <v>505</v>
      </c>
      <c r="E20" s="62" t="s">
        <v>46</v>
      </c>
      <c r="F20" s="47" t="s">
        <v>378</v>
      </c>
      <c r="G20" s="47" t="s">
        <v>593</v>
      </c>
      <c r="H20" s="47" t="s">
        <v>410</v>
      </c>
      <c r="I20" s="47" t="s">
        <v>595</v>
      </c>
      <c r="J20" s="45" t="s">
        <v>212</v>
      </c>
      <c r="K20" s="47" t="s">
        <v>110</v>
      </c>
      <c r="L20" s="48" t="s">
        <v>162</v>
      </c>
      <c r="M20" s="45" t="s">
        <v>3</v>
      </c>
      <c r="N20" s="49">
        <v>10461001</v>
      </c>
      <c r="O20" s="49">
        <f t="shared" si="0"/>
        <v>12307060</v>
      </c>
      <c r="P20" s="49">
        <f t="shared" si="1"/>
        <v>1846059</v>
      </c>
      <c r="Q20" s="45" t="s">
        <v>74</v>
      </c>
      <c r="R20" s="50">
        <v>44959</v>
      </c>
      <c r="S20" s="50">
        <v>45086</v>
      </c>
      <c r="T20" s="50">
        <v>45009</v>
      </c>
      <c r="U20" s="50" t="s">
        <v>520</v>
      </c>
      <c r="V20" s="50">
        <v>45153</v>
      </c>
      <c r="W20" s="61"/>
      <c r="X20" s="54" t="s">
        <v>481</v>
      </c>
      <c r="Y20" s="32"/>
    </row>
    <row r="21" spans="1:25" s="97" customFormat="1" ht="69.75" customHeight="1" x14ac:dyDescent="0.25">
      <c r="A21" s="45">
        <v>4</v>
      </c>
      <c r="B21" s="62" t="s">
        <v>14</v>
      </c>
      <c r="C21" s="47" t="s">
        <v>15</v>
      </c>
      <c r="D21" s="59" t="s">
        <v>505</v>
      </c>
      <c r="E21" s="62" t="s">
        <v>47</v>
      </c>
      <c r="F21" s="47" t="s">
        <v>362</v>
      </c>
      <c r="G21" s="47" t="s">
        <v>594</v>
      </c>
      <c r="H21" s="47" t="s">
        <v>411</v>
      </c>
      <c r="I21" s="47" t="s">
        <v>596</v>
      </c>
      <c r="J21" s="45" t="s">
        <v>359</v>
      </c>
      <c r="K21" s="47" t="s">
        <v>115</v>
      </c>
      <c r="L21" s="48" t="s">
        <v>162</v>
      </c>
      <c r="M21" s="45" t="s">
        <v>159</v>
      </c>
      <c r="N21" s="49">
        <v>5686755</v>
      </c>
      <c r="O21" s="49">
        <f t="shared" si="0"/>
        <v>6690300</v>
      </c>
      <c r="P21" s="49">
        <f t="shared" si="1"/>
        <v>1003545</v>
      </c>
      <c r="Q21" s="45" t="s">
        <v>74</v>
      </c>
      <c r="R21" s="50">
        <v>45071</v>
      </c>
      <c r="S21" s="50">
        <v>45111</v>
      </c>
      <c r="T21" s="50">
        <v>45042</v>
      </c>
      <c r="U21" s="50" t="s">
        <v>520</v>
      </c>
      <c r="V21" s="50">
        <v>45153</v>
      </c>
      <c r="W21" s="40"/>
      <c r="X21" s="54" t="s">
        <v>481</v>
      </c>
      <c r="Y21" s="32"/>
    </row>
    <row r="22" spans="1:25" s="97" customFormat="1" ht="42" customHeight="1" x14ac:dyDescent="0.25">
      <c r="A22" s="45">
        <v>4</v>
      </c>
      <c r="B22" s="62" t="s">
        <v>16</v>
      </c>
      <c r="C22" s="47" t="s">
        <v>17</v>
      </c>
      <c r="D22" s="59" t="s">
        <v>506</v>
      </c>
      <c r="E22" s="62" t="s">
        <v>58</v>
      </c>
      <c r="F22" s="47" t="s">
        <v>375</v>
      </c>
      <c r="G22" s="47" t="s">
        <v>545</v>
      </c>
      <c r="H22" s="47" t="s">
        <v>414</v>
      </c>
      <c r="I22" s="47" t="s">
        <v>549</v>
      </c>
      <c r="J22" s="64" t="s">
        <v>224</v>
      </c>
      <c r="K22" s="47" t="s">
        <v>587</v>
      </c>
      <c r="L22" s="48" t="s">
        <v>162</v>
      </c>
      <c r="M22" s="45" t="s">
        <v>3</v>
      </c>
      <c r="N22" s="49">
        <v>25882500</v>
      </c>
      <c r="O22" s="49">
        <f t="shared" si="0"/>
        <v>30450000</v>
      </c>
      <c r="P22" s="49">
        <f t="shared" si="1"/>
        <v>4567500</v>
      </c>
      <c r="Q22" s="60" t="s">
        <v>105</v>
      </c>
      <c r="R22" s="50">
        <v>44959</v>
      </c>
      <c r="S22" s="50">
        <v>45027</v>
      </c>
      <c r="T22" s="52">
        <v>44942</v>
      </c>
      <c r="U22" s="50" t="s">
        <v>602</v>
      </c>
      <c r="V22" s="52">
        <v>45083</v>
      </c>
      <c r="W22" s="61" t="s">
        <v>522</v>
      </c>
      <c r="X22" s="56">
        <v>45126</v>
      </c>
      <c r="Y22" s="35"/>
    </row>
    <row r="23" spans="1:25" s="97" customFormat="1" ht="61.5" customHeight="1" x14ac:dyDescent="0.25">
      <c r="A23" s="45">
        <v>4</v>
      </c>
      <c r="B23" s="62" t="s">
        <v>16</v>
      </c>
      <c r="C23" s="47" t="s">
        <v>17</v>
      </c>
      <c r="D23" s="59" t="s">
        <v>506</v>
      </c>
      <c r="E23" s="62" t="s">
        <v>48</v>
      </c>
      <c r="F23" s="47" t="s">
        <v>341</v>
      </c>
      <c r="G23" s="47" t="s">
        <v>546</v>
      </c>
      <c r="H23" s="47" t="s">
        <v>415</v>
      </c>
      <c r="I23" s="47" t="s">
        <v>550</v>
      </c>
      <c r="J23" s="45" t="s">
        <v>229</v>
      </c>
      <c r="K23" s="47" t="s">
        <v>353</v>
      </c>
      <c r="L23" s="48" t="s">
        <v>162</v>
      </c>
      <c r="M23" s="45" t="s">
        <v>159</v>
      </c>
      <c r="N23" s="49">
        <v>5810265</v>
      </c>
      <c r="O23" s="49">
        <f t="shared" si="0"/>
        <v>6835606</v>
      </c>
      <c r="P23" s="49">
        <f>ROUND((N23/0.85)*0.15,0)</f>
        <v>1025341</v>
      </c>
      <c r="Q23" s="48" t="s">
        <v>87</v>
      </c>
      <c r="R23" s="50">
        <v>44630</v>
      </c>
      <c r="S23" s="50">
        <v>44952</v>
      </c>
      <c r="T23" s="50">
        <v>44924</v>
      </c>
      <c r="U23" s="50" t="s">
        <v>602</v>
      </c>
      <c r="V23" s="50">
        <v>45111</v>
      </c>
      <c r="W23" s="53" t="s">
        <v>603</v>
      </c>
      <c r="X23" s="56">
        <v>45148</v>
      </c>
      <c r="Y23" s="33"/>
    </row>
    <row r="24" spans="1:25" s="97" customFormat="1" ht="42" customHeight="1" x14ac:dyDescent="0.25">
      <c r="A24" s="45">
        <v>4</v>
      </c>
      <c r="B24" s="62" t="s">
        <v>16</v>
      </c>
      <c r="C24" s="47" t="s">
        <v>17</v>
      </c>
      <c r="D24" s="59" t="s">
        <v>506</v>
      </c>
      <c r="E24" s="62" t="s">
        <v>48</v>
      </c>
      <c r="F24" s="47" t="s">
        <v>341</v>
      </c>
      <c r="G24" s="47" t="s">
        <v>546</v>
      </c>
      <c r="H24" s="47" t="s">
        <v>415</v>
      </c>
      <c r="I24" s="47" t="s">
        <v>550</v>
      </c>
      <c r="J24" s="45" t="s">
        <v>231</v>
      </c>
      <c r="K24" s="47" t="s">
        <v>98</v>
      </c>
      <c r="L24" s="48" t="s">
        <v>162</v>
      </c>
      <c r="M24" s="45" t="s">
        <v>159</v>
      </c>
      <c r="N24" s="49">
        <v>2911964</v>
      </c>
      <c r="O24" s="49">
        <f t="shared" si="0"/>
        <v>3425840</v>
      </c>
      <c r="P24" s="49">
        <f t="shared" ref="P24:P41" si="2">ROUNDUP((N24/0.85)*0.15,0)</f>
        <v>513876</v>
      </c>
      <c r="Q24" s="48" t="s">
        <v>87</v>
      </c>
      <c r="R24" s="50">
        <v>44858</v>
      </c>
      <c r="S24" s="50">
        <v>44952</v>
      </c>
      <c r="T24" s="50">
        <v>44837</v>
      </c>
      <c r="U24" s="50" t="s">
        <v>602</v>
      </c>
      <c r="V24" s="52">
        <v>45120</v>
      </c>
      <c r="W24" s="61" t="s">
        <v>598</v>
      </c>
      <c r="X24" s="56">
        <v>45149</v>
      </c>
      <c r="Y24" s="33"/>
    </row>
    <row r="25" spans="1:25" s="97" customFormat="1" ht="58.5" customHeight="1" x14ac:dyDescent="0.25">
      <c r="A25" s="45">
        <v>4</v>
      </c>
      <c r="B25" s="62" t="s">
        <v>16</v>
      </c>
      <c r="C25" s="47" t="s">
        <v>17</v>
      </c>
      <c r="D25" s="59" t="s">
        <v>506</v>
      </c>
      <c r="E25" s="62" t="s">
        <v>48</v>
      </c>
      <c r="F25" s="47" t="s">
        <v>371</v>
      </c>
      <c r="G25" s="47" t="s">
        <v>546</v>
      </c>
      <c r="H25" s="47" t="s">
        <v>415</v>
      </c>
      <c r="I25" s="47" t="s">
        <v>550</v>
      </c>
      <c r="J25" s="45" t="s">
        <v>233</v>
      </c>
      <c r="K25" s="47" t="s">
        <v>100</v>
      </c>
      <c r="L25" s="48">
        <v>2</v>
      </c>
      <c r="M25" s="45" t="s">
        <v>159</v>
      </c>
      <c r="N25" s="49">
        <v>3272500</v>
      </c>
      <c r="O25" s="49">
        <f>N25+P25</f>
        <v>3850000</v>
      </c>
      <c r="P25" s="49">
        <f>ROUNDUP((N25/0.85)*0.15,0)</f>
        <v>577500</v>
      </c>
      <c r="Q25" s="48" t="s">
        <v>87</v>
      </c>
      <c r="R25" s="50">
        <v>45021</v>
      </c>
      <c r="S25" s="50">
        <v>45107</v>
      </c>
      <c r="T25" s="52">
        <v>45030</v>
      </c>
      <c r="U25" s="50" t="s">
        <v>520</v>
      </c>
      <c r="V25" s="50">
        <v>45209</v>
      </c>
      <c r="W25" s="53"/>
      <c r="X25" s="54" t="s">
        <v>481</v>
      </c>
      <c r="Y25" s="32"/>
    </row>
    <row r="26" spans="1:25" s="97" customFormat="1" ht="29.25" customHeight="1" x14ac:dyDescent="0.25">
      <c r="A26" s="45">
        <v>4</v>
      </c>
      <c r="B26" s="62" t="s">
        <v>18</v>
      </c>
      <c r="C26" s="47" t="s">
        <v>19</v>
      </c>
      <c r="D26" s="59" t="s">
        <v>507</v>
      </c>
      <c r="E26" s="62" t="s">
        <v>51</v>
      </c>
      <c r="F26" s="47" t="s">
        <v>377</v>
      </c>
      <c r="G26" s="47" t="s">
        <v>531</v>
      </c>
      <c r="H26" s="47" t="s">
        <v>425</v>
      </c>
      <c r="I26" s="47" t="s">
        <v>539</v>
      </c>
      <c r="J26" s="45" t="s">
        <v>265</v>
      </c>
      <c r="K26" s="47" t="s">
        <v>157</v>
      </c>
      <c r="L26" s="45">
        <v>1</v>
      </c>
      <c r="M26" s="45" t="s">
        <v>3</v>
      </c>
      <c r="N26" s="60">
        <v>39015000</v>
      </c>
      <c r="O26" s="49">
        <f>N26+P26</f>
        <v>45900000</v>
      </c>
      <c r="P26" s="49">
        <f>ROUNDUP((N26/0.85)*0.15,0)</f>
        <v>6885000</v>
      </c>
      <c r="Q26" s="45" t="s">
        <v>151</v>
      </c>
      <c r="R26" s="50">
        <v>45021</v>
      </c>
      <c r="S26" s="50">
        <v>45205</v>
      </c>
      <c r="T26" s="52">
        <v>44999</v>
      </c>
      <c r="U26" s="50" t="s">
        <v>520</v>
      </c>
      <c r="V26" s="50">
        <v>45188</v>
      </c>
      <c r="W26" s="61"/>
      <c r="X26" s="54" t="s">
        <v>480</v>
      </c>
      <c r="Y26" s="32"/>
    </row>
    <row r="27" spans="1:25" s="97" customFormat="1" ht="29.25" customHeight="1" x14ac:dyDescent="0.25">
      <c r="A27" s="45">
        <v>4</v>
      </c>
      <c r="B27" s="62" t="s">
        <v>18</v>
      </c>
      <c r="C27" s="47"/>
      <c r="D27" s="59"/>
      <c r="E27" s="62" t="s">
        <v>51</v>
      </c>
      <c r="F27" s="47"/>
      <c r="G27" s="47"/>
      <c r="H27" s="47"/>
      <c r="I27" s="47"/>
      <c r="J27" s="45" t="s">
        <v>265</v>
      </c>
      <c r="K27" s="47" t="s">
        <v>157</v>
      </c>
      <c r="L27" s="45">
        <v>2</v>
      </c>
      <c r="M27" s="45" t="s">
        <v>3</v>
      </c>
      <c r="N27" s="60">
        <v>12750000</v>
      </c>
      <c r="O27" s="49">
        <f>N27+P27</f>
        <v>15000000</v>
      </c>
      <c r="P27" s="49">
        <f>ROUNDUP((N27/0.85)*0.15,0)</f>
        <v>2250000</v>
      </c>
      <c r="Q27" s="45" t="s">
        <v>151</v>
      </c>
      <c r="R27" s="50">
        <v>45021</v>
      </c>
      <c r="S27" s="50">
        <v>45205</v>
      </c>
      <c r="T27" s="52">
        <v>44999</v>
      </c>
      <c r="U27" s="50"/>
      <c r="V27" s="50">
        <v>45188</v>
      </c>
      <c r="W27" s="61"/>
      <c r="X27" s="54" t="s">
        <v>480</v>
      </c>
      <c r="Y27" s="32"/>
    </row>
    <row r="28" spans="1:25" s="97" customFormat="1" ht="42" customHeight="1" x14ac:dyDescent="0.25">
      <c r="A28" s="45">
        <v>4</v>
      </c>
      <c r="B28" s="62" t="s">
        <v>18</v>
      </c>
      <c r="C28" s="47" t="s">
        <v>19</v>
      </c>
      <c r="D28" s="59" t="s">
        <v>507</v>
      </c>
      <c r="E28" s="62" t="s">
        <v>59</v>
      </c>
      <c r="F28" s="47" t="s">
        <v>374</v>
      </c>
      <c r="G28" s="66" t="s">
        <v>555</v>
      </c>
      <c r="H28" s="47" t="s">
        <v>421</v>
      </c>
      <c r="I28" s="47" t="s">
        <v>564</v>
      </c>
      <c r="J28" s="45" t="s">
        <v>71</v>
      </c>
      <c r="K28" s="47" t="s">
        <v>307</v>
      </c>
      <c r="L28" s="48" t="s">
        <v>162</v>
      </c>
      <c r="M28" s="45" t="s">
        <v>159</v>
      </c>
      <c r="N28" s="49">
        <v>1700000</v>
      </c>
      <c r="O28" s="49">
        <f t="shared" si="0"/>
        <v>2000000</v>
      </c>
      <c r="P28" s="49">
        <f t="shared" si="2"/>
        <v>300000</v>
      </c>
      <c r="Q28" s="45" t="s">
        <v>63</v>
      </c>
      <c r="R28" s="50">
        <v>44959</v>
      </c>
      <c r="S28" s="50">
        <v>45007</v>
      </c>
      <c r="T28" s="50">
        <v>44908</v>
      </c>
      <c r="U28" s="50" t="s">
        <v>602</v>
      </c>
      <c r="V28" s="52">
        <v>45120</v>
      </c>
      <c r="W28" s="61" t="s">
        <v>605</v>
      </c>
      <c r="X28" s="56">
        <v>45168</v>
      </c>
      <c r="Y28" s="33"/>
    </row>
    <row r="29" spans="1:25" s="97" customFormat="1" ht="29.25" customHeight="1" x14ac:dyDescent="0.25">
      <c r="A29" s="45">
        <v>4</v>
      </c>
      <c r="B29" s="62" t="s">
        <v>18</v>
      </c>
      <c r="C29" s="47" t="s">
        <v>19</v>
      </c>
      <c r="D29" s="59" t="s">
        <v>507</v>
      </c>
      <c r="E29" s="62" t="s">
        <v>59</v>
      </c>
      <c r="F29" s="47" t="s">
        <v>374</v>
      </c>
      <c r="G29" s="66" t="s">
        <v>555</v>
      </c>
      <c r="H29" s="47" t="s">
        <v>426</v>
      </c>
      <c r="I29" s="47" t="s">
        <v>559</v>
      </c>
      <c r="J29" s="45" t="s">
        <v>160</v>
      </c>
      <c r="K29" s="47" t="s">
        <v>309</v>
      </c>
      <c r="L29" s="48">
        <v>1</v>
      </c>
      <c r="M29" s="45" t="s">
        <v>159</v>
      </c>
      <c r="N29" s="49">
        <v>4513381</v>
      </c>
      <c r="O29" s="49">
        <f t="shared" si="0"/>
        <v>5309860</v>
      </c>
      <c r="P29" s="49">
        <f t="shared" si="2"/>
        <v>796479</v>
      </c>
      <c r="Q29" s="45" t="s">
        <v>63</v>
      </c>
      <c r="R29" s="50">
        <v>45043</v>
      </c>
      <c r="S29" s="50">
        <v>45086</v>
      </c>
      <c r="T29" s="50">
        <v>45063</v>
      </c>
      <c r="U29" s="50" t="s">
        <v>521</v>
      </c>
      <c r="V29" s="52">
        <v>45174</v>
      </c>
      <c r="W29" s="67"/>
      <c r="X29" s="54" t="s">
        <v>481</v>
      </c>
      <c r="Y29" s="32"/>
    </row>
    <row r="30" spans="1:25" s="97" customFormat="1" ht="101.25" x14ac:dyDescent="0.25">
      <c r="A30" s="45">
        <v>4</v>
      </c>
      <c r="B30" s="62" t="s">
        <v>18</v>
      </c>
      <c r="C30" s="47" t="s">
        <v>19</v>
      </c>
      <c r="D30" s="59" t="s">
        <v>507</v>
      </c>
      <c r="E30" s="62" t="s">
        <v>59</v>
      </c>
      <c r="F30" s="47" t="s">
        <v>374</v>
      </c>
      <c r="G30" s="66" t="s">
        <v>555</v>
      </c>
      <c r="H30" s="47" t="s">
        <v>421</v>
      </c>
      <c r="I30" s="47" t="s">
        <v>564</v>
      </c>
      <c r="J30" s="48" t="s">
        <v>239</v>
      </c>
      <c r="K30" s="47" t="s">
        <v>472</v>
      </c>
      <c r="L30" s="48" t="s">
        <v>162</v>
      </c>
      <c r="M30" s="45" t="s">
        <v>159</v>
      </c>
      <c r="N30" s="49">
        <v>1479000</v>
      </c>
      <c r="O30" s="49">
        <f t="shared" si="0"/>
        <v>1740000</v>
      </c>
      <c r="P30" s="49">
        <f t="shared" si="2"/>
        <v>261000</v>
      </c>
      <c r="Q30" s="48" t="s">
        <v>253</v>
      </c>
      <c r="R30" s="50">
        <v>45043</v>
      </c>
      <c r="S30" s="50">
        <v>45086</v>
      </c>
      <c r="T30" s="50">
        <v>45041</v>
      </c>
      <c r="U30" s="50" t="s">
        <v>521</v>
      </c>
      <c r="V30" s="50">
        <v>45174</v>
      </c>
      <c r="W30" s="67" t="s">
        <v>601</v>
      </c>
      <c r="X30" s="54" t="s">
        <v>481</v>
      </c>
      <c r="Y30" s="34"/>
    </row>
    <row r="31" spans="1:25" s="97" customFormat="1" ht="101.25" x14ac:dyDescent="0.25">
      <c r="A31" s="45">
        <v>4</v>
      </c>
      <c r="B31" s="62" t="s">
        <v>18</v>
      </c>
      <c r="C31" s="47" t="s">
        <v>19</v>
      </c>
      <c r="D31" s="59" t="s">
        <v>507</v>
      </c>
      <c r="E31" s="62" t="s">
        <v>59</v>
      </c>
      <c r="F31" s="47" t="s">
        <v>374</v>
      </c>
      <c r="G31" s="66" t="s">
        <v>555</v>
      </c>
      <c r="H31" s="47" t="s">
        <v>426</v>
      </c>
      <c r="I31" s="47" t="s">
        <v>559</v>
      </c>
      <c r="J31" s="48" t="s">
        <v>245</v>
      </c>
      <c r="K31" s="47" t="s">
        <v>249</v>
      </c>
      <c r="L31" s="48" t="s">
        <v>162</v>
      </c>
      <c r="M31" s="45" t="s">
        <v>159</v>
      </c>
      <c r="N31" s="49">
        <v>1479000</v>
      </c>
      <c r="O31" s="49">
        <f>N31+P31</f>
        <v>1740000</v>
      </c>
      <c r="P31" s="49">
        <f>ROUNDUP((N31/0.85)*0.15,0)</f>
        <v>261000</v>
      </c>
      <c r="Q31" s="48" t="s">
        <v>253</v>
      </c>
      <c r="R31" s="50">
        <v>45043</v>
      </c>
      <c r="S31" s="50">
        <v>45086</v>
      </c>
      <c r="T31" s="50">
        <v>45043</v>
      </c>
      <c r="U31" s="50" t="s">
        <v>521</v>
      </c>
      <c r="V31" s="50">
        <v>45195</v>
      </c>
      <c r="W31" s="67"/>
      <c r="X31" s="54" t="s">
        <v>481</v>
      </c>
      <c r="Y31" s="34"/>
    </row>
    <row r="32" spans="1:25" s="97" customFormat="1" ht="128.25" customHeight="1" x14ac:dyDescent="0.25">
      <c r="A32" s="45">
        <v>4</v>
      </c>
      <c r="B32" s="62" t="s">
        <v>18</v>
      </c>
      <c r="C32" s="47" t="s">
        <v>19</v>
      </c>
      <c r="D32" s="59" t="s">
        <v>507</v>
      </c>
      <c r="E32" s="62" t="s">
        <v>59</v>
      </c>
      <c r="F32" s="47" t="s">
        <v>374</v>
      </c>
      <c r="G32" s="66" t="s">
        <v>555</v>
      </c>
      <c r="H32" s="47" t="s">
        <v>426</v>
      </c>
      <c r="I32" s="47" t="s">
        <v>559</v>
      </c>
      <c r="J32" s="48" t="s">
        <v>240</v>
      </c>
      <c r="K32" s="47" t="s">
        <v>246</v>
      </c>
      <c r="L32" s="48" t="s">
        <v>162</v>
      </c>
      <c r="M32" s="45" t="s">
        <v>159</v>
      </c>
      <c r="N32" s="49">
        <v>2865562</v>
      </c>
      <c r="O32" s="49">
        <f t="shared" si="0"/>
        <v>3371250</v>
      </c>
      <c r="P32" s="49">
        <f t="shared" si="2"/>
        <v>505688</v>
      </c>
      <c r="Q32" s="48" t="s">
        <v>248</v>
      </c>
      <c r="R32" s="50">
        <v>44861</v>
      </c>
      <c r="S32" s="50">
        <v>44952</v>
      </c>
      <c r="T32" s="52">
        <v>44980</v>
      </c>
      <c r="U32" s="50" t="s">
        <v>602</v>
      </c>
      <c r="V32" s="52">
        <v>45120</v>
      </c>
      <c r="W32" s="61" t="s">
        <v>605</v>
      </c>
      <c r="X32" s="56">
        <v>45156</v>
      </c>
      <c r="Y32" s="33"/>
    </row>
    <row r="33" spans="1:25" s="97" customFormat="1" ht="59.25" customHeight="1" x14ac:dyDescent="0.25">
      <c r="A33" s="45">
        <v>4</v>
      </c>
      <c r="B33" s="62" t="s">
        <v>18</v>
      </c>
      <c r="C33" s="47" t="s">
        <v>19</v>
      </c>
      <c r="D33" s="59" t="s">
        <v>507</v>
      </c>
      <c r="E33" s="62" t="s">
        <v>59</v>
      </c>
      <c r="F33" s="47" t="s">
        <v>374</v>
      </c>
      <c r="G33" s="66" t="s">
        <v>555</v>
      </c>
      <c r="H33" s="47" t="s">
        <v>426</v>
      </c>
      <c r="I33" s="47" t="s">
        <v>559</v>
      </c>
      <c r="J33" s="48" t="s">
        <v>389</v>
      </c>
      <c r="K33" s="47" t="s">
        <v>350</v>
      </c>
      <c r="L33" s="48" t="s">
        <v>162</v>
      </c>
      <c r="M33" s="45" t="s">
        <v>159</v>
      </c>
      <c r="N33" s="49">
        <v>2218500</v>
      </c>
      <c r="O33" s="49">
        <f>N33+P33</f>
        <v>2610000</v>
      </c>
      <c r="P33" s="49">
        <f>ROUNDUP((N33/0.85)*0.15,0)</f>
        <v>391500</v>
      </c>
      <c r="Q33" s="45" t="s">
        <v>85</v>
      </c>
      <c r="R33" s="50">
        <v>45043</v>
      </c>
      <c r="S33" s="50">
        <v>45107</v>
      </c>
      <c r="T33" s="52">
        <v>45083</v>
      </c>
      <c r="U33" s="50" t="s">
        <v>521</v>
      </c>
      <c r="V33" s="52">
        <v>45209</v>
      </c>
      <c r="W33" s="53"/>
      <c r="X33" s="54" t="s">
        <v>481</v>
      </c>
      <c r="Y33" s="32"/>
    </row>
    <row r="34" spans="1:25" s="97" customFormat="1" ht="126" customHeight="1" x14ac:dyDescent="0.25">
      <c r="A34" s="45">
        <v>4</v>
      </c>
      <c r="B34" s="62" t="s">
        <v>18</v>
      </c>
      <c r="C34" s="47" t="s">
        <v>19</v>
      </c>
      <c r="D34" s="59" t="s">
        <v>507</v>
      </c>
      <c r="E34" s="62" t="s">
        <v>60</v>
      </c>
      <c r="F34" s="47" t="s">
        <v>326</v>
      </c>
      <c r="G34" s="47" t="s">
        <v>275</v>
      </c>
      <c r="H34" s="47" t="s">
        <v>427</v>
      </c>
      <c r="I34" s="47" t="s">
        <v>566</v>
      </c>
      <c r="J34" s="45" t="s">
        <v>79</v>
      </c>
      <c r="K34" s="47" t="s">
        <v>80</v>
      </c>
      <c r="L34" s="48" t="s">
        <v>162</v>
      </c>
      <c r="M34" s="45" t="s">
        <v>159</v>
      </c>
      <c r="N34" s="49">
        <v>850000</v>
      </c>
      <c r="O34" s="49">
        <f t="shared" si="0"/>
        <v>1000000</v>
      </c>
      <c r="P34" s="49">
        <f t="shared" si="2"/>
        <v>150000</v>
      </c>
      <c r="Q34" s="45" t="s">
        <v>63</v>
      </c>
      <c r="R34" s="50">
        <v>44616</v>
      </c>
      <c r="S34" s="50">
        <v>44952</v>
      </c>
      <c r="T34" s="50">
        <v>45013</v>
      </c>
      <c r="U34" s="51" t="s">
        <v>602</v>
      </c>
      <c r="V34" s="50">
        <v>45120</v>
      </c>
      <c r="W34" s="61" t="s">
        <v>598</v>
      </c>
      <c r="X34" s="68">
        <v>45156</v>
      </c>
      <c r="Y34" s="36"/>
    </row>
    <row r="35" spans="1:25" s="97" customFormat="1" ht="67.5" x14ac:dyDescent="0.25">
      <c r="A35" s="45">
        <v>4</v>
      </c>
      <c r="B35" s="62" t="s">
        <v>18</v>
      </c>
      <c r="C35" s="47" t="s">
        <v>19</v>
      </c>
      <c r="D35" s="59" t="s">
        <v>507</v>
      </c>
      <c r="E35" s="62" t="s">
        <v>60</v>
      </c>
      <c r="F35" s="47" t="s">
        <v>326</v>
      </c>
      <c r="G35" s="47" t="s">
        <v>275</v>
      </c>
      <c r="H35" s="47" t="s">
        <v>427</v>
      </c>
      <c r="I35" s="47" t="s">
        <v>566</v>
      </c>
      <c r="J35" s="45" t="s">
        <v>81</v>
      </c>
      <c r="K35" s="47" t="s">
        <v>465</v>
      </c>
      <c r="L35" s="48" t="s">
        <v>162</v>
      </c>
      <c r="M35" s="45" t="s">
        <v>159</v>
      </c>
      <c r="N35" s="49">
        <v>3697500</v>
      </c>
      <c r="O35" s="49">
        <f t="shared" si="0"/>
        <v>4350000</v>
      </c>
      <c r="P35" s="49">
        <f t="shared" si="2"/>
        <v>652500</v>
      </c>
      <c r="Q35" s="45" t="s">
        <v>63</v>
      </c>
      <c r="R35" s="50">
        <v>44526</v>
      </c>
      <c r="S35" s="50">
        <v>44952</v>
      </c>
      <c r="T35" s="50">
        <v>44973</v>
      </c>
      <c r="U35" s="51" t="s">
        <v>602</v>
      </c>
      <c r="V35" s="50">
        <v>45097</v>
      </c>
      <c r="W35" s="61" t="s">
        <v>598</v>
      </c>
      <c r="X35" s="68">
        <v>45110</v>
      </c>
      <c r="Y35" s="36"/>
    </row>
    <row r="36" spans="1:25" s="97" customFormat="1" ht="29.25" customHeight="1" x14ac:dyDescent="0.25">
      <c r="A36" s="45">
        <v>4</v>
      </c>
      <c r="B36" s="62" t="s">
        <v>18</v>
      </c>
      <c r="C36" s="47" t="s">
        <v>19</v>
      </c>
      <c r="D36" s="59" t="s">
        <v>507</v>
      </c>
      <c r="E36" s="62" t="s">
        <v>60</v>
      </c>
      <c r="F36" s="47" t="s">
        <v>326</v>
      </c>
      <c r="G36" s="47" t="s">
        <v>275</v>
      </c>
      <c r="H36" s="47" t="s">
        <v>427</v>
      </c>
      <c r="I36" s="47" t="s">
        <v>566</v>
      </c>
      <c r="J36" s="64" t="s">
        <v>84</v>
      </c>
      <c r="K36" s="47" t="s">
        <v>132</v>
      </c>
      <c r="L36" s="48" t="s">
        <v>162</v>
      </c>
      <c r="M36" s="45" t="s">
        <v>159</v>
      </c>
      <c r="N36" s="49">
        <v>16269000</v>
      </c>
      <c r="O36" s="49">
        <f>N36+P36</f>
        <v>19140000</v>
      </c>
      <c r="P36" s="49">
        <f>ROUNDUP((N36/0.85)*0.15,0)</f>
        <v>2871000</v>
      </c>
      <c r="Q36" s="60" t="s">
        <v>105</v>
      </c>
      <c r="R36" s="50">
        <v>45106</v>
      </c>
      <c r="S36" s="52">
        <v>45196</v>
      </c>
      <c r="T36" s="50">
        <v>45058</v>
      </c>
      <c r="U36" s="51" t="s">
        <v>521</v>
      </c>
      <c r="V36" s="52">
        <v>45209</v>
      </c>
      <c r="W36" s="53"/>
      <c r="X36" s="54" t="s">
        <v>484</v>
      </c>
      <c r="Y36" s="34"/>
    </row>
    <row r="37" spans="1:25" s="97" customFormat="1" ht="67.5" x14ac:dyDescent="0.25">
      <c r="A37" s="45">
        <v>4</v>
      </c>
      <c r="B37" s="62" t="s">
        <v>18</v>
      </c>
      <c r="C37" s="47" t="s">
        <v>19</v>
      </c>
      <c r="D37" s="59" t="s">
        <v>507</v>
      </c>
      <c r="E37" s="62" t="s">
        <v>60</v>
      </c>
      <c r="F37" s="47" t="s">
        <v>326</v>
      </c>
      <c r="G37" s="47" t="s">
        <v>275</v>
      </c>
      <c r="H37" s="47" t="s">
        <v>427</v>
      </c>
      <c r="I37" s="47" t="s">
        <v>566</v>
      </c>
      <c r="J37" s="45" t="s">
        <v>243</v>
      </c>
      <c r="K37" s="47" t="s">
        <v>149</v>
      </c>
      <c r="L37" s="48" t="s">
        <v>162</v>
      </c>
      <c r="M37" s="45" t="s">
        <v>159</v>
      </c>
      <c r="N37" s="49">
        <v>3697500</v>
      </c>
      <c r="O37" s="49">
        <f>N37+P37</f>
        <v>4350000</v>
      </c>
      <c r="P37" s="49">
        <f>ROUNDUP((N37/0.85)*0.15,0)</f>
        <v>652500</v>
      </c>
      <c r="Q37" s="45" t="s">
        <v>253</v>
      </c>
      <c r="R37" s="50">
        <v>45071</v>
      </c>
      <c r="S37" s="50">
        <v>45111</v>
      </c>
      <c r="T37" s="50">
        <v>45086</v>
      </c>
      <c r="U37" s="51" t="s">
        <v>521</v>
      </c>
      <c r="V37" s="50">
        <v>45181</v>
      </c>
      <c r="W37" s="61"/>
      <c r="X37" s="54" t="s">
        <v>481</v>
      </c>
      <c r="Y37" s="34"/>
    </row>
    <row r="38" spans="1:25" s="97" customFormat="1" ht="33.75" customHeight="1" x14ac:dyDescent="0.25">
      <c r="A38" s="45">
        <v>5</v>
      </c>
      <c r="B38" s="62" t="s">
        <v>20</v>
      </c>
      <c r="C38" s="47" t="s">
        <v>56</v>
      </c>
      <c r="D38" s="59" t="s">
        <v>509</v>
      </c>
      <c r="E38" s="62" t="s">
        <v>54</v>
      </c>
      <c r="F38" s="47" t="s">
        <v>328</v>
      </c>
      <c r="G38" s="47" t="s">
        <v>556</v>
      </c>
      <c r="H38" s="47" t="s">
        <v>406</v>
      </c>
      <c r="I38" s="47" t="s">
        <v>557</v>
      </c>
      <c r="J38" s="64" t="s">
        <v>205</v>
      </c>
      <c r="K38" s="47" t="s">
        <v>470</v>
      </c>
      <c r="L38" s="48" t="s">
        <v>162</v>
      </c>
      <c r="M38" s="45" t="s">
        <v>3</v>
      </c>
      <c r="N38" s="49">
        <v>377295</v>
      </c>
      <c r="O38" s="49">
        <f t="shared" si="0"/>
        <v>443877</v>
      </c>
      <c r="P38" s="49">
        <f t="shared" si="2"/>
        <v>66582</v>
      </c>
      <c r="Q38" s="60" t="s">
        <v>105</v>
      </c>
      <c r="R38" s="50">
        <v>44924</v>
      </c>
      <c r="S38" s="50">
        <v>44952</v>
      </c>
      <c r="T38" s="50">
        <v>44869</v>
      </c>
      <c r="U38" s="50" t="s">
        <v>602</v>
      </c>
      <c r="V38" s="52">
        <v>44956</v>
      </c>
      <c r="W38" s="65" t="s">
        <v>495</v>
      </c>
      <c r="X38" s="56">
        <v>44991</v>
      </c>
      <c r="Y38" s="35"/>
    </row>
    <row r="39" spans="1:25" s="97" customFormat="1" ht="17.25" customHeight="1" x14ac:dyDescent="0.25">
      <c r="A39" s="45">
        <v>5</v>
      </c>
      <c r="B39" s="62" t="s">
        <v>20</v>
      </c>
      <c r="C39" s="47" t="s">
        <v>56</v>
      </c>
      <c r="D39" s="59" t="s">
        <v>509</v>
      </c>
      <c r="E39" s="62" t="s">
        <v>54</v>
      </c>
      <c r="F39" s="47" t="s">
        <v>328</v>
      </c>
      <c r="G39" s="47" t="s">
        <v>556</v>
      </c>
      <c r="H39" s="47" t="s">
        <v>406</v>
      </c>
      <c r="I39" s="47" t="s">
        <v>557</v>
      </c>
      <c r="J39" s="64" t="s">
        <v>206</v>
      </c>
      <c r="K39" s="47" t="s">
        <v>134</v>
      </c>
      <c r="L39" s="48" t="s">
        <v>162</v>
      </c>
      <c r="M39" s="45" t="s">
        <v>3</v>
      </c>
      <c r="N39" s="49">
        <v>23664000</v>
      </c>
      <c r="O39" s="49">
        <f t="shared" si="0"/>
        <v>27840000</v>
      </c>
      <c r="P39" s="49">
        <f t="shared" si="2"/>
        <v>4176000</v>
      </c>
      <c r="Q39" s="60" t="s">
        <v>105</v>
      </c>
      <c r="R39" s="50">
        <v>44959</v>
      </c>
      <c r="S39" s="50">
        <v>44992</v>
      </c>
      <c r="T39" s="52">
        <v>44939</v>
      </c>
      <c r="U39" s="50" t="s">
        <v>602</v>
      </c>
      <c r="V39" s="52">
        <v>45083</v>
      </c>
      <c r="W39" s="61" t="s">
        <v>599</v>
      </c>
      <c r="X39" s="56">
        <v>45132</v>
      </c>
      <c r="Y39" s="35"/>
    </row>
    <row r="40" spans="1:25" s="97" customFormat="1" ht="79.5" customHeight="1" x14ac:dyDescent="0.25">
      <c r="A40" s="45">
        <v>5</v>
      </c>
      <c r="B40" s="62" t="s">
        <v>20</v>
      </c>
      <c r="C40" s="47" t="s">
        <v>56</v>
      </c>
      <c r="D40" s="59" t="s">
        <v>509</v>
      </c>
      <c r="E40" s="62" t="s">
        <v>54</v>
      </c>
      <c r="F40" s="47" t="s">
        <v>328</v>
      </c>
      <c r="G40" s="47" t="s">
        <v>556</v>
      </c>
      <c r="H40" s="47" t="s">
        <v>406</v>
      </c>
      <c r="I40" s="47" t="s">
        <v>557</v>
      </c>
      <c r="J40" s="64" t="s">
        <v>207</v>
      </c>
      <c r="K40" s="47" t="s">
        <v>135</v>
      </c>
      <c r="L40" s="48" t="s">
        <v>162</v>
      </c>
      <c r="M40" s="45" t="s">
        <v>3</v>
      </c>
      <c r="N40" s="49">
        <v>15529500</v>
      </c>
      <c r="O40" s="49">
        <f t="shared" si="0"/>
        <v>18270000</v>
      </c>
      <c r="P40" s="49">
        <f t="shared" si="2"/>
        <v>2740500</v>
      </c>
      <c r="Q40" s="60" t="s">
        <v>105</v>
      </c>
      <c r="R40" s="50">
        <v>44959</v>
      </c>
      <c r="S40" s="50">
        <v>44992</v>
      </c>
      <c r="T40" s="52">
        <v>44942</v>
      </c>
      <c r="U40" s="50" t="s">
        <v>602</v>
      </c>
      <c r="V40" s="52">
        <v>45104</v>
      </c>
      <c r="W40" s="61" t="s">
        <v>600</v>
      </c>
      <c r="X40" s="54" t="s">
        <v>482</v>
      </c>
      <c r="Y40" s="34"/>
    </row>
    <row r="41" spans="1:25" s="97" customFormat="1" ht="60" customHeight="1" x14ac:dyDescent="0.25">
      <c r="A41" s="45">
        <v>5</v>
      </c>
      <c r="B41" s="62" t="s">
        <v>20</v>
      </c>
      <c r="C41" s="47" t="s">
        <v>56</v>
      </c>
      <c r="D41" s="59" t="s">
        <v>509</v>
      </c>
      <c r="E41" s="62" t="s">
        <v>54</v>
      </c>
      <c r="F41" s="47" t="s">
        <v>328</v>
      </c>
      <c r="G41" s="47" t="s">
        <v>556</v>
      </c>
      <c r="H41" s="47" t="s">
        <v>406</v>
      </c>
      <c r="I41" s="47" t="s">
        <v>557</v>
      </c>
      <c r="J41" s="48" t="s">
        <v>208</v>
      </c>
      <c r="K41" s="47" t="s">
        <v>281</v>
      </c>
      <c r="L41" s="48" t="s">
        <v>162</v>
      </c>
      <c r="M41" s="45" t="s">
        <v>3</v>
      </c>
      <c r="N41" s="49">
        <v>28655625</v>
      </c>
      <c r="O41" s="49">
        <f t="shared" si="0"/>
        <v>33712500</v>
      </c>
      <c r="P41" s="49">
        <f t="shared" si="2"/>
        <v>5056875</v>
      </c>
      <c r="Q41" s="48" t="s">
        <v>85</v>
      </c>
      <c r="R41" s="50">
        <v>45044</v>
      </c>
      <c r="S41" s="50">
        <v>45126</v>
      </c>
      <c r="T41" s="52">
        <v>45089</v>
      </c>
      <c r="U41" s="50" t="s">
        <v>520</v>
      </c>
      <c r="V41" s="52">
        <v>45181</v>
      </c>
      <c r="W41" s="61"/>
      <c r="X41" s="54" t="s">
        <v>481</v>
      </c>
      <c r="Y41" s="32"/>
    </row>
    <row r="42" spans="1:25" s="97" customFormat="1" ht="51.75" customHeight="1" x14ac:dyDescent="0.25">
      <c r="A42" s="45">
        <v>5</v>
      </c>
      <c r="B42" s="62" t="s">
        <v>20</v>
      </c>
      <c r="C42" s="47" t="s">
        <v>56</v>
      </c>
      <c r="D42" s="59" t="s">
        <v>509</v>
      </c>
      <c r="E42" s="62" t="s">
        <v>54</v>
      </c>
      <c r="F42" s="47" t="s">
        <v>328</v>
      </c>
      <c r="G42" s="47" t="s">
        <v>556</v>
      </c>
      <c r="H42" s="47" t="s">
        <v>406</v>
      </c>
      <c r="I42" s="47" t="s">
        <v>557</v>
      </c>
      <c r="J42" s="48" t="s">
        <v>280</v>
      </c>
      <c r="K42" s="47" t="s">
        <v>283</v>
      </c>
      <c r="L42" s="48" t="s">
        <v>162</v>
      </c>
      <c r="M42" s="45" t="s">
        <v>3</v>
      </c>
      <c r="N42" s="49">
        <v>14790000</v>
      </c>
      <c r="O42" s="49">
        <f>N42+P42</f>
        <v>17400000</v>
      </c>
      <c r="P42" s="49">
        <f>ROUNDUP((N42/0.85)*0.15,0)</f>
        <v>2610000</v>
      </c>
      <c r="Q42" s="48" t="s">
        <v>85</v>
      </c>
      <c r="R42" s="50">
        <v>45044</v>
      </c>
      <c r="S42" s="50">
        <v>45126</v>
      </c>
      <c r="T42" s="52">
        <v>45082</v>
      </c>
      <c r="U42" s="50" t="s">
        <v>521</v>
      </c>
      <c r="V42" s="52">
        <v>45209</v>
      </c>
      <c r="W42" s="61" t="s">
        <v>492</v>
      </c>
      <c r="X42" s="54" t="s">
        <v>484</v>
      </c>
      <c r="Y42" s="32"/>
    </row>
    <row r="43" spans="1:25" s="97" customFormat="1" ht="67.5" x14ac:dyDescent="0.25">
      <c r="A43" s="45">
        <v>6</v>
      </c>
      <c r="B43" s="62" t="s">
        <v>21</v>
      </c>
      <c r="C43" s="47" t="s">
        <v>29</v>
      </c>
      <c r="D43" s="59" t="s">
        <v>510</v>
      </c>
      <c r="E43" s="62" t="s">
        <v>57</v>
      </c>
      <c r="F43" s="47" t="s">
        <v>584</v>
      </c>
      <c r="G43" s="47" t="s">
        <v>583</v>
      </c>
      <c r="H43" s="47" t="s">
        <v>407</v>
      </c>
      <c r="I43" s="47" t="s">
        <v>592</v>
      </c>
      <c r="J43" s="48" t="s">
        <v>292</v>
      </c>
      <c r="K43" s="47" t="s">
        <v>431</v>
      </c>
      <c r="L43" s="48">
        <v>1</v>
      </c>
      <c r="M43" s="45" t="s">
        <v>25</v>
      </c>
      <c r="N43" s="49">
        <v>46043092</v>
      </c>
      <c r="O43" s="49">
        <f>N43+P43</f>
        <v>54168344</v>
      </c>
      <c r="P43" s="49">
        <f>ROUND((N43/0.85)*0.15,0)</f>
        <v>8125252</v>
      </c>
      <c r="Q43" s="49" t="s">
        <v>105</v>
      </c>
      <c r="R43" s="50">
        <v>45021</v>
      </c>
      <c r="S43" s="50">
        <v>45093</v>
      </c>
      <c r="T43" s="52">
        <v>45009</v>
      </c>
      <c r="U43" s="50" t="s">
        <v>521</v>
      </c>
      <c r="V43" s="52">
        <v>45216</v>
      </c>
      <c r="W43" s="53"/>
      <c r="X43" s="54" t="s">
        <v>481</v>
      </c>
      <c r="Y43" s="34"/>
    </row>
    <row r="44" spans="1:25" s="97" customFormat="1" ht="56.25" x14ac:dyDescent="0.25">
      <c r="A44" s="45">
        <v>6</v>
      </c>
      <c r="B44" s="62" t="s">
        <v>21</v>
      </c>
      <c r="C44" s="47"/>
      <c r="D44" s="59"/>
      <c r="E44" s="62" t="s">
        <v>57</v>
      </c>
      <c r="F44" s="47"/>
      <c r="G44" s="47"/>
      <c r="H44" s="47"/>
      <c r="I44" s="47"/>
      <c r="J44" s="48" t="s">
        <v>292</v>
      </c>
      <c r="K44" s="47" t="s">
        <v>431</v>
      </c>
      <c r="L44" s="48">
        <v>2</v>
      </c>
      <c r="M44" s="45" t="s">
        <v>25</v>
      </c>
      <c r="N44" s="49">
        <v>3236687</v>
      </c>
      <c r="O44" s="49">
        <f>N44+P44</f>
        <v>3807867</v>
      </c>
      <c r="P44" s="49">
        <f>ROUND((N44/0.85)*0.15,0)</f>
        <v>571180</v>
      </c>
      <c r="Q44" s="49" t="s">
        <v>105</v>
      </c>
      <c r="R44" s="50">
        <v>45021</v>
      </c>
      <c r="S44" s="50">
        <v>45093</v>
      </c>
      <c r="T44" s="52">
        <v>45009</v>
      </c>
      <c r="U44" s="50"/>
      <c r="V44" s="52">
        <v>45216</v>
      </c>
      <c r="W44" s="53"/>
      <c r="X44" s="54" t="s">
        <v>346</v>
      </c>
      <c r="Y44" s="34"/>
    </row>
    <row r="45" spans="1:25" s="97" customFormat="1" ht="99.75" customHeight="1" x14ac:dyDescent="0.25">
      <c r="A45" s="45">
        <v>6</v>
      </c>
      <c r="B45" s="62" t="s">
        <v>21</v>
      </c>
      <c r="C45" s="47" t="s">
        <v>29</v>
      </c>
      <c r="D45" s="59" t="s">
        <v>510</v>
      </c>
      <c r="E45" s="62" t="s">
        <v>57</v>
      </c>
      <c r="F45" s="47" t="s">
        <v>584</v>
      </c>
      <c r="G45" s="47" t="s">
        <v>583</v>
      </c>
      <c r="H45" s="47" t="s">
        <v>407</v>
      </c>
      <c r="I45" s="47" t="s">
        <v>592</v>
      </c>
      <c r="J45" s="48" t="s">
        <v>469</v>
      </c>
      <c r="K45" s="47" t="s">
        <v>457</v>
      </c>
      <c r="L45" s="48" t="s">
        <v>162</v>
      </c>
      <c r="M45" s="45" t="s">
        <v>25</v>
      </c>
      <c r="N45" s="49">
        <v>1532920</v>
      </c>
      <c r="O45" s="49">
        <f>N45+P45</f>
        <v>1803436</v>
      </c>
      <c r="P45" s="49">
        <f>ROUNDUP((N45/0.85)*0.15,0)</f>
        <v>270516</v>
      </c>
      <c r="Q45" s="49" t="s">
        <v>105</v>
      </c>
      <c r="R45" s="50">
        <v>45071</v>
      </c>
      <c r="S45" s="50">
        <v>45126</v>
      </c>
      <c r="T45" s="52">
        <v>45036</v>
      </c>
      <c r="U45" s="50" t="s">
        <v>521</v>
      </c>
      <c r="V45" s="52">
        <v>45216</v>
      </c>
      <c r="W45" s="53"/>
      <c r="X45" s="54" t="s">
        <v>481</v>
      </c>
      <c r="Y45" s="34"/>
    </row>
    <row r="46" spans="1:25" s="97" customFormat="1" ht="13.5" customHeight="1" x14ac:dyDescent="0.25">
      <c r="A46" s="124" t="s">
        <v>608</v>
      </c>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37"/>
    </row>
    <row r="47" spans="1:25" s="97" customFormat="1" ht="95.25" customHeight="1" x14ac:dyDescent="0.25">
      <c r="A47" s="45">
        <v>1</v>
      </c>
      <c r="B47" s="46" t="s">
        <v>1</v>
      </c>
      <c r="C47" s="47" t="s">
        <v>2</v>
      </c>
      <c r="D47" s="47" t="s">
        <v>496</v>
      </c>
      <c r="E47" s="45" t="s">
        <v>32</v>
      </c>
      <c r="F47" s="47" t="s">
        <v>312</v>
      </c>
      <c r="G47" s="47" t="s">
        <v>544</v>
      </c>
      <c r="H47" s="47" t="s">
        <v>420</v>
      </c>
      <c r="I47" s="47" t="s">
        <v>548</v>
      </c>
      <c r="J47" s="45" t="s">
        <v>169</v>
      </c>
      <c r="K47" s="47" t="s">
        <v>90</v>
      </c>
      <c r="L47" s="48" t="s">
        <v>162</v>
      </c>
      <c r="M47" s="45" t="s">
        <v>3</v>
      </c>
      <c r="N47" s="49">
        <f>68773500-933081</f>
        <v>67840419</v>
      </c>
      <c r="O47" s="49">
        <f t="shared" ref="O47:O52" si="3">N47+P47</f>
        <v>79812258</v>
      </c>
      <c r="P47" s="49">
        <f>ROUND((N47/0.85)*0.15,0)</f>
        <v>11971839</v>
      </c>
      <c r="Q47" s="45" t="s">
        <v>87</v>
      </c>
      <c r="R47" s="52">
        <v>45169</v>
      </c>
      <c r="S47" s="50">
        <v>45216</v>
      </c>
      <c r="T47" s="52">
        <v>45132</v>
      </c>
      <c r="U47" s="51" t="s">
        <v>520</v>
      </c>
      <c r="V47" s="69" t="s">
        <v>480</v>
      </c>
      <c r="W47" s="53"/>
      <c r="X47" s="54" t="s">
        <v>481</v>
      </c>
      <c r="Y47" s="32"/>
    </row>
    <row r="48" spans="1:25" s="97" customFormat="1" ht="58.5" customHeight="1" x14ac:dyDescent="0.25">
      <c r="A48" s="45">
        <v>3</v>
      </c>
      <c r="B48" s="62" t="s">
        <v>12</v>
      </c>
      <c r="C48" s="47" t="s">
        <v>28</v>
      </c>
      <c r="D48" s="59" t="s">
        <v>504</v>
      </c>
      <c r="E48" s="45" t="s">
        <v>45</v>
      </c>
      <c r="F48" s="66" t="s">
        <v>322</v>
      </c>
      <c r="G48" s="47" t="s">
        <v>571</v>
      </c>
      <c r="H48" s="47" t="s">
        <v>405</v>
      </c>
      <c r="I48" s="47" t="s">
        <v>575</v>
      </c>
      <c r="J48" s="64" t="s">
        <v>260</v>
      </c>
      <c r="K48" s="47" t="s">
        <v>613</v>
      </c>
      <c r="L48" s="48" t="s">
        <v>162</v>
      </c>
      <c r="M48" s="45" t="s">
        <v>147</v>
      </c>
      <c r="N48" s="49">
        <f>227026500-1844057</f>
        <v>225182443</v>
      </c>
      <c r="O48" s="49">
        <f t="shared" si="3"/>
        <v>264920522</v>
      </c>
      <c r="P48" s="49">
        <f>ROUNDUP((N48/0.85)*0.15,0)</f>
        <v>39738079</v>
      </c>
      <c r="Q48" s="48" t="s">
        <v>273</v>
      </c>
      <c r="R48" s="50">
        <v>45106</v>
      </c>
      <c r="S48" s="52">
        <v>45156</v>
      </c>
      <c r="T48" s="50">
        <v>45163</v>
      </c>
      <c r="U48" s="50" t="s">
        <v>520</v>
      </c>
      <c r="V48" s="69" t="s">
        <v>480</v>
      </c>
      <c r="W48" s="53"/>
      <c r="X48" s="54" t="s">
        <v>481</v>
      </c>
      <c r="Y48" s="32"/>
    </row>
    <row r="49" spans="1:25" s="97" customFormat="1" ht="37.5" customHeight="1" x14ac:dyDescent="0.25">
      <c r="A49" s="45">
        <v>3</v>
      </c>
      <c r="B49" s="62" t="s">
        <v>12</v>
      </c>
      <c r="C49" s="47" t="s">
        <v>28</v>
      </c>
      <c r="D49" s="59" t="s">
        <v>504</v>
      </c>
      <c r="E49" s="45" t="s">
        <v>45</v>
      </c>
      <c r="F49" s="66" t="s">
        <v>322</v>
      </c>
      <c r="G49" s="47" t="s">
        <v>571</v>
      </c>
      <c r="H49" s="47" t="s">
        <v>405</v>
      </c>
      <c r="I49" s="47" t="s">
        <v>575</v>
      </c>
      <c r="J49" s="60" t="s">
        <v>262</v>
      </c>
      <c r="K49" s="47" t="s">
        <v>143</v>
      </c>
      <c r="L49" s="48" t="s">
        <v>162</v>
      </c>
      <c r="M49" s="45" t="s">
        <v>147</v>
      </c>
      <c r="N49" s="49">
        <f>80328188-328188</f>
        <v>80000000</v>
      </c>
      <c r="O49" s="49">
        <f t="shared" si="3"/>
        <v>94117648</v>
      </c>
      <c r="P49" s="49">
        <f>ROUNDUP((N49/0.85)*0.15,0)</f>
        <v>14117648</v>
      </c>
      <c r="Q49" s="48" t="s">
        <v>273</v>
      </c>
      <c r="R49" s="50">
        <v>45106</v>
      </c>
      <c r="S49" s="52">
        <v>45156</v>
      </c>
      <c r="T49" s="50">
        <v>45163</v>
      </c>
      <c r="U49" s="50" t="s">
        <v>520</v>
      </c>
      <c r="V49" s="69" t="s">
        <v>480</v>
      </c>
      <c r="W49" s="53"/>
      <c r="X49" s="54" t="s">
        <v>481</v>
      </c>
      <c r="Y49" s="32"/>
    </row>
    <row r="50" spans="1:25" s="97" customFormat="1" ht="50.25" customHeight="1" x14ac:dyDescent="0.25">
      <c r="A50" s="45">
        <v>4</v>
      </c>
      <c r="B50" s="62" t="s">
        <v>14</v>
      </c>
      <c r="C50" s="47" t="s">
        <v>15</v>
      </c>
      <c r="D50" s="59" t="s">
        <v>505</v>
      </c>
      <c r="E50" s="62" t="s">
        <v>47</v>
      </c>
      <c r="F50" s="47" t="s">
        <v>362</v>
      </c>
      <c r="G50" s="47" t="s">
        <v>594</v>
      </c>
      <c r="H50" s="47" t="s">
        <v>411</v>
      </c>
      <c r="I50" s="47" t="s">
        <v>596</v>
      </c>
      <c r="J50" s="45" t="s">
        <v>214</v>
      </c>
      <c r="K50" s="47" t="s">
        <v>113</v>
      </c>
      <c r="L50" s="48" t="s">
        <v>162</v>
      </c>
      <c r="M50" s="45" t="s">
        <v>159</v>
      </c>
      <c r="N50" s="49">
        <f>13757658-2550000</f>
        <v>11207658</v>
      </c>
      <c r="O50" s="49">
        <f t="shared" si="3"/>
        <v>13185480</v>
      </c>
      <c r="P50" s="49">
        <f t="shared" ref="P50:P51" si="4">ROUNDUP((N50/0.85)*0.15,0)</f>
        <v>1977822</v>
      </c>
      <c r="Q50" s="45" t="s">
        <v>74</v>
      </c>
      <c r="R50" s="50">
        <v>44833</v>
      </c>
      <c r="S50" s="50">
        <v>44952</v>
      </c>
      <c r="T50" s="52">
        <v>45112</v>
      </c>
      <c r="U50" s="50" t="s">
        <v>520</v>
      </c>
      <c r="V50" s="69" t="s">
        <v>480</v>
      </c>
      <c r="W50" s="53" t="s">
        <v>492</v>
      </c>
      <c r="X50" s="54" t="s">
        <v>481</v>
      </c>
      <c r="Y50" s="32"/>
    </row>
    <row r="51" spans="1:25" s="97" customFormat="1" ht="60" customHeight="1" x14ac:dyDescent="0.25">
      <c r="A51" s="45">
        <v>4</v>
      </c>
      <c r="B51" s="62" t="s">
        <v>16</v>
      </c>
      <c r="C51" s="47" t="s">
        <v>17</v>
      </c>
      <c r="D51" s="59" t="s">
        <v>506</v>
      </c>
      <c r="E51" s="62" t="s">
        <v>48</v>
      </c>
      <c r="F51" s="47" t="s">
        <v>371</v>
      </c>
      <c r="G51" s="47" t="s">
        <v>546</v>
      </c>
      <c r="H51" s="47" t="s">
        <v>415</v>
      </c>
      <c r="I51" s="47" t="s">
        <v>550</v>
      </c>
      <c r="J51" s="45" t="s">
        <v>233</v>
      </c>
      <c r="K51" s="47" t="s">
        <v>100</v>
      </c>
      <c r="L51" s="48">
        <v>1</v>
      </c>
      <c r="M51" s="45" t="s">
        <v>159</v>
      </c>
      <c r="N51" s="49">
        <f>12239650-3400000</f>
        <v>8839650</v>
      </c>
      <c r="O51" s="49">
        <f t="shared" si="3"/>
        <v>10399589</v>
      </c>
      <c r="P51" s="49">
        <f t="shared" si="4"/>
        <v>1559939</v>
      </c>
      <c r="Q51" s="48" t="s">
        <v>87</v>
      </c>
      <c r="R51" s="50">
        <v>44924</v>
      </c>
      <c r="S51" s="50">
        <v>44952</v>
      </c>
      <c r="T51" s="52">
        <v>44956</v>
      </c>
      <c r="U51" s="50" t="s">
        <v>520</v>
      </c>
      <c r="V51" s="51" t="s">
        <v>480</v>
      </c>
      <c r="W51" s="61"/>
      <c r="X51" s="54" t="s">
        <v>481</v>
      </c>
      <c r="Y51" s="32"/>
    </row>
    <row r="52" spans="1:25" s="97" customFormat="1" ht="57" customHeight="1" x14ac:dyDescent="0.25">
      <c r="A52" s="45">
        <v>4</v>
      </c>
      <c r="B52" s="62" t="s">
        <v>18</v>
      </c>
      <c r="C52" s="47" t="s">
        <v>19</v>
      </c>
      <c r="D52" s="59" t="s">
        <v>507</v>
      </c>
      <c r="E52" s="62" t="s">
        <v>51</v>
      </c>
      <c r="F52" s="47" t="s">
        <v>377</v>
      </c>
      <c r="G52" s="47" t="s">
        <v>531</v>
      </c>
      <c r="H52" s="47" t="s">
        <v>425</v>
      </c>
      <c r="I52" s="47" t="s">
        <v>539</v>
      </c>
      <c r="J52" s="45" t="s">
        <v>62</v>
      </c>
      <c r="K52" s="47" t="s">
        <v>612</v>
      </c>
      <c r="L52" s="48" t="s">
        <v>162</v>
      </c>
      <c r="M52" s="45" t="s">
        <v>3</v>
      </c>
      <c r="N52" s="49">
        <v>22185000</v>
      </c>
      <c r="O52" s="49">
        <f t="shared" si="3"/>
        <v>26100000</v>
      </c>
      <c r="P52" s="49">
        <f t="shared" ref="P52" si="5">ROUNDUP((N52/0.85)*0.15,0)</f>
        <v>3915000</v>
      </c>
      <c r="Q52" s="45" t="s">
        <v>63</v>
      </c>
      <c r="R52" s="50">
        <v>44497</v>
      </c>
      <c r="S52" s="50">
        <v>44952</v>
      </c>
      <c r="T52" s="52">
        <v>45133</v>
      </c>
      <c r="U52" s="50" t="s">
        <v>520</v>
      </c>
      <c r="V52" s="51" t="s">
        <v>480</v>
      </c>
      <c r="W52" s="61"/>
      <c r="X52" s="90" t="s">
        <v>481</v>
      </c>
      <c r="Y52" s="32"/>
    </row>
    <row r="53" spans="1:25" s="97" customFormat="1" ht="18.95" customHeight="1" x14ac:dyDescent="0.25">
      <c r="A53" s="124" t="s">
        <v>610</v>
      </c>
      <c r="B53" s="125"/>
      <c r="C53" s="125"/>
      <c r="D53" s="125"/>
      <c r="E53" s="125"/>
      <c r="F53" s="125"/>
      <c r="G53" s="125"/>
      <c r="H53" s="125"/>
      <c r="I53" s="125"/>
      <c r="J53" s="125"/>
      <c r="K53" s="125"/>
      <c r="L53" s="125"/>
      <c r="M53" s="125"/>
      <c r="N53" s="125"/>
      <c r="O53" s="125"/>
      <c r="P53" s="125"/>
      <c r="Q53" s="125"/>
      <c r="R53" s="125"/>
      <c r="S53" s="125"/>
      <c r="T53" s="125"/>
      <c r="U53" s="125"/>
      <c r="V53" s="125"/>
      <c r="W53" s="125"/>
      <c r="X53" s="125"/>
      <c r="Y53" s="34"/>
    </row>
    <row r="54" spans="1:25" s="97" customFormat="1" ht="14.25" customHeight="1" x14ac:dyDescent="0.25">
      <c r="A54" s="45">
        <v>1</v>
      </c>
      <c r="B54" s="46" t="s">
        <v>1</v>
      </c>
      <c r="C54" s="47" t="s">
        <v>2</v>
      </c>
      <c r="D54" s="47" t="s">
        <v>496</v>
      </c>
      <c r="E54" s="45" t="s">
        <v>32</v>
      </c>
      <c r="F54" s="47" t="s">
        <v>312</v>
      </c>
      <c r="G54" s="47" t="s">
        <v>543</v>
      </c>
      <c r="H54" s="47" t="s">
        <v>420</v>
      </c>
      <c r="I54" s="47" t="s">
        <v>548</v>
      </c>
      <c r="J54" s="45" t="s">
        <v>164</v>
      </c>
      <c r="K54" s="47" t="s">
        <v>86</v>
      </c>
      <c r="L54" s="48" t="s">
        <v>162</v>
      </c>
      <c r="M54" s="45" t="s">
        <v>3</v>
      </c>
      <c r="N54" s="49">
        <v>10121536</v>
      </c>
      <c r="O54" s="49">
        <f>N54+P54</f>
        <v>11907690</v>
      </c>
      <c r="P54" s="49">
        <f>ROUNDUP((N54/0.85)*0.15,0)</f>
        <v>1786154</v>
      </c>
      <c r="Q54" s="45" t="s">
        <v>87</v>
      </c>
      <c r="R54" s="50">
        <v>45072</v>
      </c>
      <c r="S54" s="50">
        <v>45107</v>
      </c>
      <c r="T54" s="52">
        <v>45027</v>
      </c>
      <c r="U54" s="50" t="s">
        <v>520</v>
      </c>
      <c r="V54" s="51" t="s">
        <v>481</v>
      </c>
      <c r="W54" s="61" t="s">
        <v>492</v>
      </c>
      <c r="X54" s="54" t="s">
        <v>481</v>
      </c>
      <c r="Y54" s="37"/>
    </row>
    <row r="55" spans="1:25" s="97" customFormat="1" ht="38.25" customHeight="1" x14ac:dyDescent="0.25">
      <c r="A55" s="45">
        <v>1</v>
      </c>
      <c r="B55" s="46" t="s">
        <v>1</v>
      </c>
      <c r="C55" s="47" t="s">
        <v>2</v>
      </c>
      <c r="D55" s="47" t="s">
        <v>496</v>
      </c>
      <c r="E55" s="45" t="s">
        <v>32</v>
      </c>
      <c r="F55" s="47" t="s">
        <v>312</v>
      </c>
      <c r="G55" s="47" t="s">
        <v>543</v>
      </c>
      <c r="H55" s="47" t="s">
        <v>420</v>
      </c>
      <c r="I55" s="47" t="s">
        <v>548</v>
      </c>
      <c r="J55" s="45" t="s">
        <v>166</v>
      </c>
      <c r="K55" s="47" t="s">
        <v>370</v>
      </c>
      <c r="L55" s="48" t="s">
        <v>162</v>
      </c>
      <c r="M55" s="45" t="s">
        <v>3</v>
      </c>
      <c r="N55" s="49">
        <v>51765000</v>
      </c>
      <c r="O55" s="49">
        <f t="shared" ref="O55:O95" si="6">N55+P55</f>
        <v>60900000</v>
      </c>
      <c r="P55" s="49">
        <f t="shared" ref="P55:P76" si="7">ROUNDUP((N55/0.85)*0.15,0)</f>
        <v>9135000</v>
      </c>
      <c r="Q55" s="45" t="s">
        <v>87</v>
      </c>
      <c r="R55" s="69" t="s">
        <v>480</v>
      </c>
      <c r="S55" s="69" t="s">
        <v>481</v>
      </c>
      <c r="T55" s="51" t="s">
        <v>481</v>
      </c>
      <c r="U55" s="51" t="s">
        <v>521</v>
      </c>
      <c r="V55" s="69" t="s">
        <v>485</v>
      </c>
      <c r="W55" s="53"/>
      <c r="X55" s="54" t="s">
        <v>484</v>
      </c>
      <c r="Y55" s="32"/>
    </row>
    <row r="56" spans="1:25" s="97" customFormat="1" ht="29.25" customHeight="1" x14ac:dyDescent="0.25">
      <c r="A56" s="45">
        <v>1</v>
      </c>
      <c r="B56" s="46" t="s">
        <v>1</v>
      </c>
      <c r="C56" s="47" t="s">
        <v>2</v>
      </c>
      <c r="D56" s="47" t="s">
        <v>496</v>
      </c>
      <c r="E56" s="45" t="s">
        <v>32</v>
      </c>
      <c r="F56" s="47" t="s">
        <v>312</v>
      </c>
      <c r="G56" s="47" t="s">
        <v>544</v>
      </c>
      <c r="H56" s="47" t="s">
        <v>420</v>
      </c>
      <c r="I56" s="47" t="s">
        <v>548</v>
      </c>
      <c r="J56" s="45" t="s">
        <v>167</v>
      </c>
      <c r="K56" s="47" t="s">
        <v>88</v>
      </c>
      <c r="L56" s="48">
        <v>1</v>
      </c>
      <c r="M56" s="45" t="s">
        <v>3</v>
      </c>
      <c r="N56" s="49">
        <v>18020000</v>
      </c>
      <c r="O56" s="49">
        <f t="shared" si="6"/>
        <v>21200000</v>
      </c>
      <c r="P56" s="49">
        <f t="shared" si="7"/>
        <v>3180000</v>
      </c>
      <c r="Q56" s="45" t="s">
        <v>87</v>
      </c>
      <c r="R56" s="50">
        <v>45134</v>
      </c>
      <c r="S56" s="51" t="s">
        <v>631</v>
      </c>
      <c r="T56" s="52">
        <v>45110</v>
      </c>
      <c r="U56" s="51" t="s">
        <v>521</v>
      </c>
      <c r="V56" s="69" t="s">
        <v>481</v>
      </c>
      <c r="W56" s="53" t="s">
        <v>492</v>
      </c>
      <c r="X56" s="54" t="s">
        <v>481</v>
      </c>
      <c r="Y56" s="32"/>
    </row>
    <row r="57" spans="1:25" s="97" customFormat="1" ht="31.5" customHeight="1" x14ac:dyDescent="0.25">
      <c r="A57" s="45">
        <v>1</v>
      </c>
      <c r="B57" s="46" t="s">
        <v>1</v>
      </c>
      <c r="C57" s="47" t="s">
        <v>2</v>
      </c>
      <c r="D57" s="47" t="s">
        <v>496</v>
      </c>
      <c r="E57" s="45" t="s">
        <v>32</v>
      </c>
      <c r="F57" s="47" t="s">
        <v>312</v>
      </c>
      <c r="G57" s="47" t="s">
        <v>544</v>
      </c>
      <c r="H57" s="47" t="s">
        <v>420</v>
      </c>
      <c r="I57" s="47" t="s">
        <v>548</v>
      </c>
      <c r="J57" s="45" t="s">
        <v>168</v>
      </c>
      <c r="K57" s="47" t="s">
        <v>89</v>
      </c>
      <c r="L57" s="48" t="s">
        <v>162</v>
      </c>
      <c r="M57" s="45" t="s">
        <v>3</v>
      </c>
      <c r="N57" s="49">
        <v>5176500</v>
      </c>
      <c r="O57" s="49">
        <f t="shared" si="6"/>
        <v>6090000</v>
      </c>
      <c r="P57" s="49">
        <f t="shared" si="7"/>
        <v>913500</v>
      </c>
      <c r="Q57" s="45" t="s">
        <v>87</v>
      </c>
      <c r="R57" s="51" t="s">
        <v>481</v>
      </c>
      <c r="S57" s="69" t="s">
        <v>481</v>
      </c>
      <c r="T57" s="51" t="s">
        <v>481</v>
      </c>
      <c r="U57" s="51" t="s">
        <v>521</v>
      </c>
      <c r="V57" s="69" t="s">
        <v>485</v>
      </c>
      <c r="W57" s="53"/>
      <c r="X57" s="54" t="s">
        <v>484</v>
      </c>
      <c r="Y57" s="32"/>
    </row>
    <row r="58" spans="1:25" s="97" customFormat="1" ht="56.25" customHeight="1" x14ac:dyDescent="0.25">
      <c r="A58" s="45">
        <v>1</v>
      </c>
      <c r="B58" s="46" t="s">
        <v>1</v>
      </c>
      <c r="C58" s="47" t="s">
        <v>2</v>
      </c>
      <c r="D58" s="47" t="s">
        <v>496</v>
      </c>
      <c r="E58" s="45" t="s">
        <v>32</v>
      </c>
      <c r="F58" s="47" t="s">
        <v>312</v>
      </c>
      <c r="G58" s="47" t="s">
        <v>544</v>
      </c>
      <c r="H58" s="47" t="s">
        <v>422</v>
      </c>
      <c r="I58" s="47" t="s">
        <v>548</v>
      </c>
      <c r="J58" s="45" t="s">
        <v>172</v>
      </c>
      <c r="K58" s="47" t="s">
        <v>94</v>
      </c>
      <c r="L58" s="48" t="s">
        <v>162</v>
      </c>
      <c r="M58" s="45" t="s">
        <v>3</v>
      </c>
      <c r="N58" s="49">
        <v>16269000</v>
      </c>
      <c r="O58" s="49">
        <f>N58+P58</f>
        <v>19140000</v>
      </c>
      <c r="P58" s="49">
        <f>ROUNDUP((N58/0.85)*0.15,0)</f>
        <v>2871000</v>
      </c>
      <c r="Q58" s="45" t="s">
        <v>87</v>
      </c>
      <c r="R58" s="52">
        <v>45169</v>
      </c>
      <c r="S58" s="50">
        <v>45216</v>
      </c>
      <c r="T58" s="52">
        <v>45128</v>
      </c>
      <c r="U58" s="51" t="s">
        <v>520</v>
      </c>
      <c r="V58" s="69" t="s">
        <v>481</v>
      </c>
      <c r="W58" s="53"/>
      <c r="X58" s="54" t="s">
        <v>481</v>
      </c>
      <c r="Y58" s="32"/>
    </row>
    <row r="59" spans="1:25" s="97" customFormat="1" ht="22.5" customHeight="1" x14ac:dyDescent="0.25">
      <c r="A59" s="45">
        <v>1</v>
      </c>
      <c r="B59" s="46" t="s">
        <v>1</v>
      </c>
      <c r="C59" s="47" t="s">
        <v>2</v>
      </c>
      <c r="D59" s="47" t="s">
        <v>496</v>
      </c>
      <c r="E59" s="45" t="s">
        <v>32</v>
      </c>
      <c r="F59" s="47" t="s">
        <v>312</v>
      </c>
      <c r="G59" s="47" t="s">
        <v>544</v>
      </c>
      <c r="H59" s="47" t="s">
        <v>422</v>
      </c>
      <c r="I59" s="47" t="s">
        <v>548</v>
      </c>
      <c r="J59" s="45" t="s">
        <v>355</v>
      </c>
      <c r="K59" s="47" t="s">
        <v>356</v>
      </c>
      <c r="L59" s="48" t="s">
        <v>162</v>
      </c>
      <c r="M59" s="45" t="s">
        <v>3</v>
      </c>
      <c r="N59" s="49">
        <v>29580000</v>
      </c>
      <c r="O59" s="49">
        <f>N59+P59</f>
        <v>34800000</v>
      </c>
      <c r="P59" s="49">
        <f>ROUNDUP((N59/0.85)*0.15,0)</f>
        <v>5220000</v>
      </c>
      <c r="Q59" s="45" t="s">
        <v>87</v>
      </c>
      <c r="R59" s="52">
        <v>45169</v>
      </c>
      <c r="S59" s="69" t="s">
        <v>480</v>
      </c>
      <c r="T59" s="52">
        <v>45138</v>
      </c>
      <c r="U59" s="51" t="s">
        <v>520</v>
      </c>
      <c r="V59" s="69" t="s">
        <v>481</v>
      </c>
      <c r="W59" s="53"/>
      <c r="X59" s="54" t="s">
        <v>481</v>
      </c>
      <c r="Y59" s="32"/>
    </row>
    <row r="60" spans="1:25" s="97" customFormat="1" ht="22.5" customHeight="1" x14ac:dyDescent="0.25">
      <c r="A60" s="45">
        <v>1</v>
      </c>
      <c r="B60" s="46" t="s">
        <v>1</v>
      </c>
      <c r="C60" s="47" t="s">
        <v>2</v>
      </c>
      <c r="D60" s="47" t="s">
        <v>496</v>
      </c>
      <c r="E60" s="45" t="s">
        <v>33</v>
      </c>
      <c r="F60" s="47" t="s">
        <v>313</v>
      </c>
      <c r="G60" s="47" t="s">
        <v>523</v>
      </c>
      <c r="H60" s="70" t="s">
        <v>423</v>
      </c>
      <c r="I60" s="70" t="s">
        <v>524</v>
      </c>
      <c r="J60" s="45" t="s">
        <v>446</v>
      </c>
      <c r="K60" s="47" t="s">
        <v>456</v>
      </c>
      <c r="L60" s="48" t="s">
        <v>162</v>
      </c>
      <c r="M60" s="45" t="s">
        <v>3</v>
      </c>
      <c r="N60" s="49">
        <v>8500000</v>
      </c>
      <c r="O60" s="49">
        <f t="shared" si="6"/>
        <v>10000000</v>
      </c>
      <c r="P60" s="49">
        <f t="shared" si="7"/>
        <v>1500000</v>
      </c>
      <c r="Q60" s="45" t="s">
        <v>151</v>
      </c>
      <c r="R60" s="69" t="s">
        <v>480</v>
      </c>
      <c r="S60" s="69" t="s">
        <v>480</v>
      </c>
      <c r="T60" s="69" t="s">
        <v>480</v>
      </c>
      <c r="U60" s="51" t="s">
        <v>521</v>
      </c>
      <c r="V60" s="69" t="s">
        <v>485</v>
      </c>
      <c r="W60" s="53"/>
      <c r="X60" s="54" t="s">
        <v>485</v>
      </c>
      <c r="Y60" s="32"/>
    </row>
    <row r="61" spans="1:25" s="97" customFormat="1" ht="56.25" x14ac:dyDescent="0.25">
      <c r="A61" s="45">
        <v>1</v>
      </c>
      <c r="B61" s="46" t="s">
        <v>4</v>
      </c>
      <c r="C61" s="47" t="s">
        <v>5</v>
      </c>
      <c r="D61" s="47" t="s">
        <v>497</v>
      </c>
      <c r="E61" s="45" t="s">
        <v>34</v>
      </c>
      <c r="F61" s="47" t="s">
        <v>314</v>
      </c>
      <c r="G61" s="47" t="s">
        <v>525</v>
      </c>
      <c r="H61" s="47" t="s">
        <v>418</v>
      </c>
      <c r="I61" s="47" t="s">
        <v>533</v>
      </c>
      <c r="J61" s="45" t="s">
        <v>173</v>
      </c>
      <c r="K61" s="47" t="s">
        <v>471</v>
      </c>
      <c r="L61" s="48">
        <v>1</v>
      </c>
      <c r="M61" s="45" t="s">
        <v>3</v>
      </c>
      <c r="N61" s="49">
        <v>7000000</v>
      </c>
      <c r="O61" s="49">
        <f t="shared" si="6"/>
        <v>8235295</v>
      </c>
      <c r="P61" s="49">
        <f t="shared" si="7"/>
        <v>1235295</v>
      </c>
      <c r="Q61" s="45" t="s">
        <v>151</v>
      </c>
      <c r="R61" s="69" t="s">
        <v>480</v>
      </c>
      <c r="S61" s="69" t="s">
        <v>480</v>
      </c>
      <c r="T61" s="69" t="s">
        <v>480</v>
      </c>
      <c r="U61" s="51" t="s">
        <v>521</v>
      </c>
      <c r="V61" s="69" t="s">
        <v>481</v>
      </c>
      <c r="W61" s="53"/>
      <c r="X61" s="54" t="s">
        <v>485</v>
      </c>
      <c r="Y61" s="34"/>
    </row>
    <row r="62" spans="1:25" s="97" customFormat="1" ht="39" customHeight="1" x14ac:dyDescent="0.25">
      <c r="A62" s="45">
        <v>1</v>
      </c>
      <c r="B62" s="46" t="s">
        <v>4</v>
      </c>
      <c r="C62" s="47" t="s">
        <v>5</v>
      </c>
      <c r="D62" s="47" t="s">
        <v>497</v>
      </c>
      <c r="E62" s="45" t="s">
        <v>34</v>
      </c>
      <c r="F62" s="47" t="s">
        <v>314</v>
      </c>
      <c r="G62" s="47" t="s">
        <v>525</v>
      </c>
      <c r="H62" s="47" t="s">
        <v>418</v>
      </c>
      <c r="I62" s="47" t="s">
        <v>533</v>
      </c>
      <c r="J62" s="45" t="s">
        <v>173</v>
      </c>
      <c r="K62" s="47" t="s">
        <v>471</v>
      </c>
      <c r="L62" s="48">
        <v>2</v>
      </c>
      <c r="M62" s="45" t="s">
        <v>3</v>
      </c>
      <c r="N62" s="49">
        <v>10000000</v>
      </c>
      <c r="O62" s="49">
        <f t="shared" si="6"/>
        <v>11764706</v>
      </c>
      <c r="P62" s="49">
        <f t="shared" si="7"/>
        <v>1764706</v>
      </c>
      <c r="Q62" s="45" t="s">
        <v>151</v>
      </c>
      <c r="R62" s="69" t="s">
        <v>480</v>
      </c>
      <c r="S62" s="69" t="s">
        <v>480</v>
      </c>
      <c r="T62" s="69" t="s">
        <v>480</v>
      </c>
      <c r="U62" s="51" t="s">
        <v>521</v>
      </c>
      <c r="V62" s="69" t="s">
        <v>481</v>
      </c>
      <c r="W62" s="53"/>
      <c r="X62" s="54" t="s">
        <v>485</v>
      </c>
      <c r="Y62" s="32"/>
    </row>
    <row r="63" spans="1:25" s="97" customFormat="1" ht="39" customHeight="1" x14ac:dyDescent="0.25">
      <c r="A63" s="45">
        <v>1</v>
      </c>
      <c r="B63" s="46" t="s">
        <v>4</v>
      </c>
      <c r="C63" s="47" t="s">
        <v>5</v>
      </c>
      <c r="D63" s="47" t="s">
        <v>497</v>
      </c>
      <c r="E63" s="45" t="s">
        <v>34</v>
      </c>
      <c r="F63" s="47" t="s">
        <v>314</v>
      </c>
      <c r="G63" s="47" t="s">
        <v>525</v>
      </c>
      <c r="H63" s="47" t="s">
        <v>418</v>
      </c>
      <c r="I63" s="47" t="s">
        <v>533</v>
      </c>
      <c r="J63" s="45" t="s">
        <v>173</v>
      </c>
      <c r="K63" s="47" t="s">
        <v>471</v>
      </c>
      <c r="L63" s="48">
        <v>3</v>
      </c>
      <c r="M63" s="45" t="s">
        <v>3</v>
      </c>
      <c r="N63" s="49">
        <v>44973500</v>
      </c>
      <c r="O63" s="49">
        <f t="shared" si="6"/>
        <v>52910000</v>
      </c>
      <c r="P63" s="49">
        <f t="shared" si="7"/>
        <v>7936500</v>
      </c>
      <c r="Q63" s="45" t="s">
        <v>151</v>
      </c>
      <c r="R63" s="69" t="s">
        <v>480</v>
      </c>
      <c r="S63" s="69" t="s">
        <v>480</v>
      </c>
      <c r="T63" s="69" t="s">
        <v>480</v>
      </c>
      <c r="U63" s="51" t="s">
        <v>521</v>
      </c>
      <c r="V63" s="69" t="s">
        <v>481</v>
      </c>
      <c r="W63" s="53"/>
      <c r="X63" s="54" t="s">
        <v>485</v>
      </c>
      <c r="Y63" s="32"/>
    </row>
    <row r="64" spans="1:25" s="97" customFormat="1" ht="39" customHeight="1" x14ac:dyDescent="0.25">
      <c r="A64" s="45">
        <v>1</v>
      </c>
      <c r="B64" s="46" t="s">
        <v>4</v>
      </c>
      <c r="C64" s="47" t="s">
        <v>5</v>
      </c>
      <c r="D64" s="47" t="s">
        <v>497</v>
      </c>
      <c r="E64" s="45" t="s">
        <v>34</v>
      </c>
      <c r="F64" s="47" t="s">
        <v>314</v>
      </c>
      <c r="G64" s="47" t="s">
        <v>525</v>
      </c>
      <c r="H64" s="47" t="s">
        <v>418</v>
      </c>
      <c r="I64" s="47" t="s">
        <v>533</v>
      </c>
      <c r="J64" s="45" t="s">
        <v>174</v>
      </c>
      <c r="K64" s="47" t="s">
        <v>447</v>
      </c>
      <c r="L64" s="48" t="s">
        <v>162</v>
      </c>
      <c r="M64" s="45" t="s">
        <v>3</v>
      </c>
      <c r="N64" s="49">
        <f>42500000+16269000</f>
        <v>58769000</v>
      </c>
      <c r="O64" s="49">
        <f>N64+P64</f>
        <v>69140004</v>
      </c>
      <c r="P64" s="49">
        <f>ROUNDUP((N64/0.85)*0.15,0)+4</f>
        <v>10371004</v>
      </c>
      <c r="Q64" s="45" t="s">
        <v>151</v>
      </c>
      <c r="R64" s="51" t="s">
        <v>70</v>
      </c>
      <c r="S64" s="51" t="s">
        <v>70</v>
      </c>
      <c r="T64" s="52" t="s">
        <v>479</v>
      </c>
      <c r="U64" s="51" t="s">
        <v>521</v>
      </c>
      <c r="V64" s="69" t="s">
        <v>481</v>
      </c>
      <c r="W64" s="53"/>
      <c r="X64" s="54" t="s">
        <v>481</v>
      </c>
      <c r="Y64" s="32"/>
    </row>
    <row r="65" spans="1:25" s="97" customFormat="1" ht="57.75" customHeight="1" x14ac:dyDescent="0.25">
      <c r="A65" s="45">
        <v>1</v>
      </c>
      <c r="B65" s="46" t="s">
        <v>4</v>
      </c>
      <c r="C65" s="47" t="s">
        <v>5</v>
      </c>
      <c r="D65" s="47" t="s">
        <v>497</v>
      </c>
      <c r="E65" s="45" t="s">
        <v>34</v>
      </c>
      <c r="F65" s="47" t="s">
        <v>314</v>
      </c>
      <c r="G65" s="47" t="s">
        <v>525</v>
      </c>
      <c r="H65" s="47" t="s">
        <v>418</v>
      </c>
      <c r="I65" s="47" t="s">
        <v>533</v>
      </c>
      <c r="J65" s="45" t="s">
        <v>448</v>
      </c>
      <c r="K65" s="47" t="s">
        <v>466</v>
      </c>
      <c r="L65" s="48" t="s">
        <v>162</v>
      </c>
      <c r="M65" s="45" t="s">
        <v>3</v>
      </c>
      <c r="N65" s="49">
        <v>22865000</v>
      </c>
      <c r="O65" s="49">
        <f>N65+P65</f>
        <v>26900000</v>
      </c>
      <c r="P65" s="49">
        <f>ROUNDUP((N65/0.85)*0.15,0)</f>
        <v>4035000</v>
      </c>
      <c r="Q65" s="45" t="s">
        <v>151</v>
      </c>
      <c r="R65" s="50">
        <v>45022</v>
      </c>
      <c r="S65" s="50">
        <v>45066</v>
      </c>
      <c r="T65" s="52">
        <v>44879</v>
      </c>
      <c r="U65" s="55" t="s">
        <v>520</v>
      </c>
      <c r="V65" s="51" t="s">
        <v>625</v>
      </c>
      <c r="W65" s="61" t="s">
        <v>492</v>
      </c>
      <c r="X65" s="54" t="s">
        <v>479</v>
      </c>
      <c r="Y65" s="34"/>
    </row>
    <row r="66" spans="1:25" s="97" customFormat="1" ht="45.6" customHeight="1" x14ac:dyDescent="0.25">
      <c r="A66" s="45">
        <v>1</v>
      </c>
      <c r="B66" s="46" t="s">
        <v>4</v>
      </c>
      <c r="C66" s="47" t="s">
        <v>5</v>
      </c>
      <c r="D66" s="47" t="s">
        <v>497</v>
      </c>
      <c r="E66" s="45" t="s">
        <v>35</v>
      </c>
      <c r="F66" s="47" t="s">
        <v>315</v>
      </c>
      <c r="G66" s="47" t="s">
        <v>526</v>
      </c>
      <c r="H66" s="47" t="s">
        <v>424</v>
      </c>
      <c r="I66" s="47" t="s">
        <v>534</v>
      </c>
      <c r="J66" s="45" t="s">
        <v>175</v>
      </c>
      <c r="K66" s="47" t="s">
        <v>467</v>
      </c>
      <c r="L66" s="48" t="s">
        <v>162</v>
      </c>
      <c r="M66" s="45" t="s">
        <v>3</v>
      </c>
      <c r="N66" s="49">
        <v>6800000</v>
      </c>
      <c r="O66" s="49">
        <f t="shared" si="6"/>
        <v>8000000</v>
      </c>
      <c r="P66" s="49">
        <f t="shared" si="7"/>
        <v>1200000</v>
      </c>
      <c r="Q66" s="45" t="s">
        <v>151</v>
      </c>
      <c r="R66" s="51" t="s">
        <v>480</v>
      </c>
      <c r="S66" s="51" t="s">
        <v>480</v>
      </c>
      <c r="T66" s="69" t="s">
        <v>480</v>
      </c>
      <c r="U66" s="51" t="s">
        <v>521</v>
      </c>
      <c r="V66" s="69" t="s">
        <v>481</v>
      </c>
      <c r="W66" s="53"/>
      <c r="X66" s="54" t="s">
        <v>485</v>
      </c>
      <c r="Y66" s="34"/>
    </row>
    <row r="67" spans="1:25" s="97" customFormat="1" ht="45.75" customHeight="1" x14ac:dyDescent="0.25">
      <c r="A67" s="45">
        <v>1</v>
      </c>
      <c r="B67" s="46" t="s">
        <v>4</v>
      </c>
      <c r="C67" s="47" t="s">
        <v>5</v>
      </c>
      <c r="D67" s="47" t="s">
        <v>497</v>
      </c>
      <c r="E67" s="45" t="s">
        <v>36</v>
      </c>
      <c r="F67" s="47" t="s">
        <v>338</v>
      </c>
      <c r="G67" s="47" t="s">
        <v>527</v>
      </c>
      <c r="H67" s="47" t="s">
        <v>419</v>
      </c>
      <c r="I67" s="47" t="s">
        <v>535</v>
      </c>
      <c r="J67" s="45" t="s">
        <v>180</v>
      </c>
      <c r="K67" s="47" t="s">
        <v>343</v>
      </c>
      <c r="L67" s="48" t="s">
        <v>162</v>
      </c>
      <c r="M67" s="45" t="s">
        <v>3</v>
      </c>
      <c r="N67" s="49">
        <v>13489500</v>
      </c>
      <c r="O67" s="49">
        <f t="shared" si="6"/>
        <v>15870000</v>
      </c>
      <c r="P67" s="49">
        <f t="shared" si="7"/>
        <v>2380500</v>
      </c>
      <c r="Q67" s="45" t="s">
        <v>151</v>
      </c>
      <c r="R67" s="51" t="s">
        <v>70</v>
      </c>
      <c r="S67" s="51" t="s">
        <v>70</v>
      </c>
      <c r="T67" s="52">
        <v>44973</v>
      </c>
      <c r="U67" s="50" t="s">
        <v>521</v>
      </c>
      <c r="V67" s="69" t="s">
        <v>480</v>
      </c>
      <c r="W67" s="53"/>
      <c r="X67" s="54" t="s">
        <v>485</v>
      </c>
      <c r="Y67" s="32"/>
    </row>
    <row r="68" spans="1:25" s="97" customFormat="1" ht="46.5" customHeight="1" x14ac:dyDescent="0.25">
      <c r="A68" s="48">
        <v>1</v>
      </c>
      <c r="B68" s="62" t="s">
        <v>254</v>
      </c>
      <c r="C68" s="70" t="s">
        <v>13</v>
      </c>
      <c r="D68" s="59" t="s">
        <v>499</v>
      </c>
      <c r="E68" s="64" t="s">
        <v>255</v>
      </c>
      <c r="F68" s="47" t="s">
        <v>339</v>
      </c>
      <c r="G68" s="47" t="s">
        <v>568</v>
      </c>
      <c r="H68" s="47" t="s">
        <v>13</v>
      </c>
      <c r="I68" s="47" t="s">
        <v>572</v>
      </c>
      <c r="J68" s="60" t="s">
        <v>259</v>
      </c>
      <c r="K68" s="47" t="s">
        <v>140</v>
      </c>
      <c r="L68" s="48" t="s">
        <v>162</v>
      </c>
      <c r="M68" s="48" t="s">
        <v>3</v>
      </c>
      <c r="N68" s="49">
        <v>3697500</v>
      </c>
      <c r="O68" s="49">
        <f t="shared" si="6"/>
        <v>4350000</v>
      </c>
      <c r="P68" s="49">
        <f t="shared" si="7"/>
        <v>652500</v>
      </c>
      <c r="Q68" s="48" t="s">
        <v>273</v>
      </c>
      <c r="R68" s="50">
        <v>45072</v>
      </c>
      <c r="S68" s="50">
        <v>45111</v>
      </c>
      <c r="T68" s="52">
        <v>45092</v>
      </c>
      <c r="U68" s="50" t="s">
        <v>521</v>
      </c>
      <c r="V68" s="69" t="s">
        <v>480</v>
      </c>
      <c r="W68" s="61"/>
      <c r="X68" s="54" t="s">
        <v>481</v>
      </c>
      <c r="Y68" s="32"/>
    </row>
    <row r="69" spans="1:25" s="97" customFormat="1" ht="29.25" customHeight="1" x14ac:dyDescent="0.25">
      <c r="A69" s="48">
        <v>2</v>
      </c>
      <c r="B69" s="46" t="s">
        <v>8</v>
      </c>
      <c r="C69" s="47" t="s">
        <v>27</v>
      </c>
      <c r="D69" s="59" t="s">
        <v>500</v>
      </c>
      <c r="E69" s="48" t="s">
        <v>38</v>
      </c>
      <c r="F69" s="47" t="s">
        <v>316</v>
      </c>
      <c r="G69" s="47" t="s">
        <v>528</v>
      </c>
      <c r="H69" s="63" t="s">
        <v>397</v>
      </c>
      <c r="I69" s="47" t="s">
        <v>536</v>
      </c>
      <c r="J69" s="45" t="s">
        <v>183</v>
      </c>
      <c r="K69" s="47" t="s">
        <v>155</v>
      </c>
      <c r="L69" s="48" t="s">
        <v>162</v>
      </c>
      <c r="M69" s="48" t="s">
        <v>3</v>
      </c>
      <c r="N69" s="49">
        <v>48067500</v>
      </c>
      <c r="O69" s="49">
        <f t="shared" si="6"/>
        <v>56550000</v>
      </c>
      <c r="P69" s="49">
        <f t="shared" si="7"/>
        <v>8482500</v>
      </c>
      <c r="Q69" s="60" t="s">
        <v>478</v>
      </c>
      <c r="R69" s="51" t="s">
        <v>485</v>
      </c>
      <c r="S69" s="51" t="s">
        <v>485</v>
      </c>
      <c r="T69" s="50" t="s">
        <v>485</v>
      </c>
      <c r="U69" s="50" t="s">
        <v>521</v>
      </c>
      <c r="V69" s="51" t="s">
        <v>484</v>
      </c>
      <c r="W69" s="61"/>
      <c r="X69" s="54" t="s">
        <v>484</v>
      </c>
      <c r="Y69" s="32"/>
    </row>
    <row r="70" spans="1:25" s="97" customFormat="1" ht="65.25" customHeight="1" x14ac:dyDescent="0.25">
      <c r="A70" s="48">
        <v>2</v>
      </c>
      <c r="B70" s="46" t="s">
        <v>8</v>
      </c>
      <c r="C70" s="47" t="s">
        <v>27</v>
      </c>
      <c r="D70" s="59" t="s">
        <v>500</v>
      </c>
      <c r="E70" s="48" t="s">
        <v>38</v>
      </c>
      <c r="F70" s="47" t="s">
        <v>316</v>
      </c>
      <c r="G70" s="47" t="s">
        <v>528</v>
      </c>
      <c r="H70" s="63" t="s">
        <v>397</v>
      </c>
      <c r="I70" s="47" t="s">
        <v>536</v>
      </c>
      <c r="J70" s="48" t="s">
        <v>185</v>
      </c>
      <c r="K70" s="47" t="s">
        <v>432</v>
      </c>
      <c r="L70" s="48" t="s">
        <v>162</v>
      </c>
      <c r="M70" s="48" t="s">
        <v>3</v>
      </c>
      <c r="N70" s="49">
        <v>16269000</v>
      </c>
      <c r="O70" s="49">
        <f t="shared" si="6"/>
        <v>19140000</v>
      </c>
      <c r="P70" s="49">
        <f t="shared" si="7"/>
        <v>2871000</v>
      </c>
      <c r="Q70" s="48" t="s">
        <v>87</v>
      </c>
      <c r="R70" s="51" t="s">
        <v>481</v>
      </c>
      <c r="S70" s="51" t="s">
        <v>481</v>
      </c>
      <c r="T70" s="50" t="s">
        <v>481</v>
      </c>
      <c r="U70" s="50" t="s">
        <v>521</v>
      </c>
      <c r="V70" s="51" t="s">
        <v>485</v>
      </c>
      <c r="W70" s="61"/>
      <c r="X70" s="54" t="s">
        <v>485</v>
      </c>
      <c r="Y70" s="32"/>
    </row>
    <row r="71" spans="1:25" s="97" customFormat="1" ht="65.25" customHeight="1" x14ac:dyDescent="0.25">
      <c r="A71" s="45">
        <v>2</v>
      </c>
      <c r="B71" s="62" t="s">
        <v>8</v>
      </c>
      <c r="C71" s="47" t="s">
        <v>27</v>
      </c>
      <c r="D71" s="59" t="s">
        <v>500</v>
      </c>
      <c r="E71" s="45" t="s">
        <v>40</v>
      </c>
      <c r="F71" s="47" t="s">
        <v>317</v>
      </c>
      <c r="G71" s="47" t="s">
        <v>541</v>
      </c>
      <c r="H71" s="63" t="s">
        <v>399</v>
      </c>
      <c r="I71" s="47" t="s">
        <v>542</v>
      </c>
      <c r="J71" s="45" t="s">
        <v>187</v>
      </c>
      <c r="K71" s="47" t="s">
        <v>120</v>
      </c>
      <c r="L71" s="48">
        <v>1</v>
      </c>
      <c r="M71" s="45" t="s">
        <v>3</v>
      </c>
      <c r="N71" s="49">
        <v>29547951</v>
      </c>
      <c r="O71" s="49">
        <f t="shared" si="6"/>
        <v>34762296</v>
      </c>
      <c r="P71" s="49">
        <f t="shared" si="7"/>
        <v>5214345</v>
      </c>
      <c r="Q71" s="60" t="s">
        <v>105</v>
      </c>
      <c r="R71" s="50">
        <v>45197</v>
      </c>
      <c r="S71" s="51" t="s">
        <v>631</v>
      </c>
      <c r="T71" s="52">
        <v>45210</v>
      </c>
      <c r="U71" s="50" t="s">
        <v>521</v>
      </c>
      <c r="V71" s="69" t="s">
        <v>481</v>
      </c>
      <c r="W71" s="53"/>
      <c r="X71" s="54" t="s">
        <v>485</v>
      </c>
      <c r="Y71" s="32"/>
    </row>
    <row r="72" spans="1:25" s="97" customFormat="1" ht="29.25" customHeight="1" x14ac:dyDescent="0.25">
      <c r="A72" s="45">
        <v>2</v>
      </c>
      <c r="B72" s="62" t="s">
        <v>8</v>
      </c>
      <c r="C72" s="47" t="s">
        <v>27</v>
      </c>
      <c r="D72" s="59" t="s">
        <v>500</v>
      </c>
      <c r="E72" s="45" t="s">
        <v>40</v>
      </c>
      <c r="F72" s="47" t="s">
        <v>317</v>
      </c>
      <c r="G72" s="47" t="s">
        <v>541</v>
      </c>
      <c r="H72" s="63" t="s">
        <v>399</v>
      </c>
      <c r="I72" s="47" t="s">
        <v>542</v>
      </c>
      <c r="J72" s="45" t="s">
        <v>188</v>
      </c>
      <c r="K72" s="47" t="s">
        <v>121</v>
      </c>
      <c r="L72" s="48">
        <v>2</v>
      </c>
      <c r="M72" s="45" t="s">
        <v>3</v>
      </c>
      <c r="N72" s="49">
        <v>38472703</v>
      </c>
      <c r="O72" s="49">
        <f t="shared" si="6"/>
        <v>45262004</v>
      </c>
      <c r="P72" s="49">
        <f t="shared" si="7"/>
        <v>6789301</v>
      </c>
      <c r="Q72" s="45" t="s">
        <v>105</v>
      </c>
      <c r="R72" s="51" t="s">
        <v>481</v>
      </c>
      <c r="S72" s="51" t="s">
        <v>485</v>
      </c>
      <c r="T72" s="51" t="s">
        <v>481</v>
      </c>
      <c r="U72" s="51" t="s">
        <v>521</v>
      </c>
      <c r="V72" s="69" t="s">
        <v>485</v>
      </c>
      <c r="W72" s="53"/>
      <c r="X72" s="54" t="s">
        <v>484</v>
      </c>
      <c r="Y72" s="34"/>
    </row>
    <row r="73" spans="1:25" s="97" customFormat="1" ht="39.75" customHeight="1" x14ac:dyDescent="0.25">
      <c r="A73" s="45">
        <v>2</v>
      </c>
      <c r="B73" s="62" t="s">
        <v>8</v>
      </c>
      <c r="C73" s="47" t="s">
        <v>27</v>
      </c>
      <c r="D73" s="59" t="s">
        <v>500</v>
      </c>
      <c r="E73" s="45" t="s">
        <v>40</v>
      </c>
      <c r="F73" s="47" t="s">
        <v>317</v>
      </c>
      <c r="G73" s="47" t="s">
        <v>541</v>
      </c>
      <c r="H73" s="63" t="s">
        <v>399</v>
      </c>
      <c r="I73" s="47" t="s">
        <v>542</v>
      </c>
      <c r="J73" s="45" t="s">
        <v>189</v>
      </c>
      <c r="K73" s="47" t="s">
        <v>367</v>
      </c>
      <c r="L73" s="48">
        <v>2</v>
      </c>
      <c r="M73" s="45" t="s">
        <v>3</v>
      </c>
      <c r="N73" s="49">
        <v>1912500</v>
      </c>
      <c r="O73" s="49">
        <f>N73+P73</f>
        <v>2250000</v>
      </c>
      <c r="P73" s="49">
        <f>ROUNDUP((N73/0.85)*0.15,0)</f>
        <v>337500</v>
      </c>
      <c r="Q73" s="45" t="s">
        <v>122</v>
      </c>
      <c r="R73" s="51" t="s">
        <v>480</v>
      </c>
      <c r="S73" s="51" t="s">
        <v>480</v>
      </c>
      <c r="T73" s="50">
        <v>45155</v>
      </c>
      <c r="U73" s="51" t="s">
        <v>520</v>
      </c>
      <c r="V73" s="86" t="s">
        <v>481</v>
      </c>
      <c r="W73" s="71"/>
      <c r="X73" s="72" t="s">
        <v>481</v>
      </c>
      <c r="Y73" s="34"/>
    </row>
    <row r="74" spans="1:25" s="97" customFormat="1" ht="24" customHeight="1" x14ac:dyDescent="0.25">
      <c r="A74" s="45">
        <v>2</v>
      </c>
      <c r="B74" s="62" t="s">
        <v>8</v>
      </c>
      <c r="C74" s="47" t="s">
        <v>27</v>
      </c>
      <c r="D74" s="59" t="s">
        <v>500</v>
      </c>
      <c r="E74" s="45" t="s">
        <v>40</v>
      </c>
      <c r="F74" s="47" t="s">
        <v>317</v>
      </c>
      <c r="G74" s="47" t="s">
        <v>541</v>
      </c>
      <c r="H74" s="63" t="s">
        <v>399</v>
      </c>
      <c r="I74" s="47" t="s">
        <v>542</v>
      </c>
      <c r="J74" s="45" t="s">
        <v>189</v>
      </c>
      <c r="K74" s="47" t="s">
        <v>367</v>
      </c>
      <c r="L74" s="48">
        <v>3</v>
      </c>
      <c r="M74" s="45" t="s">
        <v>3</v>
      </c>
      <c r="N74" s="49">
        <v>43569345</v>
      </c>
      <c r="O74" s="49">
        <f>N74+P74</f>
        <v>51258053</v>
      </c>
      <c r="P74" s="49">
        <f>ROUNDUP((N74/0.85)*0.15,0)</f>
        <v>7688708</v>
      </c>
      <c r="Q74" s="45" t="s">
        <v>122</v>
      </c>
      <c r="R74" s="51" t="s">
        <v>622</v>
      </c>
      <c r="S74" s="51" t="s">
        <v>481</v>
      </c>
      <c r="T74" s="51" t="s">
        <v>481</v>
      </c>
      <c r="U74" s="51" t="s">
        <v>520</v>
      </c>
      <c r="V74" s="51" t="s">
        <v>481</v>
      </c>
      <c r="W74" s="61"/>
      <c r="X74" s="54" t="s">
        <v>485</v>
      </c>
      <c r="Y74" s="38"/>
    </row>
    <row r="75" spans="1:25" s="97" customFormat="1" ht="24" customHeight="1" x14ac:dyDescent="0.25">
      <c r="A75" s="45">
        <v>2</v>
      </c>
      <c r="B75" s="62" t="s">
        <v>8</v>
      </c>
      <c r="C75" s="47" t="s">
        <v>27</v>
      </c>
      <c r="D75" s="59" t="s">
        <v>500</v>
      </c>
      <c r="E75" s="45" t="s">
        <v>40</v>
      </c>
      <c r="F75" s="47" t="s">
        <v>317</v>
      </c>
      <c r="G75" s="47" t="s">
        <v>541</v>
      </c>
      <c r="H75" s="63" t="s">
        <v>399</v>
      </c>
      <c r="I75" s="47" t="s">
        <v>542</v>
      </c>
      <c r="J75" s="45" t="s">
        <v>189</v>
      </c>
      <c r="K75" s="47" t="s">
        <v>367</v>
      </c>
      <c r="L75" s="48">
        <v>4</v>
      </c>
      <c r="M75" s="45" t="s">
        <v>3</v>
      </c>
      <c r="N75" s="49">
        <v>287555</v>
      </c>
      <c r="O75" s="49">
        <f t="shared" si="6"/>
        <v>338300</v>
      </c>
      <c r="P75" s="49">
        <f t="shared" si="7"/>
        <v>50745</v>
      </c>
      <c r="Q75" s="45" t="s">
        <v>122</v>
      </c>
      <c r="R75" s="51" t="s">
        <v>482</v>
      </c>
      <c r="S75" s="51" t="s">
        <v>482</v>
      </c>
      <c r="T75" s="50" t="s">
        <v>486</v>
      </c>
      <c r="U75" s="50" t="s">
        <v>521</v>
      </c>
      <c r="V75" s="51" t="s">
        <v>487</v>
      </c>
      <c r="W75" s="61"/>
      <c r="X75" s="54" t="s">
        <v>488</v>
      </c>
      <c r="Y75" s="32"/>
    </row>
    <row r="76" spans="1:25" s="97" customFormat="1" ht="29.25" customHeight="1" x14ac:dyDescent="0.25">
      <c r="A76" s="45">
        <v>2</v>
      </c>
      <c r="B76" s="62" t="s">
        <v>8</v>
      </c>
      <c r="C76" s="47"/>
      <c r="D76" s="59"/>
      <c r="E76" s="45" t="s">
        <v>40</v>
      </c>
      <c r="F76" s="47"/>
      <c r="G76" s="47"/>
      <c r="H76" s="63"/>
      <c r="I76" s="47"/>
      <c r="J76" s="45" t="s">
        <v>189</v>
      </c>
      <c r="K76" s="47" t="s">
        <v>367</v>
      </c>
      <c r="L76" s="48">
        <v>5</v>
      </c>
      <c r="M76" s="45" t="s">
        <v>3</v>
      </c>
      <c r="N76" s="49">
        <v>6583526</v>
      </c>
      <c r="O76" s="49">
        <f t="shared" si="6"/>
        <v>7745325</v>
      </c>
      <c r="P76" s="49">
        <f t="shared" si="7"/>
        <v>1161799</v>
      </c>
      <c r="Q76" s="45" t="s">
        <v>122</v>
      </c>
      <c r="R76" s="51" t="s">
        <v>482</v>
      </c>
      <c r="S76" s="51" t="s">
        <v>482</v>
      </c>
      <c r="T76" s="51" t="s">
        <v>486</v>
      </c>
      <c r="U76" s="50"/>
      <c r="V76" s="51" t="s">
        <v>487</v>
      </c>
      <c r="W76" s="61"/>
      <c r="X76" s="54" t="s">
        <v>488</v>
      </c>
      <c r="Y76" s="32"/>
    </row>
    <row r="77" spans="1:25" s="97" customFormat="1" ht="29.25" customHeight="1" x14ac:dyDescent="0.25">
      <c r="A77" s="45">
        <v>2</v>
      </c>
      <c r="B77" s="62" t="s">
        <v>9</v>
      </c>
      <c r="C77" s="47" t="s">
        <v>10</v>
      </c>
      <c r="D77" s="59" t="s">
        <v>501</v>
      </c>
      <c r="E77" s="45" t="s">
        <v>41</v>
      </c>
      <c r="F77" s="47" t="s">
        <v>318</v>
      </c>
      <c r="G77" s="47" t="s">
        <v>577</v>
      </c>
      <c r="H77" s="47" t="s">
        <v>585</v>
      </c>
      <c r="I77" s="47" t="s">
        <v>589</v>
      </c>
      <c r="J77" s="45" t="s">
        <v>347</v>
      </c>
      <c r="K77" s="47" t="s">
        <v>348</v>
      </c>
      <c r="L77" s="48">
        <v>1</v>
      </c>
      <c r="M77" s="45" t="s">
        <v>3</v>
      </c>
      <c r="N77" s="49">
        <v>51559916</v>
      </c>
      <c r="O77" s="49">
        <f t="shared" si="6"/>
        <v>60658725</v>
      </c>
      <c r="P77" s="49">
        <f>ROUND((N77/0.85)*0.15,0)</f>
        <v>9098809</v>
      </c>
      <c r="Q77" s="60" t="s">
        <v>105</v>
      </c>
      <c r="R77" s="51" t="s">
        <v>481</v>
      </c>
      <c r="S77" s="51" t="s">
        <v>485</v>
      </c>
      <c r="T77" s="51" t="s">
        <v>481</v>
      </c>
      <c r="U77" s="51" t="s">
        <v>521</v>
      </c>
      <c r="V77" s="98" t="s">
        <v>485</v>
      </c>
      <c r="W77" s="73"/>
      <c r="X77" s="54" t="s">
        <v>485</v>
      </c>
      <c r="Y77" s="32"/>
    </row>
    <row r="78" spans="1:25" s="97" customFormat="1" ht="52.5" customHeight="1" x14ac:dyDescent="0.25">
      <c r="A78" s="45">
        <v>2</v>
      </c>
      <c r="B78" s="62" t="s">
        <v>9</v>
      </c>
      <c r="C78" s="47" t="s">
        <v>10</v>
      </c>
      <c r="D78" s="59" t="s">
        <v>501</v>
      </c>
      <c r="E78" s="45" t="s">
        <v>43</v>
      </c>
      <c r="F78" s="47" t="s">
        <v>320</v>
      </c>
      <c r="G78" s="47" t="s">
        <v>580</v>
      </c>
      <c r="H78" s="63" t="s">
        <v>586</v>
      </c>
      <c r="I78" s="47" t="s">
        <v>591</v>
      </c>
      <c r="J78" s="64" t="s">
        <v>194</v>
      </c>
      <c r="K78" s="47" t="s">
        <v>126</v>
      </c>
      <c r="L78" s="48" t="s">
        <v>162</v>
      </c>
      <c r="M78" s="45" t="s">
        <v>3</v>
      </c>
      <c r="N78" s="49">
        <v>9243750</v>
      </c>
      <c r="O78" s="49">
        <f t="shared" si="6"/>
        <v>10875000</v>
      </c>
      <c r="P78" s="49">
        <f>ROUNDUP((N78/0.85)*0.15,0)</f>
        <v>1631250</v>
      </c>
      <c r="Q78" s="60" t="s">
        <v>105</v>
      </c>
      <c r="R78" s="51" t="s">
        <v>485</v>
      </c>
      <c r="S78" s="51" t="s">
        <v>484</v>
      </c>
      <c r="T78" s="51" t="s">
        <v>485</v>
      </c>
      <c r="U78" s="51" t="s">
        <v>521</v>
      </c>
      <c r="V78" s="69" t="s">
        <v>484</v>
      </c>
      <c r="W78" s="53"/>
      <c r="X78" s="54" t="s">
        <v>482</v>
      </c>
      <c r="Y78" s="34"/>
    </row>
    <row r="79" spans="1:25" s="97" customFormat="1" ht="29.25" customHeight="1" x14ac:dyDescent="0.25">
      <c r="A79" s="45">
        <v>2</v>
      </c>
      <c r="B79" s="62" t="s">
        <v>9</v>
      </c>
      <c r="C79" s="47"/>
      <c r="D79" s="59"/>
      <c r="E79" s="45" t="s">
        <v>43</v>
      </c>
      <c r="F79" s="47"/>
      <c r="G79" s="47"/>
      <c r="H79" s="63"/>
      <c r="I79" s="47"/>
      <c r="J79" s="64" t="s">
        <v>196</v>
      </c>
      <c r="K79" s="47" t="s">
        <v>128</v>
      </c>
      <c r="L79" s="48">
        <v>1</v>
      </c>
      <c r="M79" s="45" t="s">
        <v>3</v>
      </c>
      <c r="N79" s="74">
        <v>2500000</v>
      </c>
      <c r="O79" s="49">
        <f t="shared" si="6"/>
        <v>2941177</v>
      </c>
      <c r="P79" s="49">
        <f>ROUNDUP((N79/0.85)*0.15,0)</f>
        <v>441177</v>
      </c>
      <c r="Q79" s="60" t="s">
        <v>105</v>
      </c>
      <c r="R79" s="51" t="s">
        <v>622</v>
      </c>
      <c r="S79" s="51" t="s">
        <v>481</v>
      </c>
      <c r="T79" s="51" t="s">
        <v>481</v>
      </c>
      <c r="U79" s="51"/>
      <c r="V79" s="69" t="s">
        <v>481</v>
      </c>
      <c r="W79" s="53"/>
      <c r="X79" s="54" t="s">
        <v>485</v>
      </c>
      <c r="Y79" s="34"/>
    </row>
    <row r="80" spans="1:25" s="97" customFormat="1" ht="38.25" customHeight="1" x14ac:dyDescent="0.25">
      <c r="A80" s="45">
        <v>2</v>
      </c>
      <c r="B80" s="62" t="s">
        <v>9</v>
      </c>
      <c r="C80" s="47" t="s">
        <v>10</v>
      </c>
      <c r="D80" s="59" t="s">
        <v>501</v>
      </c>
      <c r="E80" s="45" t="s">
        <v>43</v>
      </c>
      <c r="F80" s="47" t="s">
        <v>320</v>
      </c>
      <c r="G80" s="47" t="s">
        <v>580</v>
      </c>
      <c r="H80" s="63" t="s">
        <v>586</v>
      </c>
      <c r="I80" s="47" t="s">
        <v>591</v>
      </c>
      <c r="J80" s="64" t="s">
        <v>196</v>
      </c>
      <c r="K80" s="47" t="s">
        <v>128</v>
      </c>
      <c r="L80" s="48">
        <v>2</v>
      </c>
      <c r="M80" s="45" t="s">
        <v>3</v>
      </c>
      <c r="N80" s="74">
        <v>2500000</v>
      </c>
      <c r="O80" s="49">
        <f t="shared" si="6"/>
        <v>2941177</v>
      </c>
      <c r="P80" s="49">
        <f>ROUNDUP((N80/0.85)*0.15,0)</f>
        <v>441177</v>
      </c>
      <c r="Q80" s="60" t="s">
        <v>105</v>
      </c>
      <c r="R80" s="51" t="s">
        <v>622</v>
      </c>
      <c r="S80" s="51" t="s">
        <v>481</v>
      </c>
      <c r="T80" s="51" t="s">
        <v>481</v>
      </c>
      <c r="U80" s="51" t="s">
        <v>521</v>
      </c>
      <c r="V80" s="69" t="s">
        <v>481</v>
      </c>
      <c r="W80" s="53"/>
      <c r="X80" s="54" t="s">
        <v>485</v>
      </c>
      <c r="Y80" s="34"/>
    </row>
    <row r="81" spans="1:25" s="97" customFormat="1" ht="48" customHeight="1" x14ac:dyDescent="0.25">
      <c r="A81" s="45">
        <v>2</v>
      </c>
      <c r="B81" s="62" t="s">
        <v>9</v>
      </c>
      <c r="C81" s="47"/>
      <c r="D81" s="59"/>
      <c r="E81" s="45" t="s">
        <v>43</v>
      </c>
      <c r="F81" s="47"/>
      <c r="G81" s="47"/>
      <c r="H81" s="63"/>
      <c r="I81" s="47"/>
      <c r="J81" s="45" t="s">
        <v>198</v>
      </c>
      <c r="K81" s="47" t="s">
        <v>130</v>
      </c>
      <c r="L81" s="48">
        <v>1</v>
      </c>
      <c r="M81" s="45" t="s">
        <v>3</v>
      </c>
      <c r="N81" s="74">
        <v>4225717</v>
      </c>
      <c r="O81" s="49">
        <f>N81+P81</f>
        <v>4971432</v>
      </c>
      <c r="P81" s="74">
        <v>745715</v>
      </c>
      <c r="Q81" s="45" t="s">
        <v>105</v>
      </c>
      <c r="R81" s="50">
        <v>45169</v>
      </c>
      <c r="S81" s="50">
        <v>45205</v>
      </c>
      <c r="T81" s="50">
        <v>45174</v>
      </c>
      <c r="U81" s="50"/>
      <c r="V81" s="69" t="s">
        <v>481</v>
      </c>
      <c r="W81" s="53"/>
      <c r="X81" s="54" t="s">
        <v>485</v>
      </c>
      <c r="Y81" s="34"/>
    </row>
    <row r="82" spans="1:25" s="97" customFormat="1" ht="36" customHeight="1" x14ac:dyDescent="0.25">
      <c r="A82" s="45">
        <v>2</v>
      </c>
      <c r="B82" s="62" t="s">
        <v>9</v>
      </c>
      <c r="C82" s="47" t="s">
        <v>10</v>
      </c>
      <c r="D82" s="59" t="s">
        <v>501</v>
      </c>
      <c r="E82" s="45" t="s">
        <v>43</v>
      </c>
      <c r="F82" s="47" t="s">
        <v>320</v>
      </c>
      <c r="G82" s="47" t="s">
        <v>581</v>
      </c>
      <c r="H82" s="63" t="s">
        <v>586</v>
      </c>
      <c r="I82" s="47" t="s">
        <v>591</v>
      </c>
      <c r="J82" s="45" t="s">
        <v>198</v>
      </c>
      <c r="K82" s="47" t="s">
        <v>130</v>
      </c>
      <c r="L82" s="48">
        <v>2</v>
      </c>
      <c r="M82" s="45" t="s">
        <v>3</v>
      </c>
      <c r="N82" s="74">
        <v>845143</v>
      </c>
      <c r="O82" s="49">
        <f>N82+P82</f>
        <v>994286</v>
      </c>
      <c r="P82" s="74">
        <v>149143</v>
      </c>
      <c r="Q82" s="45" t="s">
        <v>105</v>
      </c>
      <c r="R82" s="50">
        <v>45169</v>
      </c>
      <c r="S82" s="50">
        <v>45205</v>
      </c>
      <c r="T82" s="50">
        <v>45174</v>
      </c>
      <c r="U82" s="50" t="s">
        <v>520</v>
      </c>
      <c r="V82" s="51" t="s">
        <v>481</v>
      </c>
      <c r="W82" s="61"/>
      <c r="X82" s="54" t="s">
        <v>486</v>
      </c>
      <c r="Y82" s="34"/>
    </row>
    <row r="83" spans="1:25" s="97" customFormat="1" ht="35.25" customHeight="1" x14ac:dyDescent="0.25">
      <c r="A83" s="45">
        <v>2</v>
      </c>
      <c r="B83" s="62" t="s">
        <v>9</v>
      </c>
      <c r="C83" s="47" t="s">
        <v>10</v>
      </c>
      <c r="D83" s="59" t="s">
        <v>501</v>
      </c>
      <c r="E83" s="45" t="s">
        <v>43</v>
      </c>
      <c r="F83" s="47" t="s">
        <v>320</v>
      </c>
      <c r="G83" s="47" t="s">
        <v>580</v>
      </c>
      <c r="H83" s="63" t="s">
        <v>586</v>
      </c>
      <c r="I83" s="47" t="s">
        <v>591</v>
      </c>
      <c r="J83" s="64" t="s">
        <v>200</v>
      </c>
      <c r="K83" s="47" t="s">
        <v>430</v>
      </c>
      <c r="L83" s="48" t="s">
        <v>162</v>
      </c>
      <c r="M83" s="45" t="s">
        <v>3</v>
      </c>
      <c r="N83" s="49">
        <v>2822173</v>
      </c>
      <c r="O83" s="49">
        <f t="shared" si="6"/>
        <v>3320204</v>
      </c>
      <c r="P83" s="49">
        <f>ROUND((N83/0.85)*0.15,0)</f>
        <v>498031</v>
      </c>
      <c r="Q83" s="45" t="s">
        <v>105</v>
      </c>
      <c r="R83" s="50">
        <v>45169</v>
      </c>
      <c r="S83" s="50">
        <v>45195</v>
      </c>
      <c r="T83" s="52">
        <v>45175</v>
      </c>
      <c r="U83" s="51" t="s">
        <v>521</v>
      </c>
      <c r="V83" s="69" t="s">
        <v>481</v>
      </c>
      <c r="W83" s="53"/>
      <c r="X83" s="72" t="s">
        <v>485</v>
      </c>
      <c r="Y83" s="34"/>
    </row>
    <row r="84" spans="1:25" s="97" customFormat="1" ht="48" customHeight="1" x14ac:dyDescent="0.25">
      <c r="A84" s="45">
        <v>2</v>
      </c>
      <c r="B84" s="62" t="s">
        <v>11</v>
      </c>
      <c r="C84" s="47" t="s">
        <v>26</v>
      </c>
      <c r="D84" s="59" t="s">
        <v>502</v>
      </c>
      <c r="E84" s="45" t="s">
        <v>44</v>
      </c>
      <c r="F84" s="47" t="s">
        <v>321</v>
      </c>
      <c r="G84" s="47" t="s">
        <v>569</v>
      </c>
      <c r="H84" s="47" t="s">
        <v>403</v>
      </c>
      <c r="I84" s="47" t="s">
        <v>573</v>
      </c>
      <c r="J84" s="64" t="s">
        <v>203</v>
      </c>
      <c r="K84" s="47" t="s">
        <v>137</v>
      </c>
      <c r="L84" s="48" t="s">
        <v>162</v>
      </c>
      <c r="M84" s="45" t="s">
        <v>3</v>
      </c>
      <c r="N84" s="49">
        <f>17207554+5284836</f>
        <v>22492390</v>
      </c>
      <c r="O84" s="49">
        <f t="shared" si="6"/>
        <v>26461636</v>
      </c>
      <c r="P84" s="49">
        <f>ROUNDUP((N84/0.85)*0.15,0)</f>
        <v>3969246</v>
      </c>
      <c r="Q84" s="48" t="s">
        <v>273</v>
      </c>
      <c r="R84" s="51" t="s">
        <v>480</v>
      </c>
      <c r="S84" s="51" t="s">
        <v>481</v>
      </c>
      <c r="T84" s="51" t="s">
        <v>480</v>
      </c>
      <c r="U84" s="51" t="s">
        <v>521</v>
      </c>
      <c r="V84" s="51" t="s">
        <v>481</v>
      </c>
      <c r="W84" s="61"/>
      <c r="X84" s="54" t="s">
        <v>485</v>
      </c>
      <c r="Y84" s="40"/>
    </row>
    <row r="85" spans="1:25" s="97" customFormat="1" ht="29.25" customHeight="1" x14ac:dyDescent="0.25">
      <c r="A85" s="45">
        <v>2</v>
      </c>
      <c r="B85" s="62" t="s">
        <v>11</v>
      </c>
      <c r="C85" s="47" t="s">
        <v>26</v>
      </c>
      <c r="D85" s="59" t="s">
        <v>502</v>
      </c>
      <c r="E85" s="45" t="s">
        <v>44</v>
      </c>
      <c r="F85" s="47" t="s">
        <v>321</v>
      </c>
      <c r="G85" s="47" t="s">
        <v>569</v>
      </c>
      <c r="H85" s="47" t="s">
        <v>403</v>
      </c>
      <c r="I85" s="47" t="s">
        <v>573</v>
      </c>
      <c r="J85" s="64" t="s">
        <v>381</v>
      </c>
      <c r="K85" s="47" t="s">
        <v>383</v>
      </c>
      <c r="L85" s="48" t="s">
        <v>162</v>
      </c>
      <c r="M85" s="45" t="s">
        <v>3</v>
      </c>
      <c r="N85" s="49">
        <v>18094768</v>
      </c>
      <c r="O85" s="49">
        <f t="shared" si="6"/>
        <v>21287963</v>
      </c>
      <c r="P85" s="49">
        <f>ROUNDUP((N85/0.85)*0.15,0)</f>
        <v>3193195</v>
      </c>
      <c r="Q85" s="48" t="s">
        <v>273</v>
      </c>
      <c r="R85" s="50">
        <v>45106</v>
      </c>
      <c r="S85" s="50">
        <v>45180</v>
      </c>
      <c r="T85" s="52">
        <v>45124</v>
      </c>
      <c r="U85" s="50" t="s">
        <v>521</v>
      </c>
      <c r="V85" s="69" t="s">
        <v>480</v>
      </c>
      <c r="W85" s="53"/>
      <c r="X85" s="54" t="s">
        <v>481</v>
      </c>
      <c r="Y85" s="32"/>
    </row>
    <row r="86" spans="1:25" s="97" customFormat="1" ht="29.25" customHeight="1" x14ac:dyDescent="0.25">
      <c r="A86" s="45">
        <v>2</v>
      </c>
      <c r="B86" s="62" t="s">
        <v>11</v>
      </c>
      <c r="C86" s="47" t="s">
        <v>26</v>
      </c>
      <c r="D86" s="59" t="s">
        <v>502</v>
      </c>
      <c r="E86" s="45" t="s">
        <v>44</v>
      </c>
      <c r="F86" s="47" t="s">
        <v>321</v>
      </c>
      <c r="G86" s="47" t="s">
        <v>569</v>
      </c>
      <c r="H86" s="47" t="s">
        <v>403</v>
      </c>
      <c r="I86" s="47" t="s">
        <v>573</v>
      </c>
      <c r="J86" s="64" t="s">
        <v>382</v>
      </c>
      <c r="K86" s="47" t="s">
        <v>462</v>
      </c>
      <c r="L86" s="48" t="s">
        <v>162</v>
      </c>
      <c r="M86" s="45" t="s">
        <v>3</v>
      </c>
      <c r="N86" s="49">
        <v>3000000</v>
      </c>
      <c r="O86" s="49">
        <f t="shared" si="6"/>
        <v>3529412</v>
      </c>
      <c r="P86" s="49">
        <f>ROUND((N86/0.85)*0.15,0)</f>
        <v>529412</v>
      </c>
      <c r="Q86" s="48" t="s">
        <v>273</v>
      </c>
      <c r="R86" s="51" t="s">
        <v>480</v>
      </c>
      <c r="S86" s="51" t="s">
        <v>480</v>
      </c>
      <c r="T86" s="69" t="s">
        <v>480</v>
      </c>
      <c r="U86" s="51" t="s">
        <v>521</v>
      </c>
      <c r="V86" s="69" t="s">
        <v>481</v>
      </c>
      <c r="W86" s="53"/>
      <c r="X86" s="54" t="s">
        <v>485</v>
      </c>
      <c r="Y86" s="32"/>
    </row>
    <row r="87" spans="1:25" s="97" customFormat="1" ht="29.25" customHeight="1" x14ac:dyDescent="0.25">
      <c r="A87" s="45">
        <v>3</v>
      </c>
      <c r="B87" s="62" t="s">
        <v>12</v>
      </c>
      <c r="C87" s="47" t="s">
        <v>28</v>
      </c>
      <c r="D87" s="59" t="s">
        <v>504</v>
      </c>
      <c r="E87" s="45" t="s">
        <v>45</v>
      </c>
      <c r="F87" s="66" t="s">
        <v>322</v>
      </c>
      <c r="G87" s="47" t="s">
        <v>571</v>
      </c>
      <c r="H87" s="47" t="s">
        <v>405</v>
      </c>
      <c r="I87" s="47" t="s">
        <v>575</v>
      </c>
      <c r="J87" s="60" t="s">
        <v>261</v>
      </c>
      <c r="K87" s="47" t="s">
        <v>141</v>
      </c>
      <c r="L87" s="48" t="s">
        <v>162</v>
      </c>
      <c r="M87" s="45" t="s">
        <v>147</v>
      </c>
      <c r="N87" s="49">
        <f>285117584-117584</f>
        <v>285000000</v>
      </c>
      <c r="O87" s="49">
        <f>N87+P87</f>
        <v>335294118</v>
      </c>
      <c r="P87" s="49">
        <f>ROUND((N87/0.85)*0.15,0)</f>
        <v>50294118</v>
      </c>
      <c r="Q87" s="48" t="s">
        <v>273</v>
      </c>
      <c r="R87" s="50">
        <v>45072</v>
      </c>
      <c r="S87" s="50">
        <v>45118</v>
      </c>
      <c r="T87" s="52">
        <v>45139</v>
      </c>
      <c r="U87" s="50" t="s">
        <v>520</v>
      </c>
      <c r="V87" s="69" t="s">
        <v>481</v>
      </c>
      <c r="W87" s="53"/>
      <c r="X87" s="54" t="s">
        <v>481</v>
      </c>
      <c r="Y87" s="32"/>
    </row>
    <row r="88" spans="1:25" s="97" customFormat="1" ht="30" customHeight="1" x14ac:dyDescent="0.25">
      <c r="A88" s="45">
        <v>3</v>
      </c>
      <c r="B88" s="62" t="s">
        <v>12</v>
      </c>
      <c r="C88" s="47" t="s">
        <v>28</v>
      </c>
      <c r="D88" s="59" t="s">
        <v>504</v>
      </c>
      <c r="E88" s="45" t="s">
        <v>45</v>
      </c>
      <c r="F88" s="66" t="s">
        <v>322</v>
      </c>
      <c r="G88" s="47" t="s">
        <v>571</v>
      </c>
      <c r="H88" s="47" t="s">
        <v>405</v>
      </c>
      <c r="I88" s="47" t="s">
        <v>575</v>
      </c>
      <c r="J88" s="60" t="s">
        <v>263</v>
      </c>
      <c r="K88" s="47" t="s">
        <v>144</v>
      </c>
      <c r="L88" s="48" t="s">
        <v>162</v>
      </c>
      <c r="M88" s="45" t="s">
        <v>147</v>
      </c>
      <c r="N88" s="49">
        <f>73950000-50000</f>
        <v>73900000</v>
      </c>
      <c r="O88" s="49">
        <f>N88+P88</f>
        <v>86941177</v>
      </c>
      <c r="P88" s="49">
        <f>ROUNDUP((N88/0.85)*0.15,0)</f>
        <v>13041177</v>
      </c>
      <c r="Q88" s="48" t="s">
        <v>273</v>
      </c>
      <c r="R88" s="50">
        <v>45072</v>
      </c>
      <c r="S88" s="50">
        <v>45118</v>
      </c>
      <c r="T88" s="50">
        <v>45216</v>
      </c>
      <c r="U88" s="50" t="s">
        <v>520</v>
      </c>
      <c r="V88" s="69" t="s">
        <v>481</v>
      </c>
      <c r="W88" s="53"/>
      <c r="X88" s="54" t="s">
        <v>481</v>
      </c>
      <c r="Y88" s="32"/>
    </row>
    <row r="89" spans="1:25" s="97" customFormat="1" ht="29.25" customHeight="1" x14ac:dyDescent="0.25">
      <c r="A89" s="45">
        <v>3</v>
      </c>
      <c r="B89" s="62" t="s">
        <v>12</v>
      </c>
      <c r="C89" s="47" t="s">
        <v>28</v>
      </c>
      <c r="D89" s="59" t="s">
        <v>504</v>
      </c>
      <c r="E89" s="45" t="s">
        <v>45</v>
      </c>
      <c r="F89" s="66" t="s">
        <v>322</v>
      </c>
      <c r="G89" s="47" t="s">
        <v>571</v>
      </c>
      <c r="H89" s="47" t="s">
        <v>405</v>
      </c>
      <c r="I89" s="47" t="s">
        <v>575</v>
      </c>
      <c r="J89" s="60" t="s">
        <v>272</v>
      </c>
      <c r="K89" s="47" t="s">
        <v>146</v>
      </c>
      <c r="L89" s="48" t="s">
        <v>162</v>
      </c>
      <c r="M89" s="45" t="s">
        <v>147</v>
      </c>
      <c r="N89" s="49">
        <v>14790000</v>
      </c>
      <c r="O89" s="49">
        <f t="shared" si="6"/>
        <v>17400000</v>
      </c>
      <c r="P89" s="49">
        <f>ROUNDUP((N89/0.85)*0.15,0)</f>
        <v>2610000</v>
      </c>
      <c r="Q89" s="48" t="s">
        <v>273</v>
      </c>
      <c r="R89" s="51" t="s">
        <v>479</v>
      </c>
      <c r="S89" s="51" t="s">
        <v>480</v>
      </c>
      <c r="T89" s="69" t="s">
        <v>479</v>
      </c>
      <c r="U89" s="50" t="s">
        <v>521</v>
      </c>
      <c r="V89" s="69" t="s">
        <v>480</v>
      </c>
      <c r="W89" s="53"/>
      <c r="X89" s="54" t="s">
        <v>481</v>
      </c>
      <c r="Y89" s="32"/>
    </row>
    <row r="90" spans="1:25" s="97" customFormat="1" ht="29.25" customHeight="1" x14ac:dyDescent="0.25">
      <c r="A90" s="45">
        <v>3</v>
      </c>
      <c r="B90" s="62" t="s">
        <v>12</v>
      </c>
      <c r="C90" s="47" t="s">
        <v>28</v>
      </c>
      <c r="D90" s="59" t="s">
        <v>504</v>
      </c>
      <c r="E90" s="45" t="s">
        <v>45</v>
      </c>
      <c r="F90" s="66" t="s">
        <v>322</v>
      </c>
      <c r="G90" s="66"/>
      <c r="H90" s="47" t="s">
        <v>405</v>
      </c>
      <c r="I90" s="47"/>
      <c r="J90" s="60" t="s">
        <v>380</v>
      </c>
      <c r="K90" s="47" t="s">
        <v>142</v>
      </c>
      <c r="L90" s="48" t="s">
        <v>162</v>
      </c>
      <c r="M90" s="45" t="s">
        <v>147</v>
      </c>
      <c r="N90" s="49">
        <v>47000000</v>
      </c>
      <c r="O90" s="49">
        <f t="shared" si="6"/>
        <v>55294118</v>
      </c>
      <c r="P90" s="49">
        <f>ROUND((N90/0.85)*0.15,0)</f>
        <v>8294118</v>
      </c>
      <c r="Q90" s="48" t="s">
        <v>274</v>
      </c>
      <c r="R90" s="51" t="s">
        <v>481</v>
      </c>
      <c r="S90" s="51" t="s">
        <v>485</v>
      </c>
      <c r="T90" s="50" t="s">
        <v>485</v>
      </c>
      <c r="U90" s="50" t="s">
        <v>521</v>
      </c>
      <c r="V90" s="69" t="s">
        <v>484</v>
      </c>
      <c r="W90" s="53" t="s">
        <v>597</v>
      </c>
      <c r="X90" s="54" t="s">
        <v>483</v>
      </c>
      <c r="Y90" s="32"/>
    </row>
    <row r="91" spans="1:25" s="97" customFormat="1" ht="30" customHeight="1" x14ac:dyDescent="0.25">
      <c r="A91" s="45">
        <v>4</v>
      </c>
      <c r="B91" s="62" t="s">
        <v>14</v>
      </c>
      <c r="C91" s="47" t="s">
        <v>15</v>
      </c>
      <c r="D91" s="59" t="s">
        <v>505</v>
      </c>
      <c r="E91" s="45" t="s">
        <v>46</v>
      </c>
      <c r="F91" s="47" t="s">
        <v>378</v>
      </c>
      <c r="G91" s="47" t="s">
        <v>593</v>
      </c>
      <c r="H91" s="47" t="s">
        <v>410</v>
      </c>
      <c r="I91" s="47" t="s">
        <v>595</v>
      </c>
      <c r="J91" s="45" t="s">
        <v>210</v>
      </c>
      <c r="K91" s="47" t="s">
        <v>107</v>
      </c>
      <c r="L91" s="48" t="s">
        <v>162</v>
      </c>
      <c r="M91" s="45" t="s">
        <v>3</v>
      </c>
      <c r="N91" s="49">
        <f>128507454-13847257</f>
        <v>114660197</v>
      </c>
      <c r="O91" s="49">
        <f>N91+P91</f>
        <v>134894350</v>
      </c>
      <c r="P91" s="49">
        <f>ROUNDUP((N91/0.85)*0.15,0)</f>
        <v>20234153</v>
      </c>
      <c r="Q91" s="45" t="s">
        <v>74</v>
      </c>
      <c r="R91" s="50">
        <v>44833</v>
      </c>
      <c r="S91" s="50">
        <v>44952</v>
      </c>
      <c r="T91" s="50">
        <v>45009</v>
      </c>
      <c r="U91" s="50" t="s">
        <v>520</v>
      </c>
      <c r="V91" s="51" t="s">
        <v>481</v>
      </c>
      <c r="W91" s="61" t="s">
        <v>604</v>
      </c>
      <c r="X91" s="54" t="s">
        <v>481</v>
      </c>
      <c r="Y91" s="32"/>
    </row>
    <row r="92" spans="1:25" s="97" customFormat="1" ht="50.25" customHeight="1" x14ac:dyDescent="0.25">
      <c r="A92" s="45">
        <v>4</v>
      </c>
      <c r="B92" s="62" t="s">
        <v>14</v>
      </c>
      <c r="C92" s="47" t="s">
        <v>15</v>
      </c>
      <c r="D92" s="59" t="s">
        <v>505</v>
      </c>
      <c r="E92" s="62" t="s">
        <v>47</v>
      </c>
      <c r="F92" s="47" t="s">
        <v>362</v>
      </c>
      <c r="G92" s="47" t="s">
        <v>594</v>
      </c>
      <c r="H92" s="47" t="s">
        <v>411</v>
      </c>
      <c r="I92" s="47" t="s">
        <v>596</v>
      </c>
      <c r="J92" s="45" t="s">
        <v>215</v>
      </c>
      <c r="K92" s="47" t="s">
        <v>112</v>
      </c>
      <c r="L92" s="48" t="s">
        <v>162</v>
      </c>
      <c r="M92" s="45" t="s">
        <v>159</v>
      </c>
      <c r="N92" s="49">
        <v>12575937</v>
      </c>
      <c r="O92" s="49">
        <f t="shared" si="6"/>
        <v>14795220</v>
      </c>
      <c r="P92" s="49">
        <f t="shared" ref="P92:P105" si="8">ROUNDUP((N92/0.85)*0.15,0)</f>
        <v>2219283</v>
      </c>
      <c r="Q92" s="45" t="s">
        <v>74</v>
      </c>
      <c r="R92" s="50">
        <v>45071</v>
      </c>
      <c r="S92" s="50">
        <v>45111</v>
      </c>
      <c r="T92" s="50">
        <v>45107</v>
      </c>
      <c r="U92" s="50" t="s">
        <v>521</v>
      </c>
      <c r="V92" s="69" t="s">
        <v>480</v>
      </c>
      <c r="W92" s="53"/>
      <c r="X92" s="54" t="s">
        <v>481</v>
      </c>
      <c r="Y92" s="32"/>
    </row>
    <row r="93" spans="1:25" s="97" customFormat="1" ht="65.25" customHeight="1" x14ac:dyDescent="0.25">
      <c r="A93" s="45">
        <v>4</v>
      </c>
      <c r="B93" s="62" t="s">
        <v>14</v>
      </c>
      <c r="C93" s="47" t="s">
        <v>15</v>
      </c>
      <c r="D93" s="59" t="s">
        <v>505</v>
      </c>
      <c r="E93" s="62" t="s">
        <v>47</v>
      </c>
      <c r="F93" s="47" t="s">
        <v>362</v>
      </c>
      <c r="G93" s="47" t="s">
        <v>594</v>
      </c>
      <c r="H93" s="47" t="s">
        <v>411</v>
      </c>
      <c r="I93" s="47" t="s">
        <v>596</v>
      </c>
      <c r="J93" s="45" t="s">
        <v>216</v>
      </c>
      <c r="K93" s="47" t="s">
        <v>252</v>
      </c>
      <c r="L93" s="48" t="s">
        <v>162</v>
      </c>
      <c r="M93" s="45" t="s">
        <v>159</v>
      </c>
      <c r="N93" s="49">
        <v>961350</v>
      </c>
      <c r="O93" s="49">
        <f t="shared" si="6"/>
        <v>1131000</v>
      </c>
      <c r="P93" s="49">
        <f t="shared" si="8"/>
        <v>169650</v>
      </c>
      <c r="Q93" s="45" t="s">
        <v>74</v>
      </c>
      <c r="R93" s="51" t="s">
        <v>480</v>
      </c>
      <c r="S93" s="51" t="s">
        <v>481</v>
      </c>
      <c r="T93" s="69" t="s">
        <v>480</v>
      </c>
      <c r="U93" s="50" t="s">
        <v>521</v>
      </c>
      <c r="V93" s="69" t="s">
        <v>481</v>
      </c>
      <c r="W93" s="53"/>
      <c r="X93" s="54" t="s">
        <v>485</v>
      </c>
      <c r="Y93" s="32"/>
    </row>
    <row r="94" spans="1:25" s="97" customFormat="1" ht="74.25" customHeight="1" x14ac:dyDescent="0.25">
      <c r="A94" s="45">
        <v>4</v>
      </c>
      <c r="B94" s="62" t="s">
        <v>14</v>
      </c>
      <c r="C94" s="47" t="s">
        <v>15</v>
      </c>
      <c r="D94" s="59" t="s">
        <v>505</v>
      </c>
      <c r="E94" s="62" t="s">
        <v>47</v>
      </c>
      <c r="F94" s="47" t="s">
        <v>362</v>
      </c>
      <c r="G94" s="47" t="s">
        <v>594</v>
      </c>
      <c r="H94" s="47" t="s">
        <v>411</v>
      </c>
      <c r="I94" s="47" t="s">
        <v>596</v>
      </c>
      <c r="J94" s="45" t="s">
        <v>217</v>
      </c>
      <c r="K94" s="47" t="s">
        <v>251</v>
      </c>
      <c r="L94" s="48" t="s">
        <v>162</v>
      </c>
      <c r="M94" s="45" t="s">
        <v>159</v>
      </c>
      <c r="N94" s="49">
        <v>443700</v>
      </c>
      <c r="O94" s="49">
        <f t="shared" si="6"/>
        <v>522000</v>
      </c>
      <c r="P94" s="49">
        <f t="shared" si="8"/>
        <v>78300</v>
      </c>
      <c r="Q94" s="45" t="s">
        <v>74</v>
      </c>
      <c r="R94" s="51" t="s">
        <v>480</v>
      </c>
      <c r="S94" s="51" t="s">
        <v>481</v>
      </c>
      <c r="T94" s="69" t="s">
        <v>480</v>
      </c>
      <c r="U94" s="50" t="s">
        <v>521</v>
      </c>
      <c r="V94" s="75" t="s">
        <v>481</v>
      </c>
      <c r="W94" s="53"/>
      <c r="X94" s="54" t="s">
        <v>485</v>
      </c>
      <c r="Y94" s="32"/>
    </row>
    <row r="95" spans="1:25" s="97" customFormat="1" ht="49.5" customHeight="1" x14ac:dyDescent="0.25">
      <c r="A95" s="45">
        <v>4</v>
      </c>
      <c r="B95" s="62" t="s">
        <v>14</v>
      </c>
      <c r="C95" s="47" t="s">
        <v>15</v>
      </c>
      <c r="D95" s="59" t="s">
        <v>505</v>
      </c>
      <c r="E95" s="62" t="s">
        <v>47</v>
      </c>
      <c r="F95" s="47" t="s">
        <v>362</v>
      </c>
      <c r="G95" s="47" t="s">
        <v>594</v>
      </c>
      <c r="H95" s="47" t="s">
        <v>411</v>
      </c>
      <c r="I95" s="47" t="s">
        <v>596</v>
      </c>
      <c r="J95" s="45" t="s">
        <v>360</v>
      </c>
      <c r="K95" s="47" t="s">
        <v>114</v>
      </c>
      <c r="L95" s="48" t="s">
        <v>162</v>
      </c>
      <c r="M95" s="45" t="s">
        <v>159</v>
      </c>
      <c r="N95" s="49">
        <v>14790000</v>
      </c>
      <c r="O95" s="49">
        <f t="shared" si="6"/>
        <v>17400000</v>
      </c>
      <c r="P95" s="49">
        <f t="shared" si="8"/>
        <v>2610000</v>
      </c>
      <c r="Q95" s="45" t="s">
        <v>74</v>
      </c>
      <c r="R95" s="50">
        <v>45197</v>
      </c>
      <c r="S95" s="51" t="s">
        <v>631</v>
      </c>
      <c r="T95" s="69" t="s">
        <v>480</v>
      </c>
      <c r="U95" s="50" t="s">
        <v>521</v>
      </c>
      <c r="V95" s="69" t="s">
        <v>481</v>
      </c>
      <c r="W95" s="53"/>
      <c r="X95" s="54" t="s">
        <v>481</v>
      </c>
      <c r="Y95" s="32"/>
    </row>
    <row r="96" spans="1:25" s="97" customFormat="1" ht="35.25" customHeight="1" x14ac:dyDescent="0.25">
      <c r="A96" s="45">
        <v>4</v>
      </c>
      <c r="B96" s="62" t="s">
        <v>14</v>
      </c>
      <c r="C96" s="47" t="s">
        <v>15</v>
      </c>
      <c r="D96" s="59" t="s">
        <v>505</v>
      </c>
      <c r="E96" s="62" t="s">
        <v>47</v>
      </c>
      <c r="F96" s="47" t="s">
        <v>362</v>
      </c>
      <c r="G96" s="47" t="s">
        <v>594</v>
      </c>
      <c r="H96" s="47" t="s">
        <v>411</v>
      </c>
      <c r="I96" s="47" t="s">
        <v>596</v>
      </c>
      <c r="J96" s="45" t="s">
        <v>361</v>
      </c>
      <c r="K96" s="47" t="s">
        <v>116</v>
      </c>
      <c r="L96" s="48" t="s">
        <v>162</v>
      </c>
      <c r="M96" s="45" t="s">
        <v>159</v>
      </c>
      <c r="N96" s="49">
        <v>2588250</v>
      </c>
      <c r="O96" s="49">
        <f t="shared" ref="O96:O132" si="9">N96+P96</f>
        <v>3045000</v>
      </c>
      <c r="P96" s="49">
        <f t="shared" si="8"/>
        <v>456750</v>
      </c>
      <c r="Q96" s="45" t="s">
        <v>74</v>
      </c>
      <c r="R96" s="50">
        <v>45197</v>
      </c>
      <c r="S96" s="51" t="s">
        <v>631</v>
      </c>
      <c r="T96" s="69" t="s">
        <v>480</v>
      </c>
      <c r="U96" s="50" t="s">
        <v>521</v>
      </c>
      <c r="V96" s="69" t="s">
        <v>481</v>
      </c>
      <c r="W96" s="53"/>
      <c r="X96" s="54" t="s">
        <v>481</v>
      </c>
      <c r="Y96" s="32"/>
    </row>
    <row r="97" spans="1:25" s="97" customFormat="1" ht="123.75" x14ac:dyDescent="0.25">
      <c r="A97" s="45">
        <v>4</v>
      </c>
      <c r="B97" s="62" t="s">
        <v>16</v>
      </c>
      <c r="C97" s="47" t="s">
        <v>17</v>
      </c>
      <c r="D97" s="59" t="s">
        <v>506</v>
      </c>
      <c r="E97" s="62" t="s">
        <v>58</v>
      </c>
      <c r="F97" s="47" t="s">
        <v>375</v>
      </c>
      <c r="G97" s="47" t="s">
        <v>545</v>
      </c>
      <c r="H97" s="47" t="s">
        <v>414</v>
      </c>
      <c r="I97" s="47" t="s">
        <v>549</v>
      </c>
      <c r="J97" s="45" t="s">
        <v>218</v>
      </c>
      <c r="K97" s="47" t="s">
        <v>95</v>
      </c>
      <c r="L97" s="48" t="s">
        <v>162</v>
      </c>
      <c r="M97" s="45" t="s">
        <v>3</v>
      </c>
      <c r="N97" s="49">
        <v>3697500</v>
      </c>
      <c r="O97" s="49">
        <f>N97+P97</f>
        <v>4350000</v>
      </c>
      <c r="P97" s="49">
        <f>ROUNDUP((N97/0.85)*0.15,0)</f>
        <v>652500</v>
      </c>
      <c r="Q97" s="45" t="s">
        <v>87</v>
      </c>
      <c r="R97" s="51" t="s">
        <v>623</v>
      </c>
      <c r="S97" s="51" t="s">
        <v>624</v>
      </c>
      <c r="T97" s="50" t="s">
        <v>623</v>
      </c>
      <c r="U97" s="50" t="s">
        <v>520</v>
      </c>
      <c r="V97" s="69" t="s">
        <v>624</v>
      </c>
      <c r="W97" s="53"/>
      <c r="X97" s="54" t="s">
        <v>624</v>
      </c>
      <c r="Y97" s="34"/>
    </row>
    <row r="98" spans="1:25" s="97" customFormat="1" ht="123.75" x14ac:dyDescent="0.25">
      <c r="A98" s="45">
        <v>4</v>
      </c>
      <c r="B98" s="62" t="s">
        <v>16</v>
      </c>
      <c r="C98" s="47" t="s">
        <v>17</v>
      </c>
      <c r="D98" s="59" t="s">
        <v>506</v>
      </c>
      <c r="E98" s="62" t="s">
        <v>58</v>
      </c>
      <c r="F98" s="47" t="s">
        <v>375</v>
      </c>
      <c r="G98" s="47" t="s">
        <v>545</v>
      </c>
      <c r="H98" s="47" t="s">
        <v>414</v>
      </c>
      <c r="I98" s="47" t="s">
        <v>549</v>
      </c>
      <c r="J98" s="45" t="s">
        <v>219</v>
      </c>
      <c r="K98" s="47" t="s">
        <v>96</v>
      </c>
      <c r="L98" s="48" t="s">
        <v>162</v>
      </c>
      <c r="M98" s="45" t="s">
        <v>3</v>
      </c>
      <c r="N98" s="49">
        <v>1479000</v>
      </c>
      <c r="O98" s="49">
        <f>N98+P98</f>
        <v>1740000</v>
      </c>
      <c r="P98" s="49">
        <f>ROUNDUP((N98/0.85)*0.15,0)</f>
        <v>261000</v>
      </c>
      <c r="Q98" s="45" t="s">
        <v>87</v>
      </c>
      <c r="R98" s="51" t="s">
        <v>623</v>
      </c>
      <c r="S98" s="51" t="s">
        <v>624</v>
      </c>
      <c r="T98" s="50" t="s">
        <v>623</v>
      </c>
      <c r="U98" s="50" t="s">
        <v>520</v>
      </c>
      <c r="V98" s="69" t="s">
        <v>624</v>
      </c>
      <c r="W98" s="53"/>
      <c r="X98" s="54" t="s">
        <v>624</v>
      </c>
      <c r="Y98" s="34"/>
    </row>
    <row r="99" spans="1:25" s="97" customFormat="1" ht="69" customHeight="1" x14ac:dyDescent="0.25">
      <c r="A99" s="45">
        <v>4</v>
      </c>
      <c r="B99" s="62" t="s">
        <v>16</v>
      </c>
      <c r="C99" s="47" t="s">
        <v>17</v>
      </c>
      <c r="D99" s="59" t="s">
        <v>506</v>
      </c>
      <c r="E99" s="62" t="s">
        <v>58</v>
      </c>
      <c r="F99" s="47" t="s">
        <v>376</v>
      </c>
      <c r="G99" s="47" t="s">
        <v>545</v>
      </c>
      <c r="H99" s="47" t="s">
        <v>414</v>
      </c>
      <c r="I99" s="47" t="s">
        <v>549</v>
      </c>
      <c r="J99" s="45" t="s">
        <v>220</v>
      </c>
      <c r="K99" s="47" t="s">
        <v>433</v>
      </c>
      <c r="L99" s="48" t="s">
        <v>162</v>
      </c>
      <c r="M99" s="45" t="s">
        <v>3</v>
      </c>
      <c r="N99" s="49">
        <v>14790000</v>
      </c>
      <c r="O99" s="49">
        <f t="shared" si="9"/>
        <v>17400000</v>
      </c>
      <c r="P99" s="49">
        <f t="shared" si="8"/>
        <v>2610000</v>
      </c>
      <c r="Q99" s="45" t="s">
        <v>87</v>
      </c>
      <c r="R99" s="50">
        <v>45106</v>
      </c>
      <c r="S99" s="50">
        <v>45156</v>
      </c>
      <c r="T99" s="50">
        <v>45098</v>
      </c>
      <c r="U99" s="50" t="s">
        <v>521</v>
      </c>
      <c r="V99" s="69" t="s">
        <v>481</v>
      </c>
      <c r="W99" s="53"/>
      <c r="X99" s="54" t="s">
        <v>485</v>
      </c>
      <c r="Y99" s="32"/>
    </row>
    <row r="100" spans="1:25" s="97" customFormat="1" ht="70.5" customHeight="1" x14ac:dyDescent="0.25">
      <c r="A100" s="45">
        <v>4</v>
      </c>
      <c r="B100" s="62" t="s">
        <v>16</v>
      </c>
      <c r="C100" s="47" t="s">
        <v>17</v>
      </c>
      <c r="D100" s="59" t="s">
        <v>506</v>
      </c>
      <c r="E100" s="62" t="s">
        <v>58</v>
      </c>
      <c r="F100" s="47" t="s">
        <v>375</v>
      </c>
      <c r="G100" s="47" t="s">
        <v>545</v>
      </c>
      <c r="H100" s="47" t="s">
        <v>414</v>
      </c>
      <c r="I100" s="47" t="s">
        <v>549</v>
      </c>
      <c r="J100" s="45" t="s">
        <v>222</v>
      </c>
      <c r="K100" s="47" t="s">
        <v>435</v>
      </c>
      <c r="L100" s="48">
        <v>1</v>
      </c>
      <c r="M100" s="45" t="s">
        <v>3</v>
      </c>
      <c r="N100" s="49">
        <v>28000000</v>
      </c>
      <c r="O100" s="49">
        <f>N100+P100</f>
        <v>32941177</v>
      </c>
      <c r="P100" s="49">
        <f>ROUNDUP((N100/0.85)*0.15,0)</f>
        <v>4941177</v>
      </c>
      <c r="Q100" s="48" t="s">
        <v>87</v>
      </c>
      <c r="R100" s="51" t="s">
        <v>481</v>
      </c>
      <c r="S100" s="51" t="s">
        <v>485</v>
      </c>
      <c r="T100" s="50" t="s">
        <v>480</v>
      </c>
      <c r="U100" s="50" t="s">
        <v>520</v>
      </c>
      <c r="V100" s="69" t="s">
        <v>481</v>
      </c>
      <c r="W100" s="53"/>
      <c r="X100" s="54" t="s">
        <v>485</v>
      </c>
      <c r="Y100" s="32"/>
    </row>
    <row r="101" spans="1:25" s="97" customFormat="1" ht="66.75" customHeight="1" x14ac:dyDescent="0.25">
      <c r="A101" s="45">
        <v>4</v>
      </c>
      <c r="B101" s="62" t="s">
        <v>16</v>
      </c>
      <c r="C101" s="47"/>
      <c r="D101" s="59"/>
      <c r="E101" s="62" t="s">
        <v>58</v>
      </c>
      <c r="F101" s="47"/>
      <c r="G101" s="47"/>
      <c r="H101" s="47"/>
      <c r="I101" s="47"/>
      <c r="J101" s="45" t="s">
        <v>222</v>
      </c>
      <c r="K101" s="47" t="s">
        <v>435</v>
      </c>
      <c r="L101" s="48">
        <v>2</v>
      </c>
      <c r="M101" s="45" t="s">
        <v>3</v>
      </c>
      <c r="N101" s="49">
        <v>39748895</v>
      </c>
      <c r="O101" s="49">
        <f>N101+P101</f>
        <v>46763406</v>
      </c>
      <c r="P101" s="49">
        <f>ROUNDUP((N101/0.85)*0.15,0)</f>
        <v>7014511</v>
      </c>
      <c r="Q101" s="48" t="s">
        <v>87</v>
      </c>
      <c r="R101" s="51" t="s">
        <v>481</v>
      </c>
      <c r="S101" s="51" t="s">
        <v>485</v>
      </c>
      <c r="T101" s="50" t="s">
        <v>480</v>
      </c>
      <c r="U101" s="50"/>
      <c r="V101" s="69" t="s">
        <v>481</v>
      </c>
      <c r="W101" s="53"/>
      <c r="X101" s="54" t="s">
        <v>485</v>
      </c>
      <c r="Y101" s="32"/>
    </row>
    <row r="102" spans="1:25" s="97" customFormat="1" ht="54" customHeight="1" x14ac:dyDescent="0.25">
      <c r="A102" s="45">
        <v>4</v>
      </c>
      <c r="B102" s="62" t="s">
        <v>16</v>
      </c>
      <c r="C102" s="47" t="s">
        <v>17</v>
      </c>
      <c r="D102" s="59" t="s">
        <v>506</v>
      </c>
      <c r="E102" s="62" t="s">
        <v>58</v>
      </c>
      <c r="F102" s="47" t="s">
        <v>375</v>
      </c>
      <c r="G102" s="47" t="s">
        <v>545</v>
      </c>
      <c r="H102" s="47" t="s">
        <v>414</v>
      </c>
      <c r="I102" s="47" t="s">
        <v>549</v>
      </c>
      <c r="J102" s="45" t="s">
        <v>223</v>
      </c>
      <c r="K102" s="47" t="s">
        <v>436</v>
      </c>
      <c r="L102" s="48">
        <v>1</v>
      </c>
      <c r="M102" s="45" t="s">
        <v>3</v>
      </c>
      <c r="N102" s="49">
        <v>25530153</v>
      </c>
      <c r="O102" s="49">
        <f t="shared" si="9"/>
        <v>30035475</v>
      </c>
      <c r="P102" s="49">
        <f t="shared" si="8"/>
        <v>4505322</v>
      </c>
      <c r="Q102" s="48" t="s">
        <v>87</v>
      </c>
      <c r="R102" s="51" t="s">
        <v>480</v>
      </c>
      <c r="S102" s="51" t="s">
        <v>481</v>
      </c>
      <c r="T102" s="51" t="s">
        <v>480</v>
      </c>
      <c r="U102" s="50" t="s">
        <v>521</v>
      </c>
      <c r="V102" s="51" t="s">
        <v>481</v>
      </c>
      <c r="W102" s="61"/>
      <c r="X102" s="54" t="s">
        <v>481</v>
      </c>
      <c r="Y102" s="32"/>
    </row>
    <row r="103" spans="1:25" s="97" customFormat="1" ht="54" customHeight="1" x14ac:dyDescent="0.25">
      <c r="A103" s="45">
        <v>4</v>
      </c>
      <c r="B103" s="62" t="s">
        <v>16</v>
      </c>
      <c r="C103" s="47" t="s">
        <v>17</v>
      </c>
      <c r="D103" s="59" t="s">
        <v>506</v>
      </c>
      <c r="E103" s="62" t="s">
        <v>58</v>
      </c>
      <c r="F103" s="47" t="s">
        <v>375</v>
      </c>
      <c r="G103" s="47" t="s">
        <v>545</v>
      </c>
      <c r="H103" s="47" t="s">
        <v>414</v>
      </c>
      <c r="I103" s="47" t="s">
        <v>549</v>
      </c>
      <c r="J103" s="45" t="s">
        <v>223</v>
      </c>
      <c r="K103" s="47" t="s">
        <v>436</v>
      </c>
      <c r="L103" s="48">
        <v>2</v>
      </c>
      <c r="M103" s="45" t="s">
        <v>3</v>
      </c>
      <c r="N103" s="49">
        <v>7395000</v>
      </c>
      <c r="O103" s="49">
        <f t="shared" si="9"/>
        <v>8700000</v>
      </c>
      <c r="P103" s="49">
        <f t="shared" si="8"/>
        <v>1305000</v>
      </c>
      <c r="Q103" s="48" t="s">
        <v>87</v>
      </c>
      <c r="R103" s="51" t="s">
        <v>480</v>
      </c>
      <c r="S103" s="51" t="s">
        <v>481</v>
      </c>
      <c r="T103" s="51" t="s">
        <v>480</v>
      </c>
      <c r="U103" s="50" t="s">
        <v>521</v>
      </c>
      <c r="V103" s="51" t="s">
        <v>481</v>
      </c>
      <c r="W103" s="61"/>
      <c r="X103" s="54" t="s">
        <v>481</v>
      </c>
      <c r="Y103" s="32"/>
    </row>
    <row r="104" spans="1:25" s="97" customFormat="1" ht="54" customHeight="1" x14ac:dyDescent="0.25">
      <c r="A104" s="45">
        <v>4</v>
      </c>
      <c r="B104" s="62" t="s">
        <v>16</v>
      </c>
      <c r="C104" s="47" t="s">
        <v>17</v>
      </c>
      <c r="D104" s="59" t="s">
        <v>506</v>
      </c>
      <c r="E104" s="62" t="s">
        <v>58</v>
      </c>
      <c r="F104" s="47" t="s">
        <v>375</v>
      </c>
      <c r="G104" s="47" t="s">
        <v>545</v>
      </c>
      <c r="H104" s="47" t="s">
        <v>414</v>
      </c>
      <c r="I104" s="47" t="s">
        <v>549</v>
      </c>
      <c r="J104" s="45" t="s">
        <v>223</v>
      </c>
      <c r="K104" s="47" t="s">
        <v>436</v>
      </c>
      <c r="L104" s="48">
        <v>3</v>
      </c>
      <c r="M104" s="45" t="s">
        <v>3</v>
      </c>
      <c r="N104" s="49">
        <v>7646510</v>
      </c>
      <c r="O104" s="49">
        <f t="shared" si="9"/>
        <v>8995895</v>
      </c>
      <c r="P104" s="49">
        <f t="shared" si="8"/>
        <v>1349385</v>
      </c>
      <c r="Q104" s="48" t="s">
        <v>87</v>
      </c>
      <c r="R104" s="51" t="s">
        <v>480</v>
      </c>
      <c r="S104" s="51" t="s">
        <v>481</v>
      </c>
      <c r="T104" s="51" t="s">
        <v>480</v>
      </c>
      <c r="U104" s="50" t="s">
        <v>521</v>
      </c>
      <c r="V104" s="51" t="s">
        <v>481</v>
      </c>
      <c r="W104" s="61"/>
      <c r="X104" s="54" t="s">
        <v>481</v>
      </c>
      <c r="Y104" s="32"/>
    </row>
    <row r="105" spans="1:25" s="97" customFormat="1" ht="29.25" customHeight="1" x14ac:dyDescent="0.25">
      <c r="A105" s="45">
        <v>4</v>
      </c>
      <c r="B105" s="62" t="s">
        <v>16</v>
      </c>
      <c r="C105" s="47" t="s">
        <v>17</v>
      </c>
      <c r="D105" s="59" t="s">
        <v>506</v>
      </c>
      <c r="E105" s="62" t="s">
        <v>58</v>
      </c>
      <c r="F105" s="47" t="s">
        <v>375</v>
      </c>
      <c r="G105" s="47" t="s">
        <v>545</v>
      </c>
      <c r="H105" s="47" t="s">
        <v>414</v>
      </c>
      <c r="I105" s="47" t="s">
        <v>549</v>
      </c>
      <c r="J105" s="64" t="s">
        <v>287</v>
      </c>
      <c r="K105" s="47" t="s">
        <v>270</v>
      </c>
      <c r="L105" s="48" t="s">
        <v>162</v>
      </c>
      <c r="M105" s="45" t="s">
        <v>3</v>
      </c>
      <c r="N105" s="49">
        <v>28126500</v>
      </c>
      <c r="O105" s="49">
        <f t="shared" si="9"/>
        <v>33090000</v>
      </c>
      <c r="P105" s="49">
        <f t="shared" si="8"/>
        <v>4963500</v>
      </c>
      <c r="Q105" s="48" t="s">
        <v>87</v>
      </c>
      <c r="R105" s="51" t="s">
        <v>481</v>
      </c>
      <c r="S105" s="51" t="s">
        <v>485</v>
      </c>
      <c r="T105" s="50" t="s">
        <v>485</v>
      </c>
      <c r="U105" s="50" t="s">
        <v>521</v>
      </c>
      <c r="V105" s="69" t="s">
        <v>484</v>
      </c>
      <c r="W105" s="53"/>
      <c r="X105" s="54" t="s">
        <v>483</v>
      </c>
      <c r="Y105" s="32"/>
    </row>
    <row r="106" spans="1:25" s="97" customFormat="1" ht="55.5" customHeight="1" x14ac:dyDescent="0.25">
      <c r="A106" s="45">
        <v>4</v>
      </c>
      <c r="B106" s="62" t="s">
        <v>16</v>
      </c>
      <c r="C106" s="47" t="s">
        <v>17</v>
      </c>
      <c r="D106" s="59" t="s">
        <v>506</v>
      </c>
      <c r="E106" s="62" t="s">
        <v>48</v>
      </c>
      <c r="F106" s="47" t="s">
        <v>341</v>
      </c>
      <c r="G106" s="47" t="s">
        <v>546</v>
      </c>
      <c r="H106" s="47" t="s">
        <v>415</v>
      </c>
      <c r="I106" s="47" t="s">
        <v>550</v>
      </c>
      <c r="J106" s="45" t="s">
        <v>225</v>
      </c>
      <c r="K106" s="47" t="s">
        <v>437</v>
      </c>
      <c r="L106" s="48" t="s">
        <v>162</v>
      </c>
      <c r="M106" s="45" t="s">
        <v>159</v>
      </c>
      <c r="N106" s="49">
        <v>5205488</v>
      </c>
      <c r="O106" s="49">
        <f t="shared" si="9"/>
        <v>6124104</v>
      </c>
      <c r="P106" s="49">
        <f>ROUND((N106/0.85)*0.15,0)</f>
        <v>918616</v>
      </c>
      <c r="Q106" s="48" t="s">
        <v>87</v>
      </c>
      <c r="R106" s="51" t="s">
        <v>481</v>
      </c>
      <c r="S106" s="51" t="s">
        <v>481</v>
      </c>
      <c r="T106" s="50" t="s">
        <v>481</v>
      </c>
      <c r="U106" s="50" t="s">
        <v>521</v>
      </c>
      <c r="V106" s="69" t="s">
        <v>485</v>
      </c>
      <c r="W106" s="53"/>
      <c r="X106" s="54" t="s">
        <v>485</v>
      </c>
      <c r="Y106" s="32"/>
    </row>
    <row r="107" spans="1:25" s="97" customFormat="1" ht="43.5" customHeight="1" x14ac:dyDescent="0.25">
      <c r="A107" s="45">
        <v>4</v>
      </c>
      <c r="B107" s="62" t="s">
        <v>16</v>
      </c>
      <c r="C107" s="47" t="s">
        <v>17</v>
      </c>
      <c r="D107" s="59" t="s">
        <v>506</v>
      </c>
      <c r="E107" s="62" t="s">
        <v>48</v>
      </c>
      <c r="F107" s="47" t="s">
        <v>341</v>
      </c>
      <c r="G107" s="47" t="s">
        <v>546</v>
      </c>
      <c r="H107" s="47" t="s">
        <v>415</v>
      </c>
      <c r="I107" s="47" t="s">
        <v>550</v>
      </c>
      <c r="J107" s="45" t="s">
        <v>226</v>
      </c>
      <c r="K107" s="47" t="s">
        <v>438</v>
      </c>
      <c r="L107" s="48" t="s">
        <v>162</v>
      </c>
      <c r="M107" s="45" t="s">
        <v>159</v>
      </c>
      <c r="N107" s="49">
        <v>41968474</v>
      </c>
      <c r="O107" s="49">
        <f t="shared" si="9"/>
        <v>49374676</v>
      </c>
      <c r="P107" s="49">
        <f t="shared" ref="P107:P115" si="10">ROUNDUP((N107/0.85)*0.15,0)</f>
        <v>7406202</v>
      </c>
      <c r="Q107" s="48" t="s">
        <v>87</v>
      </c>
      <c r="R107" s="51" t="s">
        <v>480</v>
      </c>
      <c r="S107" s="51" t="s">
        <v>480</v>
      </c>
      <c r="T107" s="50" t="s">
        <v>485</v>
      </c>
      <c r="U107" s="50" t="s">
        <v>521</v>
      </c>
      <c r="V107" s="69" t="s">
        <v>484</v>
      </c>
      <c r="W107" s="53"/>
      <c r="X107" s="54" t="s">
        <v>484</v>
      </c>
      <c r="Y107" s="32"/>
    </row>
    <row r="108" spans="1:25" s="97" customFormat="1" ht="66.75" customHeight="1" x14ac:dyDescent="0.25">
      <c r="A108" s="45">
        <v>4</v>
      </c>
      <c r="B108" s="62" t="s">
        <v>16</v>
      </c>
      <c r="C108" s="47" t="s">
        <v>17</v>
      </c>
      <c r="D108" s="59" t="s">
        <v>506</v>
      </c>
      <c r="E108" s="62" t="s">
        <v>48</v>
      </c>
      <c r="F108" s="47" t="s">
        <v>341</v>
      </c>
      <c r="G108" s="47" t="s">
        <v>546</v>
      </c>
      <c r="H108" s="47" t="s">
        <v>415</v>
      </c>
      <c r="I108" s="47" t="s">
        <v>550</v>
      </c>
      <c r="J108" s="45" t="s">
        <v>227</v>
      </c>
      <c r="K108" s="47" t="s">
        <v>439</v>
      </c>
      <c r="L108" s="48" t="s">
        <v>162</v>
      </c>
      <c r="M108" s="45" t="s">
        <v>159</v>
      </c>
      <c r="N108" s="49">
        <v>38376901</v>
      </c>
      <c r="O108" s="49">
        <f>N108+P108</f>
        <v>45149296</v>
      </c>
      <c r="P108" s="49">
        <f>ROUNDUP((N108/0.85)*0.15,0)</f>
        <v>6772395</v>
      </c>
      <c r="Q108" s="48" t="s">
        <v>87</v>
      </c>
      <c r="R108" s="51" t="s">
        <v>480</v>
      </c>
      <c r="S108" s="51" t="s">
        <v>481</v>
      </c>
      <c r="T108" s="50" t="s">
        <v>480</v>
      </c>
      <c r="U108" s="50" t="s">
        <v>520</v>
      </c>
      <c r="V108" s="69" t="s">
        <v>481</v>
      </c>
      <c r="W108" s="53"/>
      <c r="X108" s="54" t="s">
        <v>485</v>
      </c>
      <c r="Y108" s="32"/>
    </row>
    <row r="109" spans="1:25" s="97" customFormat="1" ht="48" customHeight="1" x14ac:dyDescent="0.25">
      <c r="A109" s="45">
        <v>4</v>
      </c>
      <c r="B109" s="62" t="s">
        <v>16</v>
      </c>
      <c r="C109" s="47" t="s">
        <v>17</v>
      </c>
      <c r="D109" s="59" t="s">
        <v>506</v>
      </c>
      <c r="E109" s="62" t="s">
        <v>48</v>
      </c>
      <c r="F109" s="47" t="s">
        <v>341</v>
      </c>
      <c r="G109" s="47" t="s">
        <v>546</v>
      </c>
      <c r="H109" s="47" t="s">
        <v>415</v>
      </c>
      <c r="I109" s="47" t="s">
        <v>550</v>
      </c>
      <c r="J109" s="45" t="s">
        <v>228</v>
      </c>
      <c r="K109" s="47" t="s">
        <v>352</v>
      </c>
      <c r="L109" s="48" t="s">
        <v>162</v>
      </c>
      <c r="M109" s="45" t="s">
        <v>159</v>
      </c>
      <c r="N109" s="49">
        <v>3803235</v>
      </c>
      <c r="O109" s="49">
        <f>N109+P109</f>
        <v>4474395</v>
      </c>
      <c r="P109" s="49">
        <f>ROUNDUP((N109/0.85)*0.15,0)</f>
        <v>671160</v>
      </c>
      <c r="Q109" s="48" t="s">
        <v>87</v>
      </c>
      <c r="R109" s="51" t="s">
        <v>480</v>
      </c>
      <c r="S109" s="51" t="s">
        <v>480</v>
      </c>
      <c r="T109" s="50" t="s">
        <v>480</v>
      </c>
      <c r="U109" s="50" t="s">
        <v>520</v>
      </c>
      <c r="V109" s="69" t="s">
        <v>481</v>
      </c>
      <c r="W109" s="53"/>
      <c r="X109" s="54" t="s">
        <v>485</v>
      </c>
      <c r="Y109" s="32"/>
    </row>
    <row r="110" spans="1:25" s="97" customFormat="1" ht="39" customHeight="1" x14ac:dyDescent="0.25">
      <c r="A110" s="45">
        <v>4</v>
      </c>
      <c r="B110" s="62" t="s">
        <v>16</v>
      </c>
      <c r="C110" s="47" t="s">
        <v>17</v>
      </c>
      <c r="D110" s="59" t="s">
        <v>506</v>
      </c>
      <c r="E110" s="62" t="s">
        <v>48</v>
      </c>
      <c r="F110" s="47" t="s">
        <v>341</v>
      </c>
      <c r="G110" s="47" t="s">
        <v>546</v>
      </c>
      <c r="H110" s="47" t="s">
        <v>415</v>
      </c>
      <c r="I110" s="47" t="s">
        <v>550</v>
      </c>
      <c r="J110" s="45" t="s">
        <v>230</v>
      </c>
      <c r="K110" s="47" t="s">
        <v>97</v>
      </c>
      <c r="L110" s="48" t="s">
        <v>162</v>
      </c>
      <c r="M110" s="45" t="s">
        <v>159</v>
      </c>
      <c r="N110" s="49">
        <v>739500</v>
      </c>
      <c r="O110" s="49">
        <f t="shared" si="9"/>
        <v>870000</v>
      </c>
      <c r="P110" s="49">
        <f t="shared" si="10"/>
        <v>130500</v>
      </c>
      <c r="Q110" s="48" t="s">
        <v>87</v>
      </c>
      <c r="R110" s="51" t="s">
        <v>481</v>
      </c>
      <c r="S110" s="51" t="s">
        <v>481</v>
      </c>
      <c r="T110" s="50" t="s">
        <v>481</v>
      </c>
      <c r="U110" s="50" t="s">
        <v>521</v>
      </c>
      <c r="V110" s="69" t="s">
        <v>485</v>
      </c>
      <c r="W110" s="53"/>
      <c r="X110" s="54" t="s">
        <v>484</v>
      </c>
      <c r="Y110" s="32"/>
    </row>
    <row r="111" spans="1:25" s="97" customFormat="1" ht="29.25" customHeight="1" x14ac:dyDescent="0.25">
      <c r="A111" s="45">
        <v>4</v>
      </c>
      <c r="B111" s="62" t="s">
        <v>16</v>
      </c>
      <c r="C111" s="47" t="s">
        <v>17</v>
      </c>
      <c r="D111" s="59" t="s">
        <v>506</v>
      </c>
      <c r="E111" s="62" t="s">
        <v>48</v>
      </c>
      <c r="F111" s="47" t="s">
        <v>371</v>
      </c>
      <c r="G111" s="47" t="s">
        <v>546</v>
      </c>
      <c r="H111" s="47" t="s">
        <v>415</v>
      </c>
      <c r="I111" s="47" t="s">
        <v>550</v>
      </c>
      <c r="J111" s="45" t="s">
        <v>232</v>
      </c>
      <c r="K111" s="47" t="s">
        <v>99</v>
      </c>
      <c r="L111" s="48" t="s">
        <v>162</v>
      </c>
      <c r="M111" s="45" t="s">
        <v>159</v>
      </c>
      <c r="N111" s="49">
        <v>621180</v>
      </c>
      <c r="O111" s="49">
        <f t="shared" si="9"/>
        <v>730800</v>
      </c>
      <c r="P111" s="49">
        <f t="shared" si="10"/>
        <v>109620</v>
      </c>
      <c r="Q111" s="48" t="s">
        <v>87</v>
      </c>
      <c r="R111" s="50">
        <v>45072</v>
      </c>
      <c r="S111" s="50">
        <v>45107</v>
      </c>
      <c r="T111" s="50">
        <v>45049</v>
      </c>
      <c r="U111" s="50" t="s">
        <v>521</v>
      </c>
      <c r="V111" s="69" t="s">
        <v>480</v>
      </c>
      <c r="W111" s="53"/>
      <c r="X111" s="54"/>
      <c r="Y111" s="32"/>
    </row>
    <row r="112" spans="1:25" s="97" customFormat="1" ht="29.25" customHeight="1" x14ac:dyDescent="0.25">
      <c r="A112" s="45">
        <v>4</v>
      </c>
      <c r="B112" s="62" t="s">
        <v>16</v>
      </c>
      <c r="C112" s="47" t="s">
        <v>17</v>
      </c>
      <c r="D112" s="59" t="s">
        <v>506</v>
      </c>
      <c r="E112" s="62" t="s">
        <v>48</v>
      </c>
      <c r="F112" s="47" t="s">
        <v>371</v>
      </c>
      <c r="G112" s="47" t="s">
        <v>546</v>
      </c>
      <c r="H112" s="47" t="s">
        <v>415</v>
      </c>
      <c r="I112" s="47" t="s">
        <v>550</v>
      </c>
      <c r="J112" s="45" t="s">
        <v>335</v>
      </c>
      <c r="K112" s="47" t="s">
        <v>93</v>
      </c>
      <c r="L112" s="48" t="s">
        <v>162</v>
      </c>
      <c r="M112" s="45" t="s">
        <v>159</v>
      </c>
      <c r="N112" s="49">
        <f>12016875</f>
        <v>12016875</v>
      </c>
      <c r="O112" s="49">
        <f t="shared" si="9"/>
        <v>14137500</v>
      </c>
      <c r="P112" s="49">
        <f t="shared" si="10"/>
        <v>2120625</v>
      </c>
      <c r="Q112" s="48" t="s">
        <v>87</v>
      </c>
      <c r="R112" s="51" t="s">
        <v>481</v>
      </c>
      <c r="S112" s="51" t="s">
        <v>481</v>
      </c>
      <c r="T112" s="50" t="s">
        <v>481</v>
      </c>
      <c r="U112" s="50" t="s">
        <v>521</v>
      </c>
      <c r="V112" s="51" t="s">
        <v>485</v>
      </c>
      <c r="W112" s="61"/>
      <c r="X112" s="54" t="s">
        <v>484</v>
      </c>
      <c r="Y112" s="32"/>
    </row>
    <row r="113" spans="1:25" s="97" customFormat="1" ht="39" customHeight="1" x14ac:dyDescent="0.25">
      <c r="A113" s="45">
        <v>4</v>
      </c>
      <c r="B113" s="62" t="s">
        <v>16</v>
      </c>
      <c r="C113" s="47" t="s">
        <v>17</v>
      </c>
      <c r="D113" s="59" t="s">
        <v>506</v>
      </c>
      <c r="E113" s="62" t="s">
        <v>49</v>
      </c>
      <c r="F113" s="47" t="s">
        <v>373</v>
      </c>
      <c r="G113" s="47" t="s">
        <v>547</v>
      </c>
      <c r="H113" s="47" t="s">
        <v>416</v>
      </c>
      <c r="I113" s="47" t="s">
        <v>551</v>
      </c>
      <c r="J113" s="45" t="s">
        <v>337</v>
      </c>
      <c r="K113" s="47" t="s">
        <v>103</v>
      </c>
      <c r="L113" s="48" t="s">
        <v>162</v>
      </c>
      <c r="M113" s="45" t="s">
        <v>159</v>
      </c>
      <c r="N113" s="49">
        <v>5546250</v>
      </c>
      <c r="O113" s="49">
        <f t="shared" si="9"/>
        <v>6525000</v>
      </c>
      <c r="P113" s="49">
        <f t="shared" si="10"/>
        <v>978750</v>
      </c>
      <c r="Q113" s="45" t="s">
        <v>87</v>
      </c>
      <c r="R113" s="50">
        <v>45072</v>
      </c>
      <c r="S113" s="50">
        <v>45107</v>
      </c>
      <c r="T113" s="52">
        <v>45084</v>
      </c>
      <c r="U113" s="50" t="s">
        <v>521</v>
      </c>
      <c r="V113" s="69" t="s">
        <v>480</v>
      </c>
      <c r="W113" s="53"/>
      <c r="X113" s="54" t="s">
        <v>481</v>
      </c>
      <c r="Y113" s="32"/>
    </row>
    <row r="114" spans="1:25" s="97" customFormat="1" ht="50.45" customHeight="1" x14ac:dyDescent="0.25">
      <c r="A114" s="45">
        <v>4</v>
      </c>
      <c r="B114" s="62" t="s">
        <v>16</v>
      </c>
      <c r="C114" s="47" t="s">
        <v>17</v>
      </c>
      <c r="D114" s="59" t="s">
        <v>506</v>
      </c>
      <c r="E114" s="62" t="s">
        <v>50</v>
      </c>
      <c r="F114" s="47" t="s">
        <v>342</v>
      </c>
      <c r="G114" s="47" t="s">
        <v>530</v>
      </c>
      <c r="H114" s="47" t="s">
        <v>408</v>
      </c>
      <c r="I114" s="47" t="s">
        <v>538</v>
      </c>
      <c r="J114" s="45" t="s">
        <v>236</v>
      </c>
      <c r="K114" s="47" t="s">
        <v>368</v>
      </c>
      <c r="L114" s="48">
        <v>1</v>
      </c>
      <c r="M114" s="45" t="s">
        <v>159</v>
      </c>
      <c r="N114" s="49">
        <v>12495000</v>
      </c>
      <c r="O114" s="49">
        <f t="shared" si="9"/>
        <v>14700000</v>
      </c>
      <c r="P114" s="49">
        <f t="shared" si="10"/>
        <v>2205000</v>
      </c>
      <c r="Q114" s="76" t="s">
        <v>151</v>
      </c>
      <c r="R114" s="51" t="s">
        <v>479</v>
      </c>
      <c r="S114" s="51" t="s">
        <v>480</v>
      </c>
      <c r="T114" s="52">
        <v>45128</v>
      </c>
      <c r="U114" s="50" t="s">
        <v>520</v>
      </c>
      <c r="V114" s="99" t="s">
        <v>481</v>
      </c>
      <c r="W114" s="77"/>
      <c r="X114" s="54" t="s">
        <v>481</v>
      </c>
      <c r="Y114" s="34"/>
    </row>
    <row r="115" spans="1:25" s="97" customFormat="1" ht="29.25" customHeight="1" x14ac:dyDescent="0.25">
      <c r="A115" s="45">
        <v>4</v>
      </c>
      <c r="B115" s="62" t="s">
        <v>18</v>
      </c>
      <c r="C115" s="47" t="s">
        <v>19</v>
      </c>
      <c r="D115" s="59" t="s">
        <v>507</v>
      </c>
      <c r="E115" s="62" t="s">
        <v>52</v>
      </c>
      <c r="F115" s="47" t="s">
        <v>323</v>
      </c>
      <c r="G115" s="47" t="s">
        <v>554</v>
      </c>
      <c r="H115" s="47" t="s">
        <v>417</v>
      </c>
      <c r="I115" s="47" t="s">
        <v>558</v>
      </c>
      <c r="J115" s="48" t="s">
        <v>162</v>
      </c>
      <c r="K115" s="47" t="s">
        <v>162</v>
      </c>
      <c r="L115" s="48" t="s">
        <v>162</v>
      </c>
      <c r="M115" s="45" t="s">
        <v>3</v>
      </c>
      <c r="N115" s="49">
        <f>20040102-195463</f>
        <v>19844639</v>
      </c>
      <c r="O115" s="49">
        <f t="shared" si="9"/>
        <v>23346635</v>
      </c>
      <c r="P115" s="49">
        <f t="shared" si="10"/>
        <v>3501996</v>
      </c>
      <c r="Q115" s="45" t="s">
        <v>85</v>
      </c>
      <c r="R115" s="51" t="s">
        <v>480</v>
      </c>
      <c r="S115" s="51" t="s">
        <v>481</v>
      </c>
      <c r="T115" s="51" t="s">
        <v>480</v>
      </c>
      <c r="U115" s="50" t="s">
        <v>521</v>
      </c>
      <c r="V115" s="51" t="s">
        <v>481</v>
      </c>
      <c r="W115" s="61"/>
      <c r="X115" s="54" t="s">
        <v>484</v>
      </c>
      <c r="Y115" s="32"/>
    </row>
    <row r="116" spans="1:25" s="97" customFormat="1" ht="180" x14ac:dyDescent="0.25">
      <c r="A116" s="45">
        <v>4</v>
      </c>
      <c r="B116" s="62" t="s">
        <v>18</v>
      </c>
      <c r="C116" s="47" t="s">
        <v>19</v>
      </c>
      <c r="D116" s="59" t="s">
        <v>507</v>
      </c>
      <c r="E116" s="62" t="s">
        <v>53</v>
      </c>
      <c r="F116" s="47" t="s">
        <v>475</v>
      </c>
      <c r="G116" s="66" t="s">
        <v>560</v>
      </c>
      <c r="H116" s="47" t="s">
        <v>409</v>
      </c>
      <c r="I116" s="47" t="s">
        <v>563</v>
      </c>
      <c r="J116" s="45" t="s">
        <v>64</v>
      </c>
      <c r="K116" s="47" t="s">
        <v>303</v>
      </c>
      <c r="L116" s="48" t="s">
        <v>162</v>
      </c>
      <c r="M116" s="45" t="s">
        <v>159</v>
      </c>
      <c r="N116" s="49">
        <v>55437650</v>
      </c>
      <c r="O116" s="49">
        <f t="shared" si="9"/>
        <v>65220765</v>
      </c>
      <c r="P116" s="49">
        <f>ROUND((N116/0.85)*0.15,0)</f>
        <v>9783115</v>
      </c>
      <c r="Q116" s="45" t="s">
        <v>63</v>
      </c>
      <c r="R116" s="50">
        <v>45043</v>
      </c>
      <c r="S116" s="50">
        <v>45086</v>
      </c>
      <c r="T116" s="52">
        <v>45037</v>
      </c>
      <c r="U116" s="50" t="s">
        <v>521</v>
      </c>
      <c r="V116" s="69" t="s">
        <v>481</v>
      </c>
      <c r="W116" s="53"/>
      <c r="X116" s="54" t="s">
        <v>485</v>
      </c>
      <c r="Y116" s="39"/>
    </row>
    <row r="117" spans="1:25" s="97" customFormat="1" ht="180" x14ac:dyDescent="0.25">
      <c r="A117" s="45">
        <v>4</v>
      </c>
      <c r="B117" s="62" t="s">
        <v>18</v>
      </c>
      <c r="C117" s="47" t="s">
        <v>19</v>
      </c>
      <c r="D117" s="59" t="s">
        <v>507</v>
      </c>
      <c r="E117" s="62" t="s">
        <v>53</v>
      </c>
      <c r="F117" s="47" t="s">
        <v>475</v>
      </c>
      <c r="G117" s="66" t="s">
        <v>560</v>
      </c>
      <c r="H117" s="47" t="s">
        <v>409</v>
      </c>
      <c r="I117" s="47" t="s">
        <v>563</v>
      </c>
      <c r="J117" s="45" t="s">
        <v>65</v>
      </c>
      <c r="K117" s="47" t="s">
        <v>304</v>
      </c>
      <c r="L117" s="48" t="s">
        <v>162</v>
      </c>
      <c r="M117" s="45" t="s">
        <v>159</v>
      </c>
      <c r="N117" s="49">
        <v>10200000</v>
      </c>
      <c r="O117" s="49">
        <f t="shared" si="9"/>
        <v>12000000</v>
      </c>
      <c r="P117" s="49">
        <f>ROUNDUP((N117/0.85)*0.15,0)</f>
        <v>1800000</v>
      </c>
      <c r="Q117" s="45" t="s">
        <v>63</v>
      </c>
      <c r="R117" s="50">
        <v>45071</v>
      </c>
      <c r="S117" s="50">
        <v>45107</v>
      </c>
      <c r="T117" s="52">
        <v>45096</v>
      </c>
      <c r="U117" s="50" t="s">
        <v>521</v>
      </c>
      <c r="V117" s="69" t="s">
        <v>481</v>
      </c>
      <c r="W117" s="53"/>
      <c r="X117" s="54" t="s">
        <v>485</v>
      </c>
      <c r="Y117" s="39"/>
    </row>
    <row r="118" spans="1:25" s="97" customFormat="1" ht="29.25" customHeight="1" x14ac:dyDescent="0.25">
      <c r="A118" s="45">
        <v>4</v>
      </c>
      <c r="B118" s="62" t="s">
        <v>18</v>
      </c>
      <c r="C118" s="47" t="s">
        <v>19</v>
      </c>
      <c r="D118" s="59" t="s">
        <v>507</v>
      </c>
      <c r="E118" s="62" t="s">
        <v>53</v>
      </c>
      <c r="F118" s="47" t="s">
        <v>324</v>
      </c>
      <c r="G118" s="66" t="s">
        <v>560</v>
      </c>
      <c r="H118" s="47" t="s">
        <v>409</v>
      </c>
      <c r="I118" s="47" t="s">
        <v>563</v>
      </c>
      <c r="J118" s="45" t="s">
        <v>66</v>
      </c>
      <c r="K118" s="47" t="s">
        <v>305</v>
      </c>
      <c r="L118" s="48" t="s">
        <v>162</v>
      </c>
      <c r="M118" s="45" t="s">
        <v>159</v>
      </c>
      <c r="N118" s="49">
        <v>1262250</v>
      </c>
      <c r="O118" s="49">
        <f t="shared" si="9"/>
        <v>1485000</v>
      </c>
      <c r="P118" s="49">
        <f>ROUNDUP((N118/0.85)*0.15,0)</f>
        <v>222750</v>
      </c>
      <c r="Q118" s="45" t="s">
        <v>63</v>
      </c>
      <c r="R118" s="50">
        <v>45107</v>
      </c>
      <c r="S118" s="52">
        <v>45156</v>
      </c>
      <c r="T118" s="52">
        <v>45128</v>
      </c>
      <c r="U118" s="50" t="s">
        <v>521</v>
      </c>
      <c r="V118" s="51" t="s">
        <v>481</v>
      </c>
      <c r="W118" s="61"/>
      <c r="X118" s="54" t="s">
        <v>485</v>
      </c>
      <c r="Y118" s="32"/>
    </row>
    <row r="119" spans="1:25" s="97" customFormat="1" ht="47.25" customHeight="1" x14ac:dyDescent="0.25">
      <c r="A119" s="45">
        <v>4</v>
      </c>
      <c r="B119" s="62" t="s">
        <v>18</v>
      </c>
      <c r="C119" s="47" t="s">
        <v>19</v>
      </c>
      <c r="D119" s="59" t="s">
        <v>507</v>
      </c>
      <c r="E119" s="62" t="s">
        <v>53</v>
      </c>
      <c r="F119" s="47" t="s">
        <v>475</v>
      </c>
      <c r="G119" s="66" t="s">
        <v>560</v>
      </c>
      <c r="H119" s="47" t="s">
        <v>409</v>
      </c>
      <c r="I119" s="47" t="s">
        <v>563</v>
      </c>
      <c r="J119" s="45" t="s">
        <v>68</v>
      </c>
      <c r="K119" s="47" t="s">
        <v>463</v>
      </c>
      <c r="L119" s="48" t="s">
        <v>162</v>
      </c>
      <c r="M119" s="45" t="s">
        <v>159</v>
      </c>
      <c r="N119" s="49">
        <v>6800000</v>
      </c>
      <c r="O119" s="49">
        <f t="shared" si="9"/>
        <v>8000000</v>
      </c>
      <c r="P119" s="49">
        <f>ROUNDUP((N119/0.85)*0.15,0)</f>
        <v>1200000</v>
      </c>
      <c r="Q119" s="45" t="s">
        <v>63</v>
      </c>
      <c r="R119" s="50">
        <v>45071</v>
      </c>
      <c r="S119" s="50">
        <v>45107</v>
      </c>
      <c r="T119" s="52">
        <v>45092</v>
      </c>
      <c r="U119" s="50" t="s">
        <v>521</v>
      </c>
      <c r="V119" s="69" t="s">
        <v>480</v>
      </c>
      <c r="W119" s="53"/>
      <c r="X119" s="54" t="s">
        <v>481</v>
      </c>
      <c r="Y119" s="32"/>
    </row>
    <row r="120" spans="1:25" s="97" customFormat="1" ht="180" x14ac:dyDescent="0.25">
      <c r="A120" s="45">
        <v>4</v>
      </c>
      <c r="B120" s="62" t="s">
        <v>18</v>
      </c>
      <c r="C120" s="47" t="s">
        <v>19</v>
      </c>
      <c r="D120" s="59" t="s">
        <v>507</v>
      </c>
      <c r="E120" s="62" t="s">
        <v>53</v>
      </c>
      <c r="F120" s="47" t="s">
        <v>475</v>
      </c>
      <c r="G120" s="66" t="s">
        <v>560</v>
      </c>
      <c r="H120" s="47" t="s">
        <v>409</v>
      </c>
      <c r="I120" s="47" t="s">
        <v>563</v>
      </c>
      <c r="J120" s="45" t="s">
        <v>69</v>
      </c>
      <c r="K120" s="47" t="s">
        <v>464</v>
      </c>
      <c r="L120" s="48" t="s">
        <v>162</v>
      </c>
      <c r="M120" s="45" t="s">
        <v>159</v>
      </c>
      <c r="N120" s="49">
        <v>4249999</v>
      </c>
      <c r="O120" s="49">
        <f t="shared" si="9"/>
        <v>4999999</v>
      </c>
      <c r="P120" s="49">
        <f>ROUND((N120/0.85)*0.15,0)</f>
        <v>750000</v>
      </c>
      <c r="Q120" s="45" t="s">
        <v>63</v>
      </c>
      <c r="R120" s="51" t="s">
        <v>480</v>
      </c>
      <c r="S120" s="100" t="s">
        <v>481</v>
      </c>
      <c r="T120" s="50" t="s">
        <v>481</v>
      </c>
      <c r="U120" s="50" t="s">
        <v>521</v>
      </c>
      <c r="V120" s="51" t="s">
        <v>481</v>
      </c>
      <c r="W120" s="61"/>
      <c r="X120" s="54" t="s">
        <v>485</v>
      </c>
      <c r="Y120" s="39"/>
    </row>
    <row r="121" spans="1:25" s="97" customFormat="1" ht="69.75" customHeight="1" x14ac:dyDescent="0.25">
      <c r="A121" s="45">
        <v>4</v>
      </c>
      <c r="B121" s="62" t="s">
        <v>18</v>
      </c>
      <c r="C121" s="47" t="s">
        <v>19</v>
      </c>
      <c r="D121" s="59" t="s">
        <v>507</v>
      </c>
      <c r="E121" s="62" t="s">
        <v>59</v>
      </c>
      <c r="F121" s="47" t="s">
        <v>374</v>
      </c>
      <c r="G121" s="66" t="s">
        <v>555</v>
      </c>
      <c r="H121" s="47" t="s">
        <v>426</v>
      </c>
      <c r="I121" s="47" t="s">
        <v>559</v>
      </c>
      <c r="J121" s="45" t="s">
        <v>72</v>
      </c>
      <c r="K121" s="47" t="s">
        <v>308</v>
      </c>
      <c r="L121" s="48" t="s">
        <v>162</v>
      </c>
      <c r="M121" s="45" t="s">
        <v>159</v>
      </c>
      <c r="N121" s="49">
        <v>4744700</v>
      </c>
      <c r="O121" s="49">
        <f t="shared" si="9"/>
        <v>5582000</v>
      </c>
      <c r="P121" s="49">
        <f>ROUNDUP((N121/0.85)*0.15,0)</f>
        <v>837300</v>
      </c>
      <c r="Q121" s="45" t="s">
        <v>63</v>
      </c>
      <c r="R121" s="51" t="s">
        <v>480</v>
      </c>
      <c r="S121" s="51" t="s">
        <v>480</v>
      </c>
      <c r="T121" s="51" t="s">
        <v>480</v>
      </c>
      <c r="U121" s="50" t="s">
        <v>521</v>
      </c>
      <c r="V121" s="69" t="s">
        <v>481</v>
      </c>
      <c r="W121" s="67"/>
      <c r="X121" s="78" t="s">
        <v>485</v>
      </c>
      <c r="Y121" s="41"/>
    </row>
    <row r="122" spans="1:25" s="97" customFormat="1" ht="81" customHeight="1" x14ac:dyDescent="0.25">
      <c r="A122" s="45">
        <v>4</v>
      </c>
      <c r="B122" s="62" t="s">
        <v>18</v>
      </c>
      <c r="C122" s="47" t="s">
        <v>19</v>
      </c>
      <c r="D122" s="59" t="s">
        <v>507</v>
      </c>
      <c r="E122" s="62" t="s">
        <v>59</v>
      </c>
      <c r="F122" s="47" t="s">
        <v>374</v>
      </c>
      <c r="G122" s="66" t="s">
        <v>555</v>
      </c>
      <c r="H122" s="47" t="s">
        <v>426</v>
      </c>
      <c r="I122" s="47" t="s">
        <v>559</v>
      </c>
      <c r="J122" s="45" t="s">
        <v>627</v>
      </c>
      <c r="K122" s="47" t="s">
        <v>309</v>
      </c>
      <c r="L122" s="48">
        <v>2</v>
      </c>
      <c r="M122" s="45" t="s">
        <v>159</v>
      </c>
      <c r="N122" s="49">
        <v>2443869</v>
      </c>
      <c r="O122" s="49">
        <f t="shared" si="9"/>
        <v>2875140</v>
      </c>
      <c r="P122" s="49">
        <f>ROUNDUP((N122/0.85)*0.15,0)</f>
        <v>431271</v>
      </c>
      <c r="Q122" s="45" t="s">
        <v>63</v>
      </c>
      <c r="R122" s="51" t="s">
        <v>481</v>
      </c>
      <c r="S122" s="51" t="s">
        <v>481</v>
      </c>
      <c r="T122" s="51" t="s">
        <v>481</v>
      </c>
      <c r="U122" s="50" t="s">
        <v>521</v>
      </c>
      <c r="V122" s="69" t="s">
        <v>481</v>
      </c>
      <c r="W122" s="67"/>
      <c r="X122" s="54" t="s">
        <v>484</v>
      </c>
      <c r="Y122" s="34"/>
    </row>
    <row r="123" spans="1:25" s="97" customFormat="1" ht="123.75" x14ac:dyDescent="0.25">
      <c r="A123" s="45">
        <v>4</v>
      </c>
      <c r="B123" s="62" t="s">
        <v>18</v>
      </c>
      <c r="C123" s="47" t="s">
        <v>19</v>
      </c>
      <c r="D123" s="59" t="s">
        <v>507</v>
      </c>
      <c r="E123" s="62" t="s">
        <v>59</v>
      </c>
      <c r="F123" s="47" t="s">
        <v>374</v>
      </c>
      <c r="G123" s="66" t="s">
        <v>555</v>
      </c>
      <c r="H123" s="47" t="s">
        <v>426</v>
      </c>
      <c r="I123" s="47" t="s">
        <v>559</v>
      </c>
      <c r="J123" s="48" t="s">
        <v>266</v>
      </c>
      <c r="K123" s="47" t="s">
        <v>247</v>
      </c>
      <c r="L123" s="48" t="s">
        <v>162</v>
      </c>
      <c r="M123" s="45" t="s">
        <v>159</v>
      </c>
      <c r="N123" s="49">
        <v>2865563</v>
      </c>
      <c r="O123" s="49">
        <f t="shared" si="9"/>
        <v>3371251</v>
      </c>
      <c r="P123" s="49">
        <f>ROUND((N123/0.85)*0.15,0)</f>
        <v>505688</v>
      </c>
      <c r="Q123" s="48" t="s">
        <v>248</v>
      </c>
      <c r="R123" s="50">
        <v>45043</v>
      </c>
      <c r="S123" s="50">
        <v>45111</v>
      </c>
      <c r="T123" s="50">
        <v>45089</v>
      </c>
      <c r="U123" s="50" t="s">
        <v>521</v>
      </c>
      <c r="V123" s="51" t="s">
        <v>481</v>
      </c>
      <c r="W123" s="61"/>
      <c r="X123" s="54" t="s">
        <v>481</v>
      </c>
      <c r="Y123" s="34"/>
    </row>
    <row r="124" spans="1:25" s="97" customFormat="1" ht="48.75" customHeight="1" x14ac:dyDescent="0.25">
      <c r="A124" s="45">
        <v>4</v>
      </c>
      <c r="B124" s="62" t="s">
        <v>18</v>
      </c>
      <c r="C124" s="47" t="s">
        <v>19</v>
      </c>
      <c r="D124" s="59" t="s">
        <v>507</v>
      </c>
      <c r="E124" s="62" t="s">
        <v>55</v>
      </c>
      <c r="F124" s="47" t="s">
        <v>325</v>
      </c>
      <c r="G124" s="66" t="s">
        <v>561</v>
      </c>
      <c r="H124" s="47" t="s">
        <v>363</v>
      </c>
      <c r="I124" s="47" t="s">
        <v>565</v>
      </c>
      <c r="J124" s="45" t="s">
        <v>73</v>
      </c>
      <c r="K124" s="47" t="s">
        <v>365</v>
      </c>
      <c r="L124" s="48">
        <v>1</v>
      </c>
      <c r="M124" s="45" t="s">
        <v>159</v>
      </c>
      <c r="N124" s="49">
        <f>50313174-90173</f>
        <v>50223001</v>
      </c>
      <c r="O124" s="49">
        <f t="shared" si="9"/>
        <v>59085884</v>
      </c>
      <c r="P124" s="49">
        <f>ROUNDUP((N124/0.85)*0.15,0)</f>
        <v>8862883</v>
      </c>
      <c r="Q124" s="45" t="s">
        <v>63</v>
      </c>
      <c r="R124" s="50">
        <v>45134</v>
      </c>
      <c r="S124" s="50">
        <v>45195</v>
      </c>
      <c r="T124" s="51" t="s">
        <v>480</v>
      </c>
      <c r="U124" s="50" t="s">
        <v>521</v>
      </c>
      <c r="V124" s="51" t="s">
        <v>481</v>
      </c>
      <c r="W124" s="61"/>
      <c r="X124" s="54" t="s">
        <v>485</v>
      </c>
      <c r="Y124" s="32"/>
    </row>
    <row r="125" spans="1:25" s="97" customFormat="1" ht="88.5" customHeight="1" x14ac:dyDescent="0.25">
      <c r="A125" s="45">
        <v>4</v>
      </c>
      <c r="B125" s="62" t="s">
        <v>18</v>
      </c>
      <c r="C125" s="47" t="s">
        <v>19</v>
      </c>
      <c r="D125" s="59" t="s">
        <v>507</v>
      </c>
      <c r="E125" s="62" t="s">
        <v>55</v>
      </c>
      <c r="F125" s="47" t="s">
        <v>325</v>
      </c>
      <c r="G125" s="66" t="s">
        <v>561</v>
      </c>
      <c r="H125" s="47" t="s">
        <v>363</v>
      </c>
      <c r="I125" s="47" t="s">
        <v>565</v>
      </c>
      <c r="J125" s="45" t="s">
        <v>628</v>
      </c>
      <c r="K125" s="47" t="s">
        <v>364</v>
      </c>
      <c r="L125" s="48" t="s">
        <v>162</v>
      </c>
      <c r="M125" s="45" t="s">
        <v>159</v>
      </c>
      <c r="N125" s="49">
        <v>5950000</v>
      </c>
      <c r="O125" s="49">
        <f>N125+P125</f>
        <v>7000000</v>
      </c>
      <c r="P125" s="49">
        <f>ROUNDUP((N125/0.85)*0.15,0)</f>
        <v>1050000</v>
      </c>
      <c r="Q125" s="45" t="s">
        <v>63</v>
      </c>
      <c r="R125" s="50">
        <v>44959</v>
      </c>
      <c r="S125" s="50">
        <v>45027</v>
      </c>
      <c r="T125" s="50">
        <v>44959</v>
      </c>
      <c r="U125" s="50" t="s">
        <v>520</v>
      </c>
      <c r="V125" s="69" t="s">
        <v>479</v>
      </c>
      <c r="W125" s="53"/>
      <c r="X125" s="54" t="s">
        <v>480</v>
      </c>
      <c r="Y125" s="34"/>
    </row>
    <row r="126" spans="1:25" s="97" customFormat="1" ht="79.5" customHeight="1" x14ac:dyDescent="0.25">
      <c r="A126" s="45">
        <v>4</v>
      </c>
      <c r="B126" s="62" t="s">
        <v>18</v>
      </c>
      <c r="C126" s="47" t="s">
        <v>19</v>
      </c>
      <c r="D126" s="59" t="s">
        <v>507</v>
      </c>
      <c r="E126" s="62" t="s">
        <v>55</v>
      </c>
      <c r="F126" s="47" t="s">
        <v>325</v>
      </c>
      <c r="G126" s="66" t="s">
        <v>561</v>
      </c>
      <c r="H126" s="47" t="s">
        <v>363</v>
      </c>
      <c r="I126" s="47" t="s">
        <v>565</v>
      </c>
      <c r="J126" s="45" t="s">
        <v>76</v>
      </c>
      <c r="K126" s="47" t="s">
        <v>621</v>
      </c>
      <c r="L126" s="48" t="s">
        <v>162</v>
      </c>
      <c r="M126" s="45" t="s">
        <v>159</v>
      </c>
      <c r="N126" s="49">
        <v>10599500</v>
      </c>
      <c r="O126" s="49">
        <f>N126+P126</f>
        <v>12470000</v>
      </c>
      <c r="P126" s="49">
        <f>ROUNDUP((N126/0.85)*0.15,0)</f>
        <v>1870500</v>
      </c>
      <c r="Q126" s="45" t="s">
        <v>63</v>
      </c>
      <c r="R126" s="50">
        <v>44679</v>
      </c>
      <c r="S126" s="50">
        <v>44952</v>
      </c>
      <c r="T126" s="50">
        <v>45091</v>
      </c>
      <c r="U126" s="79" t="s">
        <v>520</v>
      </c>
      <c r="V126" s="69" t="s">
        <v>481</v>
      </c>
      <c r="W126" s="53"/>
      <c r="X126" s="54" t="s">
        <v>485</v>
      </c>
      <c r="Y126" s="34"/>
    </row>
    <row r="127" spans="1:25" s="97" customFormat="1" ht="29.25" customHeight="1" x14ac:dyDescent="0.25">
      <c r="A127" s="45">
        <v>4</v>
      </c>
      <c r="B127" s="62" t="s">
        <v>18</v>
      </c>
      <c r="C127" s="47" t="s">
        <v>19</v>
      </c>
      <c r="D127" s="59" t="s">
        <v>507</v>
      </c>
      <c r="E127" s="62" t="s">
        <v>55</v>
      </c>
      <c r="F127" s="47" t="s">
        <v>325</v>
      </c>
      <c r="G127" s="66" t="s">
        <v>561</v>
      </c>
      <c r="H127" s="47" t="s">
        <v>363</v>
      </c>
      <c r="I127" s="47" t="s">
        <v>565</v>
      </c>
      <c r="J127" s="45" t="s">
        <v>311</v>
      </c>
      <c r="K127" s="70" t="s">
        <v>117</v>
      </c>
      <c r="L127" s="48" t="s">
        <v>162</v>
      </c>
      <c r="M127" s="45" t="s">
        <v>159</v>
      </c>
      <c r="N127" s="49">
        <v>1109250</v>
      </c>
      <c r="O127" s="49">
        <f t="shared" si="9"/>
        <v>1305000</v>
      </c>
      <c r="P127" s="49">
        <f>ROUNDUP((N127/0.85)*0.15,0)</f>
        <v>195750</v>
      </c>
      <c r="Q127" s="45" t="s">
        <v>248</v>
      </c>
      <c r="R127" s="50">
        <v>45071</v>
      </c>
      <c r="S127" s="50">
        <v>45111</v>
      </c>
      <c r="T127" s="52">
        <v>45126</v>
      </c>
      <c r="U127" s="79" t="s">
        <v>521</v>
      </c>
      <c r="V127" s="69" t="s">
        <v>481</v>
      </c>
      <c r="W127" s="53"/>
      <c r="X127" s="54" t="s">
        <v>485</v>
      </c>
      <c r="Y127" s="32"/>
    </row>
    <row r="128" spans="1:25" s="97" customFormat="1" ht="129.75" customHeight="1" x14ac:dyDescent="0.25">
      <c r="A128" s="45">
        <v>4</v>
      </c>
      <c r="B128" s="62" t="s">
        <v>18</v>
      </c>
      <c r="C128" s="47" t="s">
        <v>19</v>
      </c>
      <c r="D128" s="59" t="s">
        <v>507</v>
      </c>
      <c r="E128" s="62" t="s">
        <v>60</v>
      </c>
      <c r="F128" s="47" t="s">
        <v>326</v>
      </c>
      <c r="G128" s="47" t="s">
        <v>275</v>
      </c>
      <c r="H128" s="47" t="s">
        <v>427</v>
      </c>
      <c r="I128" s="47" t="s">
        <v>566</v>
      </c>
      <c r="J128" s="45" t="s">
        <v>77</v>
      </c>
      <c r="K128" s="47" t="s">
        <v>78</v>
      </c>
      <c r="L128" s="48" t="s">
        <v>162</v>
      </c>
      <c r="M128" s="45" t="s">
        <v>159</v>
      </c>
      <c r="N128" s="49">
        <v>2588250</v>
      </c>
      <c r="O128" s="49">
        <f t="shared" si="9"/>
        <v>3045000</v>
      </c>
      <c r="P128" s="49">
        <f>ROUNDUP((N128/0.85)*0.15,0)</f>
        <v>456750</v>
      </c>
      <c r="Q128" s="45" t="s">
        <v>63</v>
      </c>
      <c r="R128" s="50">
        <v>44707</v>
      </c>
      <c r="S128" s="50">
        <v>44952</v>
      </c>
      <c r="T128" s="50">
        <v>44990</v>
      </c>
      <c r="U128" s="79" t="s">
        <v>521</v>
      </c>
      <c r="V128" s="69" t="s">
        <v>481</v>
      </c>
      <c r="W128" s="53"/>
      <c r="X128" s="54" t="s">
        <v>485</v>
      </c>
      <c r="Y128" s="39"/>
    </row>
    <row r="129" spans="1:25" s="97" customFormat="1" ht="67.5" x14ac:dyDescent="0.25">
      <c r="A129" s="45">
        <v>4</v>
      </c>
      <c r="B129" s="62" t="s">
        <v>18</v>
      </c>
      <c r="C129" s="47" t="s">
        <v>19</v>
      </c>
      <c r="D129" s="59" t="s">
        <v>507</v>
      </c>
      <c r="E129" s="62" t="s">
        <v>60</v>
      </c>
      <c r="F129" s="47" t="s">
        <v>326</v>
      </c>
      <c r="G129" s="47" t="s">
        <v>275</v>
      </c>
      <c r="H129" s="47" t="s">
        <v>427</v>
      </c>
      <c r="I129" s="47" t="s">
        <v>566</v>
      </c>
      <c r="J129" s="45" t="s">
        <v>241</v>
      </c>
      <c r="K129" s="47" t="s">
        <v>82</v>
      </c>
      <c r="L129" s="60">
        <v>1</v>
      </c>
      <c r="M129" s="45" t="s">
        <v>159</v>
      </c>
      <c r="N129" s="60">
        <v>4635359</v>
      </c>
      <c r="O129" s="49">
        <f t="shared" si="9"/>
        <v>5453364</v>
      </c>
      <c r="P129" s="49">
        <f>ROUND((N129/0.85)*0.15,0)</f>
        <v>818005</v>
      </c>
      <c r="Q129" s="45" t="s">
        <v>63</v>
      </c>
      <c r="R129" s="51" t="s">
        <v>480</v>
      </c>
      <c r="S129" s="69" t="s">
        <v>481</v>
      </c>
      <c r="T129" s="51" t="s">
        <v>481</v>
      </c>
      <c r="U129" s="51" t="s">
        <v>521</v>
      </c>
      <c r="V129" s="69" t="s">
        <v>485</v>
      </c>
      <c r="W129" s="53"/>
      <c r="X129" s="54" t="s">
        <v>484</v>
      </c>
      <c r="Y129" s="39"/>
    </row>
    <row r="130" spans="1:25" s="97" customFormat="1" ht="67.5" x14ac:dyDescent="0.25">
      <c r="A130" s="45">
        <v>4</v>
      </c>
      <c r="B130" s="62" t="s">
        <v>18</v>
      </c>
      <c r="C130" s="47" t="s">
        <v>19</v>
      </c>
      <c r="D130" s="59" t="s">
        <v>507</v>
      </c>
      <c r="E130" s="62" t="s">
        <v>60</v>
      </c>
      <c r="F130" s="47" t="s">
        <v>326</v>
      </c>
      <c r="G130" s="47" t="s">
        <v>275</v>
      </c>
      <c r="H130" s="47" t="s">
        <v>427</v>
      </c>
      <c r="I130" s="47" t="s">
        <v>566</v>
      </c>
      <c r="J130" s="45" t="s">
        <v>241</v>
      </c>
      <c r="K130" s="47" t="s">
        <v>82</v>
      </c>
      <c r="L130" s="60">
        <v>2</v>
      </c>
      <c r="M130" s="45" t="s">
        <v>159</v>
      </c>
      <c r="N130" s="60">
        <v>1280641</v>
      </c>
      <c r="O130" s="49">
        <f t="shared" si="9"/>
        <v>1506637</v>
      </c>
      <c r="P130" s="49">
        <f>ROUNDUP((N130/0.85)*0.15,0)</f>
        <v>225996</v>
      </c>
      <c r="Q130" s="45" t="s">
        <v>63</v>
      </c>
      <c r="R130" s="79" t="s">
        <v>480</v>
      </c>
      <c r="S130" s="79" t="s">
        <v>481</v>
      </c>
      <c r="T130" s="51" t="s">
        <v>481</v>
      </c>
      <c r="U130" s="51" t="s">
        <v>521</v>
      </c>
      <c r="V130" s="79" t="s">
        <v>485</v>
      </c>
      <c r="W130" s="80"/>
      <c r="X130" s="54" t="s">
        <v>484</v>
      </c>
      <c r="Y130" s="39"/>
    </row>
    <row r="131" spans="1:25" s="97" customFormat="1" ht="67.5" x14ac:dyDescent="0.25">
      <c r="A131" s="45">
        <v>4</v>
      </c>
      <c r="B131" s="62" t="s">
        <v>18</v>
      </c>
      <c r="C131" s="47" t="s">
        <v>19</v>
      </c>
      <c r="D131" s="59" t="s">
        <v>507</v>
      </c>
      <c r="E131" s="62" t="s">
        <v>60</v>
      </c>
      <c r="F131" s="47" t="s">
        <v>326</v>
      </c>
      <c r="G131" s="47" t="s">
        <v>275</v>
      </c>
      <c r="H131" s="47" t="s">
        <v>427</v>
      </c>
      <c r="I131" s="47" t="s">
        <v>566</v>
      </c>
      <c r="J131" s="45" t="s">
        <v>83</v>
      </c>
      <c r="K131" s="47" t="s">
        <v>444</v>
      </c>
      <c r="L131" s="48" t="s">
        <v>162</v>
      </c>
      <c r="M131" s="45" t="s">
        <v>159</v>
      </c>
      <c r="N131" s="49">
        <v>11092500</v>
      </c>
      <c r="O131" s="49">
        <f t="shared" si="9"/>
        <v>13050000</v>
      </c>
      <c r="P131" s="49">
        <f>ROUNDUP((N131/0.85)*0.15,0)</f>
        <v>1957500</v>
      </c>
      <c r="Q131" s="45" t="s">
        <v>63</v>
      </c>
      <c r="R131" s="50">
        <v>45106</v>
      </c>
      <c r="S131" s="52">
        <v>45156</v>
      </c>
      <c r="T131" s="50">
        <v>45090</v>
      </c>
      <c r="U131" s="51" t="s">
        <v>521</v>
      </c>
      <c r="V131" s="69" t="s">
        <v>481</v>
      </c>
      <c r="W131" s="53"/>
      <c r="X131" s="54" t="s">
        <v>485</v>
      </c>
      <c r="Y131" s="39"/>
    </row>
    <row r="132" spans="1:25" s="97" customFormat="1" ht="67.5" x14ac:dyDescent="0.25">
      <c r="A132" s="45">
        <v>4</v>
      </c>
      <c r="B132" s="62" t="s">
        <v>18</v>
      </c>
      <c r="C132" s="47" t="s">
        <v>19</v>
      </c>
      <c r="D132" s="59" t="s">
        <v>507</v>
      </c>
      <c r="E132" s="62" t="s">
        <v>60</v>
      </c>
      <c r="F132" s="47" t="s">
        <v>326</v>
      </c>
      <c r="G132" s="47" t="s">
        <v>275</v>
      </c>
      <c r="H132" s="47" t="s">
        <v>427</v>
      </c>
      <c r="I132" s="47" t="s">
        <v>566</v>
      </c>
      <c r="J132" s="45" t="s">
        <v>242</v>
      </c>
      <c r="K132" s="47" t="s">
        <v>148</v>
      </c>
      <c r="L132" s="48" t="s">
        <v>162</v>
      </c>
      <c r="M132" s="45" t="s">
        <v>159</v>
      </c>
      <c r="N132" s="49">
        <v>35525901</v>
      </c>
      <c r="O132" s="49">
        <f t="shared" si="9"/>
        <v>41795178</v>
      </c>
      <c r="P132" s="49">
        <f>ROUND((N132/0.85)*0.15,0)</f>
        <v>6269277</v>
      </c>
      <c r="Q132" s="45" t="s">
        <v>253</v>
      </c>
      <c r="R132" s="50">
        <v>45071</v>
      </c>
      <c r="S132" s="50">
        <v>45126</v>
      </c>
      <c r="T132" s="50">
        <v>45096</v>
      </c>
      <c r="U132" s="51" t="s">
        <v>521</v>
      </c>
      <c r="V132" s="51" t="s">
        <v>481</v>
      </c>
      <c r="W132" s="61"/>
      <c r="X132" s="54" t="s">
        <v>481</v>
      </c>
      <c r="Y132" s="34"/>
    </row>
    <row r="133" spans="1:25" s="97" customFormat="1" ht="67.5" x14ac:dyDescent="0.25">
      <c r="A133" s="45">
        <v>4</v>
      </c>
      <c r="B133" s="62" t="s">
        <v>18</v>
      </c>
      <c r="C133" s="47" t="s">
        <v>19</v>
      </c>
      <c r="D133" s="59" t="s">
        <v>507</v>
      </c>
      <c r="E133" s="62" t="s">
        <v>60</v>
      </c>
      <c r="F133" s="47" t="s">
        <v>326</v>
      </c>
      <c r="G133" s="47" t="s">
        <v>275</v>
      </c>
      <c r="H133" s="47" t="s">
        <v>427</v>
      </c>
      <c r="I133" s="47" t="s">
        <v>566</v>
      </c>
      <c r="J133" s="45" t="s">
        <v>244</v>
      </c>
      <c r="K133" s="47" t="s">
        <v>150</v>
      </c>
      <c r="L133" s="48" t="s">
        <v>162</v>
      </c>
      <c r="M133" s="45" t="s">
        <v>159</v>
      </c>
      <c r="N133" s="49">
        <v>12941250</v>
      </c>
      <c r="O133" s="49">
        <f>N133+P133</f>
        <v>15225000</v>
      </c>
      <c r="P133" s="49">
        <f>ROUNDUP((N133/0.85)*0.15,0)</f>
        <v>2283750</v>
      </c>
      <c r="Q133" s="45" t="s">
        <v>253</v>
      </c>
      <c r="R133" s="50">
        <v>45197</v>
      </c>
      <c r="S133" s="51" t="s">
        <v>631</v>
      </c>
      <c r="T133" s="69" t="s">
        <v>479</v>
      </c>
      <c r="U133" s="51" t="s">
        <v>521</v>
      </c>
      <c r="V133" s="51" t="s">
        <v>481</v>
      </c>
      <c r="W133" s="61"/>
      <c r="X133" s="54" t="s">
        <v>481</v>
      </c>
      <c r="Y133" s="39"/>
    </row>
    <row r="134" spans="1:25" s="97" customFormat="1" ht="56.25" customHeight="1" x14ac:dyDescent="0.25">
      <c r="A134" s="45">
        <v>4</v>
      </c>
      <c r="B134" s="62" t="s">
        <v>267</v>
      </c>
      <c r="C134" s="47" t="s">
        <v>269</v>
      </c>
      <c r="D134" s="59" t="s">
        <v>508</v>
      </c>
      <c r="E134" s="62" t="s">
        <v>268</v>
      </c>
      <c r="F134" s="47" t="s">
        <v>327</v>
      </c>
      <c r="G134" s="47" t="s">
        <v>562</v>
      </c>
      <c r="H134" s="66" t="s">
        <v>269</v>
      </c>
      <c r="I134" s="47" t="s">
        <v>567</v>
      </c>
      <c r="J134" s="45" t="s">
        <v>288</v>
      </c>
      <c r="K134" s="47" t="s">
        <v>297</v>
      </c>
      <c r="L134" s="48" t="s">
        <v>162</v>
      </c>
      <c r="M134" s="45" t="s">
        <v>159</v>
      </c>
      <c r="N134" s="49">
        <v>17850000</v>
      </c>
      <c r="O134" s="49">
        <f t="shared" ref="O134:O142" si="11">N134+P134</f>
        <v>21000000</v>
      </c>
      <c r="P134" s="49">
        <f>ROUNDUP((N134/0.85)*0.15,0)</f>
        <v>3150000</v>
      </c>
      <c r="Q134" s="45" t="s">
        <v>63</v>
      </c>
      <c r="R134" s="50">
        <v>45071</v>
      </c>
      <c r="S134" s="50">
        <v>45112</v>
      </c>
      <c r="T134" s="52">
        <v>45111</v>
      </c>
      <c r="U134" s="51" t="s">
        <v>521</v>
      </c>
      <c r="V134" s="51" t="s">
        <v>481</v>
      </c>
      <c r="W134" s="61"/>
      <c r="X134" s="54" t="s">
        <v>485</v>
      </c>
      <c r="Y134" s="32"/>
    </row>
    <row r="135" spans="1:25" s="97" customFormat="1" ht="29.25" customHeight="1" x14ac:dyDescent="0.25">
      <c r="A135" s="45">
        <v>5</v>
      </c>
      <c r="B135" s="62" t="s">
        <v>20</v>
      </c>
      <c r="C135" s="47" t="s">
        <v>56</v>
      </c>
      <c r="D135" s="59" t="s">
        <v>509</v>
      </c>
      <c r="E135" s="62" t="s">
        <v>54</v>
      </c>
      <c r="F135" s="47" t="s">
        <v>328</v>
      </c>
      <c r="G135" s="47" t="s">
        <v>582</v>
      </c>
      <c r="H135" s="47" t="s">
        <v>406</v>
      </c>
      <c r="I135" s="47" t="s">
        <v>557</v>
      </c>
      <c r="J135" s="64" t="s">
        <v>204</v>
      </c>
      <c r="K135" s="47" t="s">
        <v>133</v>
      </c>
      <c r="L135" s="48">
        <v>1</v>
      </c>
      <c r="M135" s="45" t="s">
        <v>3</v>
      </c>
      <c r="N135" s="49">
        <v>39933000</v>
      </c>
      <c r="O135" s="49">
        <f t="shared" si="11"/>
        <v>46980000</v>
      </c>
      <c r="P135" s="49">
        <f>ROUNDUP((N135/0.85)*0.15,0)</f>
        <v>7047000</v>
      </c>
      <c r="Q135" s="60" t="s">
        <v>105</v>
      </c>
      <c r="R135" s="50">
        <v>45106</v>
      </c>
      <c r="S135" s="52">
        <v>45140</v>
      </c>
      <c r="T135" s="52">
        <v>45098</v>
      </c>
      <c r="U135" s="51" t="s">
        <v>521</v>
      </c>
      <c r="V135" s="69" t="s">
        <v>485</v>
      </c>
      <c r="W135" s="53"/>
      <c r="X135" s="54" t="s">
        <v>484</v>
      </c>
      <c r="Y135" s="34"/>
    </row>
    <row r="136" spans="1:25" s="97" customFormat="1" ht="29.25" customHeight="1" x14ac:dyDescent="0.25">
      <c r="A136" s="45">
        <v>5</v>
      </c>
      <c r="B136" s="62" t="s">
        <v>20</v>
      </c>
      <c r="C136" s="47" t="s">
        <v>56</v>
      </c>
      <c r="D136" s="59" t="s">
        <v>509</v>
      </c>
      <c r="E136" s="62" t="s">
        <v>54</v>
      </c>
      <c r="F136" s="47" t="s">
        <v>328</v>
      </c>
      <c r="G136" s="47" t="s">
        <v>556</v>
      </c>
      <c r="H136" s="47" t="s">
        <v>406</v>
      </c>
      <c r="I136" s="47" t="s">
        <v>557</v>
      </c>
      <c r="J136" s="64" t="s">
        <v>204</v>
      </c>
      <c r="K136" s="47" t="s">
        <v>133</v>
      </c>
      <c r="L136" s="48">
        <v>2</v>
      </c>
      <c r="M136" s="45" t="s">
        <v>3</v>
      </c>
      <c r="N136" s="49">
        <v>65940867</v>
      </c>
      <c r="O136" s="49">
        <f t="shared" si="11"/>
        <v>77577491</v>
      </c>
      <c r="P136" s="49">
        <f>ROUND((N136/0.85)*0.15,0)</f>
        <v>11636624</v>
      </c>
      <c r="Q136" s="60" t="s">
        <v>105</v>
      </c>
      <c r="R136" s="50">
        <v>45106</v>
      </c>
      <c r="S136" s="52">
        <v>45140</v>
      </c>
      <c r="T136" s="52">
        <v>45098</v>
      </c>
      <c r="U136" s="51" t="s">
        <v>521</v>
      </c>
      <c r="V136" s="69" t="s">
        <v>485</v>
      </c>
      <c r="W136" s="53"/>
      <c r="X136" s="54" t="s">
        <v>484</v>
      </c>
      <c r="Y136" s="34"/>
    </row>
    <row r="137" spans="1:25" s="97" customFormat="1" ht="29.25" customHeight="1" x14ac:dyDescent="0.25">
      <c r="A137" s="45">
        <v>5</v>
      </c>
      <c r="B137" s="62" t="s">
        <v>20</v>
      </c>
      <c r="C137" s="47" t="s">
        <v>56</v>
      </c>
      <c r="D137" s="59" t="s">
        <v>509</v>
      </c>
      <c r="E137" s="62" t="s">
        <v>54</v>
      </c>
      <c r="F137" s="47" t="s">
        <v>328</v>
      </c>
      <c r="G137" s="47" t="s">
        <v>556</v>
      </c>
      <c r="H137" s="47" t="s">
        <v>406</v>
      </c>
      <c r="I137" s="47" t="s">
        <v>557</v>
      </c>
      <c r="J137" s="64" t="s">
        <v>204</v>
      </c>
      <c r="K137" s="47" t="s">
        <v>133</v>
      </c>
      <c r="L137" s="48">
        <v>3</v>
      </c>
      <c r="M137" s="45" t="s">
        <v>3</v>
      </c>
      <c r="N137" s="49">
        <v>27236133</v>
      </c>
      <c r="O137" s="49">
        <f t="shared" si="11"/>
        <v>32042510</v>
      </c>
      <c r="P137" s="49">
        <f t="shared" ref="P137:P142" si="12">ROUNDUP((N137/0.85)*0.15,0)</f>
        <v>4806377</v>
      </c>
      <c r="Q137" s="60" t="s">
        <v>105</v>
      </c>
      <c r="R137" s="50">
        <v>45106</v>
      </c>
      <c r="S137" s="52">
        <v>45140</v>
      </c>
      <c r="T137" s="52">
        <v>45098</v>
      </c>
      <c r="U137" s="51" t="s">
        <v>521</v>
      </c>
      <c r="V137" s="51" t="s">
        <v>489</v>
      </c>
      <c r="W137" s="61"/>
      <c r="X137" s="54" t="s">
        <v>490</v>
      </c>
      <c r="Y137" s="34"/>
    </row>
    <row r="138" spans="1:25" s="97" customFormat="1" ht="39" customHeight="1" x14ac:dyDescent="0.25">
      <c r="A138" s="45">
        <v>5</v>
      </c>
      <c r="B138" s="62" t="s">
        <v>20</v>
      </c>
      <c r="C138" s="47" t="s">
        <v>56</v>
      </c>
      <c r="D138" s="59" t="s">
        <v>509</v>
      </c>
      <c r="E138" s="62" t="s">
        <v>54</v>
      </c>
      <c r="F138" s="47" t="s">
        <v>328</v>
      </c>
      <c r="G138" s="47" t="s">
        <v>556</v>
      </c>
      <c r="H138" s="47" t="s">
        <v>406</v>
      </c>
      <c r="I138" s="47" t="s">
        <v>557</v>
      </c>
      <c r="J138" s="48" t="s">
        <v>279</v>
      </c>
      <c r="K138" s="47" t="s">
        <v>282</v>
      </c>
      <c r="L138" s="48" t="s">
        <v>162</v>
      </c>
      <c r="M138" s="45" t="s">
        <v>3</v>
      </c>
      <c r="N138" s="49">
        <v>7395000</v>
      </c>
      <c r="O138" s="49">
        <f t="shared" si="11"/>
        <v>8700000</v>
      </c>
      <c r="P138" s="49">
        <f t="shared" si="12"/>
        <v>1305000</v>
      </c>
      <c r="Q138" s="48" t="s">
        <v>85</v>
      </c>
      <c r="R138" s="69" t="s">
        <v>480</v>
      </c>
      <c r="S138" s="69" t="s">
        <v>481</v>
      </c>
      <c r="T138" s="69" t="s">
        <v>480</v>
      </c>
      <c r="U138" s="50" t="s">
        <v>521</v>
      </c>
      <c r="V138" s="69" t="s">
        <v>481</v>
      </c>
      <c r="W138" s="61" t="s">
        <v>492</v>
      </c>
      <c r="X138" s="54" t="s">
        <v>484</v>
      </c>
      <c r="Y138" s="32"/>
    </row>
    <row r="139" spans="1:25" s="97" customFormat="1" ht="39" customHeight="1" x14ac:dyDescent="0.25">
      <c r="A139" s="45">
        <v>6</v>
      </c>
      <c r="B139" s="62" t="s">
        <v>21</v>
      </c>
      <c r="C139" s="47" t="s">
        <v>29</v>
      </c>
      <c r="D139" s="59" t="s">
        <v>510</v>
      </c>
      <c r="E139" s="62" t="s">
        <v>57</v>
      </c>
      <c r="F139" s="47" t="s">
        <v>584</v>
      </c>
      <c r="G139" s="47" t="s">
        <v>583</v>
      </c>
      <c r="H139" s="47" t="s">
        <v>407</v>
      </c>
      <c r="I139" s="47" t="s">
        <v>592</v>
      </c>
      <c r="J139" s="48" t="s">
        <v>290</v>
      </c>
      <c r="K139" s="47" t="s">
        <v>392</v>
      </c>
      <c r="L139" s="48" t="s">
        <v>162</v>
      </c>
      <c r="M139" s="45" t="s">
        <v>25</v>
      </c>
      <c r="N139" s="49">
        <v>48916063</v>
      </c>
      <c r="O139" s="49">
        <f t="shared" si="11"/>
        <v>57548310</v>
      </c>
      <c r="P139" s="49">
        <f t="shared" si="12"/>
        <v>8632247</v>
      </c>
      <c r="Q139" s="48" t="s">
        <v>105</v>
      </c>
      <c r="R139" s="51" t="s">
        <v>483</v>
      </c>
      <c r="S139" s="51" t="s">
        <v>482</v>
      </c>
      <c r="T139" s="50" t="s">
        <v>483</v>
      </c>
      <c r="U139" s="50" t="s">
        <v>521</v>
      </c>
      <c r="V139" s="51" t="s">
        <v>482</v>
      </c>
      <c r="W139" s="61"/>
      <c r="X139" s="54" t="s">
        <v>486</v>
      </c>
      <c r="Y139" s="34"/>
    </row>
    <row r="140" spans="1:25" s="97" customFormat="1" ht="55.5" customHeight="1" x14ac:dyDescent="0.25">
      <c r="A140" s="45">
        <v>6</v>
      </c>
      <c r="B140" s="62" t="s">
        <v>21</v>
      </c>
      <c r="C140" s="47" t="s">
        <v>29</v>
      </c>
      <c r="D140" s="59" t="s">
        <v>510</v>
      </c>
      <c r="E140" s="62" t="s">
        <v>57</v>
      </c>
      <c r="F140" s="47" t="s">
        <v>329</v>
      </c>
      <c r="G140" s="47" t="s">
        <v>532</v>
      </c>
      <c r="H140" s="47" t="s">
        <v>407</v>
      </c>
      <c r="I140" s="47" t="s">
        <v>540</v>
      </c>
      <c r="J140" s="48" t="s">
        <v>291</v>
      </c>
      <c r="K140" s="47" t="s">
        <v>330</v>
      </c>
      <c r="L140" s="48" t="s">
        <v>162</v>
      </c>
      <c r="M140" s="45" t="s">
        <v>25</v>
      </c>
      <c r="N140" s="49">
        <v>5083937</v>
      </c>
      <c r="O140" s="49">
        <f t="shared" si="11"/>
        <v>5981103</v>
      </c>
      <c r="P140" s="49">
        <f t="shared" si="12"/>
        <v>897166</v>
      </c>
      <c r="Q140" s="48" t="s">
        <v>87</v>
      </c>
      <c r="R140" s="51" t="s">
        <v>481</v>
      </c>
      <c r="S140" s="69" t="s">
        <v>481</v>
      </c>
      <c r="T140" s="50" t="s">
        <v>481</v>
      </c>
      <c r="U140" s="50" t="s">
        <v>521</v>
      </c>
      <c r="V140" s="69" t="s">
        <v>485</v>
      </c>
      <c r="W140" s="53"/>
      <c r="X140" s="54" t="s">
        <v>484</v>
      </c>
      <c r="Y140" s="32"/>
    </row>
    <row r="141" spans="1:25" s="97" customFormat="1" ht="67.5" x14ac:dyDescent="0.25">
      <c r="A141" s="45">
        <v>6</v>
      </c>
      <c r="B141" s="62" t="s">
        <v>21</v>
      </c>
      <c r="C141" s="47" t="s">
        <v>29</v>
      </c>
      <c r="D141" s="59" t="s">
        <v>510</v>
      </c>
      <c r="E141" s="62" t="s">
        <v>57</v>
      </c>
      <c r="F141" s="47" t="s">
        <v>584</v>
      </c>
      <c r="G141" s="47" t="s">
        <v>583</v>
      </c>
      <c r="H141" s="47" t="s">
        <v>407</v>
      </c>
      <c r="I141" s="47" t="s">
        <v>592</v>
      </c>
      <c r="J141" s="48" t="s">
        <v>332</v>
      </c>
      <c r="K141" s="47" t="s">
        <v>460</v>
      </c>
      <c r="L141" s="48">
        <v>1</v>
      </c>
      <c r="M141" s="45" t="s">
        <v>25</v>
      </c>
      <c r="N141" s="49">
        <v>19788257</v>
      </c>
      <c r="O141" s="49">
        <f t="shared" si="11"/>
        <v>23280303</v>
      </c>
      <c r="P141" s="49">
        <f t="shared" si="12"/>
        <v>3492046</v>
      </c>
      <c r="Q141" s="49" t="s">
        <v>105</v>
      </c>
      <c r="R141" s="50">
        <v>45197</v>
      </c>
      <c r="S141" s="69" t="s">
        <v>481</v>
      </c>
      <c r="T141" s="50">
        <v>45177</v>
      </c>
      <c r="U141" s="50" t="s">
        <v>521</v>
      </c>
      <c r="V141" s="69" t="s">
        <v>481</v>
      </c>
      <c r="W141" s="53"/>
      <c r="X141" s="54" t="s">
        <v>485</v>
      </c>
      <c r="Y141" s="34"/>
    </row>
    <row r="142" spans="1:25" s="97" customFormat="1" ht="48" x14ac:dyDescent="0.25">
      <c r="A142" s="45">
        <v>6</v>
      </c>
      <c r="B142" s="62" t="s">
        <v>21</v>
      </c>
      <c r="C142" s="81"/>
      <c r="D142" s="82"/>
      <c r="E142" s="62" t="s">
        <v>57</v>
      </c>
      <c r="F142" s="81"/>
      <c r="G142" s="81"/>
      <c r="H142" s="81"/>
      <c r="I142" s="81"/>
      <c r="J142" s="48" t="s">
        <v>332</v>
      </c>
      <c r="K142" s="47" t="s">
        <v>460</v>
      </c>
      <c r="L142" s="83">
        <v>2</v>
      </c>
      <c r="M142" s="45" t="s">
        <v>25</v>
      </c>
      <c r="N142" s="49">
        <v>1391054</v>
      </c>
      <c r="O142" s="49">
        <f t="shared" si="11"/>
        <v>1636535</v>
      </c>
      <c r="P142" s="49">
        <f t="shared" si="12"/>
        <v>245481</v>
      </c>
      <c r="Q142" s="49" t="s">
        <v>105</v>
      </c>
      <c r="R142" s="50">
        <v>45197</v>
      </c>
      <c r="S142" s="69" t="s">
        <v>481</v>
      </c>
      <c r="T142" s="50">
        <v>45177</v>
      </c>
      <c r="U142" s="84"/>
      <c r="V142" s="69" t="s">
        <v>481</v>
      </c>
      <c r="W142" s="85"/>
      <c r="X142" s="54" t="s">
        <v>346</v>
      </c>
      <c r="Y142" s="34"/>
    </row>
    <row r="143" spans="1:25" s="97" customFormat="1" ht="13.5" customHeight="1" x14ac:dyDescent="0.25">
      <c r="A143" s="130" t="s">
        <v>611</v>
      </c>
      <c r="B143" s="131"/>
      <c r="C143" s="131"/>
      <c r="D143" s="131"/>
      <c r="E143" s="131"/>
      <c r="F143" s="131"/>
      <c r="G143" s="131"/>
      <c r="H143" s="131"/>
      <c r="I143" s="131"/>
      <c r="J143" s="131"/>
      <c r="K143" s="131"/>
      <c r="L143" s="131"/>
      <c r="M143" s="131"/>
      <c r="N143" s="131"/>
      <c r="O143" s="131"/>
      <c r="P143" s="131"/>
      <c r="Q143" s="131"/>
      <c r="R143" s="131"/>
      <c r="S143" s="131"/>
      <c r="T143" s="131"/>
      <c r="U143" s="131"/>
      <c r="V143" s="131"/>
      <c r="W143" s="131"/>
      <c r="X143" s="131"/>
      <c r="Y143" s="42"/>
    </row>
    <row r="144" spans="1:25" s="97" customFormat="1" ht="31.5" customHeight="1" x14ac:dyDescent="0.25">
      <c r="A144" s="45">
        <v>1</v>
      </c>
      <c r="B144" s="46" t="s">
        <v>1</v>
      </c>
      <c r="C144" s="47"/>
      <c r="D144" s="47"/>
      <c r="E144" s="45" t="s">
        <v>32</v>
      </c>
      <c r="F144" s="47"/>
      <c r="G144" s="47"/>
      <c r="H144" s="47"/>
      <c r="I144" s="47"/>
      <c r="J144" s="45" t="s">
        <v>167</v>
      </c>
      <c r="K144" s="47" t="s">
        <v>88</v>
      </c>
      <c r="L144" s="48">
        <v>2</v>
      </c>
      <c r="M144" s="45" t="s">
        <v>3</v>
      </c>
      <c r="N144" s="49">
        <v>17476000</v>
      </c>
      <c r="O144" s="49">
        <f>N144+P144</f>
        <v>20560000</v>
      </c>
      <c r="P144" s="49">
        <f>ROUNDUP((N144/0.85)*0.15,0)</f>
        <v>3084000</v>
      </c>
      <c r="Q144" s="45" t="s">
        <v>87</v>
      </c>
      <c r="R144" s="51" t="s">
        <v>632</v>
      </c>
      <c r="S144" s="51" t="s">
        <v>633</v>
      </c>
      <c r="T144" s="51" t="s">
        <v>632</v>
      </c>
      <c r="U144" s="51"/>
      <c r="V144" s="51" t="s">
        <v>633</v>
      </c>
      <c r="W144" s="53"/>
      <c r="X144" s="51" t="s">
        <v>633</v>
      </c>
      <c r="Y144" s="32"/>
    </row>
    <row r="145" spans="1:25" s="97" customFormat="1" ht="57.75" customHeight="1" x14ac:dyDescent="0.25">
      <c r="A145" s="45">
        <v>1</v>
      </c>
      <c r="B145" s="46" t="s">
        <v>1</v>
      </c>
      <c r="C145" s="47" t="s">
        <v>2</v>
      </c>
      <c r="D145" s="47" t="s">
        <v>496</v>
      </c>
      <c r="E145" s="45" t="s">
        <v>32</v>
      </c>
      <c r="F145" s="47" t="s">
        <v>312</v>
      </c>
      <c r="G145" s="47" t="s">
        <v>544</v>
      </c>
      <c r="H145" s="47" t="s">
        <v>420</v>
      </c>
      <c r="I145" s="47" t="s">
        <v>548</v>
      </c>
      <c r="J145" s="45" t="s">
        <v>170</v>
      </c>
      <c r="K145" s="47" t="s">
        <v>91</v>
      </c>
      <c r="L145" s="48" t="s">
        <v>162</v>
      </c>
      <c r="M145" s="45" t="s">
        <v>3</v>
      </c>
      <c r="N145" s="49">
        <v>18487501</v>
      </c>
      <c r="O145" s="49">
        <f t="shared" ref="O145:O177" si="13">N145+P145</f>
        <v>21750002</v>
      </c>
      <c r="P145" s="49">
        <f t="shared" ref="P145:P159" si="14">ROUNDUP((N145/0.85)*0.15,0)</f>
        <v>3262501</v>
      </c>
      <c r="Q145" s="45" t="s">
        <v>87</v>
      </c>
      <c r="R145" s="51" t="s">
        <v>485</v>
      </c>
      <c r="S145" s="51" t="s">
        <v>485</v>
      </c>
      <c r="T145" s="51" t="s">
        <v>485</v>
      </c>
      <c r="U145" s="51"/>
      <c r="V145" s="69" t="s">
        <v>484</v>
      </c>
      <c r="W145" s="53"/>
      <c r="X145" s="54" t="s">
        <v>484</v>
      </c>
      <c r="Y145" s="32"/>
    </row>
    <row r="146" spans="1:25" s="97" customFormat="1" ht="22.5" customHeight="1" x14ac:dyDescent="0.25">
      <c r="A146" s="45">
        <v>1</v>
      </c>
      <c r="B146" s="46" t="s">
        <v>1</v>
      </c>
      <c r="C146" s="47" t="s">
        <v>2</v>
      </c>
      <c r="D146" s="47" t="s">
        <v>496</v>
      </c>
      <c r="E146" s="45" t="s">
        <v>32</v>
      </c>
      <c r="F146" s="47" t="s">
        <v>312</v>
      </c>
      <c r="G146" s="47" t="s">
        <v>544</v>
      </c>
      <c r="H146" s="47" t="s">
        <v>422</v>
      </c>
      <c r="I146" s="47" t="s">
        <v>548</v>
      </c>
      <c r="J146" s="45" t="s">
        <v>171</v>
      </c>
      <c r="K146" s="47" t="s">
        <v>92</v>
      </c>
      <c r="L146" s="48" t="s">
        <v>162</v>
      </c>
      <c r="M146" s="45" t="s">
        <v>3</v>
      </c>
      <c r="N146" s="49">
        <v>14025000</v>
      </c>
      <c r="O146" s="49">
        <f t="shared" si="13"/>
        <v>16500000</v>
      </c>
      <c r="P146" s="49">
        <f t="shared" si="14"/>
        <v>2475000</v>
      </c>
      <c r="Q146" s="45" t="s">
        <v>87</v>
      </c>
      <c r="R146" s="51" t="s">
        <v>485</v>
      </c>
      <c r="S146" s="51" t="s">
        <v>484</v>
      </c>
      <c r="T146" s="51" t="s">
        <v>485</v>
      </c>
      <c r="U146" s="51"/>
      <c r="V146" s="51" t="s">
        <v>484</v>
      </c>
      <c r="W146" s="61"/>
      <c r="X146" s="54" t="s">
        <v>483</v>
      </c>
      <c r="Y146" s="32"/>
    </row>
    <row r="147" spans="1:25" s="97" customFormat="1" ht="13.5" customHeight="1" x14ac:dyDescent="0.25">
      <c r="A147" s="45">
        <v>1</v>
      </c>
      <c r="B147" s="46" t="s">
        <v>1</v>
      </c>
      <c r="C147" s="47" t="s">
        <v>2</v>
      </c>
      <c r="D147" s="47" t="s">
        <v>496</v>
      </c>
      <c r="E147" s="45" t="s">
        <v>33</v>
      </c>
      <c r="F147" s="47" t="s">
        <v>313</v>
      </c>
      <c r="G147" s="47" t="s">
        <v>523</v>
      </c>
      <c r="H147" s="70" t="s">
        <v>423</v>
      </c>
      <c r="I147" s="70" t="s">
        <v>524</v>
      </c>
      <c r="J147" s="45" t="s">
        <v>445</v>
      </c>
      <c r="K147" s="47" t="s">
        <v>449</v>
      </c>
      <c r="L147" s="48" t="s">
        <v>162</v>
      </c>
      <c r="M147" s="45" t="s">
        <v>3</v>
      </c>
      <c r="N147" s="49">
        <v>22185000</v>
      </c>
      <c r="O147" s="49">
        <f t="shared" si="13"/>
        <v>26100000</v>
      </c>
      <c r="P147" s="49">
        <f t="shared" si="14"/>
        <v>3915000</v>
      </c>
      <c r="Q147" s="45" t="s">
        <v>87</v>
      </c>
      <c r="R147" s="51" t="s">
        <v>482</v>
      </c>
      <c r="S147" s="51" t="s">
        <v>486</v>
      </c>
      <c r="T147" s="51" t="s">
        <v>482</v>
      </c>
      <c r="U147" s="51"/>
      <c r="V147" s="69" t="s">
        <v>486</v>
      </c>
      <c r="W147" s="53"/>
      <c r="X147" s="54" t="s">
        <v>487</v>
      </c>
      <c r="Y147" s="32"/>
    </row>
    <row r="148" spans="1:25" s="97" customFormat="1" ht="47.25" customHeight="1" x14ac:dyDescent="0.25">
      <c r="A148" s="45">
        <v>1</v>
      </c>
      <c r="B148" s="46" t="s">
        <v>6</v>
      </c>
      <c r="C148" s="47" t="s">
        <v>7</v>
      </c>
      <c r="D148" s="59" t="s">
        <v>498</v>
      </c>
      <c r="E148" s="45" t="s">
        <v>37</v>
      </c>
      <c r="F148" s="47" t="s">
        <v>340</v>
      </c>
      <c r="G148" s="47" t="s">
        <v>576</v>
      </c>
      <c r="H148" s="47" t="s">
        <v>442</v>
      </c>
      <c r="I148" s="47" t="s">
        <v>588</v>
      </c>
      <c r="J148" s="48" t="s">
        <v>296</v>
      </c>
      <c r="K148" s="47" t="s">
        <v>118</v>
      </c>
      <c r="L148" s="48">
        <v>1</v>
      </c>
      <c r="M148" s="45" t="s">
        <v>3</v>
      </c>
      <c r="N148" s="49">
        <v>125207364</v>
      </c>
      <c r="O148" s="49">
        <f t="shared" si="13"/>
        <v>147302782</v>
      </c>
      <c r="P148" s="49">
        <f t="shared" si="14"/>
        <v>22095418</v>
      </c>
      <c r="Q148" s="60" t="s">
        <v>105</v>
      </c>
      <c r="R148" s="51" t="s">
        <v>481</v>
      </c>
      <c r="S148" s="51" t="s">
        <v>485</v>
      </c>
      <c r="T148" s="51" t="s">
        <v>481</v>
      </c>
      <c r="U148" s="50"/>
      <c r="V148" s="69" t="s">
        <v>485</v>
      </c>
      <c r="W148" s="53"/>
      <c r="X148" s="54" t="s">
        <v>484</v>
      </c>
      <c r="Y148" s="34"/>
    </row>
    <row r="149" spans="1:25" s="97" customFormat="1" ht="62.25" customHeight="1" x14ac:dyDescent="0.25">
      <c r="A149" s="45">
        <v>1</v>
      </c>
      <c r="B149" s="46" t="s">
        <v>6</v>
      </c>
      <c r="C149" s="47" t="s">
        <v>7</v>
      </c>
      <c r="D149" s="59" t="s">
        <v>498</v>
      </c>
      <c r="E149" s="45" t="s">
        <v>37</v>
      </c>
      <c r="F149" s="47" t="s">
        <v>340</v>
      </c>
      <c r="G149" s="47" t="s">
        <v>576</v>
      </c>
      <c r="H149" s="47" t="s">
        <v>442</v>
      </c>
      <c r="I149" s="47" t="s">
        <v>588</v>
      </c>
      <c r="J149" s="48" t="s">
        <v>296</v>
      </c>
      <c r="K149" s="47" t="s">
        <v>118</v>
      </c>
      <c r="L149" s="48">
        <v>2</v>
      </c>
      <c r="M149" s="45" t="s">
        <v>3</v>
      </c>
      <c r="N149" s="49">
        <v>23446474</v>
      </c>
      <c r="O149" s="49">
        <f t="shared" si="13"/>
        <v>27584088</v>
      </c>
      <c r="P149" s="49">
        <f t="shared" si="14"/>
        <v>4137614</v>
      </c>
      <c r="Q149" s="60" t="s">
        <v>105</v>
      </c>
      <c r="S149" s="51" t="s">
        <v>428</v>
      </c>
      <c r="T149" s="51" t="s">
        <v>428</v>
      </c>
      <c r="U149" s="50"/>
      <c r="V149" s="51" t="s">
        <v>346</v>
      </c>
      <c r="W149" s="61"/>
      <c r="X149" s="54" t="s">
        <v>346</v>
      </c>
      <c r="Y149" s="34"/>
    </row>
    <row r="150" spans="1:25" s="97" customFormat="1" ht="36.75" customHeight="1" x14ac:dyDescent="0.25">
      <c r="A150" s="48">
        <v>1</v>
      </c>
      <c r="B150" s="62" t="s">
        <v>254</v>
      </c>
      <c r="C150" s="70" t="s">
        <v>13</v>
      </c>
      <c r="D150" s="59" t="s">
        <v>499</v>
      </c>
      <c r="E150" s="64" t="s">
        <v>255</v>
      </c>
      <c r="F150" s="47" t="s">
        <v>339</v>
      </c>
      <c r="G150" s="47" t="s">
        <v>568</v>
      </c>
      <c r="H150" s="47" t="s">
        <v>13</v>
      </c>
      <c r="I150" s="47" t="s">
        <v>572</v>
      </c>
      <c r="J150" s="60" t="s">
        <v>256</v>
      </c>
      <c r="K150" s="47" t="s">
        <v>138</v>
      </c>
      <c r="L150" s="48" t="s">
        <v>162</v>
      </c>
      <c r="M150" s="48" t="s">
        <v>3</v>
      </c>
      <c r="N150" s="49">
        <v>7395000</v>
      </c>
      <c r="O150" s="49">
        <f t="shared" si="13"/>
        <v>8700000</v>
      </c>
      <c r="P150" s="49">
        <f t="shared" si="14"/>
        <v>1305000</v>
      </c>
      <c r="Q150" s="48" t="s">
        <v>273</v>
      </c>
      <c r="R150" s="51" t="s">
        <v>485</v>
      </c>
      <c r="S150" s="51" t="s">
        <v>484</v>
      </c>
      <c r="T150" s="51" t="s">
        <v>485</v>
      </c>
      <c r="U150" s="50"/>
      <c r="V150" s="69" t="s">
        <v>484</v>
      </c>
      <c r="W150" s="53"/>
      <c r="X150" s="54" t="s">
        <v>483</v>
      </c>
      <c r="Y150" s="32"/>
    </row>
    <row r="151" spans="1:25" s="97" customFormat="1" ht="27.75" customHeight="1" x14ac:dyDescent="0.25">
      <c r="A151" s="48">
        <v>1</v>
      </c>
      <c r="B151" s="62" t="s">
        <v>254</v>
      </c>
      <c r="C151" s="70" t="s">
        <v>13</v>
      </c>
      <c r="D151" s="59" t="s">
        <v>499</v>
      </c>
      <c r="E151" s="64" t="s">
        <v>255</v>
      </c>
      <c r="F151" s="47" t="s">
        <v>339</v>
      </c>
      <c r="G151" s="47" t="s">
        <v>568</v>
      </c>
      <c r="H151" s="47" t="s">
        <v>13</v>
      </c>
      <c r="I151" s="47" t="s">
        <v>572</v>
      </c>
      <c r="J151" s="60" t="s">
        <v>257</v>
      </c>
      <c r="K151" s="47" t="s">
        <v>250</v>
      </c>
      <c r="L151" s="48" t="s">
        <v>162</v>
      </c>
      <c r="M151" s="48" t="s">
        <v>3</v>
      </c>
      <c r="N151" s="49">
        <v>10722750</v>
      </c>
      <c r="O151" s="49">
        <f t="shared" si="13"/>
        <v>12615000</v>
      </c>
      <c r="P151" s="49">
        <f t="shared" si="14"/>
        <v>1892250</v>
      </c>
      <c r="Q151" s="48" t="s">
        <v>273</v>
      </c>
      <c r="R151" s="51" t="s">
        <v>485</v>
      </c>
      <c r="S151" s="51" t="s">
        <v>484</v>
      </c>
      <c r="T151" s="51" t="s">
        <v>485</v>
      </c>
      <c r="U151" s="50"/>
      <c r="V151" s="75" t="s">
        <v>484</v>
      </c>
      <c r="W151" s="53"/>
      <c r="X151" s="54" t="s">
        <v>483</v>
      </c>
      <c r="Y151" s="32"/>
    </row>
    <row r="152" spans="1:25" s="97" customFormat="1" ht="24" customHeight="1" x14ac:dyDescent="0.25">
      <c r="A152" s="48">
        <v>1</v>
      </c>
      <c r="B152" s="62" t="s">
        <v>254</v>
      </c>
      <c r="C152" s="70" t="s">
        <v>13</v>
      </c>
      <c r="D152" s="59" t="s">
        <v>499</v>
      </c>
      <c r="E152" s="64" t="s">
        <v>255</v>
      </c>
      <c r="F152" s="47" t="s">
        <v>339</v>
      </c>
      <c r="G152" s="47" t="s">
        <v>568</v>
      </c>
      <c r="H152" s="47" t="s">
        <v>13</v>
      </c>
      <c r="I152" s="47" t="s">
        <v>572</v>
      </c>
      <c r="J152" s="60" t="s">
        <v>258</v>
      </c>
      <c r="K152" s="47" t="s">
        <v>139</v>
      </c>
      <c r="L152" s="48" t="s">
        <v>162</v>
      </c>
      <c r="M152" s="48" t="s">
        <v>3</v>
      </c>
      <c r="N152" s="49">
        <v>11092500</v>
      </c>
      <c r="O152" s="49">
        <f t="shared" si="13"/>
        <v>13050000</v>
      </c>
      <c r="P152" s="49">
        <f t="shared" si="14"/>
        <v>1957500</v>
      </c>
      <c r="Q152" s="48" t="s">
        <v>273</v>
      </c>
      <c r="R152" s="51" t="s">
        <v>485</v>
      </c>
      <c r="S152" s="51" t="s">
        <v>484</v>
      </c>
      <c r="T152" s="51" t="s">
        <v>485</v>
      </c>
      <c r="U152" s="50"/>
      <c r="V152" s="69" t="s">
        <v>484</v>
      </c>
      <c r="W152" s="53"/>
      <c r="X152" s="54" t="s">
        <v>482</v>
      </c>
      <c r="Y152" s="32"/>
    </row>
    <row r="153" spans="1:25" s="97" customFormat="1" ht="83.25" customHeight="1" x14ac:dyDescent="0.25">
      <c r="A153" s="48">
        <v>2</v>
      </c>
      <c r="B153" s="46" t="s">
        <v>8</v>
      </c>
      <c r="C153" s="47" t="s">
        <v>27</v>
      </c>
      <c r="D153" s="59" t="s">
        <v>500</v>
      </c>
      <c r="E153" s="48" t="s">
        <v>38</v>
      </c>
      <c r="F153" s="47" t="s">
        <v>316</v>
      </c>
      <c r="G153" s="47" t="s">
        <v>528</v>
      </c>
      <c r="H153" s="63" t="s">
        <v>397</v>
      </c>
      <c r="I153" s="47" t="s">
        <v>536</v>
      </c>
      <c r="J153" s="45" t="s">
        <v>181</v>
      </c>
      <c r="K153" s="47" t="s">
        <v>153</v>
      </c>
      <c r="L153" s="48" t="s">
        <v>162</v>
      </c>
      <c r="M153" s="48" t="s">
        <v>3</v>
      </c>
      <c r="N153" s="49">
        <v>147235431</v>
      </c>
      <c r="O153" s="49">
        <f t="shared" si="13"/>
        <v>173218155</v>
      </c>
      <c r="P153" s="49">
        <f t="shared" si="14"/>
        <v>25982724</v>
      </c>
      <c r="Q153" s="60" t="s">
        <v>151</v>
      </c>
      <c r="R153" s="51" t="s">
        <v>485</v>
      </c>
      <c r="S153" s="51" t="s">
        <v>485</v>
      </c>
      <c r="T153" s="51" t="s">
        <v>485</v>
      </c>
      <c r="U153" s="51"/>
      <c r="V153" s="51" t="s">
        <v>485</v>
      </c>
      <c r="W153" s="61"/>
      <c r="X153" s="54" t="s">
        <v>485</v>
      </c>
      <c r="Y153" s="32"/>
    </row>
    <row r="154" spans="1:25" s="97" customFormat="1" ht="47.25" customHeight="1" x14ac:dyDescent="0.25">
      <c r="A154" s="48">
        <v>2</v>
      </c>
      <c r="B154" s="46" t="s">
        <v>8</v>
      </c>
      <c r="C154" s="47" t="s">
        <v>27</v>
      </c>
      <c r="D154" s="59" t="s">
        <v>500</v>
      </c>
      <c r="E154" s="48" t="s">
        <v>38</v>
      </c>
      <c r="F154" s="47" t="s">
        <v>316</v>
      </c>
      <c r="G154" s="47" t="s">
        <v>528</v>
      </c>
      <c r="H154" s="63" t="s">
        <v>397</v>
      </c>
      <c r="I154" s="47" t="s">
        <v>536</v>
      </c>
      <c r="J154" s="45" t="s">
        <v>182</v>
      </c>
      <c r="K154" s="47" t="s">
        <v>154</v>
      </c>
      <c r="L154" s="48" t="s">
        <v>162</v>
      </c>
      <c r="M154" s="48" t="s">
        <v>3</v>
      </c>
      <c r="N154" s="49">
        <v>36975000</v>
      </c>
      <c r="O154" s="49">
        <f t="shared" si="13"/>
        <v>43500000</v>
      </c>
      <c r="P154" s="49">
        <f t="shared" si="14"/>
        <v>6525000</v>
      </c>
      <c r="Q154" s="60" t="s">
        <v>151</v>
      </c>
      <c r="R154" s="51" t="s">
        <v>485</v>
      </c>
      <c r="S154" s="51" t="s">
        <v>485</v>
      </c>
      <c r="T154" s="51" t="s">
        <v>485</v>
      </c>
      <c r="U154" s="51"/>
      <c r="V154" s="51" t="s">
        <v>485</v>
      </c>
      <c r="W154" s="61"/>
      <c r="X154" s="54" t="s">
        <v>485</v>
      </c>
      <c r="Y154" s="32"/>
    </row>
    <row r="155" spans="1:25" s="97" customFormat="1" ht="22.5" customHeight="1" x14ac:dyDescent="0.25">
      <c r="A155" s="48">
        <v>2</v>
      </c>
      <c r="B155" s="46" t="s">
        <v>8</v>
      </c>
      <c r="C155" s="47" t="s">
        <v>27</v>
      </c>
      <c r="D155" s="59" t="s">
        <v>500</v>
      </c>
      <c r="E155" s="48" t="s">
        <v>38</v>
      </c>
      <c r="F155" s="47" t="s">
        <v>316</v>
      </c>
      <c r="G155" s="47" t="s">
        <v>528</v>
      </c>
      <c r="H155" s="63" t="s">
        <v>397</v>
      </c>
      <c r="I155" s="47" t="s">
        <v>536</v>
      </c>
      <c r="J155" s="45" t="s">
        <v>184</v>
      </c>
      <c r="K155" s="47" t="s">
        <v>156</v>
      </c>
      <c r="L155" s="48" t="s">
        <v>162</v>
      </c>
      <c r="M155" s="48" t="s">
        <v>3</v>
      </c>
      <c r="N155" s="49">
        <f>88740000-2298264</f>
        <v>86441736</v>
      </c>
      <c r="O155" s="49">
        <f t="shared" si="13"/>
        <v>101696160</v>
      </c>
      <c r="P155" s="49">
        <f t="shared" si="14"/>
        <v>15254424</v>
      </c>
      <c r="Q155" s="60" t="s">
        <v>151</v>
      </c>
      <c r="R155" s="51" t="s">
        <v>481</v>
      </c>
      <c r="S155" s="51" t="s">
        <v>481</v>
      </c>
      <c r="T155" s="51" t="s">
        <v>481</v>
      </c>
      <c r="U155" s="51"/>
      <c r="V155" s="51" t="s">
        <v>485</v>
      </c>
      <c r="W155" s="61"/>
      <c r="X155" s="72" t="s">
        <v>484</v>
      </c>
      <c r="Y155" s="38"/>
    </row>
    <row r="156" spans="1:25" s="97" customFormat="1" ht="45" x14ac:dyDescent="0.25">
      <c r="A156" s="48">
        <v>2</v>
      </c>
      <c r="B156" s="46" t="s">
        <v>8</v>
      </c>
      <c r="C156" s="47" t="s">
        <v>27</v>
      </c>
      <c r="D156" s="59" t="s">
        <v>500</v>
      </c>
      <c r="E156" s="48" t="s">
        <v>38</v>
      </c>
      <c r="F156" s="47" t="s">
        <v>316</v>
      </c>
      <c r="G156" s="47" t="s">
        <v>528</v>
      </c>
      <c r="H156" s="63" t="s">
        <v>397</v>
      </c>
      <c r="I156" s="47" t="s">
        <v>536</v>
      </c>
      <c r="J156" s="45" t="s">
        <v>186</v>
      </c>
      <c r="K156" s="47" t="s">
        <v>119</v>
      </c>
      <c r="L156" s="48" t="s">
        <v>162</v>
      </c>
      <c r="M156" s="48" t="s">
        <v>3</v>
      </c>
      <c r="N156" s="49">
        <v>26410715</v>
      </c>
      <c r="O156" s="49">
        <f t="shared" si="13"/>
        <v>31071430</v>
      </c>
      <c r="P156" s="49">
        <f t="shared" si="14"/>
        <v>4660715</v>
      </c>
      <c r="Q156" s="60" t="s">
        <v>105</v>
      </c>
      <c r="R156" s="51" t="s">
        <v>485</v>
      </c>
      <c r="S156" s="51" t="s">
        <v>484</v>
      </c>
      <c r="T156" s="51" t="s">
        <v>485</v>
      </c>
      <c r="U156" s="51"/>
      <c r="V156" s="51" t="s">
        <v>484</v>
      </c>
      <c r="W156" s="61"/>
      <c r="X156" s="54" t="s">
        <v>483</v>
      </c>
      <c r="Y156" s="34"/>
    </row>
    <row r="157" spans="1:25" s="97" customFormat="1" ht="24.75" customHeight="1" x14ac:dyDescent="0.25">
      <c r="A157" s="48">
        <v>2</v>
      </c>
      <c r="B157" s="46" t="s">
        <v>8</v>
      </c>
      <c r="C157" s="47" t="s">
        <v>27</v>
      </c>
      <c r="D157" s="59" t="s">
        <v>500</v>
      </c>
      <c r="E157" s="48" t="s">
        <v>38</v>
      </c>
      <c r="F157" s="47" t="s">
        <v>316</v>
      </c>
      <c r="G157" s="47" t="s">
        <v>528</v>
      </c>
      <c r="H157" s="63" t="s">
        <v>397</v>
      </c>
      <c r="I157" s="47" t="s">
        <v>536</v>
      </c>
      <c r="J157" s="45" t="s">
        <v>284</v>
      </c>
      <c r="K157" s="47" t="s">
        <v>286</v>
      </c>
      <c r="L157" s="48" t="s">
        <v>162</v>
      </c>
      <c r="M157" s="48" t="s">
        <v>3</v>
      </c>
      <c r="N157" s="49">
        <v>11092500</v>
      </c>
      <c r="O157" s="49">
        <f t="shared" si="13"/>
        <v>13050000</v>
      </c>
      <c r="P157" s="49">
        <f t="shared" si="14"/>
        <v>1957500</v>
      </c>
      <c r="Q157" s="60" t="s">
        <v>151</v>
      </c>
      <c r="R157" s="51" t="s">
        <v>481</v>
      </c>
      <c r="S157" s="51" t="s">
        <v>481</v>
      </c>
      <c r="T157" s="51" t="s">
        <v>481</v>
      </c>
      <c r="U157" s="51"/>
      <c r="V157" s="51" t="s">
        <v>485</v>
      </c>
      <c r="W157" s="61"/>
      <c r="X157" s="54" t="s">
        <v>484</v>
      </c>
      <c r="Y157" s="32"/>
    </row>
    <row r="158" spans="1:25" s="97" customFormat="1" ht="37.5" customHeight="1" x14ac:dyDescent="0.25">
      <c r="A158" s="48">
        <v>2</v>
      </c>
      <c r="B158" s="46" t="s">
        <v>8</v>
      </c>
      <c r="C158" s="47" t="s">
        <v>27</v>
      </c>
      <c r="D158" s="59" t="s">
        <v>500</v>
      </c>
      <c r="E158" s="48" t="s">
        <v>38</v>
      </c>
      <c r="F158" s="47" t="s">
        <v>316</v>
      </c>
      <c r="G158" s="47" t="s">
        <v>528</v>
      </c>
      <c r="H158" s="63" t="s">
        <v>397</v>
      </c>
      <c r="I158" s="47" t="s">
        <v>536</v>
      </c>
      <c r="J158" s="45" t="s">
        <v>285</v>
      </c>
      <c r="K158" s="47" t="s">
        <v>298</v>
      </c>
      <c r="L158" s="48" t="s">
        <v>162</v>
      </c>
      <c r="M158" s="48" t="s">
        <v>3</v>
      </c>
      <c r="N158" s="49">
        <v>29580000</v>
      </c>
      <c r="O158" s="49">
        <f t="shared" si="13"/>
        <v>34800000</v>
      </c>
      <c r="P158" s="49">
        <f t="shared" si="14"/>
        <v>5220000</v>
      </c>
      <c r="Q158" s="60" t="s">
        <v>151</v>
      </c>
      <c r="R158" s="51" t="s">
        <v>481</v>
      </c>
      <c r="S158" s="51" t="s">
        <v>481</v>
      </c>
      <c r="T158" s="51" t="s">
        <v>481</v>
      </c>
      <c r="U158" s="51"/>
      <c r="V158" s="51" t="s">
        <v>485</v>
      </c>
      <c r="W158" s="61"/>
      <c r="X158" s="54" t="s">
        <v>484</v>
      </c>
      <c r="Y158" s="32"/>
    </row>
    <row r="159" spans="1:25" s="97" customFormat="1" ht="24.6" customHeight="1" x14ac:dyDescent="0.25">
      <c r="A159" s="45">
        <v>2</v>
      </c>
      <c r="B159" s="62" t="s">
        <v>8</v>
      </c>
      <c r="C159" s="47" t="s">
        <v>27</v>
      </c>
      <c r="D159" s="59" t="s">
        <v>500</v>
      </c>
      <c r="E159" s="45" t="s">
        <v>39</v>
      </c>
      <c r="F159" s="47" t="s">
        <v>357</v>
      </c>
      <c r="G159" s="47" t="s">
        <v>552</v>
      </c>
      <c r="H159" s="47" t="s">
        <v>398</v>
      </c>
      <c r="I159" s="47" t="s">
        <v>553</v>
      </c>
      <c r="J159" s="48" t="s">
        <v>162</v>
      </c>
      <c r="K159" s="48" t="s">
        <v>162</v>
      </c>
      <c r="L159" s="48" t="s">
        <v>162</v>
      </c>
      <c r="M159" s="45" t="s">
        <v>147</v>
      </c>
      <c r="N159" s="49">
        <v>18487500</v>
      </c>
      <c r="O159" s="49">
        <f t="shared" si="13"/>
        <v>21750000</v>
      </c>
      <c r="P159" s="49">
        <f t="shared" si="14"/>
        <v>3262500</v>
      </c>
      <c r="Q159" s="60" t="s">
        <v>478</v>
      </c>
      <c r="R159" s="51" t="s">
        <v>485</v>
      </c>
      <c r="S159" s="51" t="s">
        <v>485</v>
      </c>
      <c r="T159" s="51" t="s">
        <v>485</v>
      </c>
      <c r="U159" s="51"/>
      <c r="V159" s="51" t="s">
        <v>484</v>
      </c>
      <c r="W159" s="61"/>
      <c r="X159" s="54" t="s">
        <v>484</v>
      </c>
      <c r="Y159" s="32"/>
    </row>
    <row r="160" spans="1:25" s="97" customFormat="1" ht="62.25" customHeight="1" x14ac:dyDescent="0.25">
      <c r="A160" s="45">
        <v>2</v>
      </c>
      <c r="B160" s="62" t="s">
        <v>8</v>
      </c>
      <c r="C160" s="47" t="s">
        <v>27</v>
      </c>
      <c r="D160" s="59" t="s">
        <v>500</v>
      </c>
      <c r="E160" s="45" t="s">
        <v>40</v>
      </c>
      <c r="F160" s="47" t="s">
        <v>317</v>
      </c>
      <c r="G160" s="47" t="s">
        <v>541</v>
      </c>
      <c r="H160" s="63" t="s">
        <v>399</v>
      </c>
      <c r="I160" s="47" t="s">
        <v>542</v>
      </c>
      <c r="J160" s="45" t="s">
        <v>187</v>
      </c>
      <c r="K160" s="47" t="s">
        <v>120</v>
      </c>
      <c r="L160" s="48">
        <v>2</v>
      </c>
      <c r="M160" s="45" t="s">
        <v>3</v>
      </c>
      <c r="N160" s="49">
        <v>14752049</v>
      </c>
      <c r="O160" s="49">
        <f t="shared" si="13"/>
        <v>17355352</v>
      </c>
      <c r="P160" s="49">
        <f>ROUND((N160/0.85)*0.15,0)</f>
        <v>2603303</v>
      </c>
      <c r="Q160" s="60" t="s">
        <v>105</v>
      </c>
      <c r="R160" s="51" t="s">
        <v>428</v>
      </c>
      <c r="S160" s="51" t="s">
        <v>428</v>
      </c>
      <c r="T160" s="51" t="s">
        <v>428</v>
      </c>
      <c r="U160" s="51"/>
      <c r="V160" s="51" t="s">
        <v>346</v>
      </c>
      <c r="W160" s="61"/>
      <c r="X160" s="54" t="s">
        <v>346</v>
      </c>
      <c r="Y160" s="34"/>
    </row>
    <row r="161" spans="1:25" s="97" customFormat="1" ht="13.5" customHeight="1" x14ac:dyDescent="0.25">
      <c r="A161" s="45">
        <v>2</v>
      </c>
      <c r="B161" s="62" t="s">
        <v>8</v>
      </c>
      <c r="C161" s="47" t="s">
        <v>27</v>
      </c>
      <c r="D161" s="59" t="s">
        <v>500</v>
      </c>
      <c r="E161" s="45" t="s">
        <v>358</v>
      </c>
      <c r="F161" s="47" t="s">
        <v>369</v>
      </c>
      <c r="G161" s="47" t="s">
        <v>529</v>
      </c>
      <c r="H161" s="47" t="s">
        <v>402</v>
      </c>
      <c r="I161" s="47" t="s">
        <v>537</v>
      </c>
      <c r="J161" s="48" t="s">
        <v>162</v>
      </c>
      <c r="K161" s="48" t="s">
        <v>162</v>
      </c>
      <c r="L161" s="48" t="s">
        <v>162</v>
      </c>
      <c r="M161" s="45" t="s">
        <v>3</v>
      </c>
      <c r="N161" s="49">
        <v>19966500</v>
      </c>
      <c r="O161" s="49">
        <f t="shared" si="13"/>
        <v>23490000</v>
      </c>
      <c r="P161" s="49">
        <f t="shared" ref="P161:P166" si="15">ROUNDUP((N161/0.85)*0.15,0)</f>
        <v>3523500</v>
      </c>
      <c r="Q161" s="60" t="s">
        <v>151</v>
      </c>
      <c r="R161" s="51" t="s">
        <v>481</v>
      </c>
      <c r="S161" s="51" t="s">
        <v>481</v>
      </c>
      <c r="T161" s="51" t="s">
        <v>481</v>
      </c>
      <c r="U161" s="51"/>
      <c r="V161" s="51" t="s">
        <v>485</v>
      </c>
      <c r="W161" s="61" t="s">
        <v>492</v>
      </c>
      <c r="X161" s="54" t="s">
        <v>485</v>
      </c>
      <c r="Y161" s="32"/>
    </row>
    <row r="162" spans="1:25" s="97" customFormat="1" ht="66" customHeight="1" x14ac:dyDescent="0.25">
      <c r="A162" s="45">
        <v>2</v>
      </c>
      <c r="B162" s="62" t="s">
        <v>9</v>
      </c>
      <c r="C162" s="47" t="s">
        <v>10</v>
      </c>
      <c r="D162" s="59" t="s">
        <v>501</v>
      </c>
      <c r="E162" s="45" t="s">
        <v>41</v>
      </c>
      <c r="F162" s="47" t="s">
        <v>318</v>
      </c>
      <c r="G162" s="47" t="s">
        <v>578</v>
      </c>
      <c r="H162" s="47" t="s">
        <v>585</v>
      </c>
      <c r="I162" s="47" t="s">
        <v>589</v>
      </c>
      <c r="J162" s="45" t="s">
        <v>347</v>
      </c>
      <c r="K162" s="47" t="s">
        <v>348</v>
      </c>
      <c r="L162" s="48">
        <v>2</v>
      </c>
      <c r="M162" s="45" t="s">
        <v>3</v>
      </c>
      <c r="N162" s="49">
        <v>22600084</v>
      </c>
      <c r="O162" s="49">
        <f t="shared" si="13"/>
        <v>26588335</v>
      </c>
      <c r="P162" s="49">
        <f t="shared" si="15"/>
        <v>3988251</v>
      </c>
      <c r="Q162" s="60" t="s">
        <v>105</v>
      </c>
      <c r="R162" s="51" t="s">
        <v>346</v>
      </c>
      <c r="S162" s="51" t="s">
        <v>346</v>
      </c>
      <c r="T162" s="51" t="s">
        <v>346</v>
      </c>
      <c r="U162" s="50"/>
      <c r="V162" s="51" t="s">
        <v>346</v>
      </c>
      <c r="W162" s="61"/>
      <c r="X162" s="54" t="s">
        <v>346</v>
      </c>
      <c r="Y162" s="34"/>
    </row>
    <row r="163" spans="1:25" s="97" customFormat="1" ht="24" customHeight="1" x14ac:dyDescent="0.25">
      <c r="A163" s="45">
        <v>2</v>
      </c>
      <c r="B163" s="62" t="s">
        <v>9</v>
      </c>
      <c r="C163" s="47" t="s">
        <v>10</v>
      </c>
      <c r="D163" s="59" t="s">
        <v>501</v>
      </c>
      <c r="E163" s="45" t="s">
        <v>42</v>
      </c>
      <c r="F163" s="47" t="s">
        <v>319</v>
      </c>
      <c r="G163" s="47" t="s">
        <v>579</v>
      </c>
      <c r="H163" s="63" t="s">
        <v>400</v>
      </c>
      <c r="I163" s="47" t="s">
        <v>590</v>
      </c>
      <c r="J163" s="64" t="s">
        <v>190</v>
      </c>
      <c r="K163" s="63" t="s">
        <v>393</v>
      </c>
      <c r="L163" s="48">
        <v>1</v>
      </c>
      <c r="M163" s="45" t="s">
        <v>147</v>
      </c>
      <c r="N163" s="49">
        <v>20000000</v>
      </c>
      <c r="O163" s="49">
        <f t="shared" si="13"/>
        <v>23529412</v>
      </c>
      <c r="P163" s="49">
        <f t="shared" si="15"/>
        <v>3529412</v>
      </c>
      <c r="Q163" s="45" t="s">
        <v>105</v>
      </c>
      <c r="R163" s="50">
        <v>45197</v>
      </c>
      <c r="S163" s="51" t="s">
        <v>631</v>
      </c>
      <c r="T163" s="50">
        <v>45209</v>
      </c>
      <c r="U163" s="50"/>
      <c r="V163" s="69" t="s">
        <v>485</v>
      </c>
      <c r="W163" s="53"/>
      <c r="X163" s="54" t="s">
        <v>483</v>
      </c>
      <c r="Y163" s="34"/>
    </row>
    <row r="164" spans="1:25" s="97" customFormat="1" ht="24" customHeight="1" x14ac:dyDescent="0.25">
      <c r="A164" s="45">
        <v>2</v>
      </c>
      <c r="B164" s="62" t="s">
        <v>9</v>
      </c>
      <c r="C164" s="47" t="s">
        <v>10</v>
      </c>
      <c r="D164" s="59" t="s">
        <v>501</v>
      </c>
      <c r="E164" s="45" t="s">
        <v>42</v>
      </c>
      <c r="F164" s="47" t="s">
        <v>319</v>
      </c>
      <c r="G164" s="47" t="s">
        <v>579</v>
      </c>
      <c r="H164" s="63" t="s">
        <v>400</v>
      </c>
      <c r="I164" s="47" t="s">
        <v>590</v>
      </c>
      <c r="J164" s="64" t="s">
        <v>190</v>
      </c>
      <c r="K164" s="63" t="s">
        <v>393</v>
      </c>
      <c r="L164" s="48">
        <v>2</v>
      </c>
      <c r="M164" s="45" t="s">
        <v>147</v>
      </c>
      <c r="N164" s="49">
        <v>45030000</v>
      </c>
      <c r="O164" s="49">
        <f t="shared" si="13"/>
        <v>52976471</v>
      </c>
      <c r="P164" s="49">
        <f t="shared" si="15"/>
        <v>7946471</v>
      </c>
      <c r="Q164" s="45" t="s">
        <v>105</v>
      </c>
      <c r="R164" s="51" t="s">
        <v>483</v>
      </c>
      <c r="S164" s="51" t="s">
        <v>482</v>
      </c>
      <c r="T164" s="51" t="s">
        <v>483</v>
      </c>
      <c r="U164" s="50"/>
      <c r="V164" s="69" t="s">
        <v>482</v>
      </c>
      <c r="W164" s="53"/>
      <c r="X164" s="54" t="s">
        <v>486</v>
      </c>
      <c r="Y164" s="34"/>
    </row>
    <row r="165" spans="1:25" s="97" customFormat="1" ht="23.45" customHeight="1" x14ac:dyDescent="0.25">
      <c r="A165" s="45">
        <v>2</v>
      </c>
      <c r="B165" s="62" t="s">
        <v>9</v>
      </c>
      <c r="C165" s="47" t="s">
        <v>10</v>
      </c>
      <c r="D165" s="59" t="s">
        <v>501</v>
      </c>
      <c r="E165" s="45" t="s">
        <v>42</v>
      </c>
      <c r="F165" s="47" t="s">
        <v>319</v>
      </c>
      <c r="G165" s="47" t="s">
        <v>579</v>
      </c>
      <c r="H165" s="63" t="s">
        <v>400</v>
      </c>
      <c r="I165" s="47" t="s">
        <v>590</v>
      </c>
      <c r="J165" s="64" t="s">
        <v>191</v>
      </c>
      <c r="K165" s="47" t="s">
        <v>123</v>
      </c>
      <c r="L165" s="48">
        <v>1</v>
      </c>
      <c r="M165" s="45" t="s">
        <v>147</v>
      </c>
      <c r="N165" s="49">
        <v>2000000</v>
      </c>
      <c r="O165" s="49">
        <f>N165+P165</f>
        <v>2352942</v>
      </c>
      <c r="P165" s="49">
        <f t="shared" si="15"/>
        <v>352942</v>
      </c>
      <c r="Q165" s="45" t="s">
        <v>105</v>
      </c>
      <c r="R165" s="51" t="s">
        <v>622</v>
      </c>
      <c r="S165" s="51" t="s">
        <v>481</v>
      </c>
      <c r="T165" s="50" t="s">
        <v>481</v>
      </c>
      <c r="U165" s="50" t="s">
        <v>520</v>
      </c>
      <c r="V165" s="69" t="s">
        <v>485</v>
      </c>
      <c r="W165" s="53"/>
      <c r="X165" s="54" t="s">
        <v>484</v>
      </c>
      <c r="Y165" s="34"/>
    </row>
    <row r="166" spans="1:25" s="97" customFormat="1" ht="15.75" customHeight="1" x14ac:dyDescent="0.25">
      <c r="A166" s="45">
        <v>2</v>
      </c>
      <c r="B166" s="62" t="s">
        <v>9</v>
      </c>
      <c r="C166" s="47" t="s">
        <v>10</v>
      </c>
      <c r="D166" s="59" t="s">
        <v>501</v>
      </c>
      <c r="E166" s="45" t="s">
        <v>42</v>
      </c>
      <c r="F166" s="47" t="s">
        <v>319</v>
      </c>
      <c r="G166" s="47" t="s">
        <v>579</v>
      </c>
      <c r="H166" s="63" t="s">
        <v>400</v>
      </c>
      <c r="I166" s="47" t="s">
        <v>590</v>
      </c>
      <c r="J166" s="64" t="s">
        <v>191</v>
      </c>
      <c r="K166" s="47" t="s">
        <v>123</v>
      </c>
      <c r="L166" s="48">
        <v>2</v>
      </c>
      <c r="M166" s="45" t="s">
        <v>147</v>
      </c>
      <c r="N166" s="49">
        <v>2000000</v>
      </c>
      <c r="O166" s="49">
        <f t="shared" si="13"/>
        <v>2352942</v>
      </c>
      <c r="P166" s="49">
        <f t="shared" si="15"/>
        <v>352942</v>
      </c>
      <c r="Q166" s="45" t="s">
        <v>105</v>
      </c>
      <c r="R166" s="51" t="s">
        <v>485</v>
      </c>
      <c r="S166" s="51" t="s">
        <v>484</v>
      </c>
      <c r="T166" s="51" t="s">
        <v>485</v>
      </c>
      <c r="U166" s="50"/>
      <c r="V166" s="69" t="s">
        <v>484</v>
      </c>
      <c r="W166" s="58"/>
      <c r="X166" s="54" t="s">
        <v>483</v>
      </c>
      <c r="Y166" s="34"/>
    </row>
    <row r="167" spans="1:25" s="97" customFormat="1" ht="29.25" customHeight="1" x14ac:dyDescent="0.25">
      <c r="A167" s="45">
        <v>2</v>
      </c>
      <c r="B167" s="62" t="s">
        <v>9</v>
      </c>
      <c r="C167" s="47" t="s">
        <v>10</v>
      </c>
      <c r="D167" s="59" t="s">
        <v>501</v>
      </c>
      <c r="E167" s="45" t="s">
        <v>42</v>
      </c>
      <c r="F167" s="47" t="s">
        <v>319</v>
      </c>
      <c r="G167" s="47" t="s">
        <v>579</v>
      </c>
      <c r="H167" s="63" t="s">
        <v>400</v>
      </c>
      <c r="I167" s="47" t="s">
        <v>590</v>
      </c>
      <c r="J167" s="64" t="s">
        <v>192</v>
      </c>
      <c r="K167" s="47" t="s">
        <v>124</v>
      </c>
      <c r="L167" s="48">
        <v>1</v>
      </c>
      <c r="M167" s="45" t="s">
        <v>147</v>
      </c>
      <c r="N167" s="49">
        <v>8137129</v>
      </c>
      <c r="O167" s="49">
        <f t="shared" si="13"/>
        <v>9573093</v>
      </c>
      <c r="P167" s="49">
        <f>ROUND((N167/0.85)*0.15,0)</f>
        <v>1435964</v>
      </c>
      <c r="Q167" s="45" t="s">
        <v>105</v>
      </c>
      <c r="R167" s="51" t="s">
        <v>484</v>
      </c>
      <c r="S167" s="51" t="s">
        <v>483</v>
      </c>
      <c r="T167" s="50" t="s">
        <v>484</v>
      </c>
      <c r="U167" s="50"/>
      <c r="V167" s="69" t="s">
        <v>483</v>
      </c>
      <c r="W167" s="53"/>
      <c r="X167" s="54" t="s">
        <v>482</v>
      </c>
      <c r="Y167" s="34"/>
    </row>
    <row r="168" spans="1:25" s="97" customFormat="1" ht="62.25" customHeight="1" x14ac:dyDescent="0.25">
      <c r="A168" s="45">
        <v>2</v>
      </c>
      <c r="B168" s="62" t="s">
        <v>9</v>
      </c>
      <c r="C168" s="47" t="s">
        <v>10</v>
      </c>
      <c r="D168" s="59" t="s">
        <v>501</v>
      </c>
      <c r="E168" s="45" t="s">
        <v>42</v>
      </c>
      <c r="F168" s="47" t="s">
        <v>319</v>
      </c>
      <c r="G168" s="47" t="s">
        <v>579</v>
      </c>
      <c r="H168" s="63" t="s">
        <v>400</v>
      </c>
      <c r="I168" s="47" t="s">
        <v>590</v>
      </c>
      <c r="J168" s="64" t="s">
        <v>192</v>
      </c>
      <c r="K168" s="47" t="s">
        <v>124</v>
      </c>
      <c r="L168" s="48">
        <v>2</v>
      </c>
      <c r="M168" s="45" t="s">
        <v>147</v>
      </c>
      <c r="N168" s="49">
        <v>16362871</v>
      </c>
      <c r="O168" s="49">
        <f t="shared" si="13"/>
        <v>19250437</v>
      </c>
      <c r="P168" s="49">
        <f>ROUNDUP((N168/0.85)*0.15,0)</f>
        <v>2887566</v>
      </c>
      <c r="Q168" s="45" t="s">
        <v>105</v>
      </c>
      <c r="R168" s="51" t="s">
        <v>346</v>
      </c>
      <c r="S168" s="51" t="s">
        <v>346</v>
      </c>
      <c r="T168" s="51" t="s">
        <v>346</v>
      </c>
      <c r="U168" s="50"/>
      <c r="V168" s="86" t="s">
        <v>346</v>
      </c>
      <c r="W168" s="71"/>
      <c r="X168" s="54" t="s">
        <v>346</v>
      </c>
      <c r="Y168" s="34"/>
    </row>
    <row r="169" spans="1:25" s="97" customFormat="1" ht="22.5" x14ac:dyDescent="0.25">
      <c r="A169" s="45">
        <v>2</v>
      </c>
      <c r="B169" s="62" t="s">
        <v>9</v>
      </c>
      <c r="C169" s="47" t="s">
        <v>10</v>
      </c>
      <c r="D169" s="59" t="s">
        <v>501</v>
      </c>
      <c r="E169" s="45" t="s">
        <v>42</v>
      </c>
      <c r="F169" s="47" t="s">
        <v>319</v>
      </c>
      <c r="G169" s="47" t="s">
        <v>579</v>
      </c>
      <c r="H169" s="63" t="s">
        <v>400</v>
      </c>
      <c r="I169" s="47" t="s">
        <v>590</v>
      </c>
      <c r="J169" s="64" t="s">
        <v>193</v>
      </c>
      <c r="K169" s="47" t="s">
        <v>125</v>
      </c>
      <c r="L169" s="48" t="s">
        <v>162</v>
      </c>
      <c r="M169" s="45" t="s">
        <v>147</v>
      </c>
      <c r="N169" s="49">
        <v>10000000</v>
      </c>
      <c r="O169" s="49">
        <f t="shared" si="13"/>
        <v>11764706</v>
      </c>
      <c r="P169" s="49">
        <f>ROUND((N169/0.85)*0.15,0)</f>
        <v>1764706</v>
      </c>
      <c r="Q169" s="45" t="s">
        <v>105</v>
      </c>
      <c r="R169" s="51" t="s">
        <v>485</v>
      </c>
      <c r="S169" s="51" t="s">
        <v>484</v>
      </c>
      <c r="T169" s="51" t="s">
        <v>485</v>
      </c>
      <c r="U169" s="50"/>
      <c r="V169" s="51" t="s">
        <v>484</v>
      </c>
      <c r="W169" s="53"/>
      <c r="X169" s="54" t="s">
        <v>484</v>
      </c>
      <c r="Y169" s="34"/>
    </row>
    <row r="170" spans="1:25" s="97" customFormat="1" ht="46.5" customHeight="1" x14ac:dyDescent="0.25">
      <c r="A170" s="45">
        <v>2</v>
      </c>
      <c r="B170" s="62" t="s">
        <v>9</v>
      </c>
      <c r="C170" s="47" t="s">
        <v>10</v>
      </c>
      <c r="D170" s="59" t="s">
        <v>501</v>
      </c>
      <c r="E170" s="45" t="s">
        <v>43</v>
      </c>
      <c r="F170" s="47" t="s">
        <v>320</v>
      </c>
      <c r="G170" s="47" t="s">
        <v>580</v>
      </c>
      <c r="H170" s="63" t="s">
        <v>586</v>
      </c>
      <c r="I170" s="47" t="s">
        <v>591</v>
      </c>
      <c r="J170" s="64" t="s">
        <v>195</v>
      </c>
      <c r="K170" s="47" t="s">
        <v>127</v>
      </c>
      <c r="L170" s="48">
        <v>1</v>
      </c>
      <c r="M170" s="45" t="s">
        <v>3</v>
      </c>
      <c r="N170" s="49">
        <v>8134500</v>
      </c>
      <c r="O170" s="49">
        <f t="shared" si="13"/>
        <v>9570000</v>
      </c>
      <c r="P170" s="49">
        <f>ROUNDUP((N170/0.85)*0.15,0)</f>
        <v>1435500</v>
      </c>
      <c r="Q170" s="60" t="s">
        <v>105</v>
      </c>
      <c r="R170" s="50">
        <v>45197</v>
      </c>
      <c r="S170" s="51" t="s">
        <v>631</v>
      </c>
      <c r="T170" s="50">
        <v>45209</v>
      </c>
      <c r="U170" s="50"/>
      <c r="V170" s="69" t="s">
        <v>485</v>
      </c>
      <c r="W170" s="53"/>
      <c r="X170" s="54" t="s">
        <v>485</v>
      </c>
      <c r="Y170" s="34"/>
    </row>
    <row r="171" spans="1:25" s="97" customFormat="1" ht="68.25" customHeight="1" x14ac:dyDescent="0.25">
      <c r="A171" s="45">
        <v>2</v>
      </c>
      <c r="B171" s="62" t="s">
        <v>9</v>
      </c>
      <c r="C171" s="47" t="s">
        <v>10</v>
      </c>
      <c r="D171" s="59" t="s">
        <v>501</v>
      </c>
      <c r="E171" s="45" t="s">
        <v>43</v>
      </c>
      <c r="F171" s="47" t="s">
        <v>320</v>
      </c>
      <c r="G171" s="47" t="s">
        <v>580</v>
      </c>
      <c r="H171" s="63" t="s">
        <v>586</v>
      </c>
      <c r="I171" s="47" t="s">
        <v>591</v>
      </c>
      <c r="J171" s="64" t="s">
        <v>195</v>
      </c>
      <c r="K171" s="47" t="s">
        <v>127</v>
      </c>
      <c r="L171" s="48">
        <v>2</v>
      </c>
      <c r="M171" s="45" t="s">
        <v>3</v>
      </c>
      <c r="N171" s="49">
        <f>1294125</f>
        <v>1294125</v>
      </c>
      <c r="O171" s="49">
        <f t="shared" si="13"/>
        <v>1522500</v>
      </c>
      <c r="P171" s="49">
        <f>ROUNDUP((N171/0.85)*0.15,0)</f>
        <v>228375</v>
      </c>
      <c r="Q171" s="60" t="s">
        <v>105</v>
      </c>
      <c r="R171" s="51" t="s">
        <v>346</v>
      </c>
      <c r="S171" s="51" t="s">
        <v>346</v>
      </c>
      <c r="T171" s="51" t="s">
        <v>346</v>
      </c>
      <c r="U171" s="50"/>
      <c r="V171" s="51" t="s">
        <v>346</v>
      </c>
      <c r="W171" s="61"/>
      <c r="X171" s="54" t="s">
        <v>346</v>
      </c>
      <c r="Y171" s="34"/>
    </row>
    <row r="172" spans="1:25" s="97" customFormat="1" ht="34.5" customHeight="1" x14ac:dyDescent="0.25">
      <c r="A172" s="45">
        <v>2</v>
      </c>
      <c r="B172" s="62" t="s">
        <v>9</v>
      </c>
      <c r="C172" s="47" t="s">
        <v>10</v>
      </c>
      <c r="D172" s="59" t="s">
        <v>501</v>
      </c>
      <c r="E172" s="45" t="s">
        <v>43</v>
      </c>
      <c r="F172" s="47" t="s">
        <v>320</v>
      </c>
      <c r="G172" s="47" t="s">
        <v>580</v>
      </c>
      <c r="H172" s="63" t="s">
        <v>586</v>
      </c>
      <c r="I172" s="47" t="s">
        <v>591</v>
      </c>
      <c r="J172" s="64" t="s">
        <v>196</v>
      </c>
      <c r="K172" s="47" t="s">
        <v>128</v>
      </c>
      <c r="L172" s="48">
        <v>3</v>
      </c>
      <c r="M172" s="45" t="s">
        <v>3</v>
      </c>
      <c r="N172" s="87">
        <v>23277500</v>
      </c>
      <c r="O172" s="49">
        <f t="shared" si="13"/>
        <v>27385294</v>
      </c>
      <c r="P172" s="49">
        <f>ROUND((N172/0.85)*0.15,0)</f>
        <v>4107794</v>
      </c>
      <c r="Q172" s="60" t="s">
        <v>105</v>
      </c>
      <c r="R172" s="51" t="s">
        <v>483</v>
      </c>
      <c r="S172" s="51" t="s">
        <v>482</v>
      </c>
      <c r="T172" s="51" t="s">
        <v>483</v>
      </c>
      <c r="U172" s="50"/>
      <c r="V172" s="69" t="s">
        <v>482</v>
      </c>
      <c r="W172" s="53"/>
      <c r="X172" s="54" t="s">
        <v>486</v>
      </c>
      <c r="Y172" s="34"/>
    </row>
    <row r="173" spans="1:25" s="97" customFormat="1" ht="49.5" customHeight="1" x14ac:dyDescent="0.25">
      <c r="A173" s="45">
        <v>2</v>
      </c>
      <c r="B173" s="62" t="s">
        <v>9</v>
      </c>
      <c r="C173" s="47" t="s">
        <v>10</v>
      </c>
      <c r="D173" s="59" t="s">
        <v>501</v>
      </c>
      <c r="E173" s="45" t="s">
        <v>43</v>
      </c>
      <c r="F173" s="47" t="s">
        <v>320</v>
      </c>
      <c r="G173" s="47" t="s">
        <v>581</v>
      </c>
      <c r="H173" s="63" t="s">
        <v>401</v>
      </c>
      <c r="I173" s="47" t="s">
        <v>591</v>
      </c>
      <c r="J173" s="64" t="s">
        <v>197</v>
      </c>
      <c r="K173" s="47" t="s">
        <v>129</v>
      </c>
      <c r="L173" s="48">
        <v>2</v>
      </c>
      <c r="M173" s="45" t="s">
        <v>3</v>
      </c>
      <c r="N173" s="49">
        <v>802662</v>
      </c>
      <c r="O173" s="49">
        <f t="shared" si="13"/>
        <v>944309</v>
      </c>
      <c r="P173" s="49">
        <f>ROUNDUP((N173/0.85)*0.15,0)</f>
        <v>141647</v>
      </c>
      <c r="Q173" s="60" t="s">
        <v>74</v>
      </c>
      <c r="R173" s="51" t="s">
        <v>483</v>
      </c>
      <c r="S173" s="51" t="s">
        <v>482</v>
      </c>
      <c r="T173" s="51" t="s">
        <v>483</v>
      </c>
      <c r="U173" s="50"/>
      <c r="V173" s="51" t="s">
        <v>482</v>
      </c>
      <c r="W173" s="61"/>
      <c r="X173" s="54" t="s">
        <v>486</v>
      </c>
      <c r="Y173" s="32"/>
    </row>
    <row r="174" spans="1:25" s="97" customFormat="1" ht="24" customHeight="1" x14ac:dyDescent="0.25">
      <c r="A174" s="45">
        <v>2</v>
      </c>
      <c r="B174" s="62" t="s">
        <v>11</v>
      </c>
      <c r="C174" s="47" t="s">
        <v>26</v>
      </c>
      <c r="D174" s="59" t="s">
        <v>502</v>
      </c>
      <c r="E174" s="45" t="s">
        <v>44</v>
      </c>
      <c r="F174" s="47" t="s">
        <v>321</v>
      </c>
      <c r="G174" s="47" t="s">
        <v>569</v>
      </c>
      <c r="H174" s="47" t="s">
        <v>403</v>
      </c>
      <c r="I174" s="47" t="s">
        <v>573</v>
      </c>
      <c r="J174" s="64" t="s">
        <v>201</v>
      </c>
      <c r="K174" s="47" t="s">
        <v>295</v>
      </c>
      <c r="L174" s="48" t="s">
        <v>162</v>
      </c>
      <c r="M174" s="45" t="s">
        <v>3</v>
      </c>
      <c r="N174" s="49">
        <v>3697500</v>
      </c>
      <c r="O174" s="49">
        <f t="shared" si="13"/>
        <v>4350000</v>
      </c>
      <c r="P174" s="49">
        <f>ROUNDUP((N174/0.85)*0.15,0)</f>
        <v>652500</v>
      </c>
      <c r="Q174" s="48" t="s">
        <v>273</v>
      </c>
      <c r="R174" s="51" t="s">
        <v>485</v>
      </c>
      <c r="S174" s="51" t="s">
        <v>484</v>
      </c>
      <c r="T174" s="51" t="s">
        <v>485</v>
      </c>
      <c r="U174" s="50"/>
      <c r="V174" s="51" t="s">
        <v>484</v>
      </c>
      <c r="W174" s="61"/>
      <c r="X174" s="54" t="s">
        <v>484</v>
      </c>
      <c r="Y174" s="32"/>
    </row>
    <row r="175" spans="1:25" s="97" customFormat="1" ht="24" customHeight="1" x14ac:dyDescent="0.25">
      <c r="A175" s="45">
        <v>2</v>
      </c>
      <c r="B175" s="62" t="s">
        <v>11</v>
      </c>
      <c r="C175" s="47" t="s">
        <v>26</v>
      </c>
      <c r="D175" s="59" t="s">
        <v>502</v>
      </c>
      <c r="E175" s="45" t="s">
        <v>44</v>
      </c>
      <c r="F175" s="47" t="s">
        <v>321</v>
      </c>
      <c r="G175" s="47" t="s">
        <v>569</v>
      </c>
      <c r="H175" s="47" t="s">
        <v>403</v>
      </c>
      <c r="I175" s="47" t="s">
        <v>573</v>
      </c>
      <c r="J175" s="64" t="s">
        <v>202</v>
      </c>
      <c r="K175" s="47" t="s">
        <v>136</v>
      </c>
      <c r="L175" s="48" t="s">
        <v>162</v>
      </c>
      <c r="M175" s="45" t="s">
        <v>3</v>
      </c>
      <c r="N175" s="49">
        <f>57681000+17715164</f>
        <v>75396164</v>
      </c>
      <c r="O175" s="49">
        <f t="shared" si="13"/>
        <v>88701370</v>
      </c>
      <c r="P175" s="49">
        <f>ROUNDUP((N175/0.85)*0.15,0)</f>
        <v>13305206</v>
      </c>
      <c r="Q175" s="48" t="s">
        <v>273</v>
      </c>
      <c r="R175" s="51" t="s">
        <v>485</v>
      </c>
      <c r="S175" s="51" t="s">
        <v>484</v>
      </c>
      <c r="T175" s="51" t="s">
        <v>485</v>
      </c>
      <c r="U175" s="50"/>
      <c r="V175" s="51" t="s">
        <v>484</v>
      </c>
      <c r="W175" s="61"/>
      <c r="X175" s="54" t="s">
        <v>484</v>
      </c>
      <c r="Y175" s="32"/>
    </row>
    <row r="176" spans="1:25" s="97" customFormat="1" ht="39" customHeight="1" x14ac:dyDescent="0.25">
      <c r="A176" s="45">
        <v>2</v>
      </c>
      <c r="B176" s="62" t="s">
        <v>385</v>
      </c>
      <c r="C176" s="47" t="s">
        <v>388</v>
      </c>
      <c r="D176" s="59" t="s">
        <v>503</v>
      </c>
      <c r="E176" s="45" t="s">
        <v>386</v>
      </c>
      <c r="F176" s="47" t="s">
        <v>387</v>
      </c>
      <c r="G176" s="47" t="s">
        <v>570</v>
      </c>
      <c r="H176" s="47" t="s">
        <v>404</v>
      </c>
      <c r="I176" s="47" t="s">
        <v>574</v>
      </c>
      <c r="J176" s="48" t="s">
        <v>162</v>
      </c>
      <c r="K176" s="47" t="s">
        <v>384</v>
      </c>
      <c r="L176" s="48" t="s">
        <v>162</v>
      </c>
      <c r="M176" s="45" t="s">
        <v>147</v>
      </c>
      <c r="N176" s="49">
        <v>32100000</v>
      </c>
      <c r="O176" s="49">
        <f t="shared" si="13"/>
        <v>37764706</v>
      </c>
      <c r="P176" s="49">
        <f>ROUND((N176/0.85)*0.15,0)</f>
        <v>5664706</v>
      </c>
      <c r="Q176" s="48" t="s">
        <v>273</v>
      </c>
      <c r="R176" s="51" t="s">
        <v>484</v>
      </c>
      <c r="S176" s="51" t="s">
        <v>483</v>
      </c>
      <c r="T176" s="51" t="s">
        <v>484</v>
      </c>
      <c r="U176" s="50"/>
      <c r="V176" s="51" t="s">
        <v>483</v>
      </c>
      <c r="W176" s="61"/>
      <c r="X176" s="54" t="s">
        <v>482</v>
      </c>
      <c r="Y176" s="32"/>
    </row>
    <row r="177" spans="1:25" s="97" customFormat="1" ht="36.75" customHeight="1" x14ac:dyDescent="0.25">
      <c r="A177" s="45">
        <v>3</v>
      </c>
      <c r="B177" s="62" t="s">
        <v>12</v>
      </c>
      <c r="C177" s="47" t="s">
        <v>28</v>
      </c>
      <c r="D177" s="59" t="s">
        <v>504</v>
      </c>
      <c r="E177" s="45" t="s">
        <v>45</v>
      </c>
      <c r="F177" s="66" t="s">
        <v>322</v>
      </c>
      <c r="G177" s="47" t="s">
        <v>571</v>
      </c>
      <c r="H177" s="47" t="s">
        <v>405</v>
      </c>
      <c r="I177" s="47" t="s">
        <v>575</v>
      </c>
      <c r="J177" s="60" t="s">
        <v>264</v>
      </c>
      <c r="K177" s="47" t="s">
        <v>145</v>
      </c>
      <c r="L177" s="48" t="s">
        <v>162</v>
      </c>
      <c r="M177" s="45" t="s">
        <v>147</v>
      </c>
      <c r="N177" s="49">
        <f>36975000-25000</f>
        <v>36950000</v>
      </c>
      <c r="O177" s="49">
        <f t="shared" si="13"/>
        <v>43470589</v>
      </c>
      <c r="P177" s="49">
        <f t="shared" ref="P177:P182" si="16">ROUNDUP((N177/0.85)*0.15,0)</f>
        <v>6520589</v>
      </c>
      <c r="Q177" s="48" t="s">
        <v>273</v>
      </c>
      <c r="R177" s="51" t="s">
        <v>485</v>
      </c>
      <c r="S177" s="51" t="s">
        <v>484</v>
      </c>
      <c r="T177" s="51" t="s">
        <v>485</v>
      </c>
      <c r="U177" s="50"/>
      <c r="V177" s="51" t="s">
        <v>484</v>
      </c>
      <c r="W177" s="61"/>
      <c r="X177" s="54" t="s">
        <v>484</v>
      </c>
      <c r="Y177" s="32"/>
    </row>
    <row r="178" spans="1:25" s="97" customFormat="1" ht="27" customHeight="1" x14ac:dyDescent="0.25">
      <c r="A178" s="45">
        <v>3</v>
      </c>
      <c r="B178" s="62" t="s">
        <v>12</v>
      </c>
      <c r="C178" s="47" t="s">
        <v>28</v>
      </c>
      <c r="D178" s="59" t="s">
        <v>504</v>
      </c>
      <c r="E178" s="45" t="s">
        <v>45</v>
      </c>
      <c r="F178" s="66" t="s">
        <v>322</v>
      </c>
      <c r="G178" s="66"/>
      <c r="H178" s="47" t="s">
        <v>405</v>
      </c>
      <c r="I178" s="47"/>
      <c r="J178" s="60" t="s">
        <v>379</v>
      </c>
      <c r="K178" s="47" t="s">
        <v>276</v>
      </c>
      <c r="L178" s="48" t="s">
        <v>162</v>
      </c>
      <c r="M178" s="45" t="s">
        <v>147</v>
      </c>
      <c r="N178" s="49">
        <v>18487500</v>
      </c>
      <c r="O178" s="49">
        <f t="shared" ref="O178:O209" si="17">N178+P178</f>
        <v>21750000</v>
      </c>
      <c r="P178" s="49">
        <f t="shared" si="16"/>
        <v>3262500</v>
      </c>
      <c r="Q178" s="48" t="s">
        <v>274</v>
      </c>
      <c r="R178" s="51" t="s">
        <v>480</v>
      </c>
      <c r="S178" s="51" t="s">
        <v>481</v>
      </c>
      <c r="T178" s="51" t="s">
        <v>480</v>
      </c>
      <c r="U178" s="50"/>
      <c r="V178" s="69" t="s">
        <v>481</v>
      </c>
      <c r="W178" s="53" t="s">
        <v>517</v>
      </c>
      <c r="X178" s="54" t="s">
        <v>485</v>
      </c>
      <c r="Y178" s="32"/>
    </row>
    <row r="179" spans="1:25" s="97" customFormat="1" ht="30" customHeight="1" x14ac:dyDescent="0.25">
      <c r="A179" s="45">
        <v>4</v>
      </c>
      <c r="B179" s="62" t="s">
        <v>14</v>
      </c>
      <c r="C179" s="47" t="s">
        <v>15</v>
      </c>
      <c r="D179" s="59" t="s">
        <v>505</v>
      </c>
      <c r="E179" s="45" t="s">
        <v>46</v>
      </c>
      <c r="F179" s="47" t="s">
        <v>378</v>
      </c>
      <c r="G179" s="47" t="s">
        <v>593</v>
      </c>
      <c r="H179" s="47" t="s">
        <v>410</v>
      </c>
      <c r="I179" s="47" t="s">
        <v>595</v>
      </c>
      <c r="J179" s="45" t="s">
        <v>209</v>
      </c>
      <c r="K179" s="47" t="s">
        <v>106</v>
      </c>
      <c r="L179" s="46">
        <v>2</v>
      </c>
      <c r="M179" s="45" t="s">
        <v>3</v>
      </c>
      <c r="N179" s="49">
        <v>12826335</v>
      </c>
      <c r="O179" s="49">
        <f t="shared" si="17"/>
        <v>15089806</v>
      </c>
      <c r="P179" s="49">
        <f t="shared" si="16"/>
        <v>2263471</v>
      </c>
      <c r="Q179" s="45" t="s">
        <v>74</v>
      </c>
      <c r="R179" s="51" t="s">
        <v>622</v>
      </c>
      <c r="S179" s="50" t="s">
        <v>485</v>
      </c>
      <c r="T179" s="50" t="s">
        <v>485</v>
      </c>
      <c r="U179" s="50" t="s">
        <v>520</v>
      </c>
      <c r="V179" s="50" t="s">
        <v>484</v>
      </c>
      <c r="W179" s="61"/>
      <c r="X179" s="54" t="s">
        <v>483</v>
      </c>
      <c r="Y179" s="32"/>
    </row>
    <row r="180" spans="1:25" s="97" customFormat="1" ht="30" customHeight="1" x14ac:dyDescent="0.25">
      <c r="A180" s="45">
        <v>4</v>
      </c>
      <c r="B180" s="62" t="s">
        <v>14</v>
      </c>
      <c r="C180" s="47" t="s">
        <v>15</v>
      </c>
      <c r="D180" s="59" t="s">
        <v>505</v>
      </c>
      <c r="E180" s="45" t="s">
        <v>46</v>
      </c>
      <c r="F180" s="47" t="s">
        <v>378</v>
      </c>
      <c r="G180" s="47" t="s">
        <v>593</v>
      </c>
      <c r="H180" s="47" t="s">
        <v>410</v>
      </c>
      <c r="I180" s="47" t="s">
        <v>595</v>
      </c>
      <c r="J180" s="45" t="s">
        <v>209</v>
      </c>
      <c r="K180" s="47" t="s">
        <v>106</v>
      </c>
      <c r="L180" s="46">
        <v>3</v>
      </c>
      <c r="M180" s="45" t="s">
        <v>3</v>
      </c>
      <c r="N180" s="49">
        <v>6764203</v>
      </c>
      <c r="O180" s="49">
        <f t="shared" si="17"/>
        <v>7957886</v>
      </c>
      <c r="P180" s="49">
        <f t="shared" si="16"/>
        <v>1193683</v>
      </c>
      <c r="Q180" s="45" t="s">
        <v>74</v>
      </c>
      <c r="R180" s="50" t="s">
        <v>481</v>
      </c>
      <c r="S180" s="50" t="s">
        <v>485</v>
      </c>
      <c r="T180" s="50" t="s">
        <v>485</v>
      </c>
      <c r="U180" s="50" t="s">
        <v>520</v>
      </c>
      <c r="V180" s="50" t="s">
        <v>484</v>
      </c>
      <c r="W180" s="61"/>
      <c r="X180" s="54" t="s">
        <v>483</v>
      </c>
      <c r="Y180" s="32"/>
    </row>
    <row r="181" spans="1:25" s="97" customFormat="1" ht="30" customHeight="1" x14ac:dyDescent="0.25">
      <c r="A181" s="45">
        <v>4</v>
      </c>
      <c r="B181" s="62" t="s">
        <v>14</v>
      </c>
      <c r="C181" s="47" t="s">
        <v>15</v>
      </c>
      <c r="D181" s="59" t="s">
        <v>505</v>
      </c>
      <c r="E181" s="45" t="s">
        <v>46</v>
      </c>
      <c r="F181" s="47" t="s">
        <v>378</v>
      </c>
      <c r="G181" s="47" t="s">
        <v>593</v>
      </c>
      <c r="H181" s="47" t="s">
        <v>410</v>
      </c>
      <c r="I181" s="47" t="s">
        <v>595</v>
      </c>
      <c r="J181" s="45" t="s">
        <v>209</v>
      </c>
      <c r="K181" s="47" t="s">
        <v>106</v>
      </c>
      <c r="L181" s="46">
        <v>4</v>
      </c>
      <c r="M181" s="45" t="s">
        <v>3</v>
      </c>
      <c r="N181" s="49">
        <v>4090945</v>
      </c>
      <c r="O181" s="49">
        <f t="shared" si="17"/>
        <v>4812877</v>
      </c>
      <c r="P181" s="49">
        <f t="shared" si="16"/>
        <v>721932</v>
      </c>
      <c r="Q181" s="45" t="s">
        <v>74</v>
      </c>
      <c r="R181" s="50" t="s">
        <v>481</v>
      </c>
      <c r="S181" s="50" t="s">
        <v>485</v>
      </c>
      <c r="T181" s="50" t="s">
        <v>485</v>
      </c>
      <c r="U181" s="50" t="s">
        <v>520</v>
      </c>
      <c r="V181" s="50" t="s">
        <v>484</v>
      </c>
      <c r="W181" s="61"/>
      <c r="X181" s="54" t="s">
        <v>483</v>
      </c>
      <c r="Y181" s="32"/>
    </row>
    <row r="182" spans="1:25" s="97" customFormat="1" ht="34.5" customHeight="1" x14ac:dyDescent="0.25">
      <c r="A182" s="45">
        <v>4</v>
      </c>
      <c r="B182" s="62" t="s">
        <v>14</v>
      </c>
      <c r="C182" s="47" t="s">
        <v>15</v>
      </c>
      <c r="D182" s="59" t="s">
        <v>505</v>
      </c>
      <c r="E182" s="45" t="s">
        <v>46</v>
      </c>
      <c r="F182" s="47" t="s">
        <v>378</v>
      </c>
      <c r="G182" s="47" t="s">
        <v>593</v>
      </c>
      <c r="H182" s="47" t="s">
        <v>410</v>
      </c>
      <c r="I182" s="47" t="s">
        <v>595</v>
      </c>
      <c r="J182" s="45" t="s">
        <v>349</v>
      </c>
      <c r="K182" s="47" t="s">
        <v>108</v>
      </c>
      <c r="L182" s="48" t="s">
        <v>162</v>
      </c>
      <c r="M182" s="45" t="s">
        <v>3</v>
      </c>
      <c r="N182" s="49">
        <v>6970000</v>
      </c>
      <c r="O182" s="49">
        <f t="shared" si="17"/>
        <v>8200000</v>
      </c>
      <c r="P182" s="49">
        <f t="shared" si="16"/>
        <v>1230000</v>
      </c>
      <c r="Q182" s="45" t="s">
        <v>74</v>
      </c>
      <c r="R182" s="51" t="s">
        <v>481</v>
      </c>
      <c r="S182" s="51" t="s">
        <v>484</v>
      </c>
      <c r="T182" s="50" t="s">
        <v>481</v>
      </c>
      <c r="U182" s="50"/>
      <c r="V182" s="69" t="s">
        <v>484</v>
      </c>
      <c r="W182" s="53"/>
      <c r="X182" s="54" t="s">
        <v>483</v>
      </c>
      <c r="Y182" s="32"/>
    </row>
    <row r="183" spans="1:25" s="97" customFormat="1" ht="57.75" customHeight="1" x14ac:dyDescent="0.25">
      <c r="A183" s="45">
        <v>4</v>
      </c>
      <c r="B183" s="62" t="s">
        <v>14</v>
      </c>
      <c r="C183" s="47" t="s">
        <v>15</v>
      </c>
      <c r="D183" s="59" t="s">
        <v>505</v>
      </c>
      <c r="E183" s="45" t="s">
        <v>46</v>
      </c>
      <c r="F183" s="47" t="s">
        <v>378</v>
      </c>
      <c r="G183" s="47" t="s">
        <v>593</v>
      </c>
      <c r="H183" s="47" t="s">
        <v>410</v>
      </c>
      <c r="I183" s="47" t="s">
        <v>595</v>
      </c>
      <c r="J183" s="45" t="s">
        <v>211</v>
      </c>
      <c r="K183" s="47" t="s">
        <v>109</v>
      </c>
      <c r="L183" s="48" t="s">
        <v>162</v>
      </c>
      <c r="M183" s="45" t="s">
        <v>3</v>
      </c>
      <c r="N183" s="49">
        <f>ROUND(22020835.7766764,0)</f>
        <v>22020836</v>
      </c>
      <c r="O183" s="49">
        <f t="shared" si="17"/>
        <v>25906866</v>
      </c>
      <c r="P183" s="49">
        <f>ROUND((N183/0.85)*0.15,0)</f>
        <v>3886030</v>
      </c>
      <c r="Q183" s="45" t="s">
        <v>74</v>
      </c>
      <c r="R183" s="51" t="s">
        <v>481</v>
      </c>
      <c r="S183" s="51" t="s">
        <v>484</v>
      </c>
      <c r="T183" s="50" t="s">
        <v>481</v>
      </c>
      <c r="U183" s="50"/>
      <c r="V183" s="69" t="s">
        <v>484</v>
      </c>
      <c r="W183" s="53"/>
      <c r="X183" s="54" t="s">
        <v>483</v>
      </c>
      <c r="Y183" s="32"/>
    </row>
    <row r="184" spans="1:25" s="97" customFormat="1" ht="36.75" customHeight="1" x14ac:dyDescent="0.25">
      <c r="A184" s="45">
        <v>4</v>
      </c>
      <c r="B184" s="62" t="s">
        <v>14</v>
      </c>
      <c r="C184" s="47" t="s">
        <v>15</v>
      </c>
      <c r="D184" s="59" t="s">
        <v>505</v>
      </c>
      <c r="E184" s="62" t="s">
        <v>46</v>
      </c>
      <c r="F184" s="47" t="s">
        <v>378</v>
      </c>
      <c r="G184" s="47" t="s">
        <v>593</v>
      </c>
      <c r="H184" s="47" t="s">
        <v>410</v>
      </c>
      <c r="I184" s="47" t="s">
        <v>595</v>
      </c>
      <c r="J184" s="45" t="s">
        <v>213</v>
      </c>
      <c r="K184" s="47" t="s">
        <v>111</v>
      </c>
      <c r="L184" s="48" t="s">
        <v>162</v>
      </c>
      <c r="M184" s="45" t="s">
        <v>3</v>
      </c>
      <c r="N184" s="49">
        <v>13618057</v>
      </c>
      <c r="O184" s="49">
        <f>N184+P184</f>
        <v>16021244</v>
      </c>
      <c r="P184" s="49">
        <f>ROUND((N184/0.85)*0.15,0)</f>
        <v>2403187</v>
      </c>
      <c r="Q184" s="45" t="s">
        <v>74</v>
      </c>
      <c r="R184" s="51" t="s">
        <v>485</v>
      </c>
      <c r="S184" s="51" t="s">
        <v>484</v>
      </c>
      <c r="T184" s="50" t="s">
        <v>484</v>
      </c>
      <c r="U184" s="50" t="s">
        <v>521</v>
      </c>
      <c r="V184" s="69" t="s">
        <v>483</v>
      </c>
      <c r="W184" s="53"/>
      <c r="X184" s="54" t="s">
        <v>482</v>
      </c>
      <c r="Y184" s="32"/>
    </row>
    <row r="185" spans="1:25" s="97" customFormat="1" ht="60.75" customHeight="1" x14ac:dyDescent="0.25">
      <c r="A185" s="45">
        <v>4</v>
      </c>
      <c r="B185" s="62" t="s">
        <v>14</v>
      </c>
      <c r="C185" s="47" t="s">
        <v>15</v>
      </c>
      <c r="D185" s="59" t="s">
        <v>505</v>
      </c>
      <c r="E185" s="62" t="s">
        <v>47</v>
      </c>
      <c r="F185" s="47" t="s">
        <v>362</v>
      </c>
      <c r="G185" s="47" t="s">
        <v>594</v>
      </c>
      <c r="H185" s="47" t="s">
        <v>411</v>
      </c>
      <c r="I185" s="47" t="s">
        <v>596</v>
      </c>
      <c r="J185" s="45" t="s">
        <v>455</v>
      </c>
      <c r="K185" s="47" t="s">
        <v>454</v>
      </c>
      <c r="L185" s="48" t="s">
        <v>162</v>
      </c>
      <c r="M185" s="45" t="s">
        <v>159</v>
      </c>
      <c r="N185" s="49">
        <v>2550000</v>
      </c>
      <c r="O185" s="49">
        <f t="shared" si="17"/>
        <v>3000000</v>
      </c>
      <c r="P185" s="49">
        <f t="shared" ref="P185:P198" si="18">ROUNDUP((N185/0.85)*0.15,0)</f>
        <v>450000</v>
      </c>
      <c r="Q185" s="45" t="s">
        <v>74</v>
      </c>
      <c r="R185" s="51" t="s">
        <v>484</v>
      </c>
      <c r="S185" s="51" t="s">
        <v>483</v>
      </c>
      <c r="T185" s="50" t="s">
        <v>483</v>
      </c>
      <c r="U185" s="50"/>
      <c r="V185" s="69" t="s">
        <v>482</v>
      </c>
      <c r="W185" s="53"/>
      <c r="X185" s="54" t="s">
        <v>486</v>
      </c>
      <c r="Y185" s="32"/>
    </row>
    <row r="186" spans="1:25" s="97" customFormat="1" ht="42.75" customHeight="1" x14ac:dyDescent="0.25">
      <c r="A186" s="45">
        <v>4</v>
      </c>
      <c r="B186" s="62" t="s">
        <v>16</v>
      </c>
      <c r="C186" s="47" t="s">
        <v>17</v>
      </c>
      <c r="D186" s="59" t="s">
        <v>506</v>
      </c>
      <c r="E186" s="62" t="s">
        <v>58</v>
      </c>
      <c r="F186" s="47" t="s">
        <v>375</v>
      </c>
      <c r="G186" s="47" t="s">
        <v>545</v>
      </c>
      <c r="H186" s="47" t="s">
        <v>414</v>
      </c>
      <c r="I186" s="47" t="s">
        <v>549</v>
      </c>
      <c r="J186" s="45" t="s">
        <v>221</v>
      </c>
      <c r="K186" s="47" t="s">
        <v>434</v>
      </c>
      <c r="L186" s="48" t="s">
        <v>162</v>
      </c>
      <c r="M186" s="45" t="s">
        <v>3</v>
      </c>
      <c r="N186" s="49">
        <v>3279958</v>
      </c>
      <c r="O186" s="49">
        <f>N186+P186</f>
        <v>3858775</v>
      </c>
      <c r="P186" s="49">
        <f>ROUNDUP((N186/0.85)*0.15,0)</f>
        <v>578817</v>
      </c>
      <c r="Q186" s="48" t="s">
        <v>87</v>
      </c>
      <c r="R186" s="51" t="s">
        <v>481</v>
      </c>
      <c r="S186" s="51" t="s">
        <v>481</v>
      </c>
      <c r="T186" s="50" t="s">
        <v>481</v>
      </c>
      <c r="U186" s="50" t="s">
        <v>520</v>
      </c>
      <c r="V186" s="69" t="s">
        <v>485</v>
      </c>
      <c r="W186" s="53"/>
      <c r="X186" s="54" t="s">
        <v>484</v>
      </c>
      <c r="Y186" s="32"/>
    </row>
    <row r="187" spans="1:25" s="97" customFormat="1" ht="58.5" customHeight="1" x14ac:dyDescent="0.25">
      <c r="A187" s="45">
        <v>4</v>
      </c>
      <c r="B187" s="62" t="s">
        <v>16</v>
      </c>
      <c r="C187" s="47" t="s">
        <v>17</v>
      </c>
      <c r="D187" s="59" t="s">
        <v>506</v>
      </c>
      <c r="E187" s="62" t="s">
        <v>48</v>
      </c>
      <c r="F187" s="47" t="s">
        <v>371</v>
      </c>
      <c r="G187" s="47" t="s">
        <v>546</v>
      </c>
      <c r="H187" s="47" t="s">
        <v>415</v>
      </c>
      <c r="I187" s="47" t="s">
        <v>550</v>
      </c>
      <c r="J187" s="45" t="s">
        <v>233</v>
      </c>
      <c r="K187" s="47" t="s">
        <v>100</v>
      </c>
      <c r="L187" s="48">
        <v>3</v>
      </c>
      <c r="M187" s="45" t="s">
        <v>159</v>
      </c>
      <c r="N187" s="49">
        <f>3272500+1402500</f>
        <v>4675000</v>
      </c>
      <c r="O187" s="49">
        <f t="shared" si="17"/>
        <v>5500000</v>
      </c>
      <c r="P187" s="49">
        <f t="shared" si="18"/>
        <v>825000</v>
      </c>
      <c r="Q187" s="48" t="s">
        <v>87</v>
      </c>
      <c r="R187" s="51" t="s">
        <v>485</v>
      </c>
      <c r="S187" s="51" t="s">
        <v>484</v>
      </c>
      <c r="T187" s="51" t="s">
        <v>485</v>
      </c>
      <c r="U187" s="50"/>
      <c r="V187" s="69" t="s">
        <v>484</v>
      </c>
      <c r="W187" s="53"/>
      <c r="X187" s="54" t="s">
        <v>483</v>
      </c>
      <c r="Y187" s="32"/>
    </row>
    <row r="188" spans="1:25" s="97" customFormat="1" ht="24" customHeight="1" x14ac:dyDescent="0.25">
      <c r="A188" s="45">
        <v>4</v>
      </c>
      <c r="B188" s="62" t="s">
        <v>16</v>
      </c>
      <c r="C188" s="47" t="s">
        <v>17</v>
      </c>
      <c r="D188" s="59" t="s">
        <v>506</v>
      </c>
      <c r="E188" s="62" t="s">
        <v>48</v>
      </c>
      <c r="F188" s="47" t="s">
        <v>371</v>
      </c>
      <c r="G188" s="47" t="s">
        <v>546</v>
      </c>
      <c r="H188" s="47" t="s">
        <v>415</v>
      </c>
      <c r="I188" s="47" t="s">
        <v>550</v>
      </c>
      <c r="J188" s="45" t="s">
        <v>336</v>
      </c>
      <c r="K188" s="47" t="s">
        <v>271</v>
      </c>
      <c r="L188" s="48" t="s">
        <v>162</v>
      </c>
      <c r="M188" s="45" t="s">
        <v>159</v>
      </c>
      <c r="N188" s="49">
        <v>22185000</v>
      </c>
      <c r="O188" s="49">
        <f t="shared" si="17"/>
        <v>26100000</v>
      </c>
      <c r="P188" s="49">
        <f t="shared" si="18"/>
        <v>3915000</v>
      </c>
      <c r="Q188" s="48" t="s">
        <v>87</v>
      </c>
      <c r="R188" s="51" t="s">
        <v>481</v>
      </c>
      <c r="S188" s="51" t="s">
        <v>485</v>
      </c>
      <c r="T188" s="50" t="s">
        <v>485</v>
      </c>
      <c r="U188" s="50"/>
      <c r="V188" s="69" t="s">
        <v>484</v>
      </c>
      <c r="W188" s="53"/>
      <c r="X188" s="54" t="s">
        <v>483</v>
      </c>
      <c r="Y188" s="32"/>
    </row>
    <row r="189" spans="1:25" s="97" customFormat="1" ht="57.75" customHeight="1" x14ac:dyDescent="0.25">
      <c r="A189" s="45">
        <v>4</v>
      </c>
      <c r="B189" s="62" t="s">
        <v>16</v>
      </c>
      <c r="C189" s="47" t="s">
        <v>17</v>
      </c>
      <c r="D189" s="59" t="s">
        <v>506</v>
      </c>
      <c r="E189" s="62" t="s">
        <v>49</v>
      </c>
      <c r="F189" s="47" t="s">
        <v>372</v>
      </c>
      <c r="G189" s="47" t="s">
        <v>547</v>
      </c>
      <c r="H189" s="47" t="s">
        <v>416</v>
      </c>
      <c r="I189" s="47" t="s">
        <v>551</v>
      </c>
      <c r="J189" s="45" t="s">
        <v>234</v>
      </c>
      <c r="K189" s="47" t="s">
        <v>101</v>
      </c>
      <c r="L189" s="48" t="s">
        <v>162</v>
      </c>
      <c r="M189" s="45" t="s">
        <v>159</v>
      </c>
      <c r="N189" s="49">
        <v>19966500</v>
      </c>
      <c r="O189" s="49">
        <f>N189+P189</f>
        <v>23490000</v>
      </c>
      <c r="P189" s="49">
        <f>ROUNDUP((N189/0.85)*0.15,0)</f>
        <v>3523500</v>
      </c>
      <c r="Q189" s="45" t="s">
        <v>87</v>
      </c>
      <c r="R189" s="51" t="s">
        <v>481</v>
      </c>
      <c r="S189" s="51" t="s">
        <v>481</v>
      </c>
      <c r="T189" s="50" t="s">
        <v>481</v>
      </c>
      <c r="U189" s="50" t="s">
        <v>520</v>
      </c>
      <c r="V189" s="69" t="s">
        <v>485</v>
      </c>
      <c r="W189" s="53"/>
      <c r="X189" s="54" t="s">
        <v>485</v>
      </c>
      <c r="Y189" s="32"/>
    </row>
    <row r="190" spans="1:25" s="97" customFormat="1" ht="57" customHeight="1" x14ac:dyDescent="0.25">
      <c r="A190" s="45">
        <v>4</v>
      </c>
      <c r="B190" s="62" t="s">
        <v>16</v>
      </c>
      <c r="C190" s="47" t="s">
        <v>17</v>
      </c>
      <c r="D190" s="59" t="s">
        <v>506</v>
      </c>
      <c r="E190" s="62" t="s">
        <v>49</v>
      </c>
      <c r="F190" s="47" t="s">
        <v>372</v>
      </c>
      <c r="G190" s="47" t="s">
        <v>547</v>
      </c>
      <c r="H190" s="47" t="s">
        <v>416</v>
      </c>
      <c r="I190" s="47" t="s">
        <v>551</v>
      </c>
      <c r="J190" s="45" t="s">
        <v>235</v>
      </c>
      <c r="K190" s="47" t="s">
        <v>102</v>
      </c>
      <c r="L190" s="48" t="s">
        <v>162</v>
      </c>
      <c r="M190" s="45" t="s">
        <v>159</v>
      </c>
      <c r="N190" s="49">
        <v>19596750</v>
      </c>
      <c r="O190" s="49">
        <f>N190+P190</f>
        <v>23055000</v>
      </c>
      <c r="P190" s="49">
        <f>ROUNDUP((N190/0.85)*0.15,0)</f>
        <v>3458250</v>
      </c>
      <c r="Q190" s="45" t="s">
        <v>87</v>
      </c>
      <c r="R190" s="51" t="s">
        <v>481</v>
      </c>
      <c r="S190" s="51" t="s">
        <v>481</v>
      </c>
      <c r="T190" s="50" t="s">
        <v>481</v>
      </c>
      <c r="U190" s="50" t="s">
        <v>520</v>
      </c>
      <c r="V190" s="69" t="s">
        <v>485</v>
      </c>
      <c r="W190" s="53"/>
      <c r="X190" s="54" t="s">
        <v>485</v>
      </c>
      <c r="Y190" s="32"/>
    </row>
    <row r="191" spans="1:25" s="97" customFormat="1" ht="55.5" customHeight="1" x14ac:dyDescent="0.25">
      <c r="A191" s="45">
        <v>4</v>
      </c>
      <c r="B191" s="62" t="s">
        <v>16</v>
      </c>
      <c r="C191" s="47" t="s">
        <v>17</v>
      </c>
      <c r="D191" s="59" t="s">
        <v>506</v>
      </c>
      <c r="E191" s="62" t="s">
        <v>49</v>
      </c>
      <c r="F191" s="47" t="s">
        <v>372</v>
      </c>
      <c r="G191" s="47" t="s">
        <v>547</v>
      </c>
      <c r="H191" s="47" t="s">
        <v>416</v>
      </c>
      <c r="I191" s="47" t="s">
        <v>551</v>
      </c>
      <c r="J191" s="48" t="s">
        <v>301</v>
      </c>
      <c r="K191" s="47" t="s">
        <v>299</v>
      </c>
      <c r="L191" s="48" t="s">
        <v>162</v>
      </c>
      <c r="M191" s="45" t="s">
        <v>159</v>
      </c>
      <c r="N191" s="49">
        <v>1775148</v>
      </c>
      <c r="O191" s="49">
        <f t="shared" si="17"/>
        <v>2088410</v>
      </c>
      <c r="P191" s="49">
        <f t="shared" si="18"/>
        <v>313262</v>
      </c>
      <c r="Q191" s="48" t="s">
        <v>85</v>
      </c>
      <c r="R191" s="51" t="s">
        <v>485</v>
      </c>
      <c r="S191" s="51" t="s">
        <v>484</v>
      </c>
      <c r="T191" s="51" t="s">
        <v>485</v>
      </c>
      <c r="U191" s="50"/>
      <c r="V191" s="69" t="s">
        <v>484</v>
      </c>
      <c r="W191" s="53"/>
      <c r="X191" s="54" t="s">
        <v>483</v>
      </c>
      <c r="Y191" s="32"/>
    </row>
    <row r="192" spans="1:25" s="97" customFormat="1" ht="33.75" customHeight="1" x14ac:dyDescent="0.25">
      <c r="A192" s="45">
        <v>4</v>
      </c>
      <c r="B192" s="62" t="s">
        <v>16</v>
      </c>
      <c r="C192" s="47" t="s">
        <v>17</v>
      </c>
      <c r="D192" s="59" t="s">
        <v>506</v>
      </c>
      <c r="E192" s="62" t="s">
        <v>50</v>
      </c>
      <c r="F192" s="47" t="s">
        <v>342</v>
      </c>
      <c r="G192" s="47" t="s">
        <v>530</v>
      </c>
      <c r="H192" s="47" t="s">
        <v>408</v>
      </c>
      <c r="I192" s="47" t="s">
        <v>538</v>
      </c>
      <c r="J192" s="45" t="s">
        <v>236</v>
      </c>
      <c r="K192" s="47" t="s">
        <v>368</v>
      </c>
      <c r="L192" s="48">
        <v>2</v>
      </c>
      <c r="M192" s="45" t="s">
        <v>159</v>
      </c>
      <c r="N192" s="49">
        <v>5815927</v>
      </c>
      <c r="O192" s="49">
        <f t="shared" si="17"/>
        <v>6842268</v>
      </c>
      <c r="P192" s="49">
        <f t="shared" si="18"/>
        <v>1026341</v>
      </c>
      <c r="Q192" s="76" t="s">
        <v>87</v>
      </c>
      <c r="R192" s="51" t="s">
        <v>485</v>
      </c>
      <c r="S192" s="51" t="s">
        <v>484</v>
      </c>
      <c r="T192" s="51" t="s">
        <v>484</v>
      </c>
      <c r="U192" s="50"/>
      <c r="V192" s="69" t="s">
        <v>484</v>
      </c>
      <c r="W192" s="53"/>
      <c r="X192" s="72" t="s">
        <v>483</v>
      </c>
      <c r="Y192" s="38"/>
    </row>
    <row r="193" spans="1:25" s="97" customFormat="1" ht="98.25" customHeight="1" x14ac:dyDescent="0.25">
      <c r="A193" s="45">
        <v>4</v>
      </c>
      <c r="B193" s="62" t="s">
        <v>16</v>
      </c>
      <c r="C193" s="47" t="s">
        <v>17</v>
      </c>
      <c r="D193" s="59" t="s">
        <v>506</v>
      </c>
      <c r="E193" s="62" t="s">
        <v>50</v>
      </c>
      <c r="F193" s="47" t="s">
        <v>342</v>
      </c>
      <c r="G193" s="47" t="s">
        <v>530</v>
      </c>
      <c r="H193" s="47" t="s">
        <v>408</v>
      </c>
      <c r="I193" s="47" t="s">
        <v>538</v>
      </c>
      <c r="J193" s="45" t="s">
        <v>237</v>
      </c>
      <c r="K193" s="47" t="s">
        <v>104</v>
      </c>
      <c r="L193" s="48" t="s">
        <v>162</v>
      </c>
      <c r="M193" s="45" t="s">
        <v>159</v>
      </c>
      <c r="N193" s="49">
        <v>29429946</v>
      </c>
      <c r="O193" s="49">
        <f>N193+P193</f>
        <v>34623466</v>
      </c>
      <c r="P193" s="49">
        <f>ROUND((N193/0.85)*0.15,0)</f>
        <v>5193520</v>
      </c>
      <c r="Q193" s="76" t="s">
        <v>87</v>
      </c>
      <c r="R193" s="51" t="s">
        <v>622</v>
      </c>
      <c r="S193" s="51" t="s">
        <v>481</v>
      </c>
      <c r="T193" s="50" t="s">
        <v>481</v>
      </c>
      <c r="U193" s="50" t="s">
        <v>520</v>
      </c>
      <c r="V193" s="99" t="s">
        <v>485</v>
      </c>
      <c r="W193" s="77"/>
      <c r="X193" s="54" t="s">
        <v>485</v>
      </c>
      <c r="Y193" s="32"/>
    </row>
    <row r="194" spans="1:25" s="97" customFormat="1" ht="15" customHeight="1" x14ac:dyDescent="0.25">
      <c r="A194" s="45">
        <v>4</v>
      </c>
      <c r="B194" s="62" t="s">
        <v>16</v>
      </c>
      <c r="C194" s="47" t="s">
        <v>17</v>
      </c>
      <c r="D194" s="59" t="s">
        <v>506</v>
      </c>
      <c r="E194" s="62" t="s">
        <v>50</v>
      </c>
      <c r="F194" s="47" t="s">
        <v>342</v>
      </c>
      <c r="G194" s="47" t="s">
        <v>530</v>
      </c>
      <c r="H194" s="47" t="s">
        <v>408</v>
      </c>
      <c r="I194" s="47" t="s">
        <v>538</v>
      </c>
      <c r="J194" s="64" t="s">
        <v>238</v>
      </c>
      <c r="K194" s="47" t="s">
        <v>131</v>
      </c>
      <c r="L194" s="48" t="s">
        <v>162</v>
      </c>
      <c r="M194" s="45" t="s">
        <v>159</v>
      </c>
      <c r="N194" s="49">
        <v>3948930</v>
      </c>
      <c r="O194" s="49">
        <f t="shared" si="17"/>
        <v>4645800</v>
      </c>
      <c r="P194" s="49">
        <f t="shared" si="18"/>
        <v>696870</v>
      </c>
      <c r="Q194" s="60" t="s">
        <v>105</v>
      </c>
      <c r="R194" s="51" t="s">
        <v>485</v>
      </c>
      <c r="S194" s="51" t="s">
        <v>484</v>
      </c>
      <c r="T194" s="88" t="s">
        <v>485</v>
      </c>
      <c r="U194" s="50"/>
      <c r="V194" s="88" t="s">
        <v>484</v>
      </c>
      <c r="W194" s="89"/>
      <c r="X194" s="54" t="s">
        <v>483</v>
      </c>
      <c r="Y194" s="34"/>
    </row>
    <row r="195" spans="1:25" s="97" customFormat="1" ht="38.25" customHeight="1" x14ac:dyDescent="0.25">
      <c r="A195" s="45">
        <v>4</v>
      </c>
      <c r="B195" s="62" t="s">
        <v>18</v>
      </c>
      <c r="C195" s="47" t="s">
        <v>19</v>
      </c>
      <c r="D195" s="59" t="s">
        <v>507</v>
      </c>
      <c r="E195" s="62" t="s">
        <v>51</v>
      </c>
      <c r="F195" s="47" t="s">
        <v>377</v>
      </c>
      <c r="G195" s="47" t="s">
        <v>531</v>
      </c>
      <c r="H195" s="47" t="s">
        <v>425</v>
      </c>
      <c r="I195" s="47" t="s">
        <v>539</v>
      </c>
      <c r="J195" s="45" t="s">
        <v>61</v>
      </c>
      <c r="K195" s="63" t="s">
        <v>620</v>
      </c>
      <c r="L195" s="48" t="s">
        <v>162</v>
      </c>
      <c r="M195" s="45" t="s">
        <v>3</v>
      </c>
      <c r="N195" s="49">
        <f>443700</f>
        <v>443700</v>
      </c>
      <c r="O195" s="49">
        <f t="shared" si="17"/>
        <v>522000</v>
      </c>
      <c r="P195" s="49">
        <f t="shared" si="18"/>
        <v>78300</v>
      </c>
      <c r="Q195" s="45" t="s">
        <v>63</v>
      </c>
      <c r="R195" s="51" t="s">
        <v>485</v>
      </c>
      <c r="S195" s="51" t="s">
        <v>484</v>
      </c>
      <c r="T195" s="51" t="s">
        <v>485</v>
      </c>
      <c r="U195" s="50"/>
      <c r="V195" s="51" t="s">
        <v>484</v>
      </c>
      <c r="W195" s="61"/>
      <c r="X195" s="90" t="s">
        <v>483</v>
      </c>
      <c r="Y195" s="43"/>
    </row>
    <row r="196" spans="1:25" s="97" customFormat="1" ht="123.75" x14ac:dyDescent="0.25">
      <c r="A196" s="45">
        <v>4</v>
      </c>
      <c r="B196" s="62" t="s">
        <v>18</v>
      </c>
      <c r="C196" s="47" t="s">
        <v>19</v>
      </c>
      <c r="D196" s="59" t="s">
        <v>507</v>
      </c>
      <c r="E196" s="62" t="s">
        <v>51</v>
      </c>
      <c r="F196" s="47" t="s">
        <v>377</v>
      </c>
      <c r="G196" s="47" t="s">
        <v>531</v>
      </c>
      <c r="H196" s="47" t="s">
        <v>425</v>
      </c>
      <c r="I196" s="47" t="s">
        <v>539</v>
      </c>
      <c r="J196" s="45" t="s">
        <v>334</v>
      </c>
      <c r="K196" s="47" t="s">
        <v>158</v>
      </c>
      <c r="L196" s="45" t="s">
        <v>162</v>
      </c>
      <c r="M196" s="45" t="s">
        <v>3</v>
      </c>
      <c r="N196" s="60">
        <v>18487500</v>
      </c>
      <c r="O196" s="49">
        <f>N196+P196</f>
        <v>21750000</v>
      </c>
      <c r="P196" s="49">
        <f>ROUNDUP((N196/0.85)*0.15,0)</f>
        <v>3262500</v>
      </c>
      <c r="Q196" s="45" t="s">
        <v>151</v>
      </c>
      <c r="R196" s="51" t="s">
        <v>481</v>
      </c>
      <c r="S196" s="51" t="s">
        <v>481</v>
      </c>
      <c r="T196" s="50" t="s">
        <v>481</v>
      </c>
      <c r="U196" s="50" t="s">
        <v>521</v>
      </c>
      <c r="V196" s="69" t="s">
        <v>485</v>
      </c>
      <c r="W196" s="53"/>
      <c r="X196" s="72" t="s">
        <v>485</v>
      </c>
      <c r="Y196" s="39"/>
    </row>
    <row r="197" spans="1:25" s="97" customFormat="1" ht="55.5" customHeight="1" x14ac:dyDescent="0.25">
      <c r="A197" s="45">
        <v>4</v>
      </c>
      <c r="B197" s="62" t="s">
        <v>18</v>
      </c>
      <c r="C197" s="47" t="s">
        <v>19</v>
      </c>
      <c r="D197" s="59" t="s">
        <v>507</v>
      </c>
      <c r="E197" s="62" t="s">
        <v>51</v>
      </c>
      <c r="F197" s="47" t="s">
        <v>377</v>
      </c>
      <c r="G197" s="47" t="s">
        <v>531</v>
      </c>
      <c r="H197" s="47" t="s">
        <v>425</v>
      </c>
      <c r="I197" s="47" t="s">
        <v>539</v>
      </c>
      <c r="J197" s="45" t="s">
        <v>412</v>
      </c>
      <c r="K197" s="47" t="s">
        <v>413</v>
      </c>
      <c r="L197" s="45" t="s">
        <v>162</v>
      </c>
      <c r="M197" s="45" t="s">
        <v>3</v>
      </c>
      <c r="N197" s="60">
        <f>2298264+195463+849079+144202+1866163+2259402+2364829</f>
        <v>9977402</v>
      </c>
      <c r="O197" s="49">
        <f t="shared" si="17"/>
        <v>11738120</v>
      </c>
      <c r="P197" s="49">
        <f t="shared" si="18"/>
        <v>1760718</v>
      </c>
      <c r="Q197" s="45" t="s">
        <v>63</v>
      </c>
      <c r="R197" s="51" t="s">
        <v>622</v>
      </c>
      <c r="S197" s="51" t="s">
        <v>485</v>
      </c>
      <c r="T197" s="51" t="s">
        <v>481</v>
      </c>
      <c r="U197" s="50"/>
      <c r="V197" s="69" t="s">
        <v>485</v>
      </c>
      <c r="W197" s="53"/>
      <c r="X197" s="54" t="s">
        <v>484</v>
      </c>
      <c r="Y197" s="32"/>
    </row>
    <row r="198" spans="1:25" s="97" customFormat="1" ht="60" customHeight="1" x14ac:dyDescent="0.25">
      <c r="A198" s="45">
        <v>4</v>
      </c>
      <c r="B198" s="62" t="s">
        <v>18</v>
      </c>
      <c r="C198" s="47" t="s">
        <v>19</v>
      </c>
      <c r="D198" s="59" t="s">
        <v>507</v>
      </c>
      <c r="E198" s="62" t="s">
        <v>53</v>
      </c>
      <c r="F198" s="47" t="s">
        <v>475</v>
      </c>
      <c r="G198" s="66" t="s">
        <v>560</v>
      </c>
      <c r="H198" s="47" t="s">
        <v>409</v>
      </c>
      <c r="I198" s="47" t="s">
        <v>563</v>
      </c>
      <c r="J198" s="45" t="s">
        <v>351</v>
      </c>
      <c r="K198" s="47" t="s">
        <v>302</v>
      </c>
      <c r="L198" s="48" t="s">
        <v>162</v>
      </c>
      <c r="M198" s="45" t="s">
        <v>159</v>
      </c>
      <c r="N198" s="49">
        <v>40672500</v>
      </c>
      <c r="O198" s="49">
        <f t="shared" si="17"/>
        <v>47850000</v>
      </c>
      <c r="P198" s="49">
        <f t="shared" si="18"/>
        <v>7177500</v>
      </c>
      <c r="Q198" s="45" t="s">
        <v>63</v>
      </c>
      <c r="R198" s="51" t="s">
        <v>488</v>
      </c>
      <c r="S198" s="51" t="s">
        <v>489</v>
      </c>
      <c r="T198" s="51" t="s">
        <v>488</v>
      </c>
      <c r="U198" s="50"/>
      <c r="V198" s="51" t="s">
        <v>489</v>
      </c>
      <c r="W198" s="61"/>
      <c r="X198" s="54" t="s">
        <v>490</v>
      </c>
      <c r="Y198" s="32"/>
    </row>
    <row r="199" spans="1:25" s="97" customFormat="1" ht="33" customHeight="1" x14ac:dyDescent="0.25">
      <c r="A199" s="45">
        <v>4</v>
      </c>
      <c r="B199" s="62" t="s">
        <v>18</v>
      </c>
      <c r="C199" s="47" t="s">
        <v>19</v>
      </c>
      <c r="D199" s="59" t="s">
        <v>507</v>
      </c>
      <c r="E199" s="62" t="s">
        <v>53</v>
      </c>
      <c r="F199" s="47" t="s">
        <v>324</v>
      </c>
      <c r="G199" s="66" t="s">
        <v>560</v>
      </c>
      <c r="H199" s="47" t="s">
        <v>409</v>
      </c>
      <c r="I199" s="47" t="s">
        <v>563</v>
      </c>
      <c r="J199" s="45" t="s">
        <v>67</v>
      </c>
      <c r="K199" s="47" t="s">
        <v>306</v>
      </c>
      <c r="L199" s="48" t="s">
        <v>162</v>
      </c>
      <c r="M199" s="45" t="s">
        <v>159</v>
      </c>
      <c r="N199" s="49">
        <f>11647125-722598</f>
        <v>10924527</v>
      </c>
      <c r="O199" s="49">
        <f t="shared" si="17"/>
        <v>12852385</v>
      </c>
      <c r="P199" s="49">
        <f>ROUND((N199/0.85)*0.15,0)</f>
        <v>1927858</v>
      </c>
      <c r="Q199" s="45" t="s">
        <v>63</v>
      </c>
      <c r="R199" s="51" t="s">
        <v>622</v>
      </c>
      <c r="S199" s="51" t="s">
        <v>481</v>
      </c>
      <c r="T199" s="51" t="s">
        <v>481</v>
      </c>
      <c r="U199" s="50"/>
      <c r="V199" s="51" t="s">
        <v>485</v>
      </c>
      <c r="W199" s="61"/>
      <c r="X199" s="54" t="s">
        <v>484</v>
      </c>
      <c r="Y199" s="32"/>
    </row>
    <row r="200" spans="1:25" s="97" customFormat="1" ht="78" customHeight="1" x14ac:dyDescent="0.25">
      <c r="A200" s="45">
        <v>4</v>
      </c>
      <c r="B200" s="62" t="s">
        <v>18</v>
      </c>
      <c r="C200" s="47" t="s">
        <v>19</v>
      </c>
      <c r="D200" s="59" t="s">
        <v>507</v>
      </c>
      <c r="E200" s="62" t="s">
        <v>59</v>
      </c>
      <c r="F200" s="47" t="s">
        <v>374</v>
      </c>
      <c r="G200" s="66" t="s">
        <v>555</v>
      </c>
      <c r="H200" s="47" t="s">
        <v>426</v>
      </c>
      <c r="I200" s="47" t="s">
        <v>559</v>
      </c>
      <c r="J200" s="48" t="s">
        <v>390</v>
      </c>
      <c r="K200" s="47" t="s">
        <v>619</v>
      </c>
      <c r="L200" s="48" t="s">
        <v>162</v>
      </c>
      <c r="M200" s="45" t="s">
        <v>159</v>
      </c>
      <c r="N200" s="49">
        <v>3697500</v>
      </c>
      <c r="O200" s="49">
        <f t="shared" si="17"/>
        <v>4350000</v>
      </c>
      <c r="P200" s="49">
        <f>ROUNDUP((N200/0.85)*0.15,0)</f>
        <v>652500</v>
      </c>
      <c r="Q200" s="48" t="s">
        <v>85</v>
      </c>
      <c r="R200" s="51" t="s">
        <v>485</v>
      </c>
      <c r="S200" s="51" t="s">
        <v>484</v>
      </c>
      <c r="T200" s="51" t="s">
        <v>485</v>
      </c>
      <c r="U200" s="50"/>
      <c r="V200" s="69" t="s">
        <v>484</v>
      </c>
      <c r="W200" s="53"/>
      <c r="X200" s="54" t="s">
        <v>484</v>
      </c>
      <c r="Y200" s="32"/>
    </row>
    <row r="201" spans="1:25" s="97" customFormat="1" ht="57" customHeight="1" x14ac:dyDescent="0.25">
      <c r="A201" s="45">
        <v>4</v>
      </c>
      <c r="B201" s="62" t="s">
        <v>18</v>
      </c>
      <c r="C201" s="47" t="s">
        <v>19</v>
      </c>
      <c r="D201" s="59" t="s">
        <v>507</v>
      </c>
      <c r="E201" s="62" t="s">
        <v>55</v>
      </c>
      <c r="F201" s="47" t="s">
        <v>325</v>
      </c>
      <c r="G201" s="66" t="s">
        <v>561</v>
      </c>
      <c r="H201" s="47" t="s">
        <v>363</v>
      </c>
      <c r="I201" s="47" t="s">
        <v>565</v>
      </c>
      <c r="J201" s="45" t="s">
        <v>73</v>
      </c>
      <c r="K201" s="47" t="s">
        <v>365</v>
      </c>
      <c r="L201" s="48">
        <v>2</v>
      </c>
      <c r="M201" s="45" t="s">
        <v>159</v>
      </c>
      <c r="N201" s="49">
        <f>13339985+90173</f>
        <v>13430158</v>
      </c>
      <c r="O201" s="49">
        <f t="shared" si="17"/>
        <v>15800186</v>
      </c>
      <c r="P201" s="49">
        <f>ROUND((N201/0.85)*0.15,0)</f>
        <v>2370028</v>
      </c>
      <c r="Q201" s="45" t="s">
        <v>63</v>
      </c>
      <c r="R201" s="51" t="s">
        <v>484</v>
      </c>
      <c r="S201" s="51" t="s">
        <v>483</v>
      </c>
      <c r="T201" s="79" t="s">
        <v>484</v>
      </c>
      <c r="U201" s="50"/>
      <c r="V201" s="79" t="s">
        <v>483</v>
      </c>
      <c r="W201" s="80"/>
      <c r="X201" s="78" t="s">
        <v>482</v>
      </c>
      <c r="Y201" s="41"/>
    </row>
    <row r="202" spans="1:25" s="97" customFormat="1" ht="67.5" customHeight="1" x14ac:dyDescent="0.25">
      <c r="A202" s="45">
        <v>4</v>
      </c>
      <c r="B202" s="62" t="s">
        <v>18</v>
      </c>
      <c r="C202" s="47" t="s">
        <v>19</v>
      </c>
      <c r="D202" s="59" t="s">
        <v>507</v>
      </c>
      <c r="E202" s="62" t="s">
        <v>55</v>
      </c>
      <c r="F202" s="47" t="s">
        <v>325</v>
      </c>
      <c r="G202" s="66" t="s">
        <v>561</v>
      </c>
      <c r="H202" s="47" t="s">
        <v>363</v>
      </c>
      <c r="I202" s="47" t="s">
        <v>565</v>
      </c>
      <c r="J202" s="45" t="s">
        <v>73</v>
      </c>
      <c r="K202" s="47" t="s">
        <v>365</v>
      </c>
      <c r="L202" s="48">
        <v>3</v>
      </c>
      <c r="M202" s="45" t="s">
        <v>159</v>
      </c>
      <c r="N202" s="49">
        <v>1690264</v>
      </c>
      <c r="O202" s="49">
        <f t="shared" si="17"/>
        <v>1988546</v>
      </c>
      <c r="P202" s="49">
        <f>ROUND((N202/0.85)*0.15,0)</f>
        <v>298282</v>
      </c>
      <c r="Q202" s="45" t="s">
        <v>63</v>
      </c>
      <c r="R202" s="51" t="s">
        <v>483</v>
      </c>
      <c r="S202" s="51" t="s">
        <v>482</v>
      </c>
      <c r="T202" s="51" t="s">
        <v>483</v>
      </c>
      <c r="U202" s="50"/>
      <c r="V202" s="51" t="s">
        <v>482</v>
      </c>
      <c r="W202" s="61"/>
      <c r="X202" s="54" t="s">
        <v>491</v>
      </c>
      <c r="Y202" s="32"/>
    </row>
    <row r="203" spans="1:25" s="97" customFormat="1" ht="38.25" customHeight="1" x14ac:dyDescent="0.25">
      <c r="A203" s="45">
        <v>4</v>
      </c>
      <c r="B203" s="62" t="s">
        <v>18</v>
      </c>
      <c r="C203" s="47" t="s">
        <v>19</v>
      </c>
      <c r="D203" s="59" t="s">
        <v>507</v>
      </c>
      <c r="E203" s="62" t="s">
        <v>55</v>
      </c>
      <c r="F203" s="47" t="s">
        <v>325</v>
      </c>
      <c r="G203" s="66" t="s">
        <v>561</v>
      </c>
      <c r="H203" s="47" t="s">
        <v>363</v>
      </c>
      <c r="I203" s="47" t="s">
        <v>565</v>
      </c>
      <c r="J203" s="45" t="s">
        <v>75</v>
      </c>
      <c r="K203" s="47" t="s">
        <v>366</v>
      </c>
      <c r="L203" s="48" t="s">
        <v>162</v>
      </c>
      <c r="M203" s="45" t="s">
        <v>159</v>
      </c>
      <c r="N203" s="49">
        <v>6120000</v>
      </c>
      <c r="O203" s="49">
        <f t="shared" si="17"/>
        <v>7200000</v>
      </c>
      <c r="P203" s="49">
        <f>ROUNDUP((N203/0.85)*0.15,0)</f>
        <v>1080000</v>
      </c>
      <c r="Q203" s="45" t="s">
        <v>63</v>
      </c>
      <c r="R203" s="51" t="s">
        <v>485</v>
      </c>
      <c r="S203" s="51" t="s">
        <v>484</v>
      </c>
      <c r="T203" s="51" t="s">
        <v>485</v>
      </c>
      <c r="U203" s="51"/>
      <c r="V203" s="69" t="s">
        <v>484</v>
      </c>
      <c r="W203" s="53"/>
      <c r="X203" s="54" t="s">
        <v>483</v>
      </c>
      <c r="Y203" s="32"/>
    </row>
    <row r="204" spans="1:25" s="97" customFormat="1" ht="78.75" x14ac:dyDescent="0.25">
      <c r="A204" s="45">
        <v>4</v>
      </c>
      <c r="B204" s="62" t="s">
        <v>267</v>
      </c>
      <c r="C204" s="47" t="s">
        <v>269</v>
      </c>
      <c r="D204" s="59" t="s">
        <v>508</v>
      </c>
      <c r="E204" s="62" t="s">
        <v>268</v>
      </c>
      <c r="F204" s="47" t="s">
        <v>327</v>
      </c>
      <c r="G204" s="47" t="s">
        <v>562</v>
      </c>
      <c r="H204" s="66" t="s">
        <v>269</v>
      </c>
      <c r="I204" s="47" t="s">
        <v>567</v>
      </c>
      <c r="J204" s="45" t="s">
        <v>289</v>
      </c>
      <c r="K204" s="47" t="s">
        <v>354</v>
      </c>
      <c r="L204" s="48" t="s">
        <v>162</v>
      </c>
      <c r="M204" s="45" t="s">
        <v>159</v>
      </c>
      <c r="N204" s="49">
        <v>3400000</v>
      </c>
      <c r="O204" s="49">
        <f t="shared" si="17"/>
        <v>4000000</v>
      </c>
      <c r="P204" s="49">
        <f>ROUNDUP((N204/0.85)*0.15,0)</f>
        <v>600000</v>
      </c>
      <c r="Q204" s="45" t="s">
        <v>63</v>
      </c>
      <c r="R204" s="79" t="s">
        <v>485</v>
      </c>
      <c r="S204" s="79" t="s">
        <v>484</v>
      </c>
      <c r="T204" s="79" t="s">
        <v>485</v>
      </c>
      <c r="U204" s="79"/>
      <c r="V204" s="79" t="s">
        <v>484</v>
      </c>
      <c r="W204" s="80"/>
      <c r="X204" s="78" t="s">
        <v>483</v>
      </c>
      <c r="Y204" s="41"/>
    </row>
    <row r="205" spans="1:25" s="97" customFormat="1" ht="101.25" x14ac:dyDescent="0.25">
      <c r="A205" s="45">
        <v>6</v>
      </c>
      <c r="B205" s="62" t="s">
        <v>21</v>
      </c>
      <c r="C205" s="47" t="s">
        <v>29</v>
      </c>
      <c r="D205" s="59" t="s">
        <v>510</v>
      </c>
      <c r="E205" s="62" t="s">
        <v>57</v>
      </c>
      <c r="F205" s="47" t="s">
        <v>329</v>
      </c>
      <c r="G205" s="47" t="s">
        <v>532</v>
      </c>
      <c r="H205" s="47" t="s">
        <v>407</v>
      </c>
      <c r="I205" s="47" t="s">
        <v>540</v>
      </c>
      <c r="J205" s="48" t="s">
        <v>293</v>
      </c>
      <c r="K205" s="47" t="s">
        <v>331</v>
      </c>
      <c r="L205" s="48" t="s">
        <v>162</v>
      </c>
      <c r="M205" s="45" t="s">
        <v>25</v>
      </c>
      <c r="N205" s="49">
        <v>35298850</v>
      </c>
      <c r="O205" s="49">
        <f t="shared" si="17"/>
        <v>41528059</v>
      </c>
      <c r="P205" s="49">
        <f>ROUND((N205/0.85)*0.15,0)</f>
        <v>6229209</v>
      </c>
      <c r="Q205" s="48" t="s">
        <v>151</v>
      </c>
      <c r="R205" s="51" t="s">
        <v>484</v>
      </c>
      <c r="S205" s="51" t="s">
        <v>484</v>
      </c>
      <c r="T205" s="51" t="s">
        <v>484</v>
      </c>
      <c r="U205" s="50"/>
      <c r="V205" s="69" t="s">
        <v>484</v>
      </c>
      <c r="W205" s="53"/>
      <c r="X205" s="54" t="s">
        <v>484</v>
      </c>
      <c r="Y205" s="32"/>
    </row>
    <row r="206" spans="1:25" s="97" customFormat="1" ht="67.5" x14ac:dyDescent="0.25">
      <c r="A206" s="45">
        <v>6</v>
      </c>
      <c r="B206" s="62" t="s">
        <v>21</v>
      </c>
      <c r="C206" s="47" t="s">
        <v>29</v>
      </c>
      <c r="D206" s="59" t="s">
        <v>510</v>
      </c>
      <c r="E206" s="62" t="s">
        <v>57</v>
      </c>
      <c r="F206" s="47" t="s">
        <v>329</v>
      </c>
      <c r="G206" s="47" t="s">
        <v>532</v>
      </c>
      <c r="H206" s="47" t="s">
        <v>407</v>
      </c>
      <c r="I206" s="47" t="s">
        <v>540</v>
      </c>
      <c r="J206" s="48" t="s">
        <v>294</v>
      </c>
      <c r="K206" s="47" t="s">
        <v>458</v>
      </c>
      <c r="L206" s="48" t="s">
        <v>162</v>
      </c>
      <c r="M206" s="45" t="s">
        <v>25</v>
      </c>
      <c r="N206" s="49">
        <v>16946467</v>
      </c>
      <c r="O206" s="49">
        <f>N206+P206</f>
        <v>19937020</v>
      </c>
      <c r="P206" s="49">
        <f>ROUNDUP((N206/0.85)*0.15,0)</f>
        <v>2990553</v>
      </c>
      <c r="Q206" s="48" t="s">
        <v>87</v>
      </c>
      <c r="R206" s="51" t="s">
        <v>481</v>
      </c>
      <c r="S206" s="51" t="s">
        <v>481</v>
      </c>
      <c r="T206" s="50" t="s">
        <v>481</v>
      </c>
      <c r="U206" s="50" t="s">
        <v>520</v>
      </c>
      <c r="V206" s="69" t="s">
        <v>485</v>
      </c>
      <c r="W206" s="53"/>
      <c r="X206" s="54" t="s">
        <v>485</v>
      </c>
      <c r="Y206" s="34"/>
    </row>
    <row r="207" spans="1:25" s="97" customFormat="1" ht="70.5" customHeight="1" x14ac:dyDescent="0.25">
      <c r="A207" s="45">
        <v>6</v>
      </c>
      <c r="B207" s="62" t="s">
        <v>21</v>
      </c>
      <c r="C207" s="47" t="s">
        <v>29</v>
      </c>
      <c r="D207" s="59" t="s">
        <v>510</v>
      </c>
      <c r="E207" s="62" t="s">
        <v>57</v>
      </c>
      <c r="F207" s="47" t="s">
        <v>584</v>
      </c>
      <c r="G207" s="47" t="s">
        <v>583</v>
      </c>
      <c r="H207" s="47" t="s">
        <v>407</v>
      </c>
      <c r="I207" s="47" t="s">
        <v>592</v>
      </c>
      <c r="J207" s="48" t="s">
        <v>468</v>
      </c>
      <c r="K207" s="47" t="s">
        <v>452</v>
      </c>
      <c r="L207" s="48" t="s">
        <v>162</v>
      </c>
      <c r="M207" s="45" t="s">
        <v>25</v>
      </c>
      <c r="N207" s="49">
        <v>6000000</v>
      </c>
      <c r="O207" s="49">
        <f>N207+P207</f>
        <v>7058824</v>
      </c>
      <c r="P207" s="49">
        <f>ROUND((N207/0.85)*0.15,0)</f>
        <v>1058824</v>
      </c>
      <c r="Q207" s="49" t="s">
        <v>105</v>
      </c>
      <c r="R207" s="51" t="s">
        <v>481</v>
      </c>
      <c r="S207" s="51" t="s">
        <v>481</v>
      </c>
      <c r="T207" s="50" t="s">
        <v>481</v>
      </c>
      <c r="U207" s="50" t="s">
        <v>520</v>
      </c>
      <c r="V207" s="51" t="s">
        <v>485</v>
      </c>
      <c r="W207" s="61"/>
      <c r="X207" s="54" t="s">
        <v>485</v>
      </c>
      <c r="Y207" s="32"/>
    </row>
    <row r="208" spans="1:25" s="97" customFormat="1" ht="45" x14ac:dyDescent="0.25">
      <c r="A208" s="45" t="s">
        <v>391</v>
      </c>
      <c r="B208" s="45" t="s">
        <v>512</v>
      </c>
      <c r="C208" s="70" t="s">
        <v>453</v>
      </c>
      <c r="D208" s="70" t="s">
        <v>511</v>
      </c>
      <c r="E208" s="45" t="s">
        <v>394</v>
      </c>
      <c r="F208" s="48" t="s">
        <v>474</v>
      </c>
      <c r="G208" s="48"/>
      <c r="H208" s="48" t="s">
        <v>162</v>
      </c>
      <c r="I208" s="48"/>
      <c r="J208" s="48" t="s">
        <v>162</v>
      </c>
      <c r="K208" s="47" t="s">
        <v>476</v>
      </c>
      <c r="L208" s="48" t="s">
        <v>162</v>
      </c>
      <c r="M208" s="45" t="s">
        <v>159</v>
      </c>
      <c r="N208" s="60">
        <v>1643848</v>
      </c>
      <c r="O208" s="49">
        <f t="shared" si="17"/>
        <v>1933939</v>
      </c>
      <c r="P208" s="49">
        <f>ROUND((N208/0.85)*0.15,0)</f>
        <v>290091</v>
      </c>
      <c r="Q208" s="49" t="s">
        <v>253</v>
      </c>
      <c r="R208" s="48"/>
      <c r="S208" s="48"/>
      <c r="T208" s="48"/>
      <c r="U208" s="51"/>
      <c r="V208" s="69"/>
      <c r="W208" s="53"/>
      <c r="X208" s="101"/>
      <c r="Y208" s="102"/>
    </row>
    <row r="209" spans="1:25" s="97" customFormat="1" ht="25.5" customHeight="1" x14ac:dyDescent="0.25">
      <c r="A209" s="45" t="s">
        <v>391</v>
      </c>
      <c r="B209" s="45" t="s">
        <v>512</v>
      </c>
      <c r="C209" s="70" t="s">
        <v>453</v>
      </c>
      <c r="D209" s="70" t="s">
        <v>511</v>
      </c>
      <c r="E209" s="45" t="s">
        <v>395</v>
      </c>
      <c r="F209" s="48" t="s">
        <v>473</v>
      </c>
      <c r="G209" s="48"/>
      <c r="H209" s="48" t="s">
        <v>162</v>
      </c>
      <c r="I209" s="48"/>
      <c r="J209" s="48" t="s">
        <v>162</v>
      </c>
      <c r="K209" s="47" t="s">
        <v>477</v>
      </c>
      <c r="L209" s="48" t="s">
        <v>162</v>
      </c>
      <c r="M209" s="45" t="s">
        <v>3</v>
      </c>
      <c r="N209" s="60">
        <v>3000000</v>
      </c>
      <c r="O209" s="49">
        <f t="shared" si="17"/>
        <v>3529412</v>
      </c>
      <c r="P209" s="49">
        <f>ROUND((N209/0.85)*0.15,0)</f>
        <v>529412</v>
      </c>
      <c r="Q209" s="49" t="s">
        <v>274</v>
      </c>
      <c r="R209" s="48"/>
      <c r="S209" s="48"/>
      <c r="T209" s="48"/>
      <c r="U209" s="51"/>
      <c r="V209" s="69"/>
      <c r="W209" s="53"/>
      <c r="X209" s="101"/>
      <c r="Y209" s="102"/>
    </row>
    <row r="210" spans="1:25" s="104" customFormat="1" ht="15" customHeight="1" x14ac:dyDescent="0.2">
      <c r="A210" s="7"/>
      <c r="B210" s="7"/>
      <c r="C210" s="103"/>
      <c r="D210" s="103"/>
      <c r="E210" s="7"/>
      <c r="J210" s="105"/>
      <c r="K210" s="91"/>
      <c r="L210" s="7"/>
      <c r="M210" s="103"/>
      <c r="N210" s="7"/>
      <c r="O210" s="92"/>
      <c r="P210" s="93"/>
      <c r="Q210" s="106"/>
      <c r="R210" s="103"/>
      <c r="S210" s="103"/>
      <c r="T210" s="103"/>
      <c r="U210" s="103"/>
      <c r="V210" s="103"/>
      <c r="W210" s="103"/>
      <c r="X210" s="103"/>
      <c r="Y210" s="103"/>
    </row>
    <row r="211" spans="1:25" s="104" customFormat="1" x14ac:dyDescent="0.2">
      <c r="A211" s="7"/>
      <c r="B211" s="7"/>
      <c r="C211" s="103"/>
      <c r="D211" s="103"/>
      <c r="E211" s="7"/>
      <c r="J211" s="107"/>
      <c r="K211" s="103"/>
      <c r="L211" s="7"/>
      <c r="M211" s="103"/>
      <c r="N211" s="108"/>
      <c r="O211" s="109"/>
      <c r="P211" s="110"/>
      <c r="Q211" s="111"/>
      <c r="R211" s="103"/>
      <c r="S211" s="103"/>
      <c r="T211" s="103"/>
      <c r="U211" s="103"/>
      <c r="V211" s="103"/>
      <c r="W211" s="103"/>
      <c r="X211" s="103"/>
      <c r="Y211" s="112"/>
    </row>
    <row r="212" spans="1:25" s="104" customFormat="1" ht="12" customHeight="1" x14ac:dyDescent="0.2">
      <c r="A212" s="97" t="s">
        <v>344</v>
      </c>
      <c r="B212" s="97"/>
      <c r="C212" s="112"/>
      <c r="D212" s="112"/>
      <c r="E212" s="97"/>
      <c r="F212" s="112"/>
      <c r="G212" s="112"/>
      <c r="H212" s="112"/>
      <c r="I212" s="112"/>
      <c r="J212" s="113"/>
      <c r="K212" s="112"/>
      <c r="L212" s="97"/>
      <c r="M212" s="112"/>
      <c r="N212" s="109"/>
      <c r="O212" s="114"/>
      <c r="P212" s="7"/>
      <c r="Q212" s="7"/>
      <c r="R212" s="103"/>
      <c r="S212" s="103"/>
      <c r="T212" s="103"/>
      <c r="U212" s="103"/>
      <c r="V212" s="103"/>
      <c r="W212" s="103"/>
      <c r="X212" s="103"/>
      <c r="Y212" s="112"/>
    </row>
    <row r="213" spans="1:25" s="104" customFormat="1" ht="30.6" customHeight="1" x14ac:dyDescent="0.2">
      <c r="A213" s="128" t="s">
        <v>451</v>
      </c>
      <c r="B213" s="128"/>
      <c r="C213" s="128"/>
      <c r="D213" s="128"/>
      <c r="E213" s="128"/>
      <c r="F213" s="128"/>
      <c r="G213" s="128"/>
      <c r="H213" s="128"/>
      <c r="I213" s="128"/>
      <c r="J213" s="128"/>
      <c r="K213" s="128"/>
      <c r="L213" s="128"/>
      <c r="M213" s="128"/>
      <c r="N213" s="128"/>
      <c r="O213" s="128"/>
      <c r="P213" s="128"/>
      <c r="Q213" s="128"/>
      <c r="R213" s="128"/>
      <c r="S213" s="128"/>
      <c r="T213" s="128"/>
      <c r="U213" s="128"/>
      <c r="V213" s="128"/>
      <c r="W213" s="128"/>
      <c r="X213" s="128"/>
      <c r="Y213" s="17"/>
    </row>
    <row r="214" spans="1:25" s="104" customFormat="1" ht="24.75" customHeight="1" x14ac:dyDescent="0.2">
      <c r="A214" s="128" t="s">
        <v>626</v>
      </c>
      <c r="B214" s="128"/>
      <c r="C214" s="128"/>
      <c r="D214" s="128"/>
      <c r="E214" s="128"/>
      <c r="F214" s="128"/>
      <c r="G214" s="128"/>
      <c r="H214" s="128"/>
      <c r="I214" s="128"/>
      <c r="J214" s="128"/>
      <c r="K214" s="128"/>
      <c r="L214" s="128"/>
      <c r="M214" s="128"/>
      <c r="N214" s="128"/>
      <c r="O214" s="128"/>
      <c r="P214" s="128"/>
      <c r="Q214" s="128"/>
      <c r="R214" s="128"/>
      <c r="S214" s="128"/>
      <c r="T214" s="115"/>
      <c r="U214" s="103"/>
      <c r="V214" s="103"/>
      <c r="W214" s="103"/>
      <c r="X214" s="103"/>
      <c r="Y214" s="112"/>
    </row>
    <row r="215" spans="1:25" s="104" customFormat="1" ht="24.75" customHeight="1" x14ac:dyDescent="0.2">
      <c r="A215" s="128" t="s">
        <v>637</v>
      </c>
      <c r="B215" s="128"/>
      <c r="C215" s="129"/>
      <c r="D215" s="129"/>
      <c r="E215" s="128"/>
      <c r="F215" s="129"/>
      <c r="G215" s="129"/>
      <c r="H215" s="129"/>
      <c r="I215" s="129"/>
      <c r="J215" s="128"/>
      <c r="K215" s="128"/>
      <c r="L215" s="128"/>
      <c r="M215" s="128"/>
      <c r="N215" s="128"/>
      <c r="O215" s="128"/>
      <c r="P215" s="128"/>
      <c r="Q215" s="128"/>
      <c r="R215" s="128"/>
      <c r="S215" s="128"/>
      <c r="T215" s="115"/>
      <c r="U215" s="103"/>
      <c r="V215" s="103"/>
      <c r="W215" s="103"/>
      <c r="X215" s="103"/>
      <c r="Y215" s="112"/>
    </row>
    <row r="216" spans="1:25" s="104" customFormat="1" ht="27" customHeight="1" x14ac:dyDescent="0.25">
      <c r="A216" s="94" t="s">
        <v>614</v>
      </c>
      <c r="B216" s="95"/>
      <c r="C216" s="17"/>
      <c r="D216" s="17"/>
      <c r="E216" s="95"/>
      <c r="F216" s="17"/>
      <c r="G216" s="17"/>
      <c r="H216" s="17"/>
      <c r="I216" s="17"/>
      <c r="J216" s="95"/>
      <c r="K216" s="95"/>
      <c r="L216" s="95"/>
      <c r="M216" s="116"/>
      <c r="N216" s="109"/>
      <c r="O216" s="109"/>
      <c r="P216" s="109"/>
      <c r="Q216" s="117"/>
      <c r="R216" s="103"/>
      <c r="S216" s="103"/>
      <c r="T216" s="103"/>
      <c r="U216" s="103"/>
      <c r="V216" s="118" t="s">
        <v>617</v>
      </c>
      <c r="W216" s="103"/>
      <c r="X216" s="103"/>
      <c r="Y216" s="112"/>
    </row>
    <row r="217" spans="1:25" s="104" customFormat="1" ht="10.9" customHeight="1" x14ac:dyDescent="0.2">
      <c r="A217" s="96"/>
      <c r="B217" s="95"/>
      <c r="C217" s="17"/>
      <c r="D217" s="17"/>
      <c r="E217" s="95"/>
      <c r="F217" s="17"/>
      <c r="G217" s="17"/>
      <c r="H217" s="17"/>
      <c r="I217" s="17"/>
      <c r="J217" s="95"/>
      <c r="K217" s="95"/>
      <c r="L217" s="95"/>
      <c r="M217" s="116"/>
      <c r="N217" s="109"/>
      <c r="O217" s="109"/>
      <c r="P217" s="109"/>
      <c r="Q217" s="117"/>
      <c r="R217" s="119"/>
      <c r="S217" s="119"/>
      <c r="T217" s="115"/>
      <c r="U217" s="103"/>
      <c r="V217" s="103"/>
      <c r="W217" s="103"/>
      <c r="X217" s="103"/>
      <c r="Y217" s="112"/>
    </row>
    <row r="218" spans="1:25" s="104" customFormat="1" ht="10.9" customHeight="1" x14ac:dyDescent="0.2">
      <c r="A218" s="120" t="s">
        <v>615</v>
      </c>
      <c r="B218" s="95"/>
      <c r="C218" s="17"/>
      <c r="D218" s="17"/>
      <c r="E218" s="95"/>
      <c r="F218" s="17"/>
      <c r="G218" s="17"/>
      <c r="H218" s="17"/>
      <c r="I218" s="17"/>
      <c r="J218" s="95"/>
      <c r="K218" s="95"/>
      <c r="L218" s="95"/>
      <c r="M218" s="17"/>
      <c r="N218" s="109"/>
      <c r="O218" s="109"/>
      <c r="P218" s="109"/>
      <c r="Q218" s="106"/>
      <c r="R218" s="121"/>
      <c r="S218" s="119"/>
      <c r="T218" s="115"/>
      <c r="U218" s="103"/>
      <c r="V218" s="103"/>
      <c r="W218" s="103"/>
      <c r="X218" s="103"/>
      <c r="Y218" s="112"/>
    </row>
    <row r="219" spans="1:25" s="104" customFormat="1" ht="11.45" customHeight="1" x14ac:dyDescent="0.2">
      <c r="A219" s="120" t="s">
        <v>616</v>
      </c>
      <c r="B219" s="95"/>
      <c r="C219" s="17"/>
      <c r="D219" s="17"/>
      <c r="E219" s="95"/>
      <c r="F219" s="17"/>
      <c r="G219" s="17"/>
      <c r="H219" s="17"/>
      <c r="I219" s="17"/>
      <c r="J219" s="95"/>
      <c r="K219" s="95"/>
      <c r="L219" s="95"/>
      <c r="M219" s="116"/>
      <c r="N219" s="109"/>
      <c r="O219" s="109"/>
      <c r="P219" s="109"/>
      <c r="Q219" s="117"/>
      <c r="R219" s="103"/>
      <c r="S219" s="103"/>
      <c r="T219" s="103"/>
      <c r="U219" s="103"/>
      <c r="V219" s="103"/>
      <c r="W219" s="103"/>
      <c r="X219" s="103"/>
      <c r="Y219" s="112"/>
    </row>
    <row r="220" spans="1:25" ht="11.45" customHeight="1" x14ac:dyDescent="0.2">
      <c r="A220" s="17"/>
      <c r="B220" s="17"/>
      <c r="C220" s="17"/>
      <c r="D220" s="17"/>
      <c r="E220" s="17"/>
      <c r="F220" s="17"/>
      <c r="G220" s="17"/>
      <c r="H220" s="17"/>
      <c r="I220" s="17"/>
      <c r="J220" s="17"/>
      <c r="K220" s="17"/>
      <c r="L220" s="17"/>
      <c r="M220" s="18"/>
      <c r="N220" s="13"/>
      <c r="O220" s="13"/>
      <c r="P220" s="13"/>
    </row>
    <row r="221" spans="1:25" ht="12.6" customHeight="1" x14ac:dyDescent="0.2">
      <c r="A221" s="18"/>
      <c r="B221" s="18"/>
      <c r="C221" s="18"/>
      <c r="D221" s="18"/>
      <c r="E221" s="18"/>
      <c r="F221" s="18"/>
      <c r="G221" s="18"/>
      <c r="H221" s="18"/>
      <c r="I221" s="18"/>
      <c r="J221" s="18"/>
      <c r="K221" s="18"/>
      <c r="L221" s="18"/>
      <c r="M221" s="25"/>
      <c r="N221" s="13"/>
      <c r="O221" s="13"/>
      <c r="P221" s="13"/>
      <c r="Q221" s="26"/>
    </row>
    <row r="222" spans="1:25" ht="12.6" customHeight="1" x14ac:dyDescent="0.2">
      <c r="A222" s="18"/>
      <c r="B222" s="18"/>
      <c r="C222" s="18"/>
      <c r="D222" s="18"/>
      <c r="E222" s="18"/>
      <c r="F222" s="18"/>
      <c r="G222" s="18"/>
      <c r="H222" s="18"/>
      <c r="I222" s="18"/>
      <c r="J222" s="18"/>
      <c r="K222" s="18"/>
      <c r="L222" s="18"/>
      <c r="M222" s="18"/>
      <c r="N222" s="13"/>
      <c r="O222" s="13"/>
      <c r="P222" s="13"/>
    </row>
    <row r="223" spans="1:25" ht="15" customHeight="1" x14ac:dyDescent="0.2">
      <c r="B223" s="18"/>
      <c r="C223" s="18"/>
      <c r="D223" s="18"/>
      <c r="E223" s="18"/>
      <c r="F223" s="18"/>
      <c r="G223" s="18"/>
      <c r="H223" s="18"/>
      <c r="I223" s="18"/>
      <c r="J223" s="18"/>
      <c r="K223" s="18"/>
      <c r="L223" s="18"/>
      <c r="M223" s="25"/>
      <c r="N223" s="13"/>
      <c r="O223" s="13"/>
      <c r="P223" s="13"/>
      <c r="Q223" s="26"/>
    </row>
    <row r="224" spans="1:25" ht="17.25" customHeight="1" x14ac:dyDescent="0.2">
      <c r="A224" s="18"/>
      <c r="B224" s="18"/>
      <c r="C224" s="18"/>
      <c r="D224" s="18"/>
      <c r="E224" s="18"/>
      <c r="F224" s="18"/>
      <c r="G224" s="18"/>
      <c r="H224" s="18"/>
      <c r="I224" s="18"/>
      <c r="J224" s="18"/>
      <c r="K224" s="18"/>
      <c r="L224" s="18"/>
      <c r="M224" s="18"/>
      <c r="N224" s="13"/>
      <c r="O224" s="13"/>
      <c r="P224" s="13"/>
      <c r="Q224" s="26"/>
    </row>
    <row r="225" spans="1:25" ht="12.75" customHeight="1" x14ac:dyDescent="0.2">
      <c r="A225" s="18"/>
      <c r="B225" s="18"/>
      <c r="C225" s="18"/>
      <c r="D225" s="18"/>
      <c r="E225" s="18"/>
      <c r="F225" s="18"/>
      <c r="G225" s="18"/>
      <c r="H225" s="18"/>
      <c r="I225" s="18"/>
      <c r="J225" s="18"/>
      <c r="K225" s="18"/>
      <c r="L225" s="18"/>
      <c r="M225" s="18"/>
      <c r="N225" s="13"/>
      <c r="O225" s="13"/>
      <c r="P225" s="13"/>
    </row>
    <row r="226" spans="1:25" ht="12" x14ac:dyDescent="0.2">
      <c r="A226" s="18"/>
      <c r="B226" s="18"/>
      <c r="C226" s="18"/>
      <c r="D226" s="18"/>
      <c r="E226" s="18"/>
      <c r="F226" s="18"/>
      <c r="G226" s="18"/>
      <c r="H226" s="18"/>
      <c r="I226" s="18"/>
      <c r="J226" s="18"/>
      <c r="K226" s="18"/>
      <c r="L226" s="18"/>
      <c r="M226" s="18"/>
      <c r="N226" s="13"/>
      <c r="O226" s="13"/>
      <c r="P226" s="13"/>
      <c r="R226" s="16"/>
      <c r="S226" s="16"/>
      <c r="T226" s="16"/>
      <c r="U226" s="16"/>
      <c r="V226" s="19"/>
      <c r="W226" s="19"/>
      <c r="X226" s="16"/>
      <c r="Y226" s="44"/>
    </row>
    <row r="227" spans="1:25" ht="12" x14ac:dyDescent="0.2">
      <c r="A227" s="18"/>
      <c r="B227" s="18"/>
      <c r="C227" s="18"/>
      <c r="D227" s="18"/>
      <c r="E227" s="18"/>
      <c r="F227" s="18"/>
      <c r="G227" s="18"/>
      <c r="H227" s="18"/>
      <c r="I227" s="18"/>
      <c r="J227" s="18"/>
      <c r="K227" s="18"/>
      <c r="L227" s="18"/>
      <c r="M227" s="18"/>
      <c r="N227" s="13"/>
      <c r="O227" s="13"/>
      <c r="P227" s="13"/>
      <c r="R227" s="16"/>
      <c r="S227" s="16"/>
      <c r="T227" s="16"/>
      <c r="U227" s="16"/>
      <c r="V227" s="19"/>
      <c r="W227" s="19"/>
      <c r="X227" s="16"/>
      <c r="Y227" s="44"/>
    </row>
    <row r="228" spans="1:25" ht="12" x14ac:dyDescent="0.2">
      <c r="A228" s="18"/>
      <c r="B228" s="18"/>
      <c r="C228" s="18"/>
      <c r="D228" s="18"/>
      <c r="E228" s="18"/>
      <c r="F228" s="18"/>
      <c r="G228" s="18"/>
      <c r="H228" s="18"/>
      <c r="I228" s="18"/>
      <c r="J228" s="18"/>
      <c r="K228" s="18"/>
      <c r="L228" s="18"/>
      <c r="M228" s="18"/>
      <c r="N228" s="13"/>
      <c r="O228" s="13"/>
      <c r="P228" s="13"/>
      <c r="Q228" s="7"/>
      <c r="R228" s="16"/>
      <c r="S228" s="16"/>
      <c r="T228" s="16"/>
      <c r="U228" s="16"/>
      <c r="V228" s="19"/>
      <c r="W228" s="19"/>
      <c r="X228" s="16"/>
      <c r="Y228" s="44"/>
    </row>
    <row r="229" spans="1:25" ht="12" x14ac:dyDescent="0.2">
      <c r="A229" s="18"/>
      <c r="B229" s="18"/>
      <c r="C229" s="18"/>
      <c r="D229" s="18"/>
      <c r="E229" s="18"/>
      <c r="F229" s="18"/>
      <c r="G229" s="18"/>
      <c r="H229" s="18"/>
      <c r="I229" s="18"/>
      <c r="J229" s="18"/>
      <c r="K229" s="18"/>
      <c r="L229" s="18"/>
      <c r="M229" s="18"/>
      <c r="N229" s="13"/>
      <c r="O229" s="13"/>
      <c r="P229" s="13"/>
      <c r="Q229" s="7"/>
      <c r="R229" s="2"/>
      <c r="S229" s="2"/>
      <c r="T229" s="2"/>
      <c r="V229" s="2"/>
      <c r="W229" s="2"/>
    </row>
    <row r="230" spans="1:25" x14ac:dyDescent="0.2">
      <c r="B230" s="6"/>
      <c r="C230" s="14"/>
      <c r="D230" s="14"/>
      <c r="E230" s="6"/>
      <c r="F230" s="14"/>
      <c r="G230" s="14"/>
      <c r="H230" s="14"/>
      <c r="I230" s="14"/>
      <c r="J230" s="15"/>
      <c r="R230" s="2"/>
      <c r="S230" s="2"/>
      <c r="T230" s="2"/>
      <c r="V230" s="2"/>
      <c r="W230" s="2"/>
    </row>
    <row r="231" spans="1:25" x14ac:dyDescent="0.2">
      <c r="R231" s="2"/>
      <c r="S231" s="2"/>
      <c r="T231" s="2"/>
      <c r="V231" s="2"/>
      <c r="W231" s="2"/>
    </row>
    <row r="232" spans="1:25" x14ac:dyDescent="0.2">
      <c r="O232" s="13"/>
      <c r="P232" s="13"/>
      <c r="R232" s="2"/>
      <c r="S232" s="2"/>
      <c r="T232" s="2"/>
      <c r="V232" s="2"/>
      <c r="W232" s="2"/>
    </row>
    <row r="233" spans="1:25" x14ac:dyDescent="0.2">
      <c r="K233" s="11"/>
      <c r="L233" s="13"/>
      <c r="N233" s="13"/>
      <c r="O233" s="13"/>
      <c r="P233" s="13"/>
      <c r="R233" s="2"/>
      <c r="S233" s="2"/>
      <c r="T233" s="2"/>
      <c r="V233" s="2"/>
      <c r="W233" s="2"/>
    </row>
    <row r="234" spans="1:25" x14ac:dyDescent="0.2">
      <c r="Q234" s="21"/>
    </row>
    <row r="239" spans="1:25" x14ac:dyDescent="0.2">
      <c r="Q239" s="20"/>
    </row>
    <row r="240" spans="1:25" x14ac:dyDescent="0.2">
      <c r="Q240" s="20"/>
    </row>
    <row r="241" spans="17:17" x14ac:dyDescent="0.2">
      <c r="Q241" s="22"/>
    </row>
  </sheetData>
  <autoFilter ref="A3:X210" xr:uid="{00000000-0009-0000-0000-000000000000}"/>
  <sortState xmlns:xlrd2="http://schemas.microsoft.com/office/spreadsheetml/2017/richdata2" ref="A56:EC209">
    <sortCondition sortBy="cellColor" ref="U56:U209" dxfId="0"/>
  </sortState>
  <mergeCells count="9">
    <mergeCell ref="A1:X1"/>
    <mergeCell ref="A46:X46"/>
    <mergeCell ref="A5:X5"/>
    <mergeCell ref="A53:X53"/>
    <mergeCell ref="A215:S215"/>
    <mergeCell ref="A214:S214"/>
    <mergeCell ref="A213:X213"/>
    <mergeCell ref="A143:X143"/>
    <mergeCell ref="A2:X2"/>
  </mergeCells>
  <phoneticPr fontId="9" type="noConversion"/>
  <pageMargins left="0.25" right="0.25" top="0.75" bottom="0.75" header="0.3" footer="0.3"/>
  <pageSetup paperSize="8" scale="82" fitToHeight="0" orientation="landscape" r:id="rId1"/>
  <headerFooter>
    <oddFoote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Pasākumi_kārtas</vt:lpstr>
      <vt:lpstr>Pasākumi_kārtas!Print_Area</vt:lpstr>
      <vt:lpstr>Pasākumi_kārtas!Print_Titles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Anna Pukse 2</dc:creator>
  <cp:lastModifiedBy>Anita Kalniņa</cp:lastModifiedBy>
  <cp:lastPrinted>2023-09-26T13:37:00Z</cp:lastPrinted>
  <dcterms:created xsi:type="dcterms:W3CDTF">2020-05-13T15:28:21Z</dcterms:created>
  <dcterms:modified xsi:type="dcterms:W3CDTF">2023-10-23T06:44:42Z</dcterms:modified>
</cp:coreProperties>
</file>