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larisa.tumanana\Desktop\Robežas izbūve\IZ par izpildes progresu\Saeimai uz 1.12.2025\UZ TAP\UZ MK\"/>
    </mc:Choice>
  </mc:AlternateContent>
  <xr:revisionPtr revIDLastSave="0" documentId="13_ncr:1_{2D91E5BC-4C51-43B4-A8B7-1DBE6F6C2C00}" xr6:coauthVersionLast="47" xr6:coauthVersionMax="47" xr10:uidLastSave="{00000000-0000-0000-0000-000000000000}"/>
  <bookViews>
    <workbookView xWindow="-120" yWindow="-120" windowWidth="29040" windowHeight="15720" xr2:uid="{00000000-000D-0000-FFFF-FFFF00000000}"/>
  </bookViews>
  <sheets>
    <sheet name=" uz 31.10.2025" sheetId="5" r:id="rId1"/>
  </sheets>
  <definedNames>
    <definedName name="_xlnm.Print_Titles" localSheetId="0">' uz 31.10.2025'!$5:$5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282" i="5" l="1"/>
  <c r="N266" i="5"/>
  <c r="N250" i="5"/>
  <c r="N251" i="5"/>
  <c r="N236" i="5"/>
  <c r="N235" i="5"/>
  <c r="K235" i="5"/>
  <c r="L235" i="5"/>
  <c r="M235" i="5"/>
  <c r="B235" i="5"/>
  <c r="C235" i="5"/>
  <c r="D235" i="5"/>
  <c r="E235" i="5"/>
  <c r="N229" i="5"/>
  <c r="N230" i="5"/>
  <c r="N222" i="5"/>
  <c r="L222" i="5"/>
  <c r="M222" i="5"/>
  <c r="B222" i="5"/>
  <c r="C222" i="5"/>
  <c r="D222" i="5"/>
  <c r="E222" i="5"/>
  <c r="F222" i="5"/>
  <c r="G222" i="5"/>
  <c r="N212" i="5"/>
  <c r="J212" i="5"/>
  <c r="K212" i="5"/>
  <c r="L212" i="5"/>
  <c r="M212" i="5"/>
  <c r="B212" i="5"/>
  <c r="C212" i="5"/>
  <c r="D212" i="5"/>
  <c r="E212" i="5"/>
  <c r="F212" i="5"/>
  <c r="G212" i="5"/>
  <c r="N203" i="5"/>
  <c r="L203" i="5"/>
  <c r="M203" i="5"/>
  <c r="B203" i="5"/>
  <c r="C203" i="5"/>
  <c r="D203" i="5"/>
  <c r="E203" i="5"/>
  <c r="F203" i="5"/>
  <c r="G203" i="5"/>
  <c r="N193" i="5"/>
  <c r="B193" i="5"/>
  <c r="C193" i="5"/>
  <c r="D193" i="5"/>
  <c r="E193" i="5"/>
  <c r="J193" i="5"/>
  <c r="K193" i="5"/>
  <c r="L193" i="5"/>
  <c r="M193" i="5"/>
  <c r="I174" i="5"/>
  <c r="J174" i="5"/>
  <c r="K174" i="5"/>
  <c r="J168" i="5"/>
  <c r="K168" i="5"/>
  <c r="L168" i="5"/>
  <c r="M168" i="5"/>
  <c r="B168" i="5"/>
  <c r="C168" i="5"/>
  <c r="D168" i="5"/>
  <c r="E168" i="5"/>
  <c r="F168" i="5"/>
  <c r="G168" i="5"/>
  <c r="N168" i="5"/>
  <c r="N163" i="5"/>
  <c r="L163" i="5"/>
  <c r="M163" i="5"/>
  <c r="B163" i="5"/>
  <c r="C163" i="5"/>
  <c r="D163" i="5"/>
  <c r="E163" i="5"/>
  <c r="F163" i="5"/>
  <c r="G163" i="5"/>
  <c r="H154" i="5"/>
  <c r="I154" i="5"/>
  <c r="J154" i="5"/>
  <c r="K154" i="5"/>
  <c r="L154" i="5"/>
  <c r="M154" i="5"/>
  <c r="B154" i="5"/>
  <c r="C154" i="5"/>
  <c r="N154" i="5" s="1"/>
  <c r="D154" i="5"/>
  <c r="E154" i="5"/>
  <c r="B149" i="5"/>
  <c r="C149" i="5"/>
  <c r="N149" i="5" s="1"/>
  <c r="D149" i="5"/>
  <c r="E149" i="5"/>
  <c r="N139" i="5"/>
  <c r="B139" i="5"/>
  <c r="C139" i="5"/>
  <c r="D139" i="5"/>
  <c r="E139" i="5"/>
  <c r="N132" i="5"/>
  <c r="I132" i="5"/>
  <c r="J132" i="5"/>
  <c r="K132" i="5"/>
  <c r="N127" i="5"/>
  <c r="B127" i="5"/>
  <c r="C127" i="5"/>
  <c r="D127" i="5"/>
  <c r="N111" i="5"/>
  <c r="K111" i="5"/>
  <c r="J110" i="5"/>
  <c r="K110" i="5"/>
  <c r="L110" i="5"/>
  <c r="M110" i="5"/>
  <c r="B110" i="5"/>
  <c r="C110" i="5"/>
  <c r="D110" i="5"/>
  <c r="E110" i="5"/>
  <c r="F110" i="5"/>
  <c r="G110" i="5"/>
  <c r="N104" i="5"/>
  <c r="H104" i="5"/>
  <c r="I104" i="5"/>
  <c r="J104" i="5"/>
  <c r="K104" i="5"/>
  <c r="L104" i="5"/>
  <c r="M104" i="5"/>
  <c r="B104" i="5"/>
  <c r="C104" i="5"/>
  <c r="D104" i="5"/>
  <c r="E104" i="5"/>
  <c r="N99" i="5"/>
  <c r="M99" i="5"/>
  <c r="L99" i="5"/>
  <c r="K99" i="5"/>
  <c r="J99" i="5"/>
  <c r="E99" i="5"/>
  <c r="N79" i="5"/>
  <c r="N83" i="5"/>
  <c r="N89" i="5"/>
  <c r="N93" i="5"/>
  <c r="I93" i="5"/>
  <c r="J93" i="5"/>
  <c r="K93" i="5"/>
  <c r="L93" i="5"/>
  <c r="M93" i="5"/>
  <c r="I89" i="5"/>
  <c r="J89" i="5"/>
  <c r="K89" i="5"/>
  <c r="L89" i="5"/>
  <c r="M89" i="5"/>
  <c r="H89" i="5"/>
  <c r="I83" i="5"/>
  <c r="J83" i="5"/>
  <c r="K83" i="5"/>
  <c r="L83" i="5"/>
  <c r="M83" i="5"/>
  <c r="H83" i="5"/>
  <c r="M79" i="5"/>
  <c r="L79" i="5"/>
  <c r="K79" i="5"/>
  <c r="J79" i="5"/>
  <c r="I79" i="5"/>
  <c r="E79" i="5"/>
  <c r="D79" i="5"/>
  <c r="N73" i="5"/>
  <c r="K73" i="5"/>
  <c r="N64" i="5"/>
  <c r="N45" i="5"/>
  <c r="I45" i="5"/>
  <c r="J45" i="5"/>
  <c r="K45" i="5"/>
  <c r="L45" i="5"/>
  <c r="M45" i="5"/>
  <c r="H45" i="5"/>
  <c r="N28" i="5"/>
  <c r="H27" i="5"/>
  <c r="I23" i="5"/>
  <c r="H23" i="5"/>
  <c r="J23" i="5"/>
  <c r="B23" i="5"/>
  <c r="N23" i="5"/>
  <c r="N275" i="5"/>
  <c r="K276" i="5"/>
  <c r="N276" i="5" s="1"/>
  <c r="N270" i="5"/>
  <c r="K271" i="5"/>
  <c r="N271" i="5" s="1"/>
  <c r="N265" i="5"/>
  <c r="K266" i="5"/>
  <c r="K251" i="5"/>
  <c r="K282" i="5" s="1"/>
  <c r="N243" i="5"/>
  <c r="K244" i="5"/>
  <c r="K245" i="5" s="1"/>
  <c r="K222" i="5"/>
  <c r="K203" i="5"/>
  <c r="K163" i="5"/>
  <c r="K224" i="5" l="1"/>
  <c r="K149" i="5"/>
  <c r="K139" i="5"/>
  <c r="K127" i="5"/>
  <c r="J127" i="5"/>
  <c r="K64" i="5"/>
  <c r="K23" i="5"/>
  <c r="K28" i="5" s="1"/>
  <c r="K169" i="5" l="1"/>
  <c r="B282" i="5"/>
  <c r="C282" i="5"/>
  <c r="D282" i="5"/>
  <c r="E282" i="5"/>
  <c r="L281" i="5"/>
  <c r="N281" i="5"/>
  <c r="M281" i="5"/>
  <c r="J281" i="5"/>
  <c r="K230" i="5" l="1"/>
  <c r="K237" i="5" s="1"/>
  <c r="K285" i="5" s="1"/>
  <c r="K229" i="5"/>
  <c r="K236" i="5" s="1"/>
  <c r="K284" i="5" s="1"/>
  <c r="J28" i="5"/>
  <c r="I28" i="5"/>
  <c r="L23" i="5"/>
  <c r="L28" i="5" s="1"/>
  <c r="M23" i="5"/>
  <c r="M28" i="5" s="1"/>
  <c r="J225" i="5" l="1"/>
  <c r="H225" i="5"/>
  <c r="I266" i="5" l="1"/>
  <c r="I261" i="5"/>
  <c r="N261" i="5" s="1"/>
  <c r="I251" i="5"/>
  <c r="I244" i="5"/>
  <c r="N244" i="5" s="1"/>
  <c r="I235" i="5"/>
  <c r="I222" i="5"/>
  <c r="I212" i="5"/>
  <c r="I203" i="5"/>
  <c r="I193" i="5"/>
  <c r="I168" i="5"/>
  <c r="I163" i="5"/>
  <c r="I149" i="5"/>
  <c r="H149" i="5"/>
  <c r="I139" i="5"/>
  <c r="H139" i="5"/>
  <c r="I127" i="5"/>
  <c r="I110" i="5"/>
  <c r="N110" i="5" s="1"/>
  <c r="I99" i="5"/>
  <c r="I73" i="5"/>
  <c r="I64" i="5"/>
  <c r="I224" i="5" l="1"/>
  <c r="I282" i="5"/>
  <c r="I245" i="5"/>
  <c r="I111" i="5"/>
  <c r="I169" i="5" s="1"/>
  <c r="I230" i="5" l="1"/>
  <c r="I237" i="5" s="1"/>
  <c r="I285" i="5" s="1"/>
  <c r="I229" i="5"/>
  <c r="I236" i="5" s="1"/>
  <c r="I284" i="5" s="1"/>
  <c r="J276" i="5"/>
  <c r="I286" i="5" l="1"/>
  <c r="J271" i="5" l="1"/>
  <c r="C23" i="5" l="1"/>
  <c r="D23" i="5"/>
  <c r="E23" i="5"/>
  <c r="F23" i="5"/>
  <c r="G23" i="5"/>
  <c r="H261" i="5" l="1"/>
  <c r="G251" i="5"/>
  <c r="H251" i="5"/>
  <c r="J251" i="5"/>
  <c r="L251" i="5"/>
  <c r="M251" i="5"/>
  <c r="M282" i="5" s="1"/>
  <c r="F251" i="5"/>
  <c r="F282" i="5" s="1"/>
  <c r="C245" i="5"/>
  <c r="D245" i="5"/>
  <c r="E245" i="5"/>
  <c r="F245" i="5"/>
  <c r="G245" i="5"/>
  <c r="M245" i="5"/>
  <c r="B245" i="5"/>
  <c r="H222" i="5"/>
  <c r="J203" i="5"/>
  <c r="H203" i="5"/>
  <c r="G193" i="5"/>
  <c r="H193" i="5"/>
  <c r="F193" i="5"/>
  <c r="C174" i="5"/>
  <c r="D174" i="5"/>
  <c r="D224" i="5" s="1"/>
  <c r="E174" i="5"/>
  <c r="E224" i="5" s="1"/>
  <c r="F174" i="5"/>
  <c r="G174" i="5"/>
  <c r="H174" i="5"/>
  <c r="L174" i="5"/>
  <c r="L224" i="5" s="1"/>
  <c r="M174" i="5"/>
  <c r="B174" i="5"/>
  <c r="H168" i="5"/>
  <c r="J163" i="5"/>
  <c r="H163" i="5"/>
  <c r="F154" i="5"/>
  <c r="G149" i="5"/>
  <c r="J149" i="5"/>
  <c r="L149" i="5"/>
  <c r="M149" i="5"/>
  <c r="F149" i="5"/>
  <c r="G139" i="5"/>
  <c r="J139" i="5"/>
  <c r="L139" i="5"/>
  <c r="M139" i="5"/>
  <c r="F139" i="5"/>
  <c r="E132" i="5"/>
  <c r="F132" i="5"/>
  <c r="G132" i="5"/>
  <c r="H132" i="5"/>
  <c r="L132" i="5"/>
  <c r="M132" i="5"/>
  <c r="D132" i="5"/>
  <c r="E127" i="5"/>
  <c r="F127" i="5"/>
  <c r="G127" i="5"/>
  <c r="H127" i="5"/>
  <c r="L127" i="5"/>
  <c r="M127" i="5"/>
  <c r="F79" i="5"/>
  <c r="E73" i="5"/>
  <c r="F73" i="5"/>
  <c r="G73" i="5"/>
  <c r="H73" i="5"/>
  <c r="J73" i="5"/>
  <c r="J111" i="5" s="1"/>
  <c r="L73" i="5"/>
  <c r="L111" i="5" s="1"/>
  <c r="M73" i="5"/>
  <c r="M111" i="5" s="1"/>
  <c r="D73" i="5"/>
  <c r="C64" i="5"/>
  <c r="E64" i="5"/>
  <c r="G64" i="5"/>
  <c r="J64" i="5"/>
  <c r="L64" i="5"/>
  <c r="M64" i="5"/>
  <c r="B64" i="5"/>
  <c r="C45" i="5"/>
  <c r="D45" i="5"/>
  <c r="E45" i="5"/>
  <c r="F45" i="5"/>
  <c r="G45" i="5"/>
  <c r="B45" i="5"/>
  <c r="G154" i="5"/>
  <c r="F104" i="5"/>
  <c r="F99" i="5"/>
  <c r="N245" i="5" l="1"/>
  <c r="G282" i="5"/>
  <c r="G224" i="5"/>
  <c r="M169" i="5"/>
  <c r="M224" i="5"/>
  <c r="C224" i="5"/>
  <c r="N174" i="5"/>
  <c r="F224" i="5"/>
  <c r="L169" i="5"/>
  <c r="J169" i="5"/>
  <c r="B224" i="5"/>
  <c r="H110" i="5"/>
  <c r="N224" i="5" l="1"/>
  <c r="M230" i="5"/>
  <c r="M237" i="5" s="1"/>
  <c r="M285" i="5" s="1"/>
  <c r="L229" i="5"/>
  <c r="L236" i="5" s="1"/>
  <c r="L230" i="5"/>
  <c r="L237" i="5" s="1"/>
  <c r="M229" i="5"/>
  <c r="M236" i="5" s="1"/>
  <c r="M284" i="5" s="1"/>
  <c r="J266" i="5"/>
  <c r="J282" i="5" s="1"/>
  <c r="L266" i="5"/>
  <c r="L282" i="5" s="1"/>
  <c r="H266" i="5"/>
  <c r="H282" i="5" s="1"/>
  <c r="M286" i="5" l="1"/>
  <c r="H212" i="5"/>
  <c r="D89" i="5"/>
  <c r="G79" i="5"/>
  <c r="H79" i="5"/>
  <c r="H224" i="5" l="1"/>
  <c r="B27" i="5" l="1"/>
  <c r="G27" i="5"/>
  <c r="G28" i="5" s="1"/>
  <c r="F27" i="5"/>
  <c r="F28" i="5" s="1"/>
  <c r="E27" i="5"/>
  <c r="E28" i="5" s="1"/>
  <c r="D27" i="5"/>
  <c r="D28" i="5" s="1"/>
  <c r="C27" i="5"/>
  <c r="H28" i="5" l="1"/>
  <c r="N27" i="5"/>
  <c r="B28" i="5"/>
  <c r="C28" i="5"/>
  <c r="J222" i="5"/>
  <c r="J224" i="5" s="1"/>
  <c r="J230" i="5" l="1"/>
  <c r="H244" i="5"/>
  <c r="L244" i="5"/>
  <c r="L245" i="5" s="1"/>
  <c r="J244" i="5"/>
  <c r="J245" i="5" s="1"/>
  <c r="L284" i="5" l="1"/>
  <c r="L285" i="5"/>
  <c r="H245" i="5"/>
  <c r="J229" i="5"/>
  <c r="L286" i="5" l="1"/>
  <c r="G93" i="5"/>
  <c r="G89" i="5"/>
  <c r="G83" i="5"/>
  <c r="G235" i="5"/>
  <c r="G104" i="5" l="1"/>
  <c r="G99" i="5"/>
  <c r="G111" i="5" s="1"/>
  <c r="G169" i="5" s="1"/>
  <c r="G230" i="5" l="1"/>
  <c r="G237" i="5" s="1"/>
  <c r="G285" i="5" s="1"/>
  <c r="G229" i="5"/>
  <c r="G236" i="5" s="1"/>
  <c r="G284" i="5" s="1"/>
  <c r="J235" i="5"/>
  <c r="H235" i="5"/>
  <c r="F235" i="5"/>
  <c r="C132" i="5"/>
  <c r="B132" i="5"/>
  <c r="H99" i="5"/>
  <c r="D99" i="5"/>
  <c r="C99" i="5"/>
  <c r="B99" i="5"/>
  <c r="H93" i="5"/>
  <c r="F93" i="5"/>
  <c r="E93" i="5"/>
  <c r="D93" i="5"/>
  <c r="C93" i="5"/>
  <c r="B93" i="5"/>
  <c r="F89" i="5"/>
  <c r="E89" i="5"/>
  <c r="C89" i="5"/>
  <c r="B89" i="5"/>
  <c r="F83" i="5"/>
  <c r="E83" i="5"/>
  <c r="D83" i="5"/>
  <c r="C83" i="5"/>
  <c r="B83" i="5"/>
  <c r="C79" i="5"/>
  <c r="B79" i="5"/>
  <c r="C73" i="5"/>
  <c r="B73" i="5"/>
  <c r="H57" i="5"/>
  <c r="H64" i="5" s="1"/>
  <c r="F57" i="5"/>
  <c r="F64" i="5" s="1"/>
  <c r="D56" i="5"/>
  <c r="D64" i="5" s="1"/>
  <c r="G286" i="5" l="1"/>
  <c r="J237" i="5"/>
  <c r="J285" i="5" s="1"/>
  <c r="J236" i="5"/>
  <c r="J284" i="5" s="1"/>
  <c r="H111" i="5"/>
  <c r="F111" i="5"/>
  <c r="F169" i="5" s="1"/>
  <c r="H169" i="5"/>
  <c r="E111" i="5"/>
  <c r="E169" i="5" s="1"/>
  <c r="B111" i="5"/>
  <c r="C111" i="5"/>
  <c r="D111" i="5"/>
  <c r="D169" i="5" s="1"/>
  <c r="J286" i="5" l="1"/>
  <c r="D229" i="5"/>
  <c r="D236" i="5" s="1"/>
  <c r="D284" i="5" s="1"/>
  <c r="D230" i="5"/>
  <c r="D237" i="5" s="1"/>
  <c r="D285" i="5" s="1"/>
  <c r="F229" i="5"/>
  <c r="F236" i="5" s="1"/>
  <c r="F284" i="5" s="1"/>
  <c r="F230" i="5"/>
  <c r="F237" i="5" s="1"/>
  <c r="F285" i="5" s="1"/>
  <c r="H229" i="5"/>
  <c r="H236" i="5" s="1"/>
  <c r="H284" i="5" s="1"/>
  <c r="H230" i="5"/>
  <c r="H237" i="5" s="1"/>
  <c r="H285" i="5" s="1"/>
  <c r="E229" i="5"/>
  <c r="E236" i="5" s="1"/>
  <c r="E284" i="5" s="1"/>
  <c r="E230" i="5"/>
  <c r="E237" i="5" s="1"/>
  <c r="E285" i="5" s="1"/>
  <c r="C169" i="5"/>
  <c r="B169" i="5"/>
  <c r="N169" i="5" l="1"/>
  <c r="N237" i="5" s="1"/>
  <c r="N285" i="5" s="1"/>
  <c r="E286" i="5"/>
  <c r="D286" i="5"/>
  <c r="H286" i="5"/>
  <c r="F286" i="5"/>
  <c r="B229" i="5"/>
  <c r="B236" i="5" s="1"/>
  <c r="B284" i="5" s="1"/>
  <c r="B230" i="5"/>
  <c r="B237" i="5" s="1"/>
  <c r="B285" i="5" s="1"/>
  <c r="C230" i="5"/>
  <c r="C237" i="5" s="1"/>
  <c r="C285" i="5" s="1"/>
  <c r="C229" i="5"/>
  <c r="B286" i="5" l="1"/>
  <c r="C236" i="5"/>
  <c r="N284" i="5" s="1"/>
  <c r="N286" i="5" l="1"/>
  <c r="C284" i="5"/>
  <c r="C286" i="5" s="1"/>
</calcChain>
</file>

<file path=xl/sharedStrings.xml><?xml version="1.0" encoding="utf-8"?>
<sst xmlns="http://schemas.openxmlformats.org/spreadsheetml/2006/main" count="296" uniqueCount="238">
  <si>
    <t>Budžeta programma, apakšprogramma</t>
  </si>
  <si>
    <t>2021.gada izpilde</t>
  </si>
  <si>
    <t>2022.gada plāns</t>
  </si>
  <si>
    <t>2023. gada plāns</t>
  </si>
  <si>
    <t>2024.gada plāns</t>
  </si>
  <si>
    <t>40.02.00 “Nekustamais īpašums un centralizētais iepirkums”</t>
  </si>
  <si>
    <t>99.00.00 “Līdzekļu neparedzētiem gadījumiem izlietojums”</t>
  </si>
  <si>
    <t>KOPĀ 1.</t>
  </si>
  <si>
    <t>40.01.00 “Administrēšana”</t>
  </si>
  <si>
    <t>10.00.00 “Valsts robežsardzes darbība”</t>
  </si>
  <si>
    <t>2021.gada plāns</t>
  </si>
  <si>
    <t>2025.gada plāns</t>
  </si>
  <si>
    <t>2022.gada izpilde</t>
  </si>
  <si>
    <t xml:space="preserve">II. Finansiāla atbalsta instrumenta robežu pārvaldībai un vīzu politikai 2021. –2027. gada plānošanas perioda nacionālās programmas līdzekļi </t>
  </si>
  <si>
    <t>2026.gada plāns</t>
  </si>
  <si>
    <t>1. MK 28.02.2023. sēdes prot. Nr.12, 56.§ Informatīvais ziņojums "Par pastāvīgās infrastruktūras uz valsts ārējās sauszemes robežas izbūves turpināšanu un šim mērķim nepieciešamo finansējumu" (23-TA-180)</t>
  </si>
  <si>
    <t>70.24.00. „Iekšējās drošības un Patvēruma, migrācijas un integrācijas fondu un Finansiāla atbalsta instrumenta robežu pārvaldībai un vīzu politikai projektu un pasākumu īstenošana (2021–2027)”</t>
  </si>
  <si>
    <t>1.Torņu un pievedceļu izbūve uz valsts sauszemes robežas gar Latvijas Republikas – Baltkrievijas Republikas valsts robežu Daugavas posmā (3.kārta, 1.posms)*</t>
  </si>
  <si>
    <t>2027.gada plāns</t>
  </si>
  <si>
    <t>I.Dotācija no vispārējiem ieņēmumiem</t>
  </si>
  <si>
    <t>1. MK 12.09.2023. sēdes prot. Nr.44, 3.§ Informatīvais ziņojums "Par priekšlikumiem tehnoloģiskās infrastruktūras izbūves tempa kāpināšanai uz valsts ārējās sauszemes robežas" (23-TA-2239) (IP)
2. MK 19.12.2023. sēdes prot. Nr.62 109.§ Informatīvais ziņojums "Par tehnoloģiskās infrastruktūras lokāla risinājuma izveidi uz valsts ārējās sauszemes robežas" (23-TA-3038) (IP)</t>
  </si>
  <si>
    <t xml:space="preserve"> 10.00.00 "Valsts robežsardzes darbība"</t>
  </si>
  <si>
    <t>MK 14.02.2024. rīkojums Nr.110 "Par apropriācijas pārdali no budžeta resora "74. Gadskārtējā valsts budžeta izpildes procesā pārdalāmais finansējums" programmas 18.00.00 "Finansējums valsts drošības stiprināšanas pasākumiem""  (23-TA-193) un MK 13.02.2024. prot. Nr.7, 18.§ (24-TA-193)
(MK 06.02.2024. prot. Nr.6, 1.§ “Par pastāvīgās infrastruktūras uz valsts ārējās sauszemes robežas izbūves turpināšanu un šim mērķim nepieciešamo finansējumu" (24-TA-23))</t>
  </si>
  <si>
    <r>
      <t xml:space="preserve">1.6. </t>
    </r>
    <r>
      <rPr>
        <sz val="11"/>
        <rFont val="Times New Roman"/>
        <family val="1"/>
        <charset val="186"/>
      </rPr>
      <t>MK 14.02.2024. rīkojums Nr.110 "Par apropriācijas pārdali no budžeta resora "74. Gadskārtējā valsts budžeta izpildes procesā pārdalāmais finansējums" programmas 18.00.00 "Finansējums valsts drošības stiprināšanas pasākumiem""  (23-TA-193) un MK 13.02.2024. prot. Nr.7, 18.§ (24-TA-193)
(MK 06.02.2024. prot. Nr.6, 1.§ “Par pastāvīgās infrastruktūras uz valsts ārējās sauszemes robežas izbūves turpināšanu un šim mērķim nepieciešamo</t>
    </r>
    <r>
      <rPr>
        <b/>
        <sz val="11"/>
        <rFont val="Times New Roman"/>
        <family val="1"/>
        <charset val="186"/>
      </rPr>
      <t xml:space="preserve"> </t>
    </r>
    <r>
      <rPr>
        <sz val="11"/>
        <rFont val="Times New Roman"/>
        <family val="1"/>
        <charset val="186"/>
      </rPr>
      <t>finansējumu" (24-TA-23))</t>
    </r>
  </si>
  <si>
    <t>2023. gada izpilde</t>
  </si>
  <si>
    <t>I. Dotācija no vispārējiem ieņēmumiem</t>
  </si>
  <si>
    <t>MK 22.02.2024. rīkojums Nr.144 "Par apropriācijas pārdali no budžeta resora "74. Gadskārtējā valsts budžeta izpildes procesā pārdalāmais finansējums" programmas 18.00.00 "Finansējums valsts drošības stiprināšanas pasākumiem""  (24-TA-394) un MK 20.02.2024. prot. Nr.8 54.§ (24-TA-394)
(MK 20.02.2024. prot. Nr.8 53.§ Informatīvais ziņojums "Par pastāvīgās infrastruktūras uz valsts ārējās sauszemes robežas izbūves turpināšanu un šim mērķim nepieciešamo finansējumu" (24-TA-393)</t>
  </si>
  <si>
    <t>KOPĀ 1.1.</t>
  </si>
  <si>
    <t>1.2..Personāla resursu kapacitāte (NVA)</t>
  </si>
  <si>
    <t>KOPĀ 1.2.</t>
  </si>
  <si>
    <t>KOPĀ 1.1. un 1.2.</t>
  </si>
  <si>
    <t>A. Robežas infrastruktūras izbūve uz Latvijas Republikas - Baltkrievijas Republikas valsts robežas</t>
  </si>
  <si>
    <t>A.1. Pagaidu dzeloņstiepļu žoga ierīkošana (NVA)  (Latvijas Republikas - Baltkrievijas Republikas valsts robeža)</t>
  </si>
  <si>
    <t>KOPĀ A.1.</t>
  </si>
  <si>
    <t>A.2. Ar valsts robežas izbūvi saistītie pakalpojumi (finansējums VAS “Valsts nekustamie īpašumi”) (Latvijas Republikas - Baltkrievijas Republikas valsts robeža)</t>
  </si>
  <si>
    <t>KOPĀ A.2.</t>
  </si>
  <si>
    <t>A.3. Būvniecības ieceres izstrāde un  būvdarbu veikšana prioritāri veicamajos darbu posmos (indikatīvi 83,9 km) 1. kārta (1-9.posms)
(finansējums VAS “Valsts nekustamie īpašumi”)  (Latvijas Republikas - Baltkrievijas Republikas valsts robeža)</t>
  </si>
  <si>
    <t>KOPĀ A.3.1.</t>
  </si>
  <si>
    <t>KOPĀ A.3.2.</t>
  </si>
  <si>
    <t>KOPĀ A.3.3.</t>
  </si>
  <si>
    <t>KOPĀ A.3.4.</t>
  </si>
  <si>
    <t>KOPĀ A.3.5.</t>
  </si>
  <si>
    <t>KOPĀ A.3.6.</t>
  </si>
  <si>
    <t>KOPĀ A.3.7.</t>
  </si>
  <si>
    <t>KOPĀ A.3.</t>
  </si>
  <si>
    <t>1.2..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</si>
  <si>
    <t>A.3.1.1.Būvniecības ieceres izstrāde</t>
  </si>
  <si>
    <t>A.3.1.3.Būvdarbu autoruzraudzība</t>
  </si>
  <si>
    <t>A.3.1.5.Būvdarbu būvuzraudzība</t>
  </si>
  <si>
    <t>A.3.1.4. Tehniskā projekta ekspertīzes veikšana</t>
  </si>
  <si>
    <t>A.3.2.1.Būvdarbu veikšana</t>
  </si>
  <si>
    <t>A.3.2.2.Būvdarbu autoruzraudzība</t>
  </si>
  <si>
    <t>A.3.2.3.Būvdarbu būvuzraudzība</t>
  </si>
  <si>
    <t>A.3.4.1.Būvdarbu veikšana</t>
  </si>
  <si>
    <t>A.3.3.1.Būvniecības ieceres izstrāde</t>
  </si>
  <si>
    <t>A.3.4..2.Būvdarbu autoruzraudzība</t>
  </si>
  <si>
    <t>A.3.4.3.Būvniecības ieceres izstrāde</t>
  </si>
  <si>
    <t>A.3.5.1. Būvdarbu veikšana</t>
  </si>
  <si>
    <t>A.3.6.1.Būvdarbu veikšana</t>
  </si>
  <si>
    <t>A.3.6.2.Būvdarbu autoruzraudzība</t>
  </si>
  <si>
    <t>A.3.6.3.Būvniecības ieceres izstrāde</t>
  </si>
  <si>
    <t>A.3.7.1..Būvdarbu veikšana</t>
  </si>
  <si>
    <t>A.3.7.2.Būvdarbu būvuzraudzība</t>
  </si>
  <si>
    <t>A.4. Būvniecības ieceres izstrāde un  būvdarbu veikšana prioritāri veicamajos darbu posmos (indikatīvi 63,93 km) 2. kārta (10-16.posms)
(finansējums VAS “Valsts nekustamie īpašumi”) (Latvijas Republikas - Baltkrievijas Republikas valsts robeža)</t>
  </si>
  <si>
    <t>KOPĀ A.4.</t>
  </si>
  <si>
    <t>A.5. Būvprojekta izspraušana dabā (NVA)
(trasējuma nodrošināšana (projekta ģenerālplānā iezīmētās infrastruktūras trases iezīmēšana (izspraušana) dabā))  (Latvijas Republikas - Baltkrievijas Republikas valsts robeža)</t>
  </si>
  <si>
    <t>KOPĀ A.5.</t>
  </si>
  <si>
    <t>A.6. Infrastruktūras izbūves tempu kāpināšnai (2. kārta)
(finansējums VAS “Valsts nekustamie īpašumi”)  (Latvijas Republikas - Baltkrievijas Republikas valsts robeža)</t>
  </si>
  <si>
    <t>KOPĀ  A.6</t>
  </si>
  <si>
    <t>A.6.1.1. Būvdarbu veikšana</t>
  </si>
  <si>
    <t>A.6.1.2.Būvdarbu būvuzraudzība</t>
  </si>
  <si>
    <t>A.6.1.3.Netiešās izmaksas</t>
  </si>
  <si>
    <t>A.7. Patruļtakas izbūve Daugavas posmā (3. kārta 2.posms);  16,7 km
(finansējums VAS “Valsts nekustamie īpašumi”)  (Latvijas Republikas - Baltkrievijas Republikas valsts robeža)</t>
  </si>
  <si>
    <t>KOPĀ A.7.</t>
  </si>
  <si>
    <t>A.7.1.6..Netiešās izmaksas</t>
  </si>
  <si>
    <t>A.7.1.1.Būvniecības ieceres izstrāde</t>
  </si>
  <si>
    <t>A.7.1.3.Būvdarbu autoruzraudzība</t>
  </si>
  <si>
    <t>A.7.1.5. Tehniskā projekta ekspertīzes veikšana</t>
  </si>
  <si>
    <t>A.7.1.4.Būvdarbu būvuzraudzība</t>
  </si>
  <si>
    <t>A.8 Neparedzēto izdevumu segšanai, kas radušies izbūves procesā uz Latvijas Republikas un Baltkrievijas Republikas robežas
(finansējums VAS “Valsts nekustamie īpašumi”)</t>
  </si>
  <si>
    <t>A.8. Būvdarbi purvu zonās, ceļu seguma stiprināšana Krāslavas novada pašvaldību ceļiem (1. kārta)</t>
  </si>
  <si>
    <t>KOPĀ A.</t>
  </si>
  <si>
    <t>B. Robežas infrastruktūras izbūve uz Latvijas Republikas -Krievijas Federācijas valsts robežas</t>
  </si>
  <si>
    <t>B.1. Valsts robežjoslas gar Latvijas Republikas un Krievijas Federācijas robežas izbūves ekspertīze (NVA) (Latvijas Republikas -Krievijas Federācijas valsts robeža)</t>
  </si>
  <si>
    <t>6.1.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</si>
  <si>
    <t>KOPĀ B.1.</t>
  </si>
  <si>
    <t>B.2. Būvprojekta "Valsts robežas joslas infrastruktūras gar Latvijas Republikas un Krievijas Federācijas robežu izbūve" izmaiņu izstrādei un autoruzraudzībai, kā arī žoga (kur tas iepriekš nav ticis izbūvēts) izbūve prioritārajos posmos (aptuvenais kopējais garums – 28,67 km) uz Latvijas Republikas un Krievijas Federācijas valsts robežas
(finansējums VAS “Valsts nekustamie īpašumi”) (Latvijas Republikas - Krievijas Federācijas valsts robeža)</t>
  </si>
  <si>
    <t>B.2.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
MK 23.01.2024. rīkojums Nr.65 "Par apropriācijas pārdali no budžeta resora "74. Gadskārtējā valsts budžeta izpildes procesā pārdalāmais finansējums" programmas 18.00.00 "Finansējums valsts drošības stiprināšanas pasākumiem"" (24-TA-22)</t>
  </si>
  <si>
    <t xml:space="preserve">B.2.1. VNĪ pakalpojumi (dzīvnieku taku izvērtēšana, karšu sagatavošana, audits prioritārajiem posmiem (180 km), juridiskais izvērtējums, žoga trases nospraušana koordinātēs un tās fiksācija dabā </t>
  </si>
  <si>
    <t>B.2.2.Žoga būvniecības ieceres nepieciešamās dokumentācijas izstrāde un izbūve Aizgāršas posmos:</t>
  </si>
  <si>
    <t>B.2.3. Būvprojekta „Valsts robežas joslas infrastruktūras gar Latvijas Republikas un Krievijas Federācijas robežu izbūve” izmaiņu izstrāde un autoruzraudzība</t>
  </si>
  <si>
    <t xml:space="preserve"> Būvdarbi</t>
  </si>
  <si>
    <t>.Autoruzraudzība</t>
  </si>
  <si>
    <t>.Būvdarbu būvuzraudzība</t>
  </si>
  <si>
    <t xml:space="preserve"> Projekta vadība</t>
  </si>
  <si>
    <t xml:space="preserve"> Netiešās izmaksas</t>
  </si>
  <si>
    <t>Autoruzraudzība</t>
  </si>
  <si>
    <t>Būvdarbu būvuzraudzība</t>
  </si>
  <si>
    <t>Projekta vadība</t>
  </si>
  <si>
    <t>.Tehniskā projekta ekspertīze</t>
  </si>
  <si>
    <t>Netiešās izmaksas</t>
  </si>
  <si>
    <t>Būvprojekta izmaiņu izstrāde</t>
  </si>
  <si>
    <t>KOPĀ B.2.</t>
  </si>
  <si>
    <t>B.3. Valsts robežas apsardzības infrastruktūras (žoga) izbūve gar Latvijas Republikas un Krievijas Federācijas robežu (~64,95 km)
(finansējums VAS “Valsts nekustamie īpašumi”)</t>
  </si>
  <si>
    <t xml:space="preserve"> B.3.1. Būvniecības ieceres dokumentācijas izstrāde</t>
  </si>
  <si>
    <t xml:space="preserve"> B.3.2. Būvdarbi</t>
  </si>
  <si>
    <t xml:space="preserve"> B.3.3. Autoruzraudzība </t>
  </si>
  <si>
    <t xml:space="preserve">B.3.4. Būvniecības būvuzraudzība </t>
  </si>
  <si>
    <t xml:space="preserve">B.3.5.Projekta vadība </t>
  </si>
  <si>
    <t>KOPĀ B.3.</t>
  </si>
  <si>
    <t>B.4. Valsts robežas apsardzības infrastruktūras (žoga) izbūve gar Latvijas Republikas un Krievijas Federācijas robežu (posms, kurā žoga izbūve tiks īstenota ar NBS atbalstu) (~19,52 km)
(finansējums VAS “Valsts nekustamie īpašumi”)</t>
  </si>
  <si>
    <t>KOPĀ B.4.</t>
  </si>
  <si>
    <t xml:space="preserve"> B.4.1. Būvniecības ieceres dokumentācijas izstrāde, autoruzraudzība un būvdarbi</t>
  </si>
  <si>
    <t xml:space="preserve">B.4.3. Būvdarbu vadība </t>
  </si>
  <si>
    <t xml:space="preserve">B.4.2. Projekta vadība </t>
  </si>
  <si>
    <t xml:space="preserve">B.4.4. Būvniecības būvuzraudzība </t>
  </si>
  <si>
    <t>B.5. Valsts robežas apsardzības infrastruktūras (žoga) izbūve gar Latvijas Republikas un Krievijas Federācijas robežu  (~66,71 km)
(finansējums VAS “Valsts nekustamie īpašumi”)</t>
  </si>
  <si>
    <t xml:space="preserve"> B.5.1. Būvniecības ieceres dokumentācijas izstrāde</t>
  </si>
  <si>
    <t>B.5.2.Būvdarbi</t>
  </si>
  <si>
    <t>B.5.3. Autoruzraudzība</t>
  </si>
  <si>
    <t xml:space="preserve">B.5.4. Būvniecības būvuzraudzība </t>
  </si>
  <si>
    <t xml:space="preserve">B.5.5. Projekta vadība </t>
  </si>
  <si>
    <t>KOPĀ B.5.</t>
  </si>
  <si>
    <t xml:space="preserve">3.1. Finansiāla atbalsta instrumenta robežu pārvaldībai un vīzu politikai 2021. –2027. gada plānošanas perioda nacionālās programmas līdzekļi </t>
  </si>
  <si>
    <t>KOPĀ 2.SADAĻA</t>
  </si>
  <si>
    <t>3.2. Dotācija no vispārējiem ieņēmumiem</t>
  </si>
  <si>
    <t>KOPĀ 3.1.1.</t>
  </si>
  <si>
    <t>KOPĀ 3.2.1.</t>
  </si>
  <si>
    <t xml:space="preserve"> Saistītās infrastruktūras AS “Sadales tīkls”  būvprojektu izstrāde (AS “Sadales tīkls” trases garums 32,5 km, 15 pieslēgumu vietas) </t>
  </si>
  <si>
    <t>Personāla un ar to saistītās izmaksas (7 pilnas darba slodzes, t. sk. DD VSAOI)</t>
  </si>
  <si>
    <t xml:space="preserve"> Netiešās izmaksas, (3% no būvniecības, personāla un saistītajām izmaksām)</t>
  </si>
  <si>
    <t>KOPĀ 3.SADAĻA</t>
  </si>
  <si>
    <t>1.1. Īpašuma tiesību sakārtošana, mežaudžu novērtēšana (NVA) (Infrastruktūras izbūve uz Latvijas Republikas un Krievijas Federācijas un  Latvijas Republikas un Baltkrievijas Republikas valsts robežas)</t>
  </si>
  <si>
    <t xml:space="preserve"> Saistītās infrastruktūras AS “Sadales tīkls”  būvniecība (AS “Sadales tīkls” trases garums 32,5 km, 15 pieslēgumu vietas) </t>
  </si>
  <si>
    <t>3.2.1. Valsts robežas apsardzības tehnoloģiskās infrastruktūras izbūves uzsākšana  (projekta vadība, pieslēgumu pie A/S "Sadales tīkls" izveide) (Latvijas Republikas un Krievijas Federācijas valsts robeža)
(finansējums VAS "Latvijas Valsts radio un televīzijas centrs")</t>
  </si>
  <si>
    <t>KOPĀ A 8.</t>
  </si>
  <si>
    <t xml:space="preserve"> MK 21.11.2023. sēdes prot. Nr.58 81.§ Informatīvais ziņojums "Par tehnoloģiskās infrastruktūras darbībai nepieciešamo pieslēgumu izveidi (izbūvi) pie ārkārtas situāciju valsts elektronisko sakaru tīkla un to darbību" (23-TA-2783 (IP)
MK 23.01.2024. rīkojums Nr.66 "Par apropriācijas pārdali no budžeta resora "74. Gadskārtējā valsts budžeta izpildes procesā pārdalāmais finansējums" programmas 18.00.00 "Finansējums valsts drošības stiprināšanas pasākumiem"" (24-TA-19) un MK 23.01.2024. sēdes prot.Nr.3 26.§</t>
  </si>
  <si>
    <t>2. SADAĻA. Ārējās robežas tehniskās infrastruktūras izveide
Tehnoloģiskās infrastruktūras darbībai nepieciešamo pieslēgumu izveide (izbūve)
 ( Latvijas Republikas - Krievijas Federācijas un Latvijas Republikas - Baltkrievijas Republikas valsts robeža)</t>
  </si>
  <si>
    <t>A.8. MK 28.11.2023. sēdes prot. Nr.59 2.§ Informatīvais ziņojums "Par pastāvīgās infrastruktūras uz valsts ārējās sauszemes robežas izbūves progresu, izbūves turpināšanu un šim mērķim nepieciešamo finansējumu" (23-TA-2919)
MK 28.11.2023. rīkojums Nr.824 "Par apropriācijas pārdali no budžeta resora "74. Gadskārtējā valsts budžeta izpildes procesā pārdalāmais finansējums" programmas 18.00.00 "Finansējums valsts drošības stiprināšanas pasākumiem""(23-TA-2920)</t>
  </si>
  <si>
    <r>
      <rPr>
        <b/>
        <sz val="11"/>
        <rFont val="Times New Roman"/>
        <family val="1"/>
        <charset val="186"/>
      </rPr>
      <t>A.9.</t>
    </r>
    <r>
      <rPr>
        <sz val="11"/>
        <rFont val="Times New Roman"/>
        <family val="1"/>
        <charset val="186"/>
      </rPr>
      <t xml:space="preserve"> MK 09.04.2024.sēdes prot. Nr.15 8.§  Informatīvais ziņojums "Par pastāvīgās infrastruktūras uz valsts ārējās sauszemes robežas izbūves turpināšanu un šim mērķim nepieciešamo finansējumu" (24-TA-583)
MK 10.04.2024. rīkojums Nr.285 "Par apropriācijas pārdali no budžeta resora "74. Gadskārtējā valsts budžeta izpildes procesā pārdalāmais finansējums" programmas 18.00.00 "Finansējums valsts drošības stiprināšanas pasākumiem""(24-TA-598)</t>
    </r>
  </si>
  <si>
    <t>A.9. Rokādes ceļu izbūve pie Riču ezera  (pēdējā kārta) uz Latvijas Republikas un Baltkrievijas Republikas robežas
(finansējums VAS “Valsts nekustamie īpašumi”)</t>
  </si>
  <si>
    <t>Būvniecības ieceres dokumentācijas izstrāde</t>
  </si>
  <si>
    <t>KOPĀ A 9.</t>
  </si>
  <si>
    <t>1. SADAĻA.  Pasākums: Valsts robežas joslas infrastruktūras izveide</t>
  </si>
  <si>
    <t>KOPĀ 3.2.2.</t>
  </si>
  <si>
    <t>Valsts robežas apsardzības tehnoloģiskās infrastruktūras izbūve</t>
  </si>
  <si>
    <t>KOPĀ A.3.8.</t>
  </si>
  <si>
    <t>A.3.8.1. Projekta vadība</t>
  </si>
  <si>
    <t>A.3.8.2. Būvniecības būvuzraudzības</t>
  </si>
  <si>
    <t>A.3.8.3. Netiešaš izmaksas</t>
  </si>
  <si>
    <t>A.4.1.1.Būvniecības ieceres izstrāde</t>
  </si>
  <si>
    <t>A.4.1.3.Būvdarbu autoruzraudzība</t>
  </si>
  <si>
    <t>A.4.1.4.Būvdarbu būvuzraudzība</t>
  </si>
  <si>
    <t>A 4.2. Neparedzētu izdevumu segšana laipu izbūvei purvu zonās</t>
  </si>
  <si>
    <t>caurteku aprīkošana ar pretiekļūšanas aizsargmehānismiem</t>
  </si>
  <si>
    <t>KOPĀ A 10.</t>
  </si>
  <si>
    <t>A.10.  Robežas apsardzības infrastruktūras elementu drošības uzlabošanu (būvdarbu 1. un 2. kārta) uz Latvijas Republikas un Baltkrievijas Republikas robežas 
(finansējums VAS “Valsts nekustamie īpašumi”)</t>
  </si>
  <si>
    <t>A.3.8. 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14.februāra rīkojumā Nr.110 "Par apropriācijas pārdali no budžeta resora "74. Gadskārtējā valsts budžeta izpildes procesā pārdalāmais finansējums" programmas 18.00.00 "Finansējums valsts drošības stiprināšanas pasākumiem""" (24-TA-2950)</t>
  </si>
  <si>
    <r>
      <rPr>
        <b/>
        <sz val="11"/>
        <rFont val="Times New Roman"/>
        <family val="1"/>
        <charset val="186"/>
      </rPr>
      <t>1.1</t>
    </r>
    <r>
      <rPr>
        <sz val="1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</si>
  <si>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rFont val="Times New Roman"/>
        <family val="1"/>
        <charset val="186"/>
      </rPr>
      <t>1.2.</t>
    </r>
    <r>
      <rPr>
        <sz val="1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</si>
  <si>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rFont val="Times New Roman"/>
        <family val="1"/>
        <charset val="186"/>
      </rPr>
      <t>1.3.</t>
    </r>
    <r>
      <rPr>
        <sz val="1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</si>
  <si>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r>
      <rPr>
        <b/>
        <sz val="11"/>
        <rFont val="Times New Roman"/>
        <family val="1"/>
        <charset val="186"/>
      </rPr>
      <t>1.4.</t>
    </r>
    <r>
      <rPr>
        <sz val="11"/>
        <rFont val="Times New Roman"/>
        <family val="1"/>
        <charset val="186"/>
      </rPr>
      <t xml:space="preserve"> FM 25.05.2023. rīkojums Nr.148 "Par apropriācijas pārdali"</t>
    </r>
  </si>
  <si>
    <r>
      <rPr>
        <b/>
        <sz val="11"/>
        <rFont val="Times New Roman"/>
        <family val="1"/>
        <charset val="186"/>
      </rPr>
      <t>1.5.</t>
    </r>
    <r>
      <rPr>
        <sz val="11"/>
        <rFont val="Times New Roman"/>
        <family val="1"/>
        <charset val="186"/>
      </rPr>
      <t xml:space="preserve"> MK 27.06.2023. rīkojums Nr.397 "Par apropriācijas pārdali no budžeta resora "74. Gadskārtējā valsts budžeta izpildes procesā pārdalāmais finansējums" programmas 18.00.00 "Finansējums valsts drošības stiprināšanas pasākumiem""  (23-TA-1432)</t>
    </r>
  </si>
  <si>
    <r>
      <rPr>
        <b/>
        <sz val="11"/>
        <rFont val="Times New Roman"/>
        <family val="1"/>
        <charset val="186"/>
      </rPr>
      <t>1.7.</t>
    </r>
    <r>
      <rPr>
        <sz val="11"/>
        <rFont val="Times New Roman"/>
        <family val="1"/>
        <charset val="186"/>
      </rPr>
      <t xml:space="preserve"> FM 10.05.2024. rīkojums Nr.171 “Par apropriācijas pārdali” (no budžeta resora "74. Gadskārtējā valsts budžeta izpildes procesā pārdalāmais finansējums" 01.00.00 programmas "Apropriācijas rezerve") </t>
    </r>
  </si>
  <si>
    <r>
      <rPr>
        <b/>
        <sz val="11"/>
        <rFont val="Times New Roman"/>
        <family val="1"/>
        <charset val="186"/>
      </rPr>
      <t>A.1.1.</t>
    </r>
    <r>
      <rPr>
        <sz val="1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</si>
  <si>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rFont val="Times New Roman"/>
        <family val="1"/>
        <charset val="186"/>
      </rPr>
      <t>A.1.2.</t>
    </r>
    <r>
      <rPr>
        <sz val="11"/>
        <rFont val="Times New Roman"/>
        <family val="1"/>
        <charset val="186"/>
      </rPr>
      <t xml:space="preserve"> MK 13.10.2021. rīkojums Nr.734 “Par finanšu līdzekļu piešķiršanu no valsts budžeta programmas "Līdzekļi neparedzētiem gadījumiem"”</t>
    </r>
  </si>
  <si>
    <r>
      <rPr>
        <b/>
        <sz val="11"/>
        <rFont val="Times New Roman"/>
        <family val="1"/>
        <charset val="186"/>
      </rPr>
      <t xml:space="preserve">A.1.3. </t>
    </r>
    <r>
      <rPr>
        <sz val="1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</si>
  <si>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rFont val="Times New Roman"/>
        <family val="1"/>
        <charset val="186"/>
      </rPr>
      <t>A.1.4.</t>
    </r>
    <r>
      <rPr>
        <sz val="1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</si>
  <si>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rFont val="Times New Roman"/>
        <family val="1"/>
        <charset val="186"/>
      </rPr>
      <t xml:space="preserve">A.1.5. </t>
    </r>
    <r>
      <rPr>
        <sz val="1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</si>
  <si>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rFont val="Times New Roman"/>
        <family val="1"/>
        <charset val="186"/>
      </rPr>
      <t>A.1.6.</t>
    </r>
    <r>
      <rPr>
        <sz val="1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</si>
  <si>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rFont val="Times New Roman"/>
        <family val="1"/>
        <charset val="186"/>
      </rPr>
      <t>A.1.7.</t>
    </r>
    <r>
      <rPr>
        <sz val="1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</si>
  <si>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r>
      <rPr>
        <b/>
        <sz val="11"/>
        <rFont val="Times New Roman"/>
        <family val="1"/>
        <charset val="186"/>
      </rPr>
      <t xml:space="preserve">A.2.1 </t>
    </r>
    <r>
      <rPr>
        <sz val="11"/>
        <rFont val="Times New Roman"/>
        <family val="1"/>
        <charset val="186"/>
      </rPr>
      <t>FM 01.12.2021. rīkojums Nr.784 “Par apropriācijas pārdali” - lai nodrošinātu finansējumu līguma noslēgšanai</t>
    </r>
    <r>
      <rPr>
        <b/>
        <i/>
        <sz val="11"/>
        <rFont val="Times New Roman"/>
        <family val="1"/>
        <charset val="186"/>
      </rPr>
      <t xml:space="preserve"> par dzīvnieku migrāciju taku identificēšanu un ieteikumu sniegšanu</t>
    </r>
    <r>
      <rPr>
        <sz val="1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</si>
  <si>
    <r>
      <rPr>
        <b/>
        <sz val="11"/>
        <rFont val="Times New Roman"/>
        <family val="1"/>
        <charset val="186"/>
      </rPr>
      <t>A.2.2.</t>
    </r>
    <r>
      <rPr>
        <sz val="1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</si>
  <si>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t xml:space="preserve">40.02.00 “Nekustamais īpašums un centralizētais iepirkums”
</t>
    </r>
    <r>
      <rPr>
        <b/>
        <i/>
        <sz val="11"/>
        <rFont val="Times New Roman"/>
        <family val="1"/>
        <charset val="186"/>
      </rPr>
      <t>Projekta vadība</t>
    </r>
  </si>
  <si>
    <r>
      <rPr>
        <b/>
        <sz val="11"/>
        <rFont val="Times New Roman"/>
        <family val="1"/>
        <charset val="186"/>
      </rPr>
      <t>A.2.3.</t>
    </r>
    <r>
      <rPr>
        <sz val="1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</si>
  <si>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rFont val="Times New Roman"/>
        <family val="1"/>
        <charset val="186"/>
      </rPr>
      <t>A.2.4.</t>
    </r>
    <r>
      <rPr>
        <sz val="1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</si>
  <si>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r>
      <t xml:space="preserve">40.02.00 “Nekustamais īpašums un centralizētais iepirkums”
</t>
    </r>
    <r>
      <rPr>
        <b/>
        <i/>
        <sz val="11"/>
        <rFont val="Times New Roman"/>
        <family val="1"/>
        <charset val="186"/>
      </rPr>
      <t>Topogrāfiskā plāna izstrāde</t>
    </r>
  </si>
  <si>
    <r>
      <rPr>
        <b/>
        <sz val="11"/>
        <rFont val="Times New Roman"/>
        <family val="1"/>
        <charset val="186"/>
      </rPr>
      <t>A.2.5.</t>
    </r>
    <r>
      <rPr>
        <sz val="1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16.06.2022. rīkojums Nr.437 “Par finanšu līdzekļu piešķiršanu no valsts budžeta programmas “Līdzekļi neparedzētiem gadījumiem”"</t>
    </r>
  </si>
  <si>
    <r>
      <t xml:space="preserve">99.00.00 “Līdzekļu neparedzētiem gadījumiem izlietojums”
</t>
    </r>
    <r>
      <rPr>
        <b/>
        <i/>
        <sz val="11"/>
        <rFont val="Times New Roman"/>
        <family val="1"/>
        <charset val="186"/>
      </rPr>
      <t>Projekta vadība</t>
    </r>
  </si>
  <si>
    <r>
      <rPr>
        <b/>
        <sz val="11"/>
        <rFont val="Times New Roman"/>
        <family val="1"/>
        <charset val="186"/>
      </rPr>
      <t>A.2.6</t>
    </r>
    <r>
      <rPr>
        <sz val="11"/>
        <rFont val="Times New Roman"/>
        <family val="1"/>
        <charset val="186"/>
      </rPr>
      <t>.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</si>
  <si>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r>
      <t xml:space="preserve">40.02.00 “Nekustamais īpašums un centralizētais iepirkums”
</t>
    </r>
    <r>
      <rPr>
        <b/>
        <sz val="11"/>
        <rFont val="Times New Roman"/>
        <family val="1"/>
        <charset val="186"/>
      </rPr>
      <t>Projekta vadība</t>
    </r>
  </si>
  <si>
    <r>
      <rPr>
        <b/>
        <sz val="11"/>
        <rFont val="Times New Roman"/>
        <family val="1"/>
        <charset val="186"/>
      </rPr>
      <t>A.2.7.</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t>
    </r>
  </si>
  <si>
    <r>
      <rPr>
        <b/>
        <sz val="11"/>
        <rFont val="Times New Roman"/>
        <family val="1"/>
        <charset val="186"/>
      </rPr>
      <t xml:space="preserve">A.2.8. </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</si>
  <si>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r>
      <rPr>
        <b/>
        <sz val="11"/>
        <rFont val="Times New Roman"/>
        <family val="1"/>
        <charset val="186"/>
      </rPr>
      <t>A.3.1.</t>
    </r>
    <r>
      <rPr>
        <sz val="1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</si>
  <si>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r>
      <t>A.3.1.2.</t>
    </r>
    <r>
      <rPr>
        <i/>
        <sz val="9"/>
        <rFont val="Times New Roman"/>
        <family val="1"/>
        <charset val="186"/>
      </rPr>
      <t xml:space="preserve"> </t>
    </r>
    <r>
      <rPr>
        <sz val="9"/>
        <rFont val="Times New Roman"/>
        <family val="1"/>
        <charset val="186"/>
      </rPr>
      <t>Būvdarbu veikšana</t>
    </r>
  </si>
  <si>
    <r>
      <rPr>
        <b/>
        <sz val="11"/>
        <rFont val="Times New Roman"/>
        <family val="1"/>
        <charset val="186"/>
      </rPr>
      <t>A.3.2.</t>
    </r>
    <r>
      <rPr>
        <sz val="1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</si>
  <si>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r>
      <rPr>
        <b/>
        <sz val="11"/>
        <rFont val="Times New Roman"/>
        <family val="1"/>
        <charset val="186"/>
      </rPr>
      <t>A.3.3.</t>
    </r>
    <r>
      <rPr>
        <sz val="1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</si>
  <si>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r>
      <rPr>
        <b/>
        <sz val="11"/>
        <rFont val="Times New Roman"/>
        <family val="1"/>
        <charset val="186"/>
      </rPr>
      <t>A.3.4</t>
    </r>
    <r>
      <rPr>
        <sz val="1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</si>
  <si>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r>
      <rPr>
        <b/>
        <sz val="11"/>
        <rFont val="Times New Roman"/>
        <family val="1"/>
        <charset val="186"/>
      </rPr>
      <t>A.3.5.</t>
    </r>
    <r>
      <rPr>
        <sz val="11"/>
        <rFont val="Times New Roman"/>
        <family val="1"/>
        <charset val="186"/>
      </rPr>
      <t xml:space="preserve">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</si>
  <si>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r>
      <rPr>
        <b/>
        <sz val="11"/>
        <rFont val="Times New Roman"/>
        <family val="1"/>
        <charset val="186"/>
      </rPr>
      <t>A.3.6</t>
    </r>
    <r>
      <rPr>
        <sz val="1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</si>
  <si>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r>
      <rPr>
        <b/>
        <sz val="11"/>
        <rFont val="Times New Roman"/>
        <family val="1"/>
        <charset val="186"/>
      </rPr>
      <t>A.3.7.</t>
    </r>
    <r>
      <rPr>
        <sz val="11"/>
        <rFont val="Times New Roman"/>
        <family val="1"/>
        <charset val="186"/>
      </rPr>
      <t xml:space="preserve">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</si>
  <si>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r>
      <rPr>
        <b/>
        <sz val="11"/>
        <rFont val="Times New Roman"/>
        <family val="1"/>
        <charset val="186"/>
      </rPr>
      <t>A.4.1.</t>
    </r>
    <r>
      <rPr>
        <sz val="1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16.06.2022. rīkojums Nr.437 “Par finanšu līdzekļu piešķiršanu no valsts budžeta programmas “Līdzekļi neparedzētiem gadījumiem”"</t>
    </r>
  </si>
  <si>
    <r>
      <t>A.4.1.2.</t>
    </r>
    <r>
      <rPr>
        <i/>
        <sz val="9"/>
        <rFont val="Times New Roman"/>
        <family val="1"/>
        <charset val="186"/>
      </rPr>
      <t xml:space="preserve"> </t>
    </r>
    <r>
      <rPr>
        <sz val="9"/>
        <rFont val="Times New Roman"/>
        <family val="1"/>
        <charset val="186"/>
      </rPr>
      <t>Būvdarbu veikšana</t>
    </r>
  </si>
  <si>
    <r>
      <rPr>
        <b/>
        <sz val="9"/>
        <rFont val="Times New Roman"/>
        <family val="1"/>
        <charset val="186"/>
      </rPr>
      <t>A.4.2</t>
    </r>
    <r>
      <rPr>
        <sz val="9"/>
        <rFont val="Times New Roman"/>
        <family val="1"/>
        <charset val="186"/>
      </rPr>
      <t>. 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14.februāra rīkojumā Nr.110 "Par apropriācijas pārdali no budžeta resora "74. Gadskārtējā valsts budžeta izpildes procesā pārdalāmais finansējums" programmas 18.00.00 "Finansējums valsts drošības stiprināšanas pasākumiem""" (24-TA-2950)</t>
    </r>
  </si>
  <si>
    <r>
      <rPr>
        <b/>
        <sz val="11"/>
        <rFont val="Times New Roman"/>
        <family val="1"/>
        <charset val="186"/>
      </rPr>
      <t xml:space="preserve">A.5. </t>
    </r>
    <r>
      <rPr>
        <sz val="11"/>
        <rFont val="Times New Roman"/>
        <family val="1"/>
        <charset val="186"/>
      </rPr>
      <t>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16.06.2022. rīkojums Nr.437 “Par finanšu līdzekļu piešķiršanu no valsts budžeta programmas “Līdzekļi neparedzētiem gadījumiem”"</t>
    </r>
  </si>
  <si>
    <r>
      <rPr>
        <b/>
        <sz val="11"/>
        <rFont val="Times New Roman"/>
        <family val="1"/>
        <charset val="186"/>
      </rPr>
      <t>A.6.1.</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</si>
  <si>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r>
      <rPr>
        <b/>
        <sz val="11"/>
        <rFont val="Times New Roman"/>
        <family val="1"/>
        <charset val="186"/>
      </rPr>
      <t>A.7.1.</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</si>
  <si>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r>
      <t>A.7.1.2.</t>
    </r>
    <r>
      <rPr>
        <i/>
        <sz val="9"/>
        <rFont val="Times New Roman"/>
        <family val="1"/>
        <charset val="186"/>
      </rPr>
      <t xml:space="preserve"> </t>
    </r>
    <r>
      <rPr>
        <sz val="9"/>
        <rFont val="Times New Roman"/>
        <family val="1"/>
        <charset val="186"/>
      </rPr>
      <t>Būvdarbu veikšana</t>
    </r>
  </si>
  <si>
    <r>
      <rPr>
        <b/>
        <sz val="11"/>
        <rFont val="Times New Roman"/>
        <family val="1"/>
        <charset val="186"/>
      </rPr>
      <t>A.10.</t>
    </r>
    <r>
      <rPr>
        <sz val="11"/>
        <rFont val="Times New Roman"/>
        <family val="1"/>
        <charset val="186"/>
      </rPr>
      <t xml:space="preserve"> 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14.februārā rīkojumā Nr.110 "Par apropriācijas pārdali no budžeta resora "74. Gadskārtējā valsts budžeta izpildes procesā pārdalāmais finansējums" programmas 18.00.00 "Finansējums valsts drošības stiprināšanas pasākumiem""" (24-TA-2950)</t>
    </r>
  </si>
  <si>
    <t>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14.februāra rīkojumā Nr.110 "Par apropriācijas pārdali no budžeta resora "74. Gadskārtējā valsts budžeta izpildes procesā pārdalāmais finansējums" programmas 18.00.00 "Finansējums valsts drošības stiprināšanas pasākumiem""" (24-TA-2950)
(MK 06.02.2024. prot. Nr.6, 1.§ “Par pastāvīgās infrastruktūras uz valsts ārējās sauszemes robežas izbūves turpināšanu un šim mērķim nepieciešamo finansējumu" (24-TA-23))</t>
  </si>
  <si>
    <t>3.1.1. Automatizētas robežu uzraudzības infrastruktūra (tehnoloģiskās infrastruktūras izbūve, tehnoloģiskās infrastruktūras lokāla risinājuma izveide)** (Latvijas Republikas - Baltkrievijas Republikas valsts robeža) (1. un 2.kārta)</t>
  </si>
  <si>
    <t xml:space="preserve">3. SADAĻA. Automatizētas robežu uzraudzības infrastruktūra </t>
  </si>
  <si>
    <t>3.2.2. Valsts robežas tehnoloģiskās infrastruktūras izbūve gar Latvijas Republikas un Krievijas Federācijas robežu (3. un 4. kārta)
(finansējums VAS "Latvijas Valsts radio un televīzijas centrs")</t>
  </si>
  <si>
    <t>KOPĀ 3.2.3.</t>
  </si>
  <si>
    <t>3.2.3. Valsts robežas tehnoloģiskās infrastruktūras izbūves uzsākšana gar Latvijas Republikas un Krievijas Federācijas robežu (5., 6. un 7.kārta) 
(finansējums VAS "Latvijas Valsts radio un televīzijas centrs")</t>
  </si>
  <si>
    <r>
      <t xml:space="preserve">** Atbilstoši vaiktajiem grozījumiem granta līgumā VRS/RPVP/2023/3 “Automatizētas robežu uzraudzības infrastruktūra”. Ar veiktajiem grozījumiem piešķirtā finansējuma apmērs veido </t>
    </r>
    <r>
      <rPr>
        <b/>
        <sz val="11"/>
        <rFont val="Times New Roman"/>
        <family val="1"/>
        <charset val="186"/>
      </rPr>
      <t>95 958 631 euro (</t>
    </r>
    <r>
      <rPr>
        <sz val="11"/>
        <rFont val="Times New Roman"/>
        <family val="1"/>
        <charset val="186"/>
      </rPr>
      <t>no tā: 71 968 974 euro fonda finansējums un 23 989 657 euro nacionālais līdzfinansējums). Sadalījums pa gadiem precizēts atbilstoši veiktajiem grozījumiem (RPVP KD Nr. BMVI/2021/SA/1.5.8. un PVP KD Nr. BMVI/2023/SA/1.1.4. ietvaros piešķirtie līdzekļi).</t>
    </r>
  </si>
  <si>
    <t>MK 21.01.2025. rīkojums Nr.38 "Par apropriācijas pārdali no budžeta resora "74. Gadskārtējā valsts budžeta izpildes procesā pārdalāmais finansējums" programmas 18.00.00 "Finansējums valsts drošības stiprināšanas pasākumiem"" (24-TA-3329) 
(MK 25.01.2025. prot. Nr.1 65.§ "Informatīvais ziņojums "Par tehnoloģiskās infrastruktūras uz valsts ārējās sauszemes robežas izbūves turpināšanu, šim mērķim nepieciešamo finansējumu un tehnoloģiskās infrastruktūras uzturēšanu pēc tā izbūves pabeigšanas" 24-TA-2939 (IP))</t>
  </si>
  <si>
    <t>KOPĀ 3.2.4.</t>
  </si>
  <si>
    <t>3.2.4.  Valsts robežas tehnoloģiskās infrastruktūras būvniecības turpināšana uz Latvijas Republikas un Krievijas Federācijas ārējās sauszemes robežas (būvdarbu 6. un 7. kārta)
(finansējums VAS "Latvijas Valsts radio un televīzijas centrs")</t>
  </si>
  <si>
    <t>MK 29.04.2025. rīkojums Nr.249 "Par apropriācijas pārdali no budžeta resora "74. Gadskārtējā valsts budžeta izpildes procesā pārdalāmais finansējums" programmas 18.00.00 "Finansējums valsts drošības stiprināšanas pasākumiem"" (25-TA-744)</t>
  </si>
  <si>
    <t>2024. gada izpilde</t>
  </si>
  <si>
    <r>
      <rPr>
        <b/>
        <u/>
        <sz val="11"/>
        <rFont val="Times New Roman"/>
        <family val="1"/>
        <charset val="186"/>
      </rPr>
      <t>KOREKCIJA B2 pasākumam</t>
    </r>
    <r>
      <rPr>
        <b/>
        <sz val="11"/>
        <rFont val="Times New Roman"/>
        <family val="1"/>
        <charset val="186"/>
      </rPr>
      <t xml:space="preserve">
(MK 25.06.2025. sēdes prot.25 52.§ 3.p., kopā 5 522 105 euro)</t>
    </r>
  </si>
  <si>
    <t>KOREKCIJA B3 pasākumam
(MK 25.06.2025. sēdes prot.25 52.§ 3.p., kopā 5 522 105 euro)</t>
  </si>
  <si>
    <t>KOREKCIJA B4 pasākumam
(MK 25.06.2025. sēdes prot.25 52.§ 3.p., kopā 5 522 105 euro)</t>
  </si>
  <si>
    <t>KOREKCIJA B5 pasākumam
(MK 25.06.2025. sēdes prot.25 52.§ 3.p., kopā 5 522 105 euro)</t>
  </si>
  <si>
    <t>Kopā KOREKCIJA (B2+B3+B4+B5)
(MK 25.06.2025. sēdes prot.25 52.§ 3.p., kopā 5 522 105 euro)
Finansējums novirzīts B.6 pasākuma finansēšanai 2025. un 2026. gadam</t>
  </si>
  <si>
    <t>B.6.  Valsts robežas apsardzības infrastruktūras (BEZ žoga) izbūve gar Latvijas Republikas un Krievijas Federācijas robežu  nepabeigtajos posmos(~41,26m)
No būvdarbu līgumiem izrietošo saistību izpildei garantijas periodā un analoģisku saistību izpildei atticībā uz posmiem, kura infrastruktūra ir izbūvēta ar NBS atbalstu
(finansējums VAS “Valsts nekustamie īpašumi”)</t>
  </si>
  <si>
    <t>MK 25.06.2025. prot. Nr.25 52. § "Informatīvais ziņojums "Par pastāvīgās infrastruktūras uz valsts ārējās sauszemes robežas izbūves progresu unizbūves nodrošināšanu nepabeigtajos posmos"(25-TA-1347)</t>
  </si>
  <si>
    <t>B.6. Finansējums no KOREKCIJĀM B2- B5 pasākumam
(MK 25.06.2025. sēdes prot.25 52.§ 3.p., kopā 5 522 105 euro)</t>
  </si>
  <si>
    <r>
      <t>KOPĀ 1.SADAĻA (</t>
    </r>
    <r>
      <rPr>
        <b/>
        <sz val="11"/>
        <color rgb="FFC00000"/>
        <rFont val="Times New Roman"/>
        <family val="1"/>
        <charset val="186"/>
      </rPr>
      <t>BEZ</t>
    </r>
    <r>
      <rPr>
        <b/>
        <sz val="11"/>
        <rFont val="Times New Roman"/>
        <family val="1"/>
        <charset val="186"/>
      </rPr>
      <t xml:space="preserve"> KOREKCIJĀM)</t>
    </r>
  </si>
  <si>
    <r>
      <t>KOPĀ 1.SADAĻA (</t>
    </r>
    <r>
      <rPr>
        <b/>
        <sz val="11"/>
        <color rgb="FFC00000"/>
        <rFont val="Times New Roman"/>
        <family val="1"/>
        <charset val="186"/>
      </rPr>
      <t>AR</t>
    </r>
    <r>
      <rPr>
        <b/>
        <sz val="11"/>
        <rFont val="Times New Roman"/>
        <family val="1"/>
        <charset val="186"/>
      </rPr>
      <t xml:space="preserve"> KOREKCIJĀM)</t>
    </r>
  </si>
  <si>
    <r>
      <t>KOPĀ B1 līdz B5 (</t>
    </r>
    <r>
      <rPr>
        <b/>
        <sz val="11"/>
        <color rgb="FFC00000"/>
        <rFont val="Times New Roman"/>
        <family val="1"/>
        <charset val="186"/>
      </rPr>
      <t>BEZ</t>
    </r>
    <r>
      <rPr>
        <b/>
        <sz val="11"/>
        <rFont val="Times New Roman"/>
        <family val="1"/>
        <charset val="186"/>
      </rPr>
      <t xml:space="preserve"> KOREKCIJĀM)</t>
    </r>
  </si>
  <si>
    <t>MK 17.07.2024. rīkojums Nr.599 "Par apropriācijas pārdali no budžeta resora "74. Gadskārtējā valsts budžeta izpildes procesā pārdalāmais finansējums" programmas 18.00.00 "Finansējums valsts drošības stiprināšanas pasākumiem"" (24-TA-1648) 
(MK 16.06.2024. prot. Nr.29 63.§ "Rīkojuma projekts Par apropriācijas pārdali no budžeta resora "74. Gadskārtējā valsts budžeta izpildes procesā pārdalāmais finansējums" programmas 18.00.00 "Finansējums valsts drošības stiprināšanas pasākumiem"" (24-TA-1648) )
(MK 16.07.2024.prot. Nr.29 107.§ "Informatīvais ziņojums "Par tehnoloģiskās infrastruktūras uz valsts ārējās sauszemes robežas izbūves turpināšanu un šim mērķim nepieciešamo finansējumu"
24-TA-1646 (IP)</t>
  </si>
  <si>
    <t>KOPĀ  II 1.</t>
  </si>
  <si>
    <t>2.1. Tehnoloģiskās infrastruktūras darbībai nepieciešamo pieslēgumu izveide (izbūve) pie ārkārtas situāciju valsts elektronisko sakaru tīkla 
(finansējums VAS "Latvijas Valsts radio un televīzijas centrs")</t>
  </si>
  <si>
    <t>3.2.5.  Valsts robežas tehnoloģiskās infrastruktūras būvniecības turpināšana uz Latvijas Republikas un Krievijas Federācijas ārējās sauszemes robežas (būvdarbu 6. un 7. kārta) (turpināšana)
(finansējums VAS "Latvijas Valsts radio un televīzijas centrs")</t>
  </si>
  <si>
    <t>KOPĀ 3.2.5.</t>
  </si>
  <si>
    <t>MK 29.10.2025. rīkojums Nr.703 "Par apropriācijas pārdali no budžeta resora "74. Gadskārtējā valsts budžeta izpildes procesā pārdalāmais finansējums" programmas 18.00.00 "Finansējums valsts drošības stiprināšanas pasākumiem"" (25-TA-2324)
(MK 28.10.2025. prot. Nr.45 26.§ "Rīkojuma projekts "Par apropriācijas pārdali no budžeta resora "74. Gadskārtējā valsts budžeta izpildes procesā pārdalāmais finansējums" programmas 18.00.00 "Finansējums valsts drošības stiprināšanas pasākumiem"" (25-TA-2324)</t>
  </si>
  <si>
    <t>KOPĀ IZPILDE 2021.-2025. g. 31.oktobris</t>
  </si>
  <si>
    <t>2025.gada 31.oktobris (izpilde)</t>
  </si>
  <si>
    <t>3.pielikums informatīvajam ziņojumam 
“Par pastāvīgās infrastruktūras uz valsts ārējās sauszemes robežas izbūves progresu”</t>
  </si>
  <si>
    <r>
      <t xml:space="preserve">PĀRSKATS PAR IZDEVUMIEM, KAS SAISTĪTI AR VALSTS ROBEŽAS INFRASTRUKTŪRAS 
IZBŪVI UN ĪPAŠUMTIESĪBU SAKĀRTOŠANU 2021.- 2027. GADAM
</t>
    </r>
    <r>
      <rPr>
        <b/>
        <sz val="12"/>
        <color theme="3"/>
        <rFont val="Times New Roman"/>
        <family val="1"/>
        <charset val="186"/>
      </rPr>
      <t>uz 31.10.2025.</t>
    </r>
    <r>
      <rPr>
        <b/>
        <sz val="11"/>
        <color theme="3"/>
        <rFont val="Times New Roman"/>
        <family val="1"/>
        <charset val="186"/>
      </rPr>
      <t xml:space="preserve"> </t>
    </r>
  </si>
  <si>
    <r>
      <t>PAVISAM  A un B (</t>
    </r>
    <r>
      <rPr>
        <b/>
        <sz val="11"/>
        <color rgb="FFFF0000"/>
        <rFont val="Times New Roman"/>
        <family val="1"/>
        <charset val="186"/>
      </rPr>
      <t xml:space="preserve">BEZ </t>
    </r>
    <r>
      <rPr>
        <b/>
        <sz val="11"/>
        <rFont val="Times New Roman"/>
        <family val="1"/>
        <charset val="186"/>
      </rPr>
      <t>PĀRDALĒM STARP PASĀKUMIEM)</t>
    </r>
  </si>
  <si>
    <r>
      <t>PAVISAM  A un B (</t>
    </r>
    <r>
      <rPr>
        <b/>
        <sz val="11"/>
        <color rgb="FFFF0000"/>
        <rFont val="Times New Roman"/>
        <family val="1"/>
        <charset val="186"/>
      </rPr>
      <t xml:space="preserve">AR </t>
    </r>
    <r>
      <rPr>
        <b/>
        <sz val="11"/>
        <rFont val="Times New Roman"/>
        <family val="1"/>
        <charset val="186"/>
      </rPr>
      <t>PĀRDALĒM STARP PASĀKUMIEM)</t>
    </r>
  </si>
  <si>
    <r>
      <t>PAVISAM 1., 2. un 3. SADAĻA
 (</t>
    </r>
    <r>
      <rPr>
        <b/>
        <sz val="11"/>
        <color rgb="FFC00000"/>
        <rFont val="Times New Roman"/>
        <family val="1"/>
        <charset val="186"/>
      </rPr>
      <t>BEZ</t>
    </r>
    <r>
      <rPr>
        <b/>
        <sz val="11"/>
        <rFont val="Times New Roman"/>
        <family val="1"/>
        <charset val="186"/>
      </rPr>
      <t xml:space="preserve"> FINANSĒJUMA PĀRDALĒM STARP PASĀKUMIEM)</t>
    </r>
  </si>
  <si>
    <r>
      <t>PAVISAM 1., 2. un 3. SADAĻA
 (</t>
    </r>
    <r>
      <rPr>
        <b/>
        <sz val="11"/>
        <color rgb="FFC00000"/>
        <rFont val="Times New Roman"/>
        <family val="1"/>
        <charset val="186"/>
      </rPr>
      <t>AR</t>
    </r>
    <r>
      <rPr>
        <b/>
        <sz val="11"/>
        <rFont val="Times New Roman"/>
        <family val="1"/>
        <charset val="186"/>
      </rPr>
      <t xml:space="preserve"> FINANSĒJUMA PĀRDALĒM STARP PASĀKUMIEM)</t>
    </r>
  </si>
  <si>
    <t xml:space="preserve">1.8. FM 26.06.2025. rīkojums Nr. 1.1.-1/12/202 "Par apropriācijas pārdali  no budžeta programmas  01.00.00 programmas "Apropriācijas rezerve" uz Iekšlietu ministrijas budžetu </t>
  </si>
  <si>
    <t>MK 14.02.2024. rīkojums Nr.110 "Par apropriācijas pārdali no budžeta resora "74. Gadskārtējā valsts budžeta izpildes procesā pārdalāmais finansējums" programmas 18.00.00 "Finansējums valsts drošības stiprināšanas pasākumiem""  (24-TA-193) un MK 13.02.2024. prot. Nr.7, 18.§ (24-TA-193)
(MK 06.02.2024. prot. Nr.6, 1.§ “Par pastāvīgās infrastruktūras uz valsts ārējās sauszemes robežas izbūves turpināšanu un šim mērķim nepieciešamo finansējumu" (24-TA-23))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</si>
</sst>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186"/>
      <scheme val="minor"/>
    </font>
    <font>
      <sz val="11"/>
      <color theme="1"/>
      <name val="Times New Roman"/>
      <family val="1"/>
      <charset val="186"/>
    </font>
    <font>
      <b/>
      <sz val="11"/>
      <color rgb="FFFF0000"/>
      <name val="Times New Roman"/>
      <family val="1"/>
      <charset val="186"/>
    </font>
    <font>
      <b/>
      <sz val="11"/>
      <color theme="1"/>
      <name val="Times New Roman"/>
      <family val="1"/>
      <charset val="186"/>
    </font>
    <font>
      <sz val="11"/>
      <name val="Times New Roman"/>
      <family val="1"/>
      <charset val="186"/>
    </font>
    <font>
      <b/>
      <sz val="11"/>
      <name val="Times New Roman"/>
      <family val="1"/>
      <charset val="186"/>
    </font>
    <font>
      <sz val="9"/>
      <name val="Times New Roman"/>
      <family val="1"/>
      <charset val="186"/>
    </font>
    <font>
      <i/>
      <sz val="9"/>
      <name val="Times New Roman"/>
      <family val="1"/>
      <charset val="186"/>
    </font>
    <font>
      <sz val="11"/>
      <name val="Calibri"/>
      <family val="2"/>
      <charset val="186"/>
      <scheme val="minor"/>
    </font>
    <font>
      <b/>
      <i/>
      <sz val="11"/>
      <name val="Times New Roman"/>
      <family val="1"/>
      <charset val="186"/>
    </font>
    <font>
      <sz val="8"/>
      <name val="Times New Roman"/>
      <family val="1"/>
      <charset val="186"/>
    </font>
    <font>
      <i/>
      <sz val="11"/>
      <name val="Times New Roman"/>
      <family val="1"/>
      <charset val="186"/>
    </font>
    <font>
      <b/>
      <sz val="9"/>
      <name val="Times New Roman"/>
      <family val="1"/>
      <charset val="186"/>
    </font>
    <font>
      <sz val="11"/>
      <color rgb="FFC00000"/>
      <name val="Calibri"/>
      <family val="2"/>
      <charset val="186"/>
      <scheme val="minor"/>
    </font>
    <font>
      <sz val="11"/>
      <color rgb="FFC00000"/>
      <name val="Times New Roman"/>
      <family val="1"/>
      <charset val="186"/>
    </font>
    <font>
      <b/>
      <sz val="11"/>
      <color rgb="FFC00000"/>
      <name val="Times New Roman"/>
      <family val="1"/>
      <charset val="186"/>
    </font>
    <font>
      <b/>
      <u/>
      <sz val="11"/>
      <name val="Times New Roman"/>
      <family val="1"/>
      <charset val="186"/>
    </font>
    <font>
      <b/>
      <i/>
      <sz val="11"/>
      <color rgb="FFC00000"/>
      <name val="Times New Roman"/>
      <family val="1"/>
      <charset val="186"/>
    </font>
    <font>
      <i/>
      <sz val="11"/>
      <color theme="1"/>
      <name val="Times New Roman"/>
      <family val="1"/>
      <charset val="186"/>
    </font>
    <font>
      <b/>
      <sz val="12"/>
      <color theme="3"/>
      <name val="Times New Roman"/>
      <family val="1"/>
      <charset val="186"/>
    </font>
    <font>
      <b/>
      <sz val="11"/>
      <color theme="3"/>
      <name val="Times New Roman"/>
      <family val="1"/>
      <charset val="186"/>
    </font>
    <font>
      <sz val="11"/>
      <color theme="3"/>
      <name val="Times New Roman"/>
      <family val="1"/>
      <charset val="186"/>
    </font>
  </fonts>
  <fills count="2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D5F4FF"/>
        <bgColor indexed="64"/>
      </patternFill>
    </fill>
    <fill>
      <patternFill patternType="solid">
        <fgColor theme="0" tint="-4.9989318521683403E-2"/>
        <bgColor indexed="64"/>
      </patternFill>
    </fill>
    <fill>
      <patternFill patternType="solid">
        <fgColor theme="0"/>
        <bgColor indexed="64"/>
      </patternFill>
    </fill>
    <fill>
      <patternFill patternType="solid">
        <fgColor rgb="FFFFDED9"/>
        <bgColor indexed="64"/>
      </patternFill>
    </fill>
    <fill>
      <patternFill patternType="solid">
        <fgColor rgb="FFFFFF00"/>
        <bgColor indexed="64"/>
      </patternFill>
    </fill>
    <fill>
      <patternFill patternType="solid">
        <fgColor theme="6" tint="0.79998168889431442"/>
        <bgColor indexed="64"/>
      </patternFill>
    </fill>
    <fill>
      <patternFill patternType="solid">
        <fgColor theme="2"/>
        <bgColor indexed="64"/>
      </patternFill>
    </fill>
    <fill>
      <patternFill patternType="solid">
        <fgColor rgb="FF79DCFF"/>
        <bgColor indexed="64"/>
      </patternFill>
    </fill>
    <fill>
      <patternFill patternType="solid">
        <fgColor rgb="FF29C7FF"/>
        <bgColor indexed="64"/>
      </patternFill>
    </fill>
    <fill>
      <patternFill patternType="solid">
        <fgColor rgb="FFFADCCA"/>
        <bgColor indexed="64"/>
      </patternFill>
    </fill>
    <fill>
      <patternFill patternType="solid">
        <fgColor rgb="FFFFFFCC"/>
        <bgColor indexed="64"/>
      </patternFill>
    </fill>
    <fill>
      <patternFill patternType="solid">
        <fgColor rgb="FFFEB6B4"/>
        <bgColor indexed="64"/>
      </patternFill>
    </fill>
    <fill>
      <patternFill patternType="gray0625"/>
    </fill>
    <fill>
      <patternFill patternType="gray0625">
        <bgColor theme="9" tint="0.79998168889431442"/>
      </patternFill>
    </fill>
    <fill>
      <patternFill patternType="gray0625">
        <bgColor theme="7" tint="0.79998168889431442"/>
      </patternFill>
    </fill>
    <fill>
      <patternFill patternType="gray0625">
        <bgColor theme="5" tint="0.79998168889431442"/>
      </patternFill>
    </fill>
    <fill>
      <patternFill patternType="gray0625">
        <bgColor theme="0"/>
      </patternFill>
    </fill>
    <fill>
      <patternFill patternType="gray0625">
        <bgColor rgb="FF79DCFF"/>
      </patternFill>
    </fill>
    <fill>
      <patternFill patternType="gray0625">
        <bgColor rgb="FFFEB6B4"/>
      </patternFill>
    </fill>
    <fill>
      <patternFill patternType="gray0625">
        <bgColor rgb="FFFFDED9"/>
      </patternFill>
    </fill>
    <fill>
      <patternFill patternType="gray0625">
        <bgColor rgb="FFFADCCA"/>
      </patternFill>
    </fill>
    <fill>
      <patternFill patternType="gray0625">
        <bgColor theme="2"/>
      </patternFill>
    </fill>
    <fill>
      <patternFill patternType="gray0625">
        <bgColor rgb="FFFFFF00"/>
      </patternFill>
    </fill>
    <fill>
      <patternFill patternType="solid">
        <fgColor rgb="FFFAF0FA"/>
        <bgColor indexed="64"/>
      </patternFill>
    </fill>
    <fill>
      <patternFill patternType="gray0625">
        <bgColor rgb="FFFAF0FA"/>
      </patternFill>
    </fill>
  </fills>
  <borders count="21">
    <border>
      <left/>
      <right/>
      <top/>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top style="thin">
        <color theme="0" tint="-0.14993743705557422"/>
      </top>
      <bottom style="thin">
        <color theme="0" tint="-0.14993743705557422"/>
      </bottom>
      <diagonal/>
    </border>
    <border>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style="thin">
        <color theme="0" tint="-0.14990691854609822"/>
      </left>
      <right style="thin">
        <color theme="0" tint="-0.14990691854609822"/>
      </right>
      <top style="thin">
        <color theme="0" tint="-0.14990691854609822"/>
      </top>
      <bottom style="thin">
        <color theme="0" tint="-0.14990691854609822"/>
      </bottom>
      <diagonal/>
    </border>
    <border>
      <left style="thin">
        <color theme="0" tint="-0.14993743705557422"/>
      </left>
      <right/>
      <top style="thin">
        <color theme="0" tint="-0.14993743705557422"/>
      </top>
      <bottom/>
      <diagonal/>
    </border>
    <border>
      <left/>
      <right/>
      <top style="thin">
        <color theme="0" tint="-0.14993743705557422"/>
      </top>
      <bottom/>
      <diagonal/>
    </border>
    <border>
      <left/>
      <right style="thin">
        <color theme="0" tint="-0.14993743705557422"/>
      </right>
      <top style="thin">
        <color theme="0" tint="-0.14993743705557422"/>
      </top>
      <bottom/>
      <diagonal/>
    </border>
    <border>
      <left style="thin">
        <color theme="0" tint="-0.14993743705557422"/>
      </left>
      <right style="thin">
        <color theme="0" tint="-0.14993743705557422"/>
      </right>
      <top/>
      <bottom style="thin">
        <color theme="0" tint="-0.14993743705557422"/>
      </bottom>
      <diagonal/>
    </border>
    <border>
      <left style="thin">
        <color theme="0" tint="-0.149906918546098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right/>
      <top/>
      <bottom style="thin">
        <color theme="0" tint="-0.14993743705557422"/>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0.14996795556505021"/>
      </top>
      <bottom/>
      <diagonal/>
    </border>
    <border>
      <left style="thin">
        <color theme="0" tint="-0.14993743705557422"/>
      </left>
      <right style="thin">
        <color theme="0" tint="-0.14993743705557422"/>
      </right>
      <top style="thin">
        <color theme="0" tint="-0.14993743705557422"/>
      </top>
      <bottom/>
      <diagonal/>
    </border>
  </borders>
  <cellStyleXfs count="1">
    <xf numFmtId="0" fontId="0" fillId="0" borderId="0"/>
  </cellStyleXfs>
  <cellXfs count="254">
    <xf numFmtId="0" fontId="0" fillId="0" borderId="0" xfId="0"/>
    <xf numFmtId="0" fontId="1" fillId="0" borderId="0" xfId="0" applyFont="1"/>
    <xf numFmtId="0" fontId="1" fillId="6" borderId="0" xfId="0" applyFont="1" applyFill="1"/>
    <xf numFmtId="0" fontId="5" fillId="0" borderId="0" xfId="0" applyFont="1" applyAlignment="1">
      <alignment horizontal="center" vertical="center"/>
    </xf>
    <xf numFmtId="3" fontId="0" fillId="0" borderId="0" xfId="0" applyNumberFormat="1"/>
    <xf numFmtId="0" fontId="3" fillId="0" borderId="0" xfId="0" applyFont="1" applyAlignment="1">
      <alignment horizontal="center" vertical="center"/>
    </xf>
    <xf numFmtId="3" fontId="5" fillId="2" borderId="1" xfId="0" applyNumberFormat="1" applyFont="1" applyFill="1" applyBorder="1" applyAlignment="1">
      <alignment horizontal="center" vertical="center"/>
    </xf>
    <xf numFmtId="3" fontId="5" fillId="6" borderId="1" xfId="0" applyNumberFormat="1" applyFont="1" applyFill="1" applyBorder="1" applyAlignment="1">
      <alignment horizontal="center" vertical="center"/>
    </xf>
    <xf numFmtId="0" fontId="6" fillId="6" borderId="1" xfId="0" applyFont="1" applyFill="1" applyBorder="1" applyAlignment="1">
      <alignment horizontal="right" vertical="center" wrapText="1"/>
    </xf>
    <xf numFmtId="3" fontId="4" fillId="6" borderId="1" xfId="0" applyNumberFormat="1" applyFont="1" applyFill="1" applyBorder="1" applyAlignment="1">
      <alignment horizontal="center" vertical="center"/>
    </xf>
    <xf numFmtId="3" fontId="4" fillId="0" borderId="1" xfId="0" applyNumberFormat="1" applyFont="1" applyFill="1" applyBorder="1" applyAlignment="1">
      <alignment horizontal="center" vertical="center"/>
    </xf>
    <xf numFmtId="0" fontId="7" fillId="6" borderId="1" xfId="0" applyFont="1" applyFill="1" applyBorder="1" applyAlignment="1">
      <alignment horizontal="right" vertical="center" wrapText="1"/>
    </xf>
    <xf numFmtId="3" fontId="5" fillId="11" borderId="1" xfId="0" applyNumberFormat="1" applyFont="1" applyFill="1" applyBorder="1" applyAlignment="1">
      <alignment horizontal="center" vertical="center"/>
    </xf>
    <xf numFmtId="3" fontId="5" fillId="13" borderId="1" xfId="0" applyNumberFormat="1" applyFont="1" applyFill="1" applyBorder="1" applyAlignment="1">
      <alignment horizontal="center" vertical="center"/>
    </xf>
    <xf numFmtId="16" fontId="6" fillId="6" borderId="1" xfId="0" applyNumberFormat="1" applyFont="1" applyFill="1" applyBorder="1" applyAlignment="1">
      <alignment horizontal="right" vertical="center" wrapText="1"/>
    </xf>
    <xf numFmtId="4" fontId="4" fillId="0" borderId="1" xfId="0" applyNumberFormat="1" applyFont="1" applyFill="1" applyBorder="1" applyAlignment="1">
      <alignment horizontal="center" vertical="center"/>
    </xf>
    <xf numFmtId="3" fontId="5" fillId="0" borderId="1" xfId="0" applyNumberFormat="1" applyFont="1" applyFill="1" applyBorder="1" applyAlignment="1">
      <alignment horizontal="center" vertical="center"/>
    </xf>
    <xf numFmtId="0" fontId="5" fillId="13" borderId="1" xfId="0" applyFont="1" applyFill="1" applyBorder="1" applyAlignment="1">
      <alignment horizontal="right" vertical="center" wrapText="1"/>
    </xf>
    <xf numFmtId="0" fontId="4" fillId="6" borderId="1" xfId="0" applyFont="1" applyFill="1" applyBorder="1" applyAlignment="1">
      <alignment horizontal="right" vertical="center" wrapText="1"/>
    </xf>
    <xf numFmtId="0" fontId="4" fillId="6" borderId="1" xfId="0" applyFont="1" applyFill="1" applyBorder="1" applyAlignment="1">
      <alignment horizontal="center" vertical="center"/>
    </xf>
    <xf numFmtId="3" fontId="5" fillId="5" borderId="1" xfId="0" applyNumberFormat="1" applyFont="1" applyFill="1" applyBorder="1" applyAlignment="1">
      <alignment horizontal="center" vertical="center"/>
    </xf>
    <xf numFmtId="0" fontId="8" fillId="0" borderId="0" xfId="0" applyFont="1"/>
    <xf numFmtId="0" fontId="4" fillId="0" borderId="0" xfId="0" applyFont="1"/>
    <xf numFmtId="3" fontId="5" fillId="6" borderId="9" xfId="0" applyNumberFormat="1" applyFont="1" applyFill="1" applyBorder="1" applyAlignment="1">
      <alignment horizontal="center" vertical="center"/>
    </xf>
    <xf numFmtId="3" fontId="5" fillId="2" borderId="9" xfId="0" applyNumberFormat="1" applyFont="1" applyFill="1" applyBorder="1" applyAlignment="1">
      <alignment horizontal="center" vertical="center"/>
    </xf>
    <xf numFmtId="3"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3" fontId="5" fillId="0" borderId="1" xfId="0" applyNumberFormat="1" applyFont="1" applyBorder="1" applyAlignment="1">
      <alignment horizontal="center" vertical="center" wrapText="1"/>
    </xf>
    <xf numFmtId="3" fontId="5" fillId="3" borderId="1" xfId="0" applyNumberFormat="1" applyFont="1" applyFill="1" applyBorder="1" applyAlignment="1">
      <alignment horizontal="center" vertical="center" wrapText="1"/>
    </xf>
    <xf numFmtId="3" fontId="5" fillId="6" borderId="1" xfId="0" applyNumberFormat="1" applyFont="1" applyFill="1" applyBorder="1" applyAlignment="1">
      <alignment horizontal="center" vertical="center" wrapText="1"/>
    </xf>
    <xf numFmtId="3" fontId="5" fillId="14" borderId="1" xfId="0" applyNumberFormat="1" applyFont="1" applyFill="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1" xfId="0" applyNumberFormat="1" applyFont="1" applyBorder="1" applyAlignment="1">
      <alignment horizontal="center" vertical="center"/>
    </xf>
    <xf numFmtId="3" fontId="4" fillId="0" borderId="1" xfId="0" applyNumberFormat="1" applyFont="1" applyBorder="1"/>
    <xf numFmtId="3" fontId="4" fillId="0" borderId="1" xfId="0" applyNumberFormat="1" applyFont="1" applyBorder="1" applyAlignment="1"/>
    <xf numFmtId="3" fontId="4" fillId="0" borderId="1" xfId="0" applyNumberFormat="1" applyFont="1" applyBorder="1" applyAlignment="1">
      <alignment horizontal="center"/>
    </xf>
    <xf numFmtId="0" fontId="5" fillId="6" borderId="5" xfId="0" applyFont="1" applyFill="1" applyBorder="1" applyAlignment="1">
      <alignment horizontal="center" vertical="center"/>
    </xf>
    <xf numFmtId="3" fontId="5" fillId="14" borderId="1" xfId="0" applyNumberFormat="1" applyFont="1" applyFill="1" applyBorder="1" applyAlignment="1">
      <alignment horizontal="center" vertical="center"/>
    </xf>
    <xf numFmtId="3" fontId="5" fillId="7" borderId="1" xfId="0" applyNumberFormat="1" applyFont="1" applyFill="1" applyBorder="1" applyAlignment="1">
      <alignment horizontal="center" vertical="center"/>
    </xf>
    <xf numFmtId="3" fontId="5" fillId="8" borderId="1" xfId="0" applyNumberFormat="1" applyFont="1" applyFill="1" applyBorder="1" applyAlignment="1">
      <alignment horizontal="center" vertical="center"/>
    </xf>
    <xf numFmtId="3" fontId="1" fillId="0" borderId="0" xfId="0" applyNumberFormat="1" applyFont="1"/>
    <xf numFmtId="0" fontId="5" fillId="11" borderId="1" xfId="0" applyFont="1" applyFill="1" applyBorder="1" applyAlignment="1">
      <alignment horizontal="center" vertical="center"/>
    </xf>
    <xf numFmtId="0" fontId="5" fillId="13" borderId="1" xfId="0" applyFont="1" applyFill="1" applyBorder="1" applyAlignment="1">
      <alignment horizontal="center" vertical="center"/>
    </xf>
    <xf numFmtId="0" fontId="4" fillId="6" borderId="1" xfId="0" applyFont="1" applyFill="1" applyBorder="1" applyAlignment="1">
      <alignment horizontal="left" vertical="center" wrapText="1"/>
    </xf>
    <xf numFmtId="0" fontId="4" fillId="6" borderId="1" xfId="0" applyFont="1" applyFill="1" applyBorder="1" applyAlignment="1">
      <alignment horizontal="left" vertical="center"/>
    </xf>
    <xf numFmtId="0" fontId="5" fillId="5"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13"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10"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0" borderId="0" xfId="0" applyFont="1"/>
    <xf numFmtId="0" fontId="4" fillId="0" borderId="1" xfId="0" applyFont="1" applyBorder="1" applyAlignment="1">
      <alignment horizontal="left" vertical="center" wrapText="1"/>
    </xf>
    <xf numFmtId="0" fontId="4" fillId="0" borderId="1" xfId="0" applyFont="1" applyBorder="1" applyAlignment="1">
      <alignment vertical="center" wrapText="1"/>
    </xf>
    <xf numFmtId="3" fontId="5" fillId="0" borderId="1" xfId="0" applyNumberFormat="1" applyFont="1" applyFill="1" applyBorder="1" applyAlignment="1">
      <alignment horizontal="center" vertical="center" wrapText="1"/>
    </xf>
    <xf numFmtId="4" fontId="5" fillId="0" borderId="1" xfId="0" applyNumberFormat="1" applyFont="1" applyFill="1" applyBorder="1" applyAlignment="1">
      <alignment horizontal="center" vertical="center" wrapText="1"/>
    </xf>
    <xf numFmtId="3" fontId="8" fillId="0" borderId="0" xfId="0" applyNumberFormat="1" applyFont="1"/>
    <xf numFmtId="0" fontId="5" fillId="3"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4" fillId="0" borderId="1" xfId="0" applyFont="1" applyBorder="1" applyAlignment="1">
      <alignment wrapText="1"/>
    </xf>
    <xf numFmtId="3" fontId="4" fillId="6" borderId="1" xfId="0" applyNumberFormat="1" applyFont="1" applyFill="1" applyBorder="1" applyAlignment="1">
      <alignment horizontal="center" vertical="center" wrapText="1"/>
    </xf>
    <xf numFmtId="4" fontId="5" fillId="0" borderId="1" xfId="0" applyNumberFormat="1" applyFont="1" applyFill="1" applyBorder="1" applyAlignment="1">
      <alignment horizontal="center" vertical="center"/>
    </xf>
    <xf numFmtId="0" fontId="4" fillId="6" borderId="0" xfId="0" applyFont="1" applyFill="1"/>
    <xf numFmtId="0" fontId="6" fillId="0" borderId="1" xfId="0" applyFont="1" applyBorder="1" applyAlignment="1">
      <alignment horizontal="right" vertical="center" wrapText="1"/>
    </xf>
    <xf numFmtId="3" fontId="4" fillId="6" borderId="1" xfId="0" applyNumberFormat="1" applyFont="1" applyFill="1" applyBorder="1" applyAlignment="1">
      <alignment horizontal="center"/>
    </xf>
    <xf numFmtId="0" fontId="9" fillId="0" borderId="1" xfId="0" applyFont="1" applyBorder="1" applyAlignment="1">
      <alignment horizontal="center" vertical="center"/>
    </xf>
    <xf numFmtId="3" fontId="9" fillId="0" borderId="1" xfId="0" applyNumberFormat="1" applyFont="1" applyBorder="1" applyAlignment="1">
      <alignment horizontal="center" vertical="center"/>
    </xf>
    <xf numFmtId="0" fontId="9" fillId="0" borderId="0" xfId="0" applyFont="1"/>
    <xf numFmtId="3" fontId="4" fillId="6" borderId="1" xfId="0" applyNumberFormat="1" applyFont="1" applyFill="1" applyBorder="1" applyAlignment="1"/>
    <xf numFmtId="0" fontId="10" fillId="0" borderId="1" xfId="0" applyFont="1" applyBorder="1" applyAlignment="1">
      <alignment horizontal="right" vertical="center" wrapText="1"/>
    </xf>
    <xf numFmtId="3" fontId="9" fillId="6" borderId="1" xfId="0" applyNumberFormat="1" applyFont="1" applyFill="1" applyBorder="1" applyAlignment="1">
      <alignment horizontal="center" vertical="center"/>
    </xf>
    <xf numFmtId="0" fontId="10" fillId="0" borderId="1" xfId="0" applyFont="1" applyBorder="1" applyAlignment="1">
      <alignment horizontal="right"/>
    </xf>
    <xf numFmtId="0" fontId="4" fillId="0" borderId="1" xfId="0" applyFont="1" applyBorder="1" applyAlignment="1">
      <alignment horizontal="left" wrapText="1"/>
    </xf>
    <xf numFmtId="3" fontId="11" fillId="6" borderId="1" xfId="0" applyNumberFormat="1" applyFont="1" applyFill="1" applyBorder="1" applyAlignment="1">
      <alignment horizontal="center" vertical="center"/>
    </xf>
    <xf numFmtId="3" fontId="11" fillId="0" borderId="1" xfId="0" applyNumberFormat="1" applyFont="1" applyBorder="1" applyAlignment="1">
      <alignment horizontal="center" vertical="center"/>
    </xf>
    <xf numFmtId="0" fontId="6" fillId="0" borderId="1" xfId="0" applyFont="1" applyBorder="1" applyAlignment="1">
      <alignment horizontal="left" vertical="center" wrapText="1"/>
    </xf>
    <xf numFmtId="3" fontId="5" fillId="0" borderId="0" xfId="0" applyNumberFormat="1" applyFont="1"/>
    <xf numFmtId="0" fontId="4" fillId="6" borderId="5" xfId="0" applyFont="1" applyFill="1" applyBorder="1" applyAlignment="1">
      <alignment horizontal="left" vertical="center" wrapText="1"/>
    </xf>
    <xf numFmtId="3" fontId="11" fillId="6" borderId="9" xfId="0" applyNumberFormat="1" applyFont="1" applyFill="1" applyBorder="1" applyAlignment="1">
      <alignment horizontal="center" vertical="center"/>
    </xf>
    <xf numFmtId="3" fontId="5" fillId="0" borderId="0" xfId="0" applyNumberFormat="1" applyFont="1" applyAlignment="1">
      <alignment horizontal="center" vertical="center"/>
    </xf>
    <xf numFmtId="0" fontId="5" fillId="7" borderId="1" xfId="0" applyFont="1" applyFill="1" applyBorder="1" applyAlignment="1">
      <alignment horizontal="center" vertical="center"/>
    </xf>
    <xf numFmtId="0" fontId="5" fillId="8" borderId="1" xfId="0" applyFont="1" applyFill="1" applyBorder="1" applyAlignment="1">
      <alignment horizontal="center" vertical="center"/>
    </xf>
    <xf numFmtId="0" fontId="4" fillId="0" borderId="1" xfId="0" applyFont="1" applyBorder="1" applyAlignment="1"/>
    <xf numFmtId="0" fontId="5" fillId="6" borderId="1" xfId="0" applyFont="1" applyFill="1" applyBorder="1" applyAlignment="1">
      <alignment horizontal="center" vertical="center"/>
    </xf>
    <xf numFmtId="0" fontId="4" fillId="6" borderId="1" xfId="0" applyFont="1" applyFill="1" applyBorder="1" applyAlignment="1">
      <alignment horizontal="left" vertical="center" wrapText="1"/>
    </xf>
    <xf numFmtId="0" fontId="4" fillId="6" borderId="1" xfId="0" applyFont="1" applyFill="1" applyBorder="1" applyAlignment="1">
      <alignment horizontal="left" vertical="center"/>
    </xf>
    <xf numFmtId="0" fontId="5" fillId="5" borderId="1" xfId="0" applyFont="1" applyFill="1" applyBorder="1" applyAlignment="1">
      <alignment horizontal="center" vertical="center"/>
    </xf>
    <xf numFmtId="0" fontId="13" fillId="0" borderId="0" xfId="0" applyFont="1"/>
    <xf numFmtId="0" fontId="14" fillId="0" borderId="0" xfId="0" applyFont="1"/>
    <xf numFmtId="0" fontId="5" fillId="8" borderId="9" xfId="0" applyFont="1" applyFill="1" applyBorder="1" applyAlignment="1">
      <alignment horizontal="center" vertical="center"/>
    </xf>
    <xf numFmtId="3" fontId="5" fillId="8" borderId="9" xfId="0" applyNumberFormat="1" applyFont="1" applyFill="1" applyBorder="1" applyAlignment="1">
      <alignment horizontal="center" vertical="center"/>
    </xf>
    <xf numFmtId="0" fontId="4" fillId="6" borderId="14" xfId="0" applyFont="1" applyFill="1" applyBorder="1" applyAlignment="1">
      <alignment horizontal="center" vertical="center" wrapText="1"/>
    </xf>
    <xf numFmtId="0" fontId="4" fillId="6" borderId="14" xfId="0" applyFont="1" applyFill="1" applyBorder="1" applyAlignment="1">
      <alignment horizontal="left" vertical="center" wrapText="1"/>
    </xf>
    <xf numFmtId="3" fontId="4" fillId="6" borderId="14" xfId="0" applyNumberFormat="1" applyFont="1" applyFill="1" applyBorder="1" applyAlignment="1">
      <alignment horizontal="center" vertical="center" wrapText="1"/>
    </xf>
    <xf numFmtId="3" fontId="15" fillId="11" borderId="1" xfId="0" applyNumberFormat="1" applyFont="1" applyFill="1" applyBorder="1" applyAlignment="1">
      <alignment horizontal="center" vertical="center"/>
    </xf>
    <xf numFmtId="3" fontId="5" fillId="14" borderId="9" xfId="0" applyNumberFormat="1" applyFont="1" applyFill="1" applyBorder="1" applyAlignment="1">
      <alignment horizontal="center" vertical="center"/>
    </xf>
    <xf numFmtId="0" fontId="4" fillId="6" borderId="1" xfId="0" applyFont="1" applyFill="1" applyBorder="1" applyAlignment="1">
      <alignment horizontal="left" vertical="center"/>
    </xf>
    <xf numFmtId="0" fontId="5" fillId="5" borderId="1" xfId="0" applyFont="1" applyFill="1" applyBorder="1" applyAlignment="1">
      <alignment horizontal="center" vertical="center"/>
    </xf>
    <xf numFmtId="3" fontId="1" fillId="6" borderId="0" xfId="0" applyNumberFormat="1" applyFont="1" applyFill="1"/>
    <xf numFmtId="3" fontId="4" fillId="0" borderId="0" xfId="0" applyNumberFormat="1" applyFont="1"/>
    <xf numFmtId="3" fontId="3" fillId="0" borderId="0" xfId="0" applyNumberFormat="1" applyFont="1" applyAlignment="1">
      <alignment horizontal="center" vertical="center"/>
    </xf>
    <xf numFmtId="0" fontId="5" fillId="5" borderId="19" xfId="0" applyFont="1" applyFill="1" applyBorder="1" applyAlignment="1">
      <alignment horizontal="center" vertical="center"/>
    </xf>
    <xf numFmtId="3" fontId="5" fillId="5" borderId="19" xfId="0" applyNumberFormat="1" applyFont="1" applyFill="1" applyBorder="1" applyAlignment="1">
      <alignment horizontal="center" vertical="center"/>
    </xf>
    <xf numFmtId="0" fontId="4" fillId="6" borderId="18" xfId="0" applyFont="1" applyFill="1" applyBorder="1" applyAlignment="1">
      <alignment horizontal="left" vertical="center" wrapText="1"/>
    </xf>
    <xf numFmtId="3" fontId="5" fillId="6" borderId="18" xfId="0" applyNumberFormat="1" applyFont="1" applyFill="1" applyBorder="1" applyAlignment="1">
      <alignment horizontal="center" vertical="center"/>
    </xf>
    <xf numFmtId="0" fontId="5" fillId="5" borderId="18" xfId="0" applyFont="1" applyFill="1" applyBorder="1" applyAlignment="1">
      <alignment horizontal="center" vertical="center" wrapText="1"/>
    </xf>
    <xf numFmtId="3" fontId="5" fillId="5" borderId="18" xfId="0" applyNumberFormat="1" applyFont="1" applyFill="1" applyBorder="1" applyAlignment="1">
      <alignment horizontal="center" vertical="center"/>
    </xf>
    <xf numFmtId="0" fontId="4" fillId="0" borderId="1" xfId="0" applyFont="1" applyBorder="1" applyAlignment="1">
      <alignment vertical="center" wrapText="1"/>
    </xf>
    <xf numFmtId="3" fontId="15" fillId="0" borderId="1" xfId="0" applyNumberFormat="1" applyFont="1" applyBorder="1" applyAlignment="1">
      <alignment horizontal="center" vertical="center"/>
    </xf>
    <xf numFmtId="3" fontId="15" fillId="0" borderId="1" xfId="0" applyNumberFormat="1" applyFont="1" applyBorder="1" applyAlignment="1">
      <alignment horizontal="center" vertical="center" wrapText="1"/>
    </xf>
    <xf numFmtId="3" fontId="15" fillId="6" borderId="1" xfId="0" applyNumberFormat="1" applyFont="1" applyFill="1" applyBorder="1" applyAlignment="1">
      <alignment horizontal="center" vertical="center" wrapText="1"/>
    </xf>
    <xf numFmtId="3" fontId="14" fillId="0" borderId="1" xfId="0" applyNumberFormat="1" applyFont="1" applyBorder="1" applyAlignment="1">
      <alignment horizontal="center" vertical="center" wrapText="1"/>
    </xf>
    <xf numFmtId="3" fontId="14" fillId="0" borderId="1" xfId="0" applyNumberFormat="1" applyFont="1" applyBorder="1" applyAlignment="1">
      <alignment horizontal="center" vertical="center"/>
    </xf>
    <xf numFmtId="3" fontId="14" fillId="6" borderId="1" xfId="0" applyNumberFormat="1" applyFont="1" applyFill="1" applyBorder="1" applyAlignment="1">
      <alignment horizontal="center" vertical="center"/>
    </xf>
    <xf numFmtId="3" fontId="15" fillId="6" borderId="1" xfId="0" applyNumberFormat="1" applyFont="1" applyFill="1" applyBorder="1" applyAlignment="1">
      <alignment horizontal="center" vertical="center"/>
    </xf>
    <xf numFmtId="3" fontId="14" fillId="0" borderId="1" xfId="0" applyNumberFormat="1" applyFont="1" applyBorder="1" applyAlignment="1">
      <alignment horizontal="center"/>
    </xf>
    <xf numFmtId="3" fontId="17" fillId="0" borderId="1" xfId="0" applyNumberFormat="1" applyFont="1" applyBorder="1" applyAlignment="1">
      <alignment horizontal="center" vertical="center"/>
    </xf>
    <xf numFmtId="3" fontId="14" fillId="0" borderId="1" xfId="0" applyNumberFormat="1" applyFont="1" applyBorder="1" applyAlignment="1"/>
    <xf numFmtId="0" fontId="15" fillId="6" borderId="5" xfId="0" applyFont="1" applyFill="1" applyBorder="1" applyAlignment="1">
      <alignment horizontal="center" vertical="center"/>
    </xf>
    <xf numFmtId="3" fontId="15" fillId="6" borderId="9" xfId="0" applyNumberFormat="1" applyFont="1" applyFill="1" applyBorder="1" applyAlignment="1">
      <alignment horizontal="center" vertical="center"/>
    </xf>
    <xf numFmtId="0" fontId="14" fillId="6" borderId="1" xfId="0" applyFont="1" applyFill="1" applyBorder="1" applyAlignment="1">
      <alignment horizontal="left" vertical="center"/>
    </xf>
    <xf numFmtId="3" fontId="15" fillId="5" borderId="1" xfId="0" applyNumberFormat="1" applyFont="1" applyFill="1" applyBorder="1" applyAlignment="1">
      <alignment horizontal="center" vertical="center"/>
    </xf>
    <xf numFmtId="0" fontId="14" fillId="6" borderId="14" xfId="0" applyFont="1" applyFill="1" applyBorder="1" applyAlignment="1">
      <alignment horizontal="center" vertical="center" wrapText="1"/>
    </xf>
    <xf numFmtId="3" fontId="15" fillId="6" borderId="18" xfId="0" applyNumberFormat="1" applyFont="1" applyFill="1" applyBorder="1" applyAlignment="1">
      <alignment horizontal="center" vertical="center"/>
    </xf>
    <xf numFmtId="3" fontId="15" fillId="5" borderId="18" xfId="0" applyNumberFormat="1" applyFont="1" applyFill="1" applyBorder="1" applyAlignment="1">
      <alignment horizontal="center" vertical="center"/>
    </xf>
    <xf numFmtId="3" fontId="14" fillId="0" borderId="0" xfId="0" applyNumberFormat="1" applyFont="1"/>
    <xf numFmtId="0" fontId="5" fillId="15" borderId="5" xfId="0" applyFont="1" applyFill="1" applyBorder="1" applyAlignment="1">
      <alignment horizontal="right" vertical="center" wrapText="1"/>
    </xf>
    <xf numFmtId="0" fontId="5" fillId="15" borderId="5" xfId="0" applyFont="1" applyFill="1" applyBorder="1" applyAlignment="1">
      <alignment horizontal="center" vertical="center" wrapText="1"/>
    </xf>
    <xf numFmtId="3" fontId="5" fillId="15" borderId="5" xfId="0" applyNumberFormat="1" applyFont="1" applyFill="1" applyBorder="1" applyAlignment="1">
      <alignment horizontal="center" vertical="center" wrapText="1"/>
    </xf>
    <xf numFmtId="3" fontId="15" fillId="15" borderId="5" xfId="0" applyNumberFormat="1" applyFont="1" applyFill="1" applyBorder="1" applyAlignment="1">
      <alignment horizontal="center" vertical="center" wrapText="1"/>
    </xf>
    <xf numFmtId="0" fontId="5" fillId="15" borderId="1" xfId="0" applyFont="1" applyFill="1" applyBorder="1" applyAlignment="1">
      <alignment horizontal="right" vertical="center" wrapText="1"/>
    </xf>
    <xf numFmtId="3" fontId="5" fillId="15" borderId="1" xfId="0" applyNumberFormat="1" applyFont="1" applyFill="1" applyBorder="1" applyAlignment="1">
      <alignment horizontal="center" vertical="center"/>
    </xf>
    <xf numFmtId="3" fontId="15" fillId="15" borderId="1" xfId="0" applyNumberFormat="1" applyFont="1" applyFill="1" applyBorder="1" applyAlignment="1">
      <alignment horizontal="center" vertical="center"/>
    </xf>
    <xf numFmtId="0" fontId="5" fillId="16" borderId="1" xfId="0" applyFont="1" applyFill="1" applyBorder="1" applyAlignment="1">
      <alignment horizontal="center" vertical="center" wrapText="1"/>
    </xf>
    <xf numFmtId="3" fontId="5" fillId="17" borderId="1" xfId="0" applyNumberFormat="1" applyFont="1" applyFill="1" applyBorder="1" applyAlignment="1">
      <alignment horizontal="center" vertical="center" wrapText="1"/>
    </xf>
    <xf numFmtId="3" fontId="5" fillId="18" borderId="1" xfId="0" applyNumberFormat="1" applyFont="1" applyFill="1" applyBorder="1" applyAlignment="1">
      <alignment horizontal="center" vertical="center" wrapText="1"/>
    </xf>
    <xf numFmtId="0" fontId="20" fillId="0" borderId="1" xfId="0" applyFont="1" applyBorder="1" applyAlignment="1">
      <alignment horizontal="center" vertical="center" wrapText="1"/>
    </xf>
    <xf numFmtId="3" fontId="20" fillId="0" borderId="1" xfId="0" applyNumberFormat="1" applyFont="1" applyBorder="1" applyAlignment="1">
      <alignment horizontal="center" vertical="center" wrapText="1"/>
    </xf>
    <xf numFmtId="3" fontId="20" fillId="3" borderId="1" xfId="0" applyNumberFormat="1" applyFont="1" applyFill="1" applyBorder="1" applyAlignment="1">
      <alignment horizontal="center" vertical="center" wrapText="1"/>
    </xf>
    <xf numFmtId="3" fontId="20" fillId="14" borderId="1" xfId="0" applyNumberFormat="1" applyFont="1" applyFill="1" applyBorder="1" applyAlignment="1">
      <alignment horizontal="center" vertical="center" wrapText="1"/>
    </xf>
    <xf numFmtId="3" fontId="5" fillId="19" borderId="1" xfId="0" applyNumberFormat="1" applyFont="1" applyFill="1" applyBorder="1" applyAlignment="1">
      <alignment horizontal="center" vertical="center" wrapText="1"/>
    </xf>
    <xf numFmtId="3" fontId="20" fillId="6" borderId="1" xfId="0" applyNumberFormat="1" applyFont="1" applyFill="1" applyBorder="1" applyAlignment="1">
      <alignment horizontal="center" vertical="center"/>
    </xf>
    <xf numFmtId="3" fontId="20" fillId="2" borderId="1" xfId="0" applyNumberFormat="1" applyFont="1" applyFill="1" applyBorder="1" applyAlignment="1">
      <alignment horizontal="center" vertical="center"/>
    </xf>
    <xf numFmtId="3" fontId="5" fillId="16" borderId="1" xfId="0" applyNumberFormat="1" applyFont="1" applyFill="1" applyBorder="1" applyAlignment="1">
      <alignment horizontal="center" vertical="center" wrapText="1"/>
    </xf>
    <xf numFmtId="3" fontId="21" fillId="0" borderId="1" xfId="0" applyNumberFormat="1" applyFont="1" applyBorder="1" applyAlignment="1">
      <alignment horizontal="center" vertical="center"/>
    </xf>
    <xf numFmtId="3" fontId="21" fillId="6" borderId="1" xfId="0" applyNumberFormat="1" applyFont="1" applyFill="1" applyBorder="1" applyAlignment="1">
      <alignment horizontal="center" vertical="center"/>
    </xf>
    <xf numFmtId="3" fontId="5" fillId="20" borderId="1" xfId="0" applyNumberFormat="1" applyFont="1" applyFill="1" applyBorder="1" applyAlignment="1">
      <alignment horizontal="center" vertical="center" wrapText="1"/>
    </xf>
    <xf numFmtId="3" fontId="5" fillId="21" borderId="1" xfId="0" applyNumberFormat="1" applyFont="1" applyFill="1" applyBorder="1" applyAlignment="1">
      <alignment horizontal="center" vertical="center" wrapText="1"/>
    </xf>
    <xf numFmtId="3" fontId="20" fillId="11" borderId="1" xfId="0" applyNumberFormat="1" applyFont="1" applyFill="1" applyBorder="1" applyAlignment="1">
      <alignment horizontal="center" vertical="center"/>
    </xf>
    <xf numFmtId="3" fontId="20" fillId="13" borderId="1" xfId="0" applyNumberFormat="1" applyFont="1" applyFill="1" applyBorder="1" applyAlignment="1">
      <alignment horizontal="center" vertical="center"/>
    </xf>
    <xf numFmtId="3" fontId="5" fillId="22" borderId="1" xfId="0" applyNumberFormat="1" applyFont="1" applyFill="1" applyBorder="1" applyAlignment="1">
      <alignment horizontal="center" vertical="center" wrapText="1"/>
    </xf>
    <xf numFmtId="3" fontId="5" fillId="23" borderId="1" xfId="0" applyNumberFormat="1" applyFont="1" applyFill="1" applyBorder="1" applyAlignment="1">
      <alignment horizontal="center" vertical="center" wrapText="1"/>
    </xf>
    <xf numFmtId="0" fontId="5" fillId="14" borderId="9" xfId="0" applyFont="1" applyFill="1" applyBorder="1" applyAlignment="1">
      <alignment horizontal="center" vertical="center" wrapText="1"/>
    </xf>
    <xf numFmtId="3" fontId="20" fillId="14" borderId="9" xfId="0" applyNumberFormat="1" applyFont="1" applyFill="1" applyBorder="1" applyAlignment="1">
      <alignment horizontal="center" vertical="center"/>
    </xf>
    <xf numFmtId="3" fontId="20" fillId="14" borderId="1" xfId="0" applyNumberFormat="1" applyFont="1" applyFill="1" applyBorder="1" applyAlignment="1">
      <alignment horizontal="center" vertical="center"/>
    </xf>
    <xf numFmtId="3" fontId="5" fillId="24" borderId="1" xfId="0" applyNumberFormat="1" applyFont="1" applyFill="1" applyBorder="1" applyAlignment="1">
      <alignment horizontal="center" vertical="center" wrapText="1"/>
    </xf>
    <xf numFmtId="3" fontId="20" fillId="8" borderId="1" xfId="0" applyNumberFormat="1" applyFont="1" applyFill="1" applyBorder="1" applyAlignment="1">
      <alignment horizontal="center" vertical="center"/>
    </xf>
    <xf numFmtId="3" fontId="20" fillId="5" borderId="1" xfId="0" applyNumberFormat="1" applyFont="1" applyFill="1" applyBorder="1" applyAlignment="1">
      <alignment horizontal="center" vertical="center"/>
    </xf>
    <xf numFmtId="3" fontId="5" fillId="25" borderId="1" xfId="0" applyNumberFormat="1" applyFont="1" applyFill="1" applyBorder="1" applyAlignment="1">
      <alignment horizontal="center" vertical="center" wrapText="1"/>
    </xf>
    <xf numFmtId="3" fontId="5" fillId="26" borderId="1" xfId="0" applyNumberFormat="1" applyFont="1" applyFill="1" applyBorder="1" applyAlignment="1">
      <alignment horizontal="center" vertical="center" wrapText="1"/>
    </xf>
    <xf numFmtId="3" fontId="21" fillId="6" borderId="14" xfId="0" applyNumberFormat="1" applyFont="1" applyFill="1" applyBorder="1" applyAlignment="1">
      <alignment horizontal="center" vertical="center" wrapText="1"/>
    </xf>
    <xf numFmtId="3" fontId="20" fillId="5" borderId="19" xfId="0" applyNumberFormat="1" applyFont="1" applyFill="1" applyBorder="1" applyAlignment="1">
      <alignment horizontal="center" vertical="center"/>
    </xf>
    <xf numFmtId="3" fontId="20" fillId="8" borderId="9" xfId="0" applyNumberFormat="1" applyFont="1" applyFill="1" applyBorder="1" applyAlignment="1">
      <alignment horizontal="center" vertical="center"/>
    </xf>
    <xf numFmtId="3" fontId="5" fillId="20" borderId="20" xfId="0" applyNumberFormat="1" applyFont="1" applyFill="1" applyBorder="1" applyAlignment="1">
      <alignment horizontal="center" vertical="center" wrapText="1"/>
    </xf>
    <xf numFmtId="0" fontId="5" fillId="27" borderId="0" xfId="0" applyFont="1" applyFill="1" applyBorder="1" applyAlignment="1">
      <alignment horizontal="center" vertical="center" wrapText="1"/>
    </xf>
    <xf numFmtId="3" fontId="5" fillId="27" borderId="0" xfId="0" applyNumberFormat="1" applyFont="1" applyFill="1" applyBorder="1" applyAlignment="1">
      <alignment horizontal="center" vertical="center"/>
    </xf>
    <xf numFmtId="3" fontId="5" fillId="28" borderId="0" xfId="0" applyNumberFormat="1" applyFont="1" applyFill="1" applyBorder="1" applyAlignment="1">
      <alignment horizontal="center" vertical="center" wrapText="1"/>
    </xf>
    <xf numFmtId="3" fontId="3" fillId="27" borderId="0" xfId="0" applyNumberFormat="1" applyFont="1" applyFill="1" applyBorder="1" applyAlignment="1">
      <alignment horizontal="center" vertical="center"/>
    </xf>
    <xf numFmtId="3" fontId="20" fillId="7" borderId="1" xfId="0" applyNumberFormat="1" applyFont="1" applyFill="1" applyBorder="1" applyAlignment="1">
      <alignment horizontal="center" vertical="center"/>
    </xf>
    <xf numFmtId="0" fontId="5" fillId="6" borderId="18" xfId="0" applyFont="1" applyFill="1" applyBorder="1" applyAlignment="1">
      <alignment horizontal="center" vertical="center" wrapText="1"/>
    </xf>
    <xf numFmtId="0" fontId="5" fillId="6" borderId="18" xfId="0" applyFont="1" applyFill="1" applyBorder="1" applyAlignment="1">
      <alignment horizontal="center" vertical="center"/>
    </xf>
    <xf numFmtId="0" fontId="4" fillId="6" borderId="18" xfId="0" applyFont="1" applyFill="1" applyBorder="1" applyAlignment="1">
      <alignment horizontal="left" vertical="center" wrapText="1"/>
    </xf>
    <xf numFmtId="0" fontId="4" fillId="6" borderId="18" xfId="0" applyFont="1" applyFill="1" applyBorder="1" applyAlignment="1">
      <alignment horizontal="left" vertical="center"/>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4" fillId="6" borderId="2" xfId="0" applyFont="1" applyFill="1" applyBorder="1" applyAlignment="1">
      <alignment horizontal="left" vertical="center" wrapText="1"/>
    </xf>
    <xf numFmtId="0" fontId="4" fillId="6" borderId="3" xfId="0" applyFont="1" applyFill="1" applyBorder="1" applyAlignment="1">
      <alignment horizontal="left" vertical="center"/>
    </xf>
    <xf numFmtId="0" fontId="4" fillId="6" borderId="4" xfId="0" applyFont="1" applyFill="1" applyBorder="1" applyAlignment="1">
      <alignment horizontal="left" vertical="center"/>
    </xf>
    <xf numFmtId="0" fontId="4" fillId="6" borderId="3" xfId="0" applyFont="1" applyFill="1" applyBorder="1" applyAlignment="1">
      <alignment horizontal="left" vertical="center" wrapText="1"/>
    </xf>
    <xf numFmtId="0" fontId="4" fillId="6" borderId="4" xfId="0" applyFont="1" applyFill="1" applyBorder="1" applyAlignment="1">
      <alignment horizontal="left" vertical="center" wrapText="1"/>
    </xf>
    <xf numFmtId="0" fontId="5" fillId="5" borderId="6"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4" fillId="5" borderId="15" xfId="0" applyFont="1" applyFill="1" applyBorder="1" applyAlignment="1">
      <alignment horizontal="left" vertical="center" wrapText="1"/>
    </xf>
    <xf numFmtId="0" fontId="4" fillId="5" borderId="16" xfId="0" applyFont="1" applyFill="1" applyBorder="1" applyAlignment="1">
      <alignment horizontal="left" vertical="center" wrapText="1"/>
    </xf>
    <xf numFmtId="0" fontId="4" fillId="5" borderId="17"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6" borderId="1" xfId="0" applyFont="1" applyFill="1" applyBorder="1" applyAlignment="1">
      <alignment horizontal="left"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4" fillId="13" borderId="2" xfId="0" applyFont="1" applyFill="1" applyBorder="1" applyAlignment="1">
      <alignment horizontal="left" vertical="center" wrapText="1"/>
    </xf>
    <xf numFmtId="0" fontId="4" fillId="13" borderId="3" xfId="0" applyFont="1" applyFill="1" applyBorder="1" applyAlignment="1">
      <alignment horizontal="left" vertical="center" wrapText="1"/>
    </xf>
    <xf numFmtId="0" fontId="4" fillId="13" borderId="4" xfId="0" applyFont="1" applyFill="1" applyBorder="1" applyAlignment="1">
      <alignment horizontal="lef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7" borderId="2" xfId="0" applyFont="1" applyFill="1" applyBorder="1" applyAlignment="1">
      <alignment horizontal="center" vertical="center"/>
    </xf>
    <xf numFmtId="0" fontId="5" fillId="7" borderId="3" xfId="0" applyFont="1" applyFill="1" applyBorder="1" applyAlignment="1">
      <alignment horizontal="center" vertical="center"/>
    </xf>
    <xf numFmtId="0" fontId="5" fillId="7" borderId="4" xfId="0" applyFont="1" applyFill="1" applyBorder="1" applyAlignment="1">
      <alignment horizontal="center" vertical="center"/>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4"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12" borderId="2" xfId="0" applyFont="1" applyFill="1" applyBorder="1" applyAlignment="1">
      <alignment horizontal="center" vertical="center" wrapText="1"/>
    </xf>
    <xf numFmtId="0" fontId="5" fillId="12" borderId="3" xfId="0" applyFont="1" applyFill="1" applyBorder="1" applyAlignment="1">
      <alignment horizontal="center" vertical="center" wrapText="1"/>
    </xf>
    <xf numFmtId="0" fontId="5" fillId="12" borderId="4" xfId="0" applyFont="1" applyFill="1" applyBorder="1" applyAlignment="1">
      <alignment horizontal="center" vertical="center" wrapText="1"/>
    </xf>
    <xf numFmtId="0" fontId="5" fillId="13" borderId="2" xfId="0" applyFont="1" applyFill="1" applyBorder="1" applyAlignment="1">
      <alignment horizontal="center" vertical="center" wrapText="1"/>
    </xf>
    <xf numFmtId="0" fontId="5" fillId="13" borderId="3" xfId="0" applyFont="1" applyFill="1" applyBorder="1" applyAlignment="1">
      <alignment horizontal="center" vertical="center" wrapText="1"/>
    </xf>
    <xf numFmtId="0" fontId="5" fillId="13" borderId="4" xfId="0" applyFont="1" applyFill="1" applyBorder="1" applyAlignment="1">
      <alignment horizontal="center" vertical="center" wrapText="1"/>
    </xf>
    <xf numFmtId="0" fontId="4" fillId="13" borderId="6" xfId="0" applyFont="1" applyFill="1" applyBorder="1" applyAlignment="1">
      <alignment horizontal="left" vertical="center" wrapText="1"/>
    </xf>
    <xf numFmtId="0" fontId="4" fillId="13" borderId="7" xfId="0" applyFont="1" applyFill="1" applyBorder="1" applyAlignment="1">
      <alignment horizontal="left" vertical="center" wrapText="1"/>
    </xf>
    <xf numFmtId="0" fontId="4" fillId="13" borderId="8"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4" fillId="6" borderId="10" xfId="0" applyFont="1" applyFill="1" applyBorder="1" applyAlignment="1">
      <alignment horizontal="left" vertical="center" wrapText="1"/>
    </xf>
    <xf numFmtId="0" fontId="4" fillId="6" borderId="11" xfId="0" applyFont="1" applyFill="1" applyBorder="1" applyAlignment="1">
      <alignment horizontal="left" vertical="center" wrapText="1"/>
    </xf>
    <xf numFmtId="0" fontId="4" fillId="6" borderId="12" xfId="0" applyFont="1" applyFill="1" applyBorder="1" applyAlignment="1">
      <alignment horizontal="left" vertical="center" wrapText="1"/>
    </xf>
    <xf numFmtId="0" fontId="18" fillId="0" borderId="0" xfId="0" applyFont="1" applyAlignment="1">
      <alignment horizontal="right" wrapText="1"/>
    </xf>
    <xf numFmtId="0" fontId="18" fillId="0" borderId="0" xfId="0" applyFont="1" applyAlignment="1">
      <alignment horizontal="right"/>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7" borderId="13" xfId="0" applyFont="1" applyFill="1" applyBorder="1" applyAlignment="1">
      <alignment horizontal="center" vertical="center" wrapText="1"/>
    </xf>
    <xf numFmtId="0" fontId="5" fillId="6" borderId="2" xfId="0" applyFont="1" applyFill="1" applyBorder="1" applyAlignment="1">
      <alignment horizontal="left" vertical="center" wrapText="1"/>
    </xf>
    <xf numFmtId="0" fontId="5" fillId="6" borderId="3" xfId="0" applyFont="1" applyFill="1" applyBorder="1" applyAlignment="1">
      <alignment horizontal="left" vertical="center" wrapText="1"/>
    </xf>
    <xf numFmtId="0" fontId="5" fillId="6" borderId="4" xfId="0" applyFont="1" applyFill="1" applyBorder="1" applyAlignment="1">
      <alignment horizontal="left" vertical="center" wrapText="1"/>
    </xf>
    <xf numFmtId="0" fontId="5" fillId="11" borderId="2" xfId="0" applyFont="1" applyFill="1" applyBorder="1" applyAlignment="1">
      <alignment horizontal="center" vertical="center"/>
    </xf>
    <xf numFmtId="0" fontId="5" fillId="11" borderId="3" xfId="0" applyFont="1" applyFill="1" applyBorder="1" applyAlignment="1">
      <alignment horizontal="center" vertical="center"/>
    </xf>
    <xf numFmtId="0" fontId="5" fillId="11" borderId="4" xfId="0" applyFont="1" applyFill="1" applyBorder="1" applyAlignment="1">
      <alignment horizontal="center" vertical="center"/>
    </xf>
    <xf numFmtId="0" fontId="5" fillId="13" borderId="2" xfId="0" applyFont="1" applyFill="1" applyBorder="1" applyAlignment="1">
      <alignment horizontal="center" vertical="center"/>
    </xf>
    <xf numFmtId="0" fontId="5" fillId="13" borderId="3" xfId="0" applyFont="1" applyFill="1" applyBorder="1" applyAlignment="1">
      <alignment horizontal="center" vertical="center"/>
    </xf>
    <xf numFmtId="0" fontId="5" fillId="13" borderId="4" xfId="0" applyFont="1" applyFill="1" applyBorder="1" applyAlignment="1">
      <alignment horizontal="center" vertical="center"/>
    </xf>
    <xf numFmtId="0" fontId="5" fillId="10" borderId="2" xfId="0" applyFont="1" applyFill="1" applyBorder="1" applyAlignment="1">
      <alignment horizontal="center" vertical="center"/>
    </xf>
    <xf numFmtId="0" fontId="5" fillId="10" borderId="3" xfId="0" applyFont="1" applyFill="1" applyBorder="1" applyAlignment="1">
      <alignment horizontal="center" vertical="center"/>
    </xf>
    <xf numFmtId="0" fontId="5" fillId="10"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AF0FA"/>
      <color rgb="FFFADCCA"/>
      <color rgb="FF79DCFF"/>
      <color rgb="FFFFDED9"/>
      <color rgb="FFFEB6B4"/>
      <color rgb="FFFD7A77"/>
      <color rgb="FF29C7FF"/>
      <color rgb="FFEEC9EF"/>
      <color rgb="FFFE6858"/>
      <color rgb="FFD5F4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EB7ED-7678-4D9B-9132-FA7A8D7DCBA6}">
  <sheetPr>
    <pageSetUpPr fitToPage="1"/>
  </sheetPr>
  <dimension ref="A1:U292"/>
  <sheetViews>
    <sheetView tabSelected="1" zoomScale="93" zoomScaleNormal="93" workbookViewId="0">
      <pane ySplit="5" topLeftCell="A254" activePane="bottomLeft" state="frozen"/>
      <selection pane="bottomLeft" activeCell="Q254" sqref="Q254"/>
    </sheetView>
  </sheetViews>
  <sheetFormatPr defaultColWidth="9.140625" defaultRowHeight="15" x14ac:dyDescent="0.25"/>
  <cols>
    <col min="1" max="1" width="40.85546875" style="1" customWidth="1"/>
    <col min="2" max="2" width="15.140625" style="1" customWidth="1"/>
    <col min="3" max="3" width="13.85546875" style="1" customWidth="1"/>
    <col min="4" max="4" width="14.85546875" style="1" customWidth="1"/>
    <col min="5" max="5" width="14.85546875" style="2" customWidth="1"/>
    <col min="6" max="7" width="14.85546875" style="1" customWidth="1"/>
    <col min="8" max="8" width="14.28515625" style="1" customWidth="1"/>
    <col min="9" max="9" width="14.28515625" style="22" customWidth="1"/>
    <col min="10" max="10" width="14.28515625" style="1" customWidth="1"/>
    <col min="11" max="11" width="14.28515625" style="89" customWidth="1"/>
    <col min="12" max="13" width="14.28515625" style="1" customWidth="1"/>
    <col min="14" max="14" width="19" style="5" customWidth="1"/>
    <col min="15" max="15" width="11.42578125" bestFit="1" customWidth="1"/>
    <col min="16" max="16" width="10.140625" bestFit="1" customWidth="1"/>
    <col min="17" max="17" width="12.5703125" customWidth="1"/>
    <col min="18" max="18" width="11" style="1" bestFit="1" customWidth="1"/>
    <col min="19" max="19" width="9.85546875" style="1" bestFit="1" customWidth="1"/>
    <col min="20" max="20" width="11" style="1" bestFit="1" customWidth="1"/>
    <col min="21" max="16384" width="9.140625" style="1"/>
  </cols>
  <sheetData>
    <row r="1" spans="1:17" ht="39" customHeight="1" x14ac:dyDescent="0.25">
      <c r="A1" s="233" t="s">
        <v>230</v>
      </c>
      <c r="B1" s="234"/>
      <c r="C1" s="234"/>
      <c r="D1" s="234"/>
      <c r="E1" s="234"/>
      <c r="F1" s="234"/>
      <c r="G1" s="234"/>
      <c r="H1" s="234"/>
      <c r="I1" s="234"/>
      <c r="J1" s="234"/>
      <c r="K1" s="234"/>
      <c r="L1" s="234"/>
      <c r="M1" s="234"/>
      <c r="N1" s="234"/>
      <c r="O1" s="4"/>
    </row>
    <row r="2" spans="1:17" ht="51.6" customHeight="1" x14ac:dyDescent="0.25">
      <c r="A2" s="241" t="s">
        <v>231</v>
      </c>
      <c r="B2" s="241"/>
      <c r="C2" s="241"/>
      <c r="D2" s="241"/>
      <c r="E2" s="241"/>
      <c r="F2" s="241"/>
      <c r="G2" s="241"/>
      <c r="H2" s="241"/>
      <c r="I2" s="241"/>
      <c r="J2" s="241"/>
      <c r="K2" s="241"/>
      <c r="L2" s="241"/>
      <c r="M2" s="241"/>
      <c r="N2" s="241"/>
    </row>
    <row r="3" spans="1:17" s="22" customFormat="1" ht="30" customHeight="1" x14ac:dyDescent="0.25">
      <c r="A3" s="206" t="s">
        <v>143</v>
      </c>
      <c r="B3" s="207"/>
      <c r="C3" s="207"/>
      <c r="D3" s="207"/>
      <c r="E3" s="207"/>
      <c r="F3" s="207"/>
      <c r="G3" s="207"/>
      <c r="H3" s="207"/>
      <c r="I3" s="207"/>
      <c r="J3" s="207"/>
      <c r="K3" s="207"/>
      <c r="L3" s="207"/>
      <c r="M3" s="207"/>
      <c r="N3" s="208"/>
      <c r="O3" s="21"/>
      <c r="P3" s="21"/>
      <c r="Q3" s="21"/>
    </row>
    <row r="4" spans="1:17" s="22" customFormat="1" ht="26.25" customHeight="1" x14ac:dyDescent="0.25">
      <c r="A4" s="209" t="s">
        <v>19</v>
      </c>
      <c r="B4" s="210"/>
      <c r="C4" s="210"/>
      <c r="D4" s="210"/>
      <c r="E4" s="210"/>
      <c r="F4" s="210"/>
      <c r="G4" s="210"/>
      <c r="H4" s="210"/>
      <c r="I4" s="210"/>
      <c r="J4" s="210"/>
      <c r="K4" s="210"/>
      <c r="L4" s="210"/>
      <c r="M4" s="210"/>
      <c r="N4" s="211"/>
      <c r="O4" s="21"/>
      <c r="P4" s="21"/>
      <c r="Q4" s="21"/>
    </row>
    <row r="5" spans="1:17" s="22" customFormat="1" ht="54" customHeight="1" x14ac:dyDescent="0.25">
      <c r="A5" s="26" t="s">
        <v>0</v>
      </c>
      <c r="B5" s="26" t="s">
        <v>10</v>
      </c>
      <c r="C5" s="50" t="s">
        <v>1</v>
      </c>
      <c r="D5" s="26" t="s">
        <v>2</v>
      </c>
      <c r="E5" s="50" t="s">
        <v>12</v>
      </c>
      <c r="F5" s="26" t="s">
        <v>3</v>
      </c>
      <c r="G5" s="51" t="s">
        <v>24</v>
      </c>
      <c r="H5" s="26" t="s">
        <v>4</v>
      </c>
      <c r="I5" s="50" t="s">
        <v>210</v>
      </c>
      <c r="J5" s="26" t="s">
        <v>11</v>
      </c>
      <c r="K5" s="137" t="s">
        <v>229</v>
      </c>
      <c r="L5" s="26" t="s">
        <v>14</v>
      </c>
      <c r="M5" s="26" t="s">
        <v>18</v>
      </c>
      <c r="N5" s="134" t="s">
        <v>228</v>
      </c>
      <c r="O5" s="21"/>
      <c r="P5" s="21"/>
      <c r="Q5" s="21"/>
    </row>
    <row r="6" spans="1:17" s="52" customFormat="1" ht="24" customHeight="1" x14ac:dyDescent="0.25">
      <c r="A6" s="235" t="s">
        <v>132</v>
      </c>
      <c r="B6" s="236"/>
      <c r="C6" s="236"/>
      <c r="D6" s="236"/>
      <c r="E6" s="236"/>
      <c r="F6" s="236"/>
      <c r="G6" s="236"/>
      <c r="H6" s="236"/>
      <c r="I6" s="236"/>
      <c r="J6" s="236"/>
      <c r="K6" s="236"/>
      <c r="L6" s="236"/>
      <c r="M6" s="236"/>
      <c r="N6" s="237"/>
      <c r="O6" s="21"/>
      <c r="P6" s="21"/>
      <c r="Q6" s="21"/>
    </row>
    <row r="7" spans="1:17" s="22" customFormat="1" ht="30" customHeight="1" x14ac:dyDescent="0.25">
      <c r="A7" s="238" t="s">
        <v>158</v>
      </c>
      <c r="B7" s="239"/>
      <c r="C7" s="239"/>
      <c r="D7" s="239"/>
      <c r="E7" s="239"/>
      <c r="F7" s="239"/>
      <c r="G7" s="239"/>
      <c r="H7" s="239"/>
      <c r="I7" s="239"/>
      <c r="J7" s="239"/>
      <c r="K7" s="239"/>
      <c r="L7" s="239"/>
      <c r="M7" s="239"/>
      <c r="N7" s="240"/>
      <c r="O7" s="21"/>
      <c r="P7" s="21"/>
      <c r="Q7" s="21"/>
    </row>
    <row r="8" spans="1:17" s="22" customFormat="1" ht="34.5" customHeight="1" x14ac:dyDescent="0.25">
      <c r="A8" s="54" t="s">
        <v>5</v>
      </c>
      <c r="B8" s="25">
        <v>175675</v>
      </c>
      <c r="C8" s="25">
        <v>0</v>
      </c>
      <c r="D8" s="25"/>
      <c r="E8" s="7"/>
      <c r="F8" s="25"/>
      <c r="G8" s="25"/>
      <c r="H8" s="25"/>
      <c r="I8" s="25"/>
      <c r="J8" s="25"/>
      <c r="K8" s="109"/>
      <c r="L8" s="25"/>
      <c r="M8" s="25"/>
      <c r="N8" s="134"/>
      <c r="O8" s="21"/>
      <c r="P8" s="21"/>
      <c r="Q8" s="21"/>
    </row>
    <row r="9" spans="1:17" s="22" customFormat="1" ht="65.25" customHeight="1" x14ac:dyDescent="0.25">
      <c r="A9" s="191" t="s">
        <v>159</v>
      </c>
      <c r="B9" s="192"/>
      <c r="C9" s="192"/>
      <c r="D9" s="192"/>
      <c r="E9" s="192"/>
      <c r="F9" s="192"/>
      <c r="G9" s="192"/>
      <c r="H9" s="192"/>
      <c r="I9" s="192"/>
      <c r="J9" s="192"/>
      <c r="K9" s="192"/>
      <c r="L9" s="192"/>
      <c r="M9" s="192"/>
      <c r="N9" s="193"/>
      <c r="O9" s="21"/>
      <c r="P9" s="21"/>
      <c r="Q9" s="21"/>
    </row>
    <row r="10" spans="1:17" s="22" customFormat="1" ht="30" x14ac:dyDescent="0.25">
      <c r="A10" s="54" t="s">
        <v>5</v>
      </c>
      <c r="B10" s="27"/>
      <c r="C10" s="27"/>
      <c r="D10" s="27">
        <v>329922</v>
      </c>
      <c r="E10" s="29">
        <v>280329</v>
      </c>
      <c r="F10" s="27">
        <v>423630</v>
      </c>
      <c r="G10" s="55">
        <v>423630</v>
      </c>
      <c r="H10" s="27"/>
      <c r="I10" s="27"/>
      <c r="J10" s="27"/>
      <c r="K10" s="110"/>
      <c r="L10" s="27"/>
      <c r="M10" s="27"/>
      <c r="N10" s="134"/>
      <c r="O10" s="21"/>
      <c r="P10" s="21"/>
      <c r="Q10" s="21"/>
    </row>
    <row r="11" spans="1:17" s="22" customFormat="1" ht="66.75" customHeight="1" x14ac:dyDescent="0.25">
      <c r="A11" s="191" t="s">
        <v>160</v>
      </c>
      <c r="B11" s="192"/>
      <c r="C11" s="192"/>
      <c r="D11" s="192"/>
      <c r="E11" s="192"/>
      <c r="F11" s="192"/>
      <c r="G11" s="192"/>
      <c r="H11" s="192"/>
      <c r="I11" s="192"/>
      <c r="J11" s="192"/>
      <c r="K11" s="192"/>
      <c r="L11" s="192"/>
      <c r="M11" s="192"/>
      <c r="N11" s="193"/>
      <c r="O11" s="21"/>
      <c r="P11" s="21"/>
      <c r="Q11" s="21"/>
    </row>
    <row r="12" spans="1:17" s="22" customFormat="1" ht="30" x14ac:dyDescent="0.25">
      <c r="A12" s="54" t="s">
        <v>6</v>
      </c>
      <c r="B12" s="27"/>
      <c r="C12" s="27"/>
      <c r="D12" s="27">
        <v>536128</v>
      </c>
      <c r="E12" s="29">
        <v>376638</v>
      </c>
      <c r="F12" s="27"/>
      <c r="G12" s="27"/>
      <c r="H12" s="27"/>
      <c r="I12" s="27"/>
      <c r="J12" s="27"/>
      <c r="K12" s="110"/>
      <c r="L12" s="27"/>
      <c r="M12" s="27"/>
      <c r="N12" s="134"/>
      <c r="O12" s="21"/>
      <c r="P12" s="21"/>
      <c r="Q12" s="21"/>
    </row>
    <row r="13" spans="1:17" s="22" customFormat="1" ht="26.45" customHeight="1" x14ac:dyDescent="0.25">
      <c r="A13" s="191" t="s">
        <v>161</v>
      </c>
      <c r="B13" s="192"/>
      <c r="C13" s="192"/>
      <c r="D13" s="192"/>
      <c r="E13" s="192"/>
      <c r="F13" s="192"/>
      <c r="G13" s="192"/>
      <c r="H13" s="192"/>
      <c r="I13" s="192"/>
      <c r="J13" s="192"/>
      <c r="K13" s="192"/>
      <c r="L13" s="192"/>
      <c r="M13" s="192"/>
      <c r="N13" s="193"/>
      <c r="O13" s="21"/>
      <c r="P13" s="21"/>
      <c r="Q13" s="21"/>
    </row>
    <row r="14" spans="1:17" s="22" customFormat="1" ht="30" x14ac:dyDescent="0.25">
      <c r="A14" s="54" t="s">
        <v>5</v>
      </c>
      <c r="B14" s="27"/>
      <c r="C14" s="27"/>
      <c r="D14" s="27"/>
      <c r="E14" s="29"/>
      <c r="F14" s="29">
        <v>49594</v>
      </c>
      <c r="G14" s="55">
        <v>49594</v>
      </c>
      <c r="H14" s="27"/>
      <c r="I14" s="27"/>
      <c r="J14" s="27"/>
      <c r="K14" s="110"/>
      <c r="L14" s="27"/>
      <c r="M14" s="27"/>
      <c r="N14" s="134"/>
      <c r="O14" s="21"/>
      <c r="P14" s="21"/>
      <c r="Q14" s="21"/>
    </row>
    <row r="15" spans="1:17" s="22" customFormat="1" ht="37.5" customHeight="1" x14ac:dyDescent="0.25">
      <c r="A15" s="191" t="s">
        <v>162</v>
      </c>
      <c r="B15" s="192"/>
      <c r="C15" s="192"/>
      <c r="D15" s="192"/>
      <c r="E15" s="192"/>
      <c r="F15" s="192"/>
      <c r="G15" s="192"/>
      <c r="H15" s="192"/>
      <c r="I15" s="192"/>
      <c r="J15" s="192"/>
      <c r="K15" s="192"/>
      <c r="L15" s="192"/>
      <c r="M15" s="192"/>
      <c r="N15" s="193"/>
      <c r="O15" s="21"/>
      <c r="P15" s="21"/>
      <c r="Q15" s="21"/>
    </row>
    <row r="16" spans="1:17" s="22" customFormat="1" ht="34.5" customHeight="1" x14ac:dyDescent="0.25">
      <c r="A16" s="54" t="s">
        <v>5</v>
      </c>
      <c r="B16" s="27"/>
      <c r="C16" s="27"/>
      <c r="D16" s="27"/>
      <c r="E16" s="29"/>
      <c r="F16" s="29">
        <v>559273</v>
      </c>
      <c r="G16" s="55">
        <v>122900.85</v>
      </c>
      <c r="H16" s="27"/>
      <c r="I16" s="27"/>
      <c r="J16" s="27"/>
      <c r="K16" s="110"/>
      <c r="L16" s="27"/>
      <c r="M16" s="27"/>
      <c r="N16" s="134"/>
      <c r="O16" s="21"/>
      <c r="P16" s="21"/>
      <c r="Q16" s="57"/>
    </row>
    <row r="17" spans="1:17" s="22" customFormat="1" ht="53.1" customHeight="1" x14ac:dyDescent="0.25">
      <c r="A17" s="242" t="s">
        <v>23</v>
      </c>
      <c r="B17" s="243"/>
      <c r="C17" s="243"/>
      <c r="D17" s="243"/>
      <c r="E17" s="243"/>
      <c r="F17" s="243"/>
      <c r="G17" s="243"/>
      <c r="H17" s="243"/>
      <c r="I17" s="243"/>
      <c r="J17" s="243"/>
      <c r="K17" s="243"/>
      <c r="L17" s="243"/>
      <c r="M17" s="243"/>
      <c r="N17" s="244"/>
      <c r="O17" s="21"/>
      <c r="P17" s="21"/>
      <c r="Q17" s="21"/>
    </row>
    <row r="18" spans="1:17" s="22" customFormat="1" ht="34.5" customHeight="1" x14ac:dyDescent="0.25">
      <c r="A18" s="54" t="s">
        <v>5</v>
      </c>
      <c r="B18" s="27"/>
      <c r="C18" s="27"/>
      <c r="D18" s="27"/>
      <c r="E18" s="29"/>
      <c r="F18" s="29"/>
      <c r="G18" s="56"/>
      <c r="H18" s="27">
        <v>620857</v>
      </c>
      <c r="I18" s="29">
        <v>25573</v>
      </c>
      <c r="J18" s="27"/>
      <c r="K18" s="110"/>
      <c r="L18" s="27"/>
      <c r="M18" s="27"/>
      <c r="N18" s="134"/>
      <c r="O18" s="21"/>
      <c r="P18" s="21"/>
      <c r="Q18" s="21"/>
    </row>
    <row r="19" spans="1:17" s="22" customFormat="1" ht="34.5" customHeight="1" x14ac:dyDescent="0.25">
      <c r="A19" s="191" t="s">
        <v>163</v>
      </c>
      <c r="B19" s="192"/>
      <c r="C19" s="192"/>
      <c r="D19" s="192"/>
      <c r="E19" s="192"/>
      <c r="F19" s="192"/>
      <c r="G19" s="192"/>
      <c r="H19" s="192"/>
      <c r="I19" s="192"/>
      <c r="J19" s="192"/>
      <c r="K19" s="192"/>
      <c r="L19" s="192"/>
      <c r="M19" s="192"/>
      <c r="N19" s="193"/>
      <c r="O19" s="21"/>
      <c r="P19" s="21"/>
      <c r="Q19" s="21"/>
    </row>
    <row r="20" spans="1:17" s="22" customFormat="1" ht="34.5" customHeight="1" x14ac:dyDescent="0.25">
      <c r="A20" s="54" t="s">
        <v>5</v>
      </c>
      <c r="B20" s="27"/>
      <c r="C20" s="27"/>
      <c r="D20" s="27"/>
      <c r="E20" s="29"/>
      <c r="F20" s="29"/>
      <c r="G20" s="56"/>
      <c r="H20" s="27">
        <v>511293</v>
      </c>
      <c r="I20" s="27">
        <v>511293</v>
      </c>
      <c r="J20" s="27"/>
      <c r="K20" s="110"/>
      <c r="L20" s="27"/>
      <c r="M20" s="27"/>
      <c r="N20" s="134"/>
      <c r="O20" s="21"/>
      <c r="P20" s="21"/>
      <c r="Q20" s="21"/>
    </row>
    <row r="21" spans="1:17" s="22" customFormat="1" ht="34.5" customHeight="1" x14ac:dyDescent="0.25">
      <c r="A21" s="191" t="s">
        <v>236</v>
      </c>
      <c r="B21" s="192"/>
      <c r="C21" s="192"/>
      <c r="D21" s="192"/>
      <c r="E21" s="192"/>
      <c r="F21" s="192"/>
      <c r="G21" s="192"/>
      <c r="H21" s="192"/>
      <c r="I21" s="192"/>
      <c r="J21" s="192"/>
      <c r="K21" s="192"/>
      <c r="L21" s="192"/>
      <c r="M21" s="192"/>
      <c r="N21" s="193"/>
      <c r="O21" s="21"/>
      <c r="P21" s="21"/>
      <c r="Q21" s="21"/>
    </row>
    <row r="22" spans="1:17" s="22" customFormat="1" ht="34.5" customHeight="1" x14ac:dyDescent="0.25">
      <c r="A22" s="108" t="s">
        <v>5</v>
      </c>
      <c r="B22" s="27"/>
      <c r="C22" s="27"/>
      <c r="D22" s="27"/>
      <c r="E22" s="29"/>
      <c r="F22" s="29"/>
      <c r="G22" s="56"/>
      <c r="H22" s="27"/>
      <c r="I22" s="27"/>
      <c r="J22" s="27">
        <v>595284</v>
      </c>
      <c r="K22" s="138">
        <v>359566</v>
      </c>
      <c r="L22" s="27"/>
      <c r="M22" s="27"/>
      <c r="N22" s="134"/>
      <c r="O22" s="21"/>
      <c r="P22" s="21"/>
      <c r="Q22" s="21"/>
    </row>
    <row r="23" spans="1:17" s="52" customFormat="1" ht="21.75" customHeight="1" x14ac:dyDescent="0.25">
      <c r="A23" s="58" t="s">
        <v>27</v>
      </c>
      <c r="B23" s="28">
        <f>B8+B10+B12+B16+B18+B20+B14</f>
        <v>175675</v>
      </c>
      <c r="C23" s="28">
        <f t="shared" ref="C23:G23" si="0">C8+C10+C12+C16+C18+C20+C14</f>
        <v>0</v>
      </c>
      <c r="D23" s="28">
        <f t="shared" si="0"/>
        <v>866050</v>
      </c>
      <c r="E23" s="28">
        <f t="shared" si="0"/>
        <v>656967</v>
      </c>
      <c r="F23" s="28">
        <f t="shared" si="0"/>
        <v>1032497</v>
      </c>
      <c r="G23" s="28">
        <f t="shared" si="0"/>
        <v>596124.85</v>
      </c>
      <c r="H23" s="28">
        <f>H8+H10+H12+H16+H18+H20+H14+H22</f>
        <v>1132150</v>
      </c>
      <c r="I23" s="28">
        <f>I8+I10+I12+I16+I18+I20+I14+I22</f>
        <v>536866</v>
      </c>
      <c r="J23" s="28">
        <f>J8+J10+J12+J16+J18+J20+J14+J22</f>
        <v>595284</v>
      </c>
      <c r="K23" s="139">
        <f t="shared" ref="K23:M23" si="1">K8+K10+K12+K16+K18+K20+K14+K22</f>
        <v>359566</v>
      </c>
      <c r="L23" s="28">
        <f t="shared" si="1"/>
        <v>0</v>
      </c>
      <c r="M23" s="28">
        <f t="shared" si="1"/>
        <v>0</v>
      </c>
      <c r="N23" s="135">
        <f>C23+E23+G23+I23+K23</f>
        <v>2149523.85</v>
      </c>
      <c r="O23" s="21"/>
      <c r="P23" s="21"/>
      <c r="Q23" s="21"/>
    </row>
    <row r="24" spans="1:17" s="52" customFormat="1" ht="21.75" customHeight="1" x14ac:dyDescent="0.25">
      <c r="A24" s="215" t="s">
        <v>28</v>
      </c>
      <c r="B24" s="216"/>
      <c r="C24" s="216"/>
      <c r="D24" s="216"/>
      <c r="E24" s="216"/>
      <c r="F24" s="216"/>
      <c r="G24" s="216"/>
      <c r="H24" s="216"/>
      <c r="I24" s="216"/>
      <c r="J24" s="216"/>
      <c r="K24" s="216"/>
      <c r="L24" s="216"/>
      <c r="M24" s="216"/>
      <c r="N24" s="217"/>
      <c r="O24" s="21"/>
      <c r="P24" s="21"/>
      <c r="Q24" s="21"/>
    </row>
    <row r="25" spans="1:17" s="52" customFormat="1" ht="54.75" customHeight="1" x14ac:dyDescent="0.25">
      <c r="A25" s="177" t="s">
        <v>45</v>
      </c>
      <c r="B25" s="180"/>
      <c r="C25" s="180"/>
      <c r="D25" s="180"/>
      <c r="E25" s="180"/>
      <c r="F25" s="180"/>
      <c r="G25" s="180"/>
      <c r="H25" s="180"/>
      <c r="I25" s="180"/>
      <c r="J25" s="180"/>
      <c r="K25" s="180"/>
      <c r="L25" s="180"/>
      <c r="M25" s="180"/>
      <c r="N25" s="181"/>
      <c r="O25" s="21"/>
      <c r="P25" s="21"/>
      <c r="Q25" s="21"/>
    </row>
    <row r="26" spans="1:17" s="52" customFormat="1" ht="21.75" customHeight="1" x14ac:dyDescent="0.25">
      <c r="A26" s="43" t="s">
        <v>8</v>
      </c>
      <c r="B26" s="29">
        <v>60527</v>
      </c>
      <c r="C26" s="29">
        <v>20810</v>
      </c>
      <c r="D26" s="29"/>
      <c r="E26" s="29"/>
      <c r="F26" s="29"/>
      <c r="G26" s="29"/>
      <c r="H26" s="29"/>
      <c r="I26" s="29"/>
      <c r="J26" s="29"/>
      <c r="K26" s="111"/>
      <c r="L26" s="29"/>
      <c r="M26" s="29"/>
      <c r="N26" s="49"/>
      <c r="O26" s="21"/>
      <c r="P26" s="21"/>
      <c r="Q26" s="21"/>
    </row>
    <row r="27" spans="1:17" s="52" customFormat="1" ht="21.75" customHeight="1" x14ac:dyDescent="0.25">
      <c r="A27" s="58" t="s">
        <v>29</v>
      </c>
      <c r="B27" s="28">
        <f>B26</f>
        <v>60527</v>
      </c>
      <c r="C27" s="28">
        <f t="shared" ref="C27:G27" si="2">C26</f>
        <v>20810</v>
      </c>
      <c r="D27" s="28">
        <f t="shared" si="2"/>
        <v>0</v>
      </c>
      <c r="E27" s="28">
        <f t="shared" si="2"/>
        <v>0</v>
      </c>
      <c r="F27" s="28">
        <f t="shared" si="2"/>
        <v>0</v>
      </c>
      <c r="G27" s="28">
        <f t="shared" si="2"/>
        <v>0</v>
      </c>
      <c r="H27" s="28">
        <f>H26</f>
        <v>0</v>
      </c>
      <c r="I27" s="28">
        <v>0</v>
      </c>
      <c r="J27" s="28">
        <v>0</v>
      </c>
      <c r="K27" s="139">
        <v>0</v>
      </c>
      <c r="L27" s="28">
        <v>0</v>
      </c>
      <c r="M27" s="28">
        <v>0</v>
      </c>
      <c r="N27" s="135">
        <f>C27+E27+G27+I27</f>
        <v>20810</v>
      </c>
      <c r="O27" s="21"/>
      <c r="P27" s="21"/>
      <c r="Q27" s="21"/>
    </row>
    <row r="28" spans="1:17" s="52" customFormat="1" ht="27.75" customHeight="1" x14ac:dyDescent="0.25">
      <c r="A28" s="59" t="s">
        <v>30</v>
      </c>
      <c r="B28" s="30">
        <f>B27+B23</f>
        <v>236202</v>
      </c>
      <c r="C28" s="30">
        <f t="shared" ref="C28:F28" si="3">C27+C23</f>
        <v>20810</v>
      </c>
      <c r="D28" s="30">
        <f t="shared" si="3"/>
        <v>866050</v>
      </c>
      <c r="E28" s="30">
        <f t="shared" si="3"/>
        <v>656967</v>
      </c>
      <c r="F28" s="30">
        <f t="shared" si="3"/>
        <v>1032497</v>
      </c>
      <c r="G28" s="30">
        <f>G27+G23</f>
        <v>596124.85</v>
      </c>
      <c r="H28" s="30">
        <f>H27+H23</f>
        <v>1132150</v>
      </c>
      <c r="I28" s="30">
        <f t="shared" ref="I28:M28" si="4">I27+I23</f>
        <v>536866</v>
      </c>
      <c r="J28" s="30">
        <f t="shared" si="4"/>
        <v>595284</v>
      </c>
      <c r="K28" s="140">
        <f t="shared" si="4"/>
        <v>359566</v>
      </c>
      <c r="L28" s="30">
        <f t="shared" si="4"/>
        <v>0</v>
      </c>
      <c r="M28" s="30">
        <f t="shared" si="4"/>
        <v>0</v>
      </c>
      <c r="N28" s="136">
        <f>N27+N23</f>
        <v>2170333.85</v>
      </c>
      <c r="O28" s="21"/>
      <c r="P28" s="21"/>
      <c r="Q28" s="21"/>
    </row>
    <row r="29" spans="1:17" s="52" customFormat="1" ht="27.75" customHeight="1" x14ac:dyDescent="0.25">
      <c r="A29" s="218" t="s">
        <v>31</v>
      </c>
      <c r="B29" s="219"/>
      <c r="C29" s="219"/>
      <c r="D29" s="219"/>
      <c r="E29" s="219"/>
      <c r="F29" s="219"/>
      <c r="G29" s="219"/>
      <c r="H29" s="219"/>
      <c r="I29" s="219"/>
      <c r="J29" s="219"/>
      <c r="K29" s="219"/>
      <c r="L29" s="219"/>
      <c r="M29" s="219"/>
      <c r="N29" s="220"/>
      <c r="O29" s="21"/>
      <c r="P29" s="21"/>
      <c r="Q29" s="21"/>
    </row>
    <row r="30" spans="1:17" s="22" customFormat="1" ht="23.25" customHeight="1" x14ac:dyDescent="0.25">
      <c r="A30" s="188" t="s">
        <v>32</v>
      </c>
      <c r="B30" s="189"/>
      <c r="C30" s="189"/>
      <c r="D30" s="189"/>
      <c r="E30" s="189"/>
      <c r="F30" s="189"/>
      <c r="G30" s="189"/>
      <c r="H30" s="189"/>
      <c r="I30" s="189"/>
      <c r="J30" s="189"/>
      <c r="K30" s="189"/>
      <c r="L30" s="189"/>
      <c r="M30" s="189"/>
      <c r="N30" s="190"/>
      <c r="O30" s="21"/>
      <c r="P30" s="21"/>
      <c r="Q30" s="21"/>
    </row>
    <row r="31" spans="1:17" s="22" customFormat="1" ht="51.75" customHeight="1" x14ac:dyDescent="0.25">
      <c r="A31" s="191" t="s">
        <v>164</v>
      </c>
      <c r="B31" s="192"/>
      <c r="C31" s="192"/>
      <c r="D31" s="192"/>
      <c r="E31" s="192"/>
      <c r="F31" s="192"/>
      <c r="G31" s="192"/>
      <c r="H31" s="192"/>
      <c r="I31" s="192"/>
      <c r="J31" s="192"/>
      <c r="K31" s="192"/>
      <c r="L31" s="192"/>
      <c r="M31" s="192"/>
      <c r="N31" s="193"/>
      <c r="O31" s="21"/>
      <c r="P31" s="21"/>
      <c r="Q31" s="21"/>
    </row>
    <row r="32" spans="1:17" s="22" customFormat="1" ht="30.95" customHeight="1" x14ac:dyDescent="0.25">
      <c r="A32" s="54" t="s">
        <v>6</v>
      </c>
      <c r="B32" s="27">
        <v>1105451</v>
      </c>
      <c r="C32" s="27">
        <v>1105451</v>
      </c>
      <c r="D32" s="27"/>
      <c r="E32" s="29"/>
      <c r="F32" s="27"/>
      <c r="G32" s="27"/>
      <c r="H32" s="27"/>
      <c r="I32" s="27"/>
      <c r="J32" s="27"/>
      <c r="K32" s="110"/>
      <c r="L32" s="27"/>
      <c r="M32" s="27"/>
      <c r="N32" s="134"/>
      <c r="O32" s="21"/>
      <c r="P32" s="21"/>
      <c r="Q32" s="21"/>
    </row>
    <row r="33" spans="1:17" s="22" customFormat="1" ht="19.5" customHeight="1" x14ac:dyDescent="0.25">
      <c r="A33" s="191" t="s">
        <v>165</v>
      </c>
      <c r="B33" s="192"/>
      <c r="C33" s="192"/>
      <c r="D33" s="192"/>
      <c r="E33" s="192"/>
      <c r="F33" s="192"/>
      <c r="G33" s="192"/>
      <c r="H33" s="192"/>
      <c r="I33" s="192"/>
      <c r="J33" s="192"/>
      <c r="K33" s="192"/>
      <c r="L33" s="192"/>
      <c r="M33" s="192"/>
      <c r="N33" s="193"/>
      <c r="O33" s="21"/>
      <c r="P33" s="21"/>
      <c r="Q33" s="21"/>
    </row>
    <row r="34" spans="1:17" s="22" customFormat="1" ht="31.5" customHeight="1" x14ac:dyDescent="0.25">
      <c r="A34" s="54" t="s">
        <v>6</v>
      </c>
      <c r="B34" s="27">
        <v>1294704</v>
      </c>
      <c r="C34" s="27">
        <v>1294704</v>
      </c>
      <c r="D34" s="27"/>
      <c r="E34" s="29"/>
      <c r="F34" s="27"/>
      <c r="G34" s="27"/>
      <c r="H34" s="27"/>
      <c r="I34" s="27"/>
      <c r="J34" s="27"/>
      <c r="K34" s="110"/>
      <c r="L34" s="27"/>
      <c r="M34" s="27"/>
      <c r="N34" s="134"/>
      <c r="O34" s="21"/>
      <c r="P34" s="21"/>
      <c r="Q34" s="21"/>
    </row>
    <row r="35" spans="1:17" s="22" customFormat="1" ht="63" customHeight="1" x14ac:dyDescent="0.25">
      <c r="A35" s="191" t="s">
        <v>166</v>
      </c>
      <c r="B35" s="192"/>
      <c r="C35" s="192"/>
      <c r="D35" s="192"/>
      <c r="E35" s="192"/>
      <c r="F35" s="192"/>
      <c r="G35" s="192"/>
      <c r="H35" s="192"/>
      <c r="I35" s="192"/>
      <c r="J35" s="192"/>
      <c r="K35" s="192"/>
      <c r="L35" s="192"/>
      <c r="M35" s="192"/>
      <c r="N35" s="193"/>
      <c r="O35" s="21"/>
      <c r="P35" s="21"/>
      <c r="Q35" s="21"/>
    </row>
    <row r="36" spans="1:17" s="22" customFormat="1" ht="30" x14ac:dyDescent="0.25">
      <c r="A36" s="60" t="s">
        <v>5</v>
      </c>
      <c r="B36" s="27">
        <v>391767</v>
      </c>
      <c r="C36" s="27">
        <v>391767</v>
      </c>
      <c r="D36" s="31"/>
      <c r="E36" s="61"/>
      <c r="F36" s="31"/>
      <c r="G36" s="31"/>
      <c r="H36" s="31"/>
      <c r="I36" s="31"/>
      <c r="J36" s="31"/>
      <c r="K36" s="112"/>
      <c r="L36" s="31"/>
      <c r="M36" s="31"/>
      <c r="N36" s="134"/>
      <c r="O36" s="21"/>
      <c r="P36" s="21"/>
      <c r="Q36" s="21"/>
    </row>
    <row r="37" spans="1:17" s="22" customFormat="1" ht="61.5" customHeight="1" x14ac:dyDescent="0.25">
      <c r="A37" s="191" t="s">
        <v>167</v>
      </c>
      <c r="B37" s="192"/>
      <c r="C37" s="192"/>
      <c r="D37" s="192"/>
      <c r="E37" s="192"/>
      <c r="F37" s="192"/>
      <c r="G37" s="192"/>
      <c r="H37" s="192"/>
      <c r="I37" s="192"/>
      <c r="J37" s="192"/>
      <c r="K37" s="192"/>
      <c r="L37" s="192"/>
      <c r="M37" s="192"/>
      <c r="N37" s="193"/>
      <c r="O37" s="21"/>
      <c r="P37" s="21"/>
      <c r="Q37" s="21"/>
    </row>
    <row r="38" spans="1:17" s="22" customFormat="1" ht="21" customHeight="1" x14ac:dyDescent="0.25">
      <c r="A38" s="54" t="s">
        <v>9</v>
      </c>
      <c r="B38" s="27">
        <v>965609</v>
      </c>
      <c r="C38" s="27">
        <v>567250</v>
      </c>
      <c r="D38" s="27"/>
      <c r="E38" s="29"/>
      <c r="F38" s="27"/>
      <c r="G38" s="27"/>
      <c r="H38" s="27"/>
      <c r="I38" s="27"/>
      <c r="J38" s="27"/>
      <c r="K38" s="110"/>
      <c r="L38" s="27"/>
      <c r="M38" s="27"/>
      <c r="N38" s="134"/>
      <c r="O38" s="21"/>
      <c r="P38" s="21"/>
      <c r="Q38" s="21"/>
    </row>
    <row r="39" spans="1:17" s="22" customFormat="1" ht="63.75" customHeight="1" x14ac:dyDescent="0.25">
      <c r="A39" s="191" t="s">
        <v>168</v>
      </c>
      <c r="B39" s="192"/>
      <c r="C39" s="192"/>
      <c r="D39" s="192"/>
      <c r="E39" s="192"/>
      <c r="F39" s="192"/>
      <c r="G39" s="192"/>
      <c r="H39" s="192"/>
      <c r="I39" s="192"/>
      <c r="J39" s="192"/>
      <c r="K39" s="192"/>
      <c r="L39" s="192"/>
      <c r="M39" s="192"/>
      <c r="N39" s="193"/>
      <c r="O39" s="21"/>
      <c r="P39" s="21"/>
      <c r="Q39" s="21"/>
    </row>
    <row r="40" spans="1:17" s="22" customFormat="1" ht="36" customHeight="1" x14ac:dyDescent="0.25">
      <c r="A40" s="54" t="s">
        <v>5</v>
      </c>
      <c r="B40" s="27"/>
      <c r="C40" s="27"/>
      <c r="D40" s="27">
        <v>432987</v>
      </c>
      <c r="E40" s="29">
        <v>432987</v>
      </c>
      <c r="F40" s="27"/>
      <c r="G40" s="27"/>
      <c r="H40" s="27"/>
      <c r="I40" s="27"/>
      <c r="J40" s="27"/>
      <c r="K40" s="110"/>
      <c r="L40" s="27"/>
      <c r="M40" s="27"/>
      <c r="N40" s="134"/>
      <c r="O40" s="21"/>
      <c r="P40" s="21"/>
      <c r="Q40" s="21"/>
    </row>
    <row r="41" spans="1:17" s="22" customFormat="1" ht="37.5" customHeight="1" x14ac:dyDescent="0.25">
      <c r="A41" s="191" t="s">
        <v>169</v>
      </c>
      <c r="B41" s="192"/>
      <c r="C41" s="192"/>
      <c r="D41" s="192"/>
      <c r="E41" s="192"/>
      <c r="F41" s="192"/>
      <c r="G41" s="192"/>
      <c r="H41" s="192"/>
      <c r="I41" s="192"/>
      <c r="J41" s="192"/>
      <c r="K41" s="192"/>
      <c r="L41" s="192"/>
      <c r="M41" s="192"/>
      <c r="N41" s="193"/>
      <c r="O41" s="21"/>
      <c r="P41" s="21"/>
      <c r="Q41" s="21"/>
    </row>
    <row r="42" spans="1:17" s="22" customFormat="1" ht="33.75" customHeight="1" x14ac:dyDescent="0.25">
      <c r="A42" s="54" t="s">
        <v>5</v>
      </c>
      <c r="B42" s="32"/>
      <c r="C42" s="32"/>
      <c r="D42" s="25">
        <v>645671</v>
      </c>
      <c r="E42" s="7">
        <v>634450</v>
      </c>
      <c r="F42" s="32"/>
      <c r="G42" s="32"/>
      <c r="H42" s="32"/>
      <c r="I42" s="32"/>
      <c r="J42" s="32"/>
      <c r="K42" s="113"/>
      <c r="L42" s="32"/>
      <c r="M42" s="32"/>
      <c r="N42" s="134"/>
      <c r="O42" s="21"/>
      <c r="P42" s="21"/>
      <c r="Q42" s="21"/>
    </row>
    <row r="43" spans="1:17" s="22" customFormat="1" ht="53.45" customHeight="1" x14ac:dyDescent="0.25">
      <c r="A43" s="191" t="s">
        <v>170</v>
      </c>
      <c r="B43" s="192"/>
      <c r="C43" s="192"/>
      <c r="D43" s="192"/>
      <c r="E43" s="192"/>
      <c r="F43" s="192"/>
      <c r="G43" s="192"/>
      <c r="H43" s="192"/>
      <c r="I43" s="192"/>
      <c r="J43" s="192"/>
      <c r="K43" s="192"/>
      <c r="L43" s="192"/>
      <c r="M43" s="192"/>
      <c r="N43" s="193"/>
      <c r="O43" s="21"/>
      <c r="P43" s="21"/>
      <c r="Q43" s="21"/>
    </row>
    <row r="44" spans="1:17" s="22" customFormat="1" ht="36" customHeight="1" x14ac:dyDescent="0.25">
      <c r="A44" s="54" t="s">
        <v>6</v>
      </c>
      <c r="B44" s="32"/>
      <c r="C44" s="32"/>
      <c r="D44" s="25">
        <v>1098318</v>
      </c>
      <c r="E44" s="7">
        <v>1098318</v>
      </c>
      <c r="F44" s="32"/>
      <c r="G44" s="32"/>
      <c r="H44" s="32"/>
      <c r="I44" s="32"/>
      <c r="J44" s="32"/>
      <c r="K44" s="113"/>
      <c r="L44" s="32"/>
      <c r="M44" s="32"/>
      <c r="N44" s="134"/>
      <c r="O44" s="21"/>
      <c r="P44" s="21"/>
      <c r="Q44" s="21"/>
    </row>
    <row r="45" spans="1:17" s="22" customFormat="1" ht="21.75" customHeight="1" x14ac:dyDescent="0.25">
      <c r="A45" s="47" t="s">
        <v>33</v>
      </c>
      <c r="B45" s="6">
        <f>B32+B34+B36+B38+B40+B42+B44</f>
        <v>3757531</v>
      </c>
      <c r="C45" s="6">
        <f t="shared" ref="C45:G45" si="5">C32+C34+C36+C38+C40+C42+C44</f>
        <v>3359172</v>
      </c>
      <c r="D45" s="6">
        <f t="shared" si="5"/>
        <v>2176976</v>
      </c>
      <c r="E45" s="6">
        <f t="shared" si="5"/>
        <v>2165755</v>
      </c>
      <c r="F45" s="6">
        <f t="shared" si="5"/>
        <v>0</v>
      </c>
      <c r="G45" s="6">
        <f t="shared" si="5"/>
        <v>0</v>
      </c>
      <c r="H45" s="6">
        <f>H32+H34+H36+H38+H40+H42+H44</f>
        <v>0</v>
      </c>
      <c r="I45" s="6">
        <f t="shared" ref="I45:M45" si="6">I32+I34+I36+I38+I40+I42+I44</f>
        <v>0</v>
      </c>
      <c r="J45" s="6">
        <f t="shared" si="6"/>
        <v>0</v>
      </c>
      <c r="K45" s="6">
        <f t="shared" si="6"/>
        <v>0</v>
      </c>
      <c r="L45" s="6">
        <f t="shared" si="6"/>
        <v>0</v>
      </c>
      <c r="M45" s="6">
        <f t="shared" si="6"/>
        <v>0</v>
      </c>
      <c r="N45" s="141">
        <f>C45+E45+G45+I45+K45</f>
        <v>5524927</v>
      </c>
      <c r="O45" s="21"/>
      <c r="P45" s="21"/>
      <c r="Q45" s="21"/>
    </row>
    <row r="46" spans="1:17" s="22" customFormat="1" ht="26.25" customHeight="1" x14ac:dyDescent="0.25">
      <c r="A46" s="188" t="s">
        <v>34</v>
      </c>
      <c r="B46" s="189"/>
      <c r="C46" s="189"/>
      <c r="D46" s="189"/>
      <c r="E46" s="189"/>
      <c r="F46" s="189"/>
      <c r="G46" s="189"/>
      <c r="H46" s="189"/>
      <c r="I46" s="189"/>
      <c r="J46" s="189"/>
      <c r="K46" s="189"/>
      <c r="L46" s="189"/>
      <c r="M46" s="189"/>
      <c r="N46" s="190"/>
      <c r="O46" s="21"/>
      <c r="P46" s="21"/>
      <c r="Q46" s="21"/>
    </row>
    <row r="47" spans="1:17" s="22" customFormat="1" ht="51" customHeight="1" x14ac:dyDescent="0.25">
      <c r="A47" s="191" t="s">
        <v>171</v>
      </c>
      <c r="B47" s="192"/>
      <c r="C47" s="192"/>
      <c r="D47" s="192"/>
      <c r="E47" s="192"/>
      <c r="F47" s="192"/>
      <c r="G47" s="192"/>
      <c r="H47" s="192"/>
      <c r="I47" s="192"/>
      <c r="J47" s="192"/>
      <c r="K47" s="192"/>
      <c r="L47" s="192"/>
      <c r="M47" s="192"/>
      <c r="N47" s="193"/>
      <c r="O47" s="21"/>
      <c r="P47" s="21"/>
      <c r="Q47" s="21"/>
    </row>
    <row r="48" spans="1:17" s="22" customFormat="1" ht="35.25" customHeight="1" x14ac:dyDescent="0.25">
      <c r="A48" s="53" t="s">
        <v>5</v>
      </c>
      <c r="B48" s="25">
        <v>22392</v>
      </c>
      <c r="C48" s="25">
        <v>22392</v>
      </c>
      <c r="D48" s="25"/>
      <c r="E48" s="7"/>
      <c r="F48" s="25"/>
      <c r="G48" s="25"/>
      <c r="H48" s="25"/>
      <c r="I48" s="25"/>
      <c r="J48" s="25"/>
      <c r="K48" s="109"/>
      <c r="L48" s="25"/>
      <c r="M48" s="25"/>
      <c r="N48" s="134"/>
      <c r="O48" s="21"/>
      <c r="P48" s="21"/>
      <c r="Q48" s="21"/>
    </row>
    <row r="49" spans="1:17" s="22" customFormat="1" ht="54" customHeight="1" x14ac:dyDescent="0.25">
      <c r="A49" s="191" t="s">
        <v>172</v>
      </c>
      <c r="B49" s="192"/>
      <c r="C49" s="192"/>
      <c r="D49" s="192"/>
      <c r="E49" s="192"/>
      <c r="F49" s="192"/>
      <c r="G49" s="192"/>
      <c r="H49" s="192"/>
      <c r="I49" s="192"/>
      <c r="J49" s="192"/>
      <c r="K49" s="192"/>
      <c r="L49" s="192"/>
      <c r="M49" s="192"/>
      <c r="N49" s="193"/>
      <c r="O49" s="21"/>
      <c r="P49" s="21"/>
      <c r="Q49" s="21"/>
    </row>
    <row r="50" spans="1:17" s="22" customFormat="1" ht="48" customHeight="1" x14ac:dyDescent="0.25">
      <c r="A50" s="53" t="s">
        <v>173</v>
      </c>
      <c r="B50" s="32"/>
      <c r="C50" s="32"/>
      <c r="D50" s="25">
        <v>273622</v>
      </c>
      <c r="E50" s="7">
        <v>273622</v>
      </c>
      <c r="F50" s="32"/>
      <c r="G50" s="32"/>
      <c r="H50" s="32"/>
      <c r="I50" s="32"/>
      <c r="J50" s="32"/>
      <c r="K50" s="113"/>
      <c r="L50" s="32"/>
      <c r="M50" s="32"/>
      <c r="N50" s="134"/>
      <c r="O50" s="21"/>
      <c r="P50" s="21"/>
      <c r="Q50" s="21"/>
    </row>
    <row r="51" spans="1:17" s="22" customFormat="1" ht="35.25" customHeight="1" x14ac:dyDescent="0.25">
      <c r="A51" s="191" t="s">
        <v>174</v>
      </c>
      <c r="B51" s="192"/>
      <c r="C51" s="192"/>
      <c r="D51" s="192"/>
      <c r="E51" s="192"/>
      <c r="F51" s="192"/>
      <c r="G51" s="192"/>
      <c r="H51" s="192"/>
      <c r="I51" s="192"/>
      <c r="J51" s="192"/>
      <c r="K51" s="192"/>
      <c r="L51" s="192"/>
      <c r="M51" s="192"/>
      <c r="N51" s="193"/>
      <c r="O51" s="21"/>
      <c r="P51" s="21"/>
      <c r="Q51" s="21"/>
    </row>
    <row r="52" spans="1:17" s="22" customFormat="1" ht="44.45" customHeight="1" x14ac:dyDescent="0.25">
      <c r="A52" s="53" t="s">
        <v>173</v>
      </c>
      <c r="B52" s="32"/>
      <c r="C52" s="32"/>
      <c r="D52" s="32"/>
      <c r="E52" s="9"/>
      <c r="F52" s="25">
        <v>201928</v>
      </c>
      <c r="G52" s="16">
        <v>201928.8</v>
      </c>
      <c r="H52" s="32"/>
      <c r="I52" s="32"/>
      <c r="J52" s="32"/>
      <c r="K52" s="113"/>
      <c r="L52" s="32"/>
      <c r="M52" s="32"/>
      <c r="N52" s="134"/>
      <c r="O52" s="21"/>
      <c r="P52" s="21"/>
      <c r="Q52" s="21"/>
    </row>
    <row r="53" spans="1:17" s="22" customFormat="1" ht="68.25" customHeight="1" x14ac:dyDescent="0.25">
      <c r="A53" s="191" t="s">
        <v>175</v>
      </c>
      <c r="B53" s="192"/>
      <c r="C53" s="192"/>
      <c r="D53" s="192"/>
      <c r="E53" s="192"/>
      <c r="F53" s="192"/>
      <c r="G53" s="192"/>
      <c r="H53" s="192"/>
      <c r="I53" s="192"/>
      <c r="J53" s="192"/>
      <c r="K53" s="192"/>
      <c r="L53" s="192"/>
      <c r="M53" s="192"/>
      <c r="N53" s="193"/>
      <c r="O53" s="21"/>
      <c r="P53" s="21"/>
      <c r="Q53" s="21"/>
    </row>
    <row r="54" spans="1:17" s="22" customFormat="1" ht="47.25" customHeight="1" x14ac:dyDescent="0.25">
      <c r="A54" s="53" t="s">
        <v>176</v>
      </c>
      <c r="B54" s="32"/>
      <c r="C54" s="32"/>
      <c r="D54" s="25">
        <v>610055</v>
      </c>
      <c r="E54" s="7">
        <v>610055</v>
      </c>
      <c r="F54" s="32"/>
      <c r="G54" s="32"/>
      <c r="H54" s="32"/>
      <c r="I54" s="32"/>
      <c r="J54" s="32"/>
      <c r="K54" s="113"/>
      <c r="L54" s="32"/>
      <c r="M54" s="32"/>
      <c r="N54" s="134"/>
      <c r="O54" s="21"/>
      <c r="P54" s="21"/>
      <c r="Q54" s="21"/>
    </row>
    <row r="55" spans="1:17" s="22" customFormat="1" ht="51.75" customHeight="1" x14ac:dyDescent="0.25">
      <c r="A55" s="191" t="s">
        <v>177</v>
      </c>
      <c r="B55" s="192"/>
      <c r="C55" s="192"/>
      <c r="D55" s="192"/>
      <c r="E55" s="192"/>
      <c r="F55" s="192"/>
      <c r="G55" s="192"/>
      <c r="H55" s="192"/>
      <c r="I55" s="192"/>
      <c r="J55" s="192"/>
      <c r="K55" s="192"/>
      <c r="L55" s="192"/>
      <c r="M55" s="192"/>
      <c r="N55" s="193"/>
      <c r="O55" s="21"/>
      <c r="P55" s="21"/>
      <c r="Q55" s="21"/>
    </row>
    <row r="56" spans="1:17" s="22" customFormat="1" ht="45.6" customHeight="1" x14ac:dyDescent="0.25">
      <c r="A56" s="53" t="s">
        <v>178</v>
      </c>
      <c r="B56" s="32"/>
      <c r="C56" s="32"/>
      <c r="D56" s="25">
        <f>70450+17308</f>
        <v>87758</v>
      </c>
      <c r="E56" s="7">
        <v>87758</v>
      </c>
      <c r="F56" s="32"/>
      <c r="G56" s="32"/>
      <c r="H56" s="32"/>
      <c r="I56" s="32"/>
      <c r="J56" s="32"/>
      <c r="K56" s="113"/>
      <c r="L56" s="32"/>
      <c r="M56" s="32"/>
      <c r="N56" s="134"/>
      <c r="O56" s="21"/>
      <c r="P56" s="21"/>
      <c r="Q56" s="21"/>
    </row>
    <row r="57" spans="1:17" s="22" customFormat="1" ht="49.5" customHeight="1" x14ac:dyDescent="0.25">
      <c r="A57" s="53" t="s">
        <v>173</v>
      </c>
      <c r="B57" s="32"/>
      <c r="C57" s="32"/>
      <c r="D57" s="25"/>
      <c r="E57" s="7"/>
      <c r="F57" s="25">
        <f>186478+43371</f>
        <v>229849</v>
      </c>
      <c r="G57" s="16">
        <v>229849.52</v>
      </c>
      <c r="H57" s="25">
        <f>193614+40973</f>
        <v>234587</v>
      </c>
      <c r="I57" s="25">
        <v>234587</v>
      </c>
      <c r="J57" s="32"/>
      <c r="K57" s="113"/>
      <c r="L57" s="32"/>
      <c r="M57" s="32"/>
      <c r="N57" s="134"/>
      <c r="O57" s="21"/>
      <c r="P57" s="21"/>
      <c r="Q57" s="21"/>
    </row>
    <row r="58" spans="1:17" s="22" customFormat="1" ht="51" customHeight="1" x14ac:dyDescent="0.25">
      <c r="A58" s="177" t="s">
        <v>179</v>
      </c>
      <c r="B58" s="180"/>
      <c r="C58" s="180"/>
      <c r="D58" s="180"/>
      <c r="E58" s="180"/>
      <c r="F58" s="180"/>
      <c r="G58" s="180"/>
      <c r="H58" s="180"/>
      <c r="I58" s="180"/>
      <c r="J58" s="180"/>
      <c r="K58" s="180"/>
      <c r="L58" s="180"/>
      <c r="M58" s="180"/>
      <c r="N58" s="181"/>
      <c r="O58" s="21"/>
      <c r="P58" s="21"/>
      <c r="Q58" s="21"/>
    </row>
    <row r="59" spans="1:17" s="22" customFormat="1" ht="49.5" customHeight="1" x14ac:dyDescent="0.25">
      <c r="A59" s="53" t="s">
        <v>180</v>
      </c>
      <c r="B59" s="32"/>
      <c r="C59" s="32"/>
      <c r="D59" s="25"/>
      <c r="E59" s="7"/>
      <c r="F59" s="7">
        <v>83923</v>
      </c>
      <c r="G59" s="16">
        <v>83923</v>
      </c>
      <c r="H59" s="25"/>
      <c r="I59" s="25"/>
      <c r="J59" s="32"/>
      <c r="K59" s="113"/>
      <c r="L59" s="32"/>
      <c r="M59" s="32"/>
      <c r="N59" s="134"/>
      <c r="O59" s="21"/>
      <c r="P59" s="21"/>
      <c r="Q59" s="21"/>
    </row>
    <row r="60" spans="1:17" s="22" customFormat="1" ht="28.5" customHeight="1" x14ac:dyDescent="0.25">
      <c r="A60" s="177" t="s">
        <v>181</v>
      </c>
      <c r="B60" s="180"/>
      <c r="C60" s="180"/>
      <c r="D60" s="180"/>
      <c r="E60" s="180"/>
      <c r="F60" s="180"/>
      <c r="G60" s="180"/>
      <c r="H60" s="180"/>
      <c r="I60" s="180"/>
      <c r="J60" s="180"/>
      <c r="K60" s="180"/>
      <c r="L60" s="180"/>
      <c r="M60" s="180"/>
      <c r="N60" s="181"/>
      <c r="O60" s="21"/>
      <c r="P60" s="21"/>
      <c r="Q60" s="21"/>
    </row>
    <row r="61" spans="1:17" s="63" customFormat="1" ht="49.5" customHeight="1" x14ac:dyDescent="0.25">
      <c r="A61" s="43" t="s">
        <v>180</v>
      </c>
      <c r="B61" s="9"/>
      <c r="C61" s="9"/>
      <c r="D61" s="7"/>
      <c r="E61" s="7"/>
      <c r="F61" s="7"/>
      <c r="G61" s="7"/>
      <c r="H61" s="7">
        <v>53613</v>
      </c>
      <c r="I61" s="7">
        <v>53613</v>
      </c>
      <c r="J61" s="9"/>
      <c r="K61" s="114"/>
      <c r="L61" s="9"/>
      <c r="M61" s="9"/>
      <c r="N61" s="134"/>
      <c r="O61" s="21"/>
      <c r="P61" s="21"/>
      <c r="Q61" s="21"/>
    </row>
    <row r="62" spans="1:17" s="22" customFormat="1" ht="43.5" customHeight="1" x14ac:dyDescent="0.25">
      <c r="A62" s="177" t="s">
        <v>182</v>
      </c>
      <c r="B62" s="180"/>
      <c r="C62" s="180"/>
      <c r="D62" s="180"/>
      <c r="E62" s="180"/>
      <c r="F62" s="180"/>
      <c r="G62" s="180"/>
      <c r="H62" s="180"/>
      <c r="I62" s="180"/>
      <c r="J62" s="180"/>
      <c r="K62" s="180"/>
      <c r="L62" s="180"/>
      <c r="M62" s="180"/>
      <c r="N62" s="181"/>
      <c r="O62" s="21"/>
      <c r="P62" s="21"/>
      <c r="Q62" s="21"/>
    </row>
    <row r="63" spans="1:17" s="63" customFormat="1" ht="49.5" customHeight="1" x14ac:dyDescent="0.25">
      <c r="A63" s="43" t="s">
        <v>180</v>
      </c>
      <c r="B63" s="9"/>
      <c r="C63" s="9"/>
      <c r="D63" s="7"/>
      <c r="E63" s="7"/>
      <c r="F63" s="7">
        <v>63965</v>
      </c>
      <c r="G63" s="62">
        <v>63964.4</v>
      </c>
      <c r="H63" s="7">
        <v>176891</v>
      </c>
      <c r="I63" s="7">
        <v>176891</v>
      </c>
      <c r="J63" s="7">
        <v>52402</v>
      </c>
      <c r="K63" s="142">
        <v>52402</v>
      </c>
      <c r="L63" s="9"/>
      <c r="M63" s="9"/>
      <c r="N63" s="134"/>
      <c r="O63" s="21"/>
      <c r="P63" s="21"/>
      <c r="Q63" s="21"/>
    </row>
    <row r="64" spans="1:17" s="52" customFormat="1" ht="28.5" customHeight="1" x14ac:dyDescent="0.25">
      <c r="A64" s="47" t="s">
        <v>35</v>
      </c>
      <c r="B64" s="6">
        <f>B48+B50+B52+B54+B56+B57+B59+B61+B63</f>
        <v>22392</v>
      </c>
      <c r="C64" s="6">
        <f t="shared" ref="C64:M64" si="7">C48+C50+C52+C54+C56+C57+C59+C61+C63</f>
        <v>22392</v>
      </c>
      <c r="D64" s="6">
        <f t="shared" si="7"/>
        <v>971435</v>
      </c>
      <c r="E64" s="6">
        <f t="shared" si="7"/>
        <v>971435</v>
      </c>
      <c r="F64" s="6">
        <f t="shared" si="7"/>
        <v>579665</v>
      </c>
      <c r="G64" s="6">
        <f t="shared" si="7"/>
        <v>579665.72</v>
      </c>
      <c r="H64" s="6">
        <f>H48+H50+H52+H54+H56+H57+H59+H61+H63</f>
        <v>465091</v>
      </c>
      <c r="I64" s="6">
        <f>I48+I50+I52+I54+I56+I57+I59+I61+I63</f>
        <v>465091</v>
      </c>
      <c r="J64" s="6">
        <f t="shared" si="7"/>
        <v>52402</v>
      </c>
      <c r="K64" s="143">
        <f t="shared" si="7"/>
        <v>52402</v>
      </c>
      <c r="L64" s="6">
        <f t="shared" si="7"/>
        <v>0</v>
      </c>
      <c r="M64" s="6">
        <f t="shared" si="7"/>
        <v>0</v>
      </c>
      <c r="N64" s="141">
        <f>C64+E64+G64+I64+K64</f>
        <v>2090985.72</v>
      </c>
      <c r="O64" s="21"/>
      <c r="P64" s="21"/>
      <c r="Q64" s="21"/>
    </row>
    <row r="65" spans="1:17" s="22" customFormat="1" ht="36.75" customHeight="1" x14ac:dyDescent="0.25">
      <c r="A65" s="188" t="s">
        <v>36</v>
      </c>
      <c r="B65" s="189"/>
      <c r="C65" s="189"/>
      <c r="D65" s="189"/>
      <c r="E65" s="189"/>
      <c r="F65" s="189"/>
      <c r="G65" s="189"/>
      <c r="H65" s="189"/>
      <c r="I65" s="189"/>
      <c r="J65" s="189"/>
      <c r="K65" s="189"/>
      <c r="L65" s="189"/>
      <c r="M65" s="189"/>
      <c r="N65" s="190"/>
      <c r="O65" s="21"/>
      <c r="P65" s="21"/>
      <c r="Q65" s="21"/>
    </row>
    <row r="66" spans="1:17" s="22" customFormat="1" ht="79.5" customHeight="1" x14ac:dyDescent="0.25">
      <c r="A66" s="191" t="s">
        <v>183</v>
      </c>
      <c r="B66" s="192"/>
      <c r="C66" s="192"/>
      <c r="D66" s="192"/>
      <c r="E66" s="192"/>
      <c r="F66" s="192"/>
      <c r="G66" s="192"/>
      <c r="H66" s="192"/>
      <c r="I66" s="192"/>
      <c r="J66" s="192"/>
      <c r="K66" s="192"/>
      <c r="L66" s="192"/>
      <c r="M66" s="192"/>
      <c r="N66" s="193"/>
      <c r="O66" s="21"/>
      <c r="P66" s="21"/>
      <c r="Q66" s="21"/>
    </row>
    <row r="67" spans="1:17" s="22" customFormat="1" ht="30" x14ac:dyDescent="0.25">
      <c r="A67" s="53" t="s">
        <v>5</v>
      </c>
      <c r="B67" s="32"/>
      <c r="C67" s="32"/>
      <c r="D67" s="32"/>
      <c r="E67" s="9"/>
      <c r="F67" s="32"/>
      <c r="G67" s="32"/>
      <c r="H67" s="32"/>
      <c r="I67" s="32"/>
      <c r="J67" s="32"/>
      <c r="K67" s="113"/>
      <c r="L67" s="32"/>
      <c r="M67" s="32"/>
      <c r="N67" s="134"/>
      <c r="O67" s="21"/>
      <c r="P67" s="21"/>
      <c r="Q67" s="21"/>
    </row>
    <row r="68" spans="1:17" s="22" customFormat="1" x14ac:dyDescent="0.25">
      <c r="A68" s="64" t="s">
        <v>46</v>
      </c>
      <c r="B68" s="32"/>
      <c r="C68" s="32"/>
      <c r="D68" s="32">
        <v>226517</v>
      </c>
      <c r="E68" s="9">
        <v>226517</v>
      </c>
      <c r="F68" s="32">
        <v>44444</v>
      </c>
      <c r="G68" s="10">
        <v>44444</v>
      </c>
      <c r="H68" s="32">
        <v>44444</v>
      </c>
      <c r="I68" s="32">
        <v>44444</v>
      </c>
      <c r="J68" s="32"/>
      <c r="K68" s="113"/>
      <c r="L68" s="32"/>
      <c r="M68" s="32"/>
      <c r="N68" s="134"/>
      <c r="O68" s="21"/>
      <c r="P68" s="21"/>
      <c r="Q68" s="21"/>
    </row>
    <row r="69" spans="1:17" s="22" customFormat="1" x14ac:dyDescent="0.25">
      <c r="A69" s="64" t="s">
        <v>184</v>
      </c>
      <c r="B69" s="32"/>
      <c r="C69" s="32"/>
      <c r="D69" s="32">
        <v>11382166</v>
      </c>
      <c r="E69" s="9">
        <v>11382166</v>
      </c>
      <c r="F69" s="32">
        <v>19262182</v>
      </c>
      <c r="G69" s="10">
        <v>19262182</v>
      </c>
      <c r="H69" s="32">
        <v>905870</v>
      </c>
      <c r="I69" s="32">
        <v>905870</v>
      </c>
      <c r="J69" s="32"/>
      <c r="K69" s="113"/>
      <c r="L69" s="32"/>
      <c r="M69" s="32"/>
      <c r="N69" s="134"/>
      <c r="O69" s="57"/>
      <c r="P69" s="21"/>
      <c r="Q69" s="21"/>
    </row>
    <row r="70" spans="1:17" s="22" customFormat="1" x14ac:dyDescent="0.25">
      <c r="A70" s="64" t="s">
        <v>47</v>
      </c>
      <c r="B70" s="33"/>
      <c r="C70" s="33"/>
      <c r="D70" s="35">
        <v>26500</v>
      </c>
      <c r="E70" s="65">
        <v>26500</v>
      </c>
      <c r="F70" s="35"/>
      <c r="G70" s="35"/>
      <c r="H70" s="35">
        <v>2093</v>
      </c>
      <c r="I70" s="35">
        <v>2093</v>
      </c>
      <c r="J70" s="35"/>
      <c r="K70" s="116"/>
      <c r="L70" s="35"/>
      <c r="M70" s="35"/>
      <c r="N70" s="134"/>
      <c r="O70" s="21"/>
      <c r="P70" s="21"/>
      <c r="Q70" s="21"/>
    </row>
    <row r="71" spans="1:17" s="22" customFormat="1" x14ac:dyDescent="0.25">
      <c r="A71" s="64" t="s">
        <v>49</v>
      </c>
      <c r="B71" s="33"/>
      <c r="C71" s="33"/>
      <c r="D71" s="35">
        <v>20000</v>
      </c>
      <c r="E71" s="65">
        <v>20000</v>
      </c>
      <c r="F71" s="35"/>
      <c r="G71" s="35"/>
      <c r="H71" s="35"/>
      <c r="I71" s="35"/>
      <c r="J71" s="35"/>
      <c r="K71" s="116"/>
      <c r="L71" s="35"/>
      <c r="M71" s="35"/>
      <c r="N71" s="134"/>
      <c r="O71" s="21"/>
      <c r="P71" s="21"/>
      <c r="Q71" s="21"/>
    </row>
    <row r="72" spans="1:17" s="22" customFormat="1" x14ac:dyDescent="0.25">
      <c r="A72" s="64" t="s">
        <v>48</v>
      </c>
      <c r="B72" s="33"/>
      <c r="C72" s="33"/>
      <c r="D72" s="35">
        <v>141780</v>
      </c>
      <c r="E72" s="65">
        <v>141780</v>
      </c>
      <c r="F72" s="35"/>
      <c r="G72" s="35"/>
      <c r="H72" s="35"/>
      <c r="I72" s="35"/>
      <c r="J72" s="35"/>
      <c r="K72" s="116"/>
      <c r="L72" s="35"/>
      <c r="M72" s="35"/>
      <c r="N72" s="134"/>
      <c r="O72" s="21"/>
      <c r="P72" s="21"/>
      <c r="Q72" s="21"/>
    </row>
    <row r="73" spans="1:17" s="68" customFormat="1" ht="22.5" customHeight="1" x14ac:dyDescent="0.25">
      <c r="A73" s="66" t="s">
        <v>37</v>
      </c>
      <c r="B73" s="67">
        <f>B68+B69+B70+B71+B72</f>
        <v>0</v>
      </c>
      <c r="C73" s="67">
        <f t="shared" ref="C73" si="8">C68+C69+C70+C71+C72</f>
        <v>0</v>
      </c>
      <c r="D73" s="67">
        <f>D68+D69+D70+D71+D72</f>
        <v>11796963</v>
      </c>
      <c r="E73" s="67">
        <f t="shared" ref="E73:M73" si="9">E68+E69+E70+E71+E72</f>
        <v>11796963</v>
      </c>
      <c r="F73" s="67">
        <f t="shared" si="9"/>
        <v>19306626</v>
      </c>
      <c r="G73" s="67">
        <f t="shared" si="9"/>
        <v>19306626</v>
      </c>
      <c r="H73" s="67">
        <f t="shared" si="9"/>
        <v>952407</v>
      </c>
      <c r="I73" s="67">
        <f t="shared" si="9"/>
        <v>952407</v>
      </c>
      <c r="J73" s="67">
        <f t="shared" si="9"/>
        <v>0</v>
      </c>
      <c r="K73" s="67">
        <f t="shared" si="9"/>
        <v>0</v>
      </c>
      <c r="L73" s="67">
        <f t="shared" si="9"/>
        <v>0</v>
      </c>
      <c r="M73" s="67">
        <f t="shared" si="9"/>
        <v>0</v>
      </c>
      <c r="N73" s="144">
        <f>C73+E73+G73+I73+K73</f>
        <v>32055996</v>
      </c>
      <c r="O73" s="21"/>
      <c r="P73" s="21"/>
      <c r="Q73" s="21"/>
    </row>
    <row r="74" spans="1:17" s="22" customFormat="1" ht="33.950000000000003" customHeight="1" x14ac:dyDescent="0.25">
      <c r="A74" s="191" t="s">
        <v>185</v>
      </c>
      <c r="B74" s="192"/>
      <c r="C74" s="192"/>
      <c r="D74" s="192"/>
      <c r="E74" s="192"/>
      <c r="F74" s="192"/>
      <c r="G74" s="192"/>
      <c r="H74" s="192"/>
      <c r="I74" s="192"/>
      <c r="J74" s="192"/>
      <c r="K74" s="192"/>
      <c r="L74" s="192"/>
      <c r="M74" s="192"/>
      <c r="N74" s="193"/>
      <c r="O74" s="21"/>
      <c r="P74" s="21"/>
      <c r="Q74" s="21"/>
    </row>
    <row r="75" spans="1:17" s="22" customFormat="1" ht="30" x14ac:dyDescent="0.25">
      <c r="A75" s="53" t="s">
        <v>5</v>
      </c>
      <c r="B75" s="34"/>
      <c r="C75" s="34"/>
      <c r="D75" s="34"/>
      <c r="E75" s="69"/>
      <c r="F75" s="34"/>
      <c r="G75" s="34"/>
      <c r="H75" s="34"/>
      <c r="I75" s="34"/>
      <c r="J75" s="34"/>
      <c r="K75" s="118"/>
      <c r="L75" s="34"/>
      <c r="M75" s="34"/>
      <c r="N75" s="134"/>
      <c r="O75" s="21"/>
      <c r="P75" s="21"/>
      <c r="Q75" s="21"/>
    </row>
    <row r="76" spans="1:17" s="22" customFormat="1" x14ac:dyDescent="0.25">
      <c r="A76" s="70" t="s">
        <v>50</v>
      </c>
      <c r="B76" s="34"/>
      <c r="C76" s="34"/>
      <c r="D76" s="34"/>
      <c r="E76" s="69"/>
      <c r="F76" s="32">
        <v>4684590</v>
      </c>
      <c r="G76" s="10">
        <v>4684590</v>
      </c>
      <c r="H76" s="34"/>
      <c r="I76" s="34"/>
      <c r="J76" s="34"/>
      <c r="K76" s="118"/>
      <c r="L76" s="34"/>
      <c r="M76" s="34"/>
      <c r="N76" s="134"/>
      <c r="O76" s="21"/>
      <c r="P76" s="21"/>
      <c r="Q76" s="21"/>
    </row>
    <row r="77" spans="1:17" s="22" customFormat="1" x14ac:dyDescent="0.25">
      <c r="A77" s="70" t="s">
        <v>51</v>
      </c>
      <c r="B77" s="34"/>
      <c r="C77" s="34"/>
      <c r="D77" s="34"/>
      <c r="E77" s="69"/>
      <c r="F77" s="32">
        <v>55092</v>
      </c>
      <c r="G77" s="10">
        <v>55092</v>
      </c>
      <c r="H77" s="34"/>
      <c r="I77" s="34"/>
      <c r="J77" s="34"/>
      <c r="K77" s="118"/>
      <c r="L77" s="34"/>
      <c r="M77" s="34"/>
      <c r="N77" s="134"/>
      <c r="O77" s="21"/>
      <c r="P77" s="21"/>
      <c r="Q77" s="21"/>
    </row>
    <row r="78" spans="1:17" s="22" customFormat="1" x14ac:dyDescent="0.25">
      <c r="A78" s="70" t="s">
        <v>52</v>
      </c>
      <c r="B78" s="34"/>
      <c r="C78" s="34"/>
      <c r="D78" s="34"/>
      <c r="E78" s="69"/>
      <c r="F78" s="32">
        <v>132106</v>
      </c>
      <c r="G78" s="15">
        <v>132105.82999999999</v>
      </c>
      <c r="H78" s="34"/>
      <c r="I78" s="34"/>
      <c r="J78" s="34"/>
      <c r="K78" s="118"/>
      <c r="L78" s="34"/>
      <c r="M78" s="34"/>
      <c r="N78" s="134"/>
      <c r="O78" s="21"/>
      <c r="P78" s="21"/>
      <c r="Q78" s="21"/>
    </row>
    <row r="79" spans="1:17" s="22" customFormat="1" ht="24" customHeight="1" x14ac:dyDescent="0.25">
      <c r="A79" s="66" t="s">
        <v>38</v>
      </c>
      <c r="B79" s="67">
        <f>B76+B77+B78</f>
        <v>0</v>
      </c>
      <c r="C79" s="67">
        <f t="shared" ref="C79" si="10">C76+C77+C78</f>
        <v>0</v>
      </c>
      <c r="D79" s="67">
        <f>D76+D77+D78</f>
        <v>0</v>
      </c>
      <c r="E79" s="67">
        <f>E76+E77+E78</f>
        <v>0</v>
      </c>
      <c r="F79" s="67">
        <f>F76+F77+F78</f>
        <v>4871788</v>
      </c>
      <c r="G79" s="67">
        <f t="shared" ref="G79:H79" si="11">G76+G77+G78</f>
        <v>4871787.83</v>
      </c>
      <c r="H79" s="67">
        <f t="shared" si="11"/>
        <v>0</v>
      </c>
      <c r="I79" s="67">
        <f>I76+I77+I78</f>
        <v>0</v>
      </c>
      <c r="J79" s="67">
        <f>J76+J77+J78</f>
        <v>0</v>
      </c>
      <c r="K79" s="67">
        <f>K76+K77+K78</f>
        <v>0</v>
      </c>
      <c r="L79" s="67">
        <f>L76+L77+L78</f>
        <v>0</v>
      </c>
      <c r="M79" s="67">
        <f>M76+M77+M78</f>
        <v>0</v>
      </c>
      <c r="N79" s="144">
        <f>C79+E79+G79+I79+K79</f>
        <v>4871787.83</v>
      </c>
      <c r="O79" s="21"/>
      <c r="P79" s="21"/>
      <c r="Q79" s="21"/>
    </row>
    <row r="80" spans="1:17" s="22" customFormat="1" ht="37.5" customHeight="1" x14ac:dyDescent="0.25">
      <c r="A80" s="191" t="s">
        <v>186</v>
      </c>
      <c r="B80" s="192"/>
      <c r="C80" s="192"/>
      <c r="D80" s="192"/>
      <c r="E80" s="192"/>
      <c r="F80" s="192"/>
      <c r="G80" s="192"/>
      <c r="H80" s="192"/>
      <c r="I80" s="192"/>
      <c r="J80" s="192"/>
      <c r="K80" s="192"/>
      <c r="L80" s="192"/>
      <c r="M80" s="192"/>
      <c r="N80" s="193"/>
      <c r="O80" s="21"/>
      <c r="P80" s="21"/>
      <c r="Q80" s="21"/>
    </row>
    <row r="81" spans="1:17" s="22" customFormat="1" ht="30.75" customHeight="1" x14ac:dyDescent="0.25">
      <c r="A81" s="60" t="s">
        <v>5</v>
      </c>
      <c r="B81" s="34"/>
      <c r="C81" s="34"/>
      <c r="D81" s="34"/>
      <c r="E81" s="69"/>
      <c r="F81" s="34"/>
      <c r="G81" s="34"/>
      <c r="H81" s="34"/>
      <c r="I81" s="34"/>
      <c r="J81" s="34"/>
      <c r="K81" s="118"/>
      <c r="L81" s="34"/>
      <c r="M81" s="34"/>
      <c r="N81" s="134"/>
      <c r="O81" s="21"/>
      <c r="P81" s="21"/>
      <c r="Q81" s="21"/>
    </row>
    <row r="82" spans="1:17" s="22" customFormat="1" x14ac:dyDescent="0.25">
      <c r="A82" s="72" t="s">
        <v>54</v>
      </c>
      <c r="B82" s="34"/>
      <c r="C82" s="34"/>
      <c r="D82" s="35">
        <v>1462345</v>
      </c>
      <c r="E82" s="65">
        <v>1462345</v>
      </c>
      <c r="F82" s="34"/>
      <c r="G82" s="34"/>
      <c r="H82" s="34"/>
      <c r="I82" s="34"/>
      <c r="J82" s="34"/>
      <c r="K82" s="118"/>
      <c r="L82" s="34"/>
      <c r="M82" s="34"/>
      <c r="N82" s="134"/>
      <c r="O82" s="21"/>
      <c r="P82" s="21"/>
      <c r="Q82" s="21"/>
    </row>
    <row r="83" spans="1:17" s="22" customFormat="1" ht="21.75" customHeight="1" x14ac:dyDescent="0.25">
      <c r="A83" s="66" t="s">
        <v>39</v>
      </c>
      <c r="B83" s="67">
        <f>B82</f>
        <v>0</v>
      </c>
      <c r="C83" s="67">
        <f t="shared" ref="C83:G83" si="12">C82</f>
        <v>0</v>
      </c>
      <c r="D83" s="67">
        <f t="shared" si="12"/>
        <v>1462345</v>
      </c>
      <c r="E83" s="71">
        <f t="shared" si="12"/>
        <v>1462345</v>
      </c>
      <c r="F83" s="67">
        <f t="shared" si="12"/>
        <v>0</v>
      </c>
      <c r="G83" s="67">
        <f t="shared" si="12"/>
        <v>0</v>
      </c>
      <c r="H83" s="67">
        <f>H82</f>
        <v>0</v>
      </c>
      <c r="I83" s="67">
        <f t="shared" ref="I83:M83" si="13">I82</f>
        <v>0</v>
      </c>
      <c r="J83" s="67">
        <f t="shared" si="13"/>
        <v>0</v>
      </c>
      <c r="K83" s="67">
        <f t="shared" si="13"/>
        <v>0</v>
      </c>
      <c r="L83" s="67">
        <f t="shared" si="13"/>
        <v>0</v>
      </c>
      <c r="M83" s="67">
        <f t="shared" si="13"/>
        <v>0</v>
      </c>
      <c r="N83" s="144">
        <f>C83+E83+G83+I83+K83</f>
        <v>1462345</v>
      </c>
      <c r="O83" s="21"/>
      <c r="P83" s="21"/>
      <c r="Q83" s="21"/>
    </row>
    <row r="84" spans="1:17" s="22" customFormat="1" ht="54.75" customHeight="1" x14ac:dyDescent="0.25">
      <c r="A84" s="191" t="s">
        <v>187</v>
      </c>
      <c r="B84" s="192"/>
      <c r="C84" s="192"/>
      <c r="D84" s="192"/>
      <c r="E84" s="192"/>
      <c r="F84" s="192"/>
      <c r="G84" s="192"/>
      <c r="H84" s="192"/>
      <c r="I84" s="192"/>
      <c r="J84" s="192"/>
      <c r="K84" s="192"/>
      <c r="L84" s="192"/>
      <c r="M84" s="192"/>
      <c r="N84" s="193"/>
      <c r="O84" s="21"/>
      <c r="P84" s="21"/>
      <c r="Q84" s="21"/>
    </row>
    <row r="85" spans="1:17" s="22" customFormat="1" ht="30" x14ac:dyDescent="0.25">
      <c r="A85" s="73" t="s">
        <v>6</v>
      </c>
      <c r="B85" s="34"/>
      <c r="C85" s="34"/>
      <c r="D85" s="34"/>
      <c r="E85" s="69"/>
      <c r="F85" s="34"/>
      <c r="G85" s="34"/>
      <c r="H85" s="34"/>
      <c r="I85" s="34"/>
      <c r="J85" s="34"/>
      <c r="K85" s="118"/>
      <c r="L85" s="34"/>
      <c r="M85" s="34"/>
      <c r="N85" s="134"/>
      <c r="O85" s="21"/>
      <c r="P85" s="21"/>
      <c r="Q85" s="21"/>
    </row>
    <row r="86" spans="1:17" s="22" customFormat="1" x14ac:dyDescent="0.25">
      <c r="A86" s="70" t="s">
        <v>53</v>
      </c>
      <c r="B86" s="34"/>
      <c r="C86" s="34"/>
      <c r="D86" s="32">
        <v>1061461</v>
      </c>
      <c r="E86" s="9">
        <v>1061461</v>
      </c>
      <c r="F86" s="34"/>
      <c r="G86" s="34"/>
      <c r="H86" s="34"/>
      <c r="I86" s="34"/>
      <c r="J86" s="34"/>
      <c r="K86" s="118"/>
      <c r="L86" s="34"/>
      <c r="M86" s="34"/>
      <c r="N86" s="134"/>
      <c r="O86" s="21"/>
      <c r="P86" s="21"/>
      <c r="Q86" s="21"/>
    </row>
    <row r="87" spans="1:17" s="22" customFormat="1" x14ac:dyDescent="0.25">
      <c r="A87" s="70" t="s">
        <v>55</v>
      </c>
      <c r="B87" s="34"/>
      <c r="C87" s="34"/>
      <c r="D87" s="32">
        <v>46908</v>
      </c>
      <c r="E87" s="9">
        <v>46908</v>
      </c>
      <c r="F87" s="34"/>
      <c r="G87" s="34"/>
      <c r="H87" s="34"/>
      <c r="I87" s="34"/>
      <c r="J87" s="34"/>
      <c r="K87" s="118"/>
      <c r="L87" s="34"/>
      <c r="M87" s="34"/>
      <c r="N87" s="134"/>
      <c r="O87" s="21"/>
      <c r="P87" s="21"/>
      <c r="Q87" s="21"/>
    </row>
    <row r="88" spans="1:17" s="22" customFormat="1" x14ac:dyDescent="0.25">
      <c r="A88" s="70" t="s">
        <v>56</v>
      </c>
      <c r="B88" s="34"/>
      <c r="C88" s="34"/>
      <c r="D88" s="35">
        <v>213624</v>
      </c>
      <c r="E88" s="65">
        <v>213624</v>
      </c>
      <c r="F88" s="34"/>
      <c r="G88" s="34"/>
      <c r="H88" s="34"/>
      <c r="I88" s="34"/>
      <c r="J88" s="34"/>
      <c r="K88" s="118"/>
      <c r="L88" s="34"/>
      <c r="M88" s="34"/>
      <c r="N88" s="134"/>
      <c r="O88" s="21"/>
      <c r="P88" s="21"/>
      <c r="Q88" s="21"/>
    </row>
    <row r="89" spans="1:17" s="22" customFormat="1" ht="26.25" customHeight="1" x14ac:dyDescent="0.25">
      <c r="A89" s="66" t="s">
        <v>40</v>
      </c>
      <c r="B89" s="67">
        <f>B86+B87+B88</f>
        <v>0</v>
      </c>
      <c r="C89" s="67">
        <f t="shared" ref="C89:G89" si="14">C86+C87+C88</f>
        <v>0</v>
      </c>
      <c r="D89" s="67">
        <f>D86+D87+D88</f>
        <v>1321993</v>
      </c>
      <c r="E89" s="71">
        <f t="shared" si="14"/>
        <v>1321993</v>
      </c>
      <c r="F89" s="67">
        <f t="shared" si="14"/>
        <v>0</v>
      </c>
      <c r="G89" s="67">
        <f t="shared" si="14"/>
        <v>0</v>
      </c>
      <c r="H89" s="67">
        <f>H86+H87+H88</f>
        <v>0</v>
      </c>
      <c r="I89" s="67">
        <f t="shared" ref="I89:M89" si="15">I86+I87+I88</f>
        <v>0</v>
      </c>
      <c r="J89" s="67">
        <f t="shared" si="15"/>
        <v>0</v>
      </c>
      <c r="K89" s="67">
        <f t="shared" si="15"/>
        <v>0</v>
      </c>
      <c r="L89" s="67">
        <f t="shared" si="15"/>
        <v>0</v>
      </c>
      <c r="M89" s="67">
        <f t="shared" si="15"/>
        <v>0</v>
      </c>
      <c r="N89" s="144">
        <f>C89+E89+G89+I89+K89</f>
        <v>1321993</v>
      </c>
      <c r="O89" s="21"/>
      <c r="P89" s="21"/>
      <c r="Q89" s="21"/>
    </row>
    <row r="90" spans="1:17" s="22" customFormat="1" ht="54" customHeight="1" x14ac:dyDescent="0.25">
      <c r="A90" s="191" t="s">
        <v>188</v>
      </c>
      <c r="B90" s="192"/>
      <c r="C90" s="192"/>
      <c r="D90" s="192"/>
      <c r="E90" s="192"/>
      <c r="F90" s="192"/>
      <c r="G90" s="192"/>
      <c r="H90" s="192"/>
      <c r="I90" s="192"/>
      <c r="J90" s="192"/>
      <c r="K90" s="192"/>
      <c r="L90" s="192"/>
      <c r="M90" s="192"/>
      <c r="N90" s="193"/>
      <c r="O90" s="21"/>
      <c r="P90" s="21"/>
      <c r="Q90" s="21"/>
    </row>
    <row r="91" spans="1:17" s="22" customFormat="1" ht="30" x14ac:dyDescent="0.25">
      <c r="A91" s="60" t="s">
        <v>5</v>
      </c>
      <c r="B91" s="34"/>
      <c r="C91" s="34"/>
      <c r="D91" s="34"/>
      <c r="E91" s="69"/>
      <c r="F91" s="34"/>
      <c r="G91" s="34"/>
      <c r="H91" s="34"/>
      <c r="I91" s="34"/>
      <c r="J91" s="34"/>
      <c r="K91" s="118"/>
      <c r="L91" s="34"/>
      <c r="M91" s="34"/>
      <c r="N91" s="134"/>
      <c r="O91" s="21"/>
      <c r="P91" s="21"/>
      <c r="Q91" s="21"/>
    </row>
    <row r="92" spans="1:17" s="22" customFormat="1" x14ac:dyDescent="0.25">
      <c r="A92" s="72" t="s">
        <v>57</v>
      </c>
      <c r="B92" s="34"/>
      <c r="C92" s="34"/>
      <c r="D92" s="35">
        <v>1946753</v>
      </c>
      <c r="E92" s="65">
        <v>1946753</v>
      </c>
      <c r="F92" s="34"/>
      <c r="G92" s="34"/>
      <c r="H92" s="34"/>
      <c r="I92" s="34"/>
      <c r="J92" s="34"/>
      <c r="K92" s="118"/>
      <c r="L92" s="34"/>
      <c r="M92" s="34"/>
      <c r="N92" s="134"/>
      <c r="O92" s="21"/>
      <c r="P92" s="21"/>
      <c r="Q92" s="21"/>
    </row>
    <row r="93" spans="1:17" s="22" customFormat="1" ht="24.75" customHeight="1" x14ac:dyDescent="0.25">
      <c r="A93" s="66" t="s">
        <v>41</v>
      </c>
      <c r="B93" s="67">
        <f>B92</f>
        <v>0</v>
      </c>
      <c r="C93" s="67">
        <f t="shared" ref="C93:M93" si="16">C92</f>
        <v>0</v>
      </c>
      <c r="D93" s="67">
        <f t="shared" si="16"/>
        <v>1946753</v>
      </c>
      <c r="E93" s="71">
        <f t="shared" si="16"/>
        <v>1946753</v>
      </c>
      <c r="F93" s="67">
        <f t="shared" si="16"/>
        <v>0</v>
      </c>
      <c r="G93" s="67">
        <f t="shared" si="16"/>
        <v>0</v>
      </c>
      <c r="H93" s="67">
        <f t="shared" si="16"/>
        <v>0</v>
      </c>
      <c r="I93" s="67">
        <f t="shared" si="16"/>
        <v>0</v>
      </c>
      <c r="J93" s="67">
        <f t="shared" si="16"/>
        <v>0</v>
      </c>
      <c r="K93" s="67">
        <f t="shared" si="16"/>
        <v>0</v>
      </c>
      <c r="L93" s="67">
        <f t="shared" si="16"/>
        <v>0</v>
      </c>
      <c r="M93" s="67">
        <f t="shared" si="16"/>
        <v>0</v>
      </c>
      <c r="N93" s="144">
        <f>C93+E93+G93+I93+K93</f>
        <v>1946753</v>
      </c>
      <c r="O93" s="21"/>
      <c r="P93" s="21"/>
      <c r="Q93" s="21"/>
    </row>
    <row r="94" spans="1:17" s="22" customFormat="1" ht="31.5" customHeight="1" x14ac:dyDescent="0.25">
      <c r="A94" s="191" t="s">
        <v>189</v>
      </c>
      <c r="B94" s="192"/>
      <c r="C94" s="192"/>
      <c r="D94" s="192"/>
      <c r="E94" s="192"/>
      <c r="F94" s="192"/>
      <c r="G94" s="192"/>
      <c r="H94" s="192"/>
      <c r="I94" s="192"/>
      <c r="J94" s="192"/>
      <c r="K94" s="192"/>
      <c r="L94" s="192"/>
      <c r="M94" s="192"/>
      <c r="N94" s="193"/>
      <c r="O94" s="21"/>
      <c r="P94" s="21"/>
      <c r="Q94" s="21"/>
    </row>
    <row r="95" spans="1:17" s="22" customFormat="1" ht="30" x14ac:dyDescent="0.25">
      <c r="A95" s="60" t="s">
        <v>5</v>
      </c>
      <c r="B95" s="34"/>
      <c r="C95" s="34"/>
      <c r="D95" s="34"/>
      <c r="E95" s="69"/>
      <c r="F95" s="34"/>
      <c r="G95" s="34"/>
      <c r="H95" s="34"/>
      <c r="I95" s="34"/>
      <c r="J95" s="34"/>
      <c r="K95" s="118"/>
      <c r="L95" s="34"/>
      <c r="M95" s="34"/>
      <c r="N95" s="134"/>
      <c r="O95" s="21"/>
      <c r="P95" s="21"/>
      <c r="Q95" s="21"/>
    </row>
    <row r="96" spans="1:17" s="22" customFormat="1" x14ac:dyDescent="0.25">
      <c r="A96" s="70" t="s">
        <v>58</v>
      </c>
      <c r="B96" s="34"/>
      <c r="C96" s="34"/>
      <c r="D96" s="34"/>
      <c r="E96" s="69"/>
      <c r="F96" s="32">
        <v>11772207</v>
      </c>
      <c r="G96" s="10">
        <v>11772207.01</v>
      </c>
      <c r="H96" s="32">
        <v>378985</v>
      </c>
      <c r="I96" s="32">
        <v>378985</v>
      </c>
      <c r="J96" s="32"/>
      <c r="K96" s="113"/>
      <c r="L96" s="32"/>
      <c r="M96" s="32"/>
      <c r="N96" s="134"/>
      <c r="O96" s="21"/>
      <c r="P96" s="21"/>
      <c r="Q96" s="21"/>
    </row>
    <row r="97" spans="1:17" s="22" customFormat="1" x14ac:dyDescent="0.25">
      <c r="A97" s="70" t="s">
        <v>59</v>
      </c>
      <c r="B97" s="34"/>
      <c r="C97" s="34"/>
      <c r="D97" s="34"/>
      <c r="E97" s="69"/>
      <c r="F97" s="32">
        <v>43273</v>
      </c>
      <c r="G97" s="15">
        <v>43272.93</v>
      </c>
      <c r="H97" s="32">
        <v>2311</v>
      </c>
      <c r="I97" s="32">
        <v>2311</v>
      </c>
      <c r="J97" s="32"/>
      <c r="K97" s="113"/>
      <c r="L97" s="32"/>
      <c r="M97" s="32"/>
      <c r="N97" s="134"/>
      <c r="O97" s="21"/>
      <c r="P97" s="21"/>
      <c r="Q97" s="21"/>
    </row>
    <row r="98" spans="1:17" s="22" customFormat="1" x14ac:dyDescent="0.25">
      <c r="A98" s="70" t="s">
        <v>60</v>
      </c>
      <c r="B98" s="34"/>
      <c r="C98" s="34"/>
      <c r="D98" s="34"/>
      <c r="E98" s="69"/>
      <c r="F98" s="32">
        <v>5622</v>
      </c>
      <c r="G98" s="15">
        <v>5621.43</v>
      </c>
      <c r="H98" s="32">
        <v>5622</v>
      </c>
      <c r="I98" s="32">
        <v>5622</v>
      </c>
      <c r="J98" s="32"/>
      <c r="K98" s="113"/>
      <c r="L98" s="32"/>
      <c r="M98" s="32"/>
      <c r="N98" s="134"/>
      <c r="O98" s="21"/>
      <c r="P98" s="21"/>
      <c r="Q98" s="21"/>
    </row>
    <row r="99" spans="1:17" s="22" customFormat="1" ht="25.5" customHeight="1" x14ac:dyDescent="0.25">
      <c r="A99" s="66" t="s">
        <v>42</v>
      </c>
      <c r="B99" s="67">
        <f>B96+B97+B98</f>
        <v>0</v>
      </c>
      <c r="C99" s="67">
        <f t="shared" ref="C99:M99" si="17">C96+C97+C98</f>
        <v>0</v>
      </c>
      <c r="D99" s="67">
        <f t="shared" si="17"/>
        <v>0</v>
      </c>
      <c r="E99" s="67">
        <f t="shared" si="17"/>
        <v>0</v>
      </c>
      <c r="F99" s="67">
        <f>F96+F97+F98</f>
        <v>11821102</v>
      </c>
      <c r="G99" s="67">
        <f t="shared" si="17"/>
        <v>11821101.369999999</v>
      </c>
      <c r="H99" s="67">
        <f t="shared" si="17"/>
        <v>386918</v>
      </c>
      <c r="I99" s="67">
        <f t="shared" si="17"/>
        <v>386918</v>
      </c>
      <c r="J99" s="67">
        <f t="shared" si="17"/>
        <v>0</v>
      </c>
      <c r="K99" s="67">
        <f t="shared" si="17"/>
        <v>0</v>
      </c>
      <c r="L99" s="67">
        <f t="shared" si="17"/>
        <v>0</v>
      </c>
      <c r="M99" s="67">
        <f t="shared" si="17"/>
        <v>0</v>
      </c>
      <c r="N99" s="144">
        <f>C99+E99+G99+I99+K99</f>
        <v>12208019.369999999</v>
      </c>
      <c r="O99" s="21"/>
      <c r="P99" s="21"/>
      <c r="Q99" s="21"/>
    </row>
    <row r="100" spans="1:17" s="22" customFormat="1" ht="49.5" customHeight="1" x14ac:dyDescent="0.25">
      <c r="A100" s="177" t="s">
        <v>190</v>
      </c>
      <c r="B100" s="180"/>
      <c r="C100" s="180"/>
      <c r="D100" s="180"/>
      <c r="E100" s="180"/>
      <c r="F100" s="180"/>
      <c r="G100" s="180"/>
      <c r="H100" s="180"/>
      <c r="I100" s="180"/>
      <c r="J100" s="180"/>
      <c r="K100" s="180"/>
      <c r="L100" s="180"/>
      <c r="M100" s="180"/>
      <c r="N100" s="181"/>
      <c r="O100" s="21"/>
      <c r="P100" s="21"/>
      <c r="Q100" s="21"/>
    </row>
    <row r="101" spans="1:17" s="22" customFormat="1" ht="30" customHeight="1" x14ac:dyDescent="0.25">
      <c r="A101" s="60" t="s">
        <v>5</v>
      </c>
      <c r="B101" s="67"/>
      <c r="C101" s="67"/>
      <c r="D101" s="67"/>
      <c r="E101" s="71"/>
      <c r="F101" s="67"/>
      <c r="G101" s="67"/>
      <c r="H101" s="67"/>
      <c r="I101" s="67"/>
      <c r="J101" s="67"/>
      <c r="K101" s="117"/>
      <c r="L101" s="67"/>
      <c r="M101" s="67"/>
      <c r="N101" s="134"/>
      <c r="O101" s="21"/>
      <c r="P101" s="21"/>
      <c r="Q101" s="21"/>
    </row>
    <row r="102" spans="1:17" s="22" customFormat="1" ht="17.25" customHeight="1" x14ac:dyDescent="0.25">
      <c r="A102" s="70" t="s">
        <v>61</v>
      </c>
      <c r="B102" s="67"/>
      <c r="C102" s="67"/>
      <c r="D102" s="67"/>
      <c r="E102" s="71"/>
      <c r="F102" s="74">
        <v>706312</v>
      </c>
      <c r="G102" s="74">
        <v>706312</v>
      </c>
      <c r="H102" s="67"/>
      <c r="I102" s="67"/>
      <c r="J102" s="67"/>
      <c r="K102" s="117"/>
      <c r="L102" s="67"/>
      <c r="M102" s="67"/>
      <c r="N102" s="134"/>
      <c r="O102" s="21"/>
      <c r="P102" s="21"/>
      <c r="Q102" s="21"/>
    </row>
    <row r="103" spans="1:17" s="22" customFormat="1" ht="17.25" customHeight="1" x14ac:dyDescent="0.25">
      <c r="A103" s="70" t="s">
        <v>62</v>
      </c>
      <c r="B103" s="67"/>
      <c r="C103" s="67"/>
      <c r="D103" s="67"/>
      <c r="E103" s="71"/>
      <c r="F103" s="74">
        <v>62687</v>
      </c>
      <c r="G103" s="74">
        <v>62687</v>
      </c>
      <c r="H103" s="67"/>
      <c r="I103" s="67"/>
      <c r="J103" s="67"/>
      <c r="K103" s="117"/>
      <c r="L103" s="67"/>
      <c r="M103" s="67"/>
      <c r="N103" s="134"/>
      <c r="O103" s="21"/>
      <c r="P103" s="21"/>
      <c r="Q103" s="21"/>
    </row>
    <row r="104" spans="1:17" s="22" customFormat="1" ht="24.75" customHeight="1" x14ac:dyDescent="0.25">
      <c r="A104" s="66" t="s">
        <v>43</v>
      </c>
      <c r="B104" s="71">
        <f t="shared" ref="B104:E104" si="18">B102+B103</f>
        <v>0</v>
      </c>
      <c r="C104" s="71">
        <f t="shared" si="18"/>
        <v>0</v>
      </c>
      <c r="D104" s="71">
        <f t="shared" si="18"/>
        <v>0</v>
      </c>
      <c r="E104" s="71">
        <f t="shared" si="18"/>
        <v>0</v>
      </c>
      <c r="F104" s="71">
        <f>F102+F103</f>
        <v>768999</v>
      </c>
      <c r="G104" s="71">
        <f>G102+G103</f>
        <v>768999</v>
      </c>
      <c r="H104" s="71">
        <f t="shared" ref="H104:M104" si="19">H102+H103</f>
        <v>0</v>
      </c>
      <c r="I104" s="71">
        <f t="shared" si="19"/>
        <v>0</v>
      </c>
      <c r="J104" s="71">
        <f t="shared" si="19"/>
        <v>0</v>
      </c>
      <c r="K104" s="71">
        <f t="shared" si="19"/>
        <v>0</v>
      </c>
      <c r="L104" s="71">
        <f t="shared" si="19"/>
        <v>0</v>
      </c>
      <c r="M104" s="71">
        <f t="shared" si="19"/>
        <v>0</v>
      </c>
      <c r="N104" s="144">
        <f>C104+E104+G104+I104+K104</f>
        <v>768999</v>
      </c>
      <c r="O104" s="21"/>
      <c r="P104" s="21"/>
      <c r="Q104" s="21"/>
    </row>
    <row r="105" spans="1:17" s="22" customFormat="1" ht="54.6" customHeight="1" x14ac:dyDescent="0.25">
      <c r="A105" s="191" t="s">
        <v>157</v>
      </c>
      <c r="B105" s="192"/>
      <c r="C105" s="192"/>
      <c r="D105" s="192"/>
      <c r="E105" s="192"/>
      <c r="F105" s="192"/>
      <c r="G105" s="192"/>
      <c r="H105" s="192"/>
      <c r="I105" s="192"/>
      <c r="J105" s="192"/>
      <c r="K105" s="192"/>
      <c r="L105" s="192"/>
      <c r="M105" s="192"/>
      <c r="N105" s="193"/>
      <c r="O105" s="21"/>
      <c r="P105" s="21"/>
      <c r="Q105" s="21"/>
    </row>
    <row r="106" spans="1:17" s="22" customFormat="1" ht="30.95" customHeight="1" x14ac:dyDescent="0.25">
      <c r="A106" s="53" t="s">
        <v>5</v>
      </c>
      <c r="B106" s="67"/>
      <c r="C106" s="67"/>
      <c r="D106" s="67"/>
      <c r="E106" s="71"/>
      <c r="F106" s="71"/>
      <c r="G106" s="71"/>
      <c r="H106" s="67"/>
      <c r="I106" s="67"/>
      <c r="J106" s="67"/>
      <c r="K106" s="117"/>
      <c r="L106" s="67"/>
      <c r="M106" s="67"/>
      <c r="N106" s="134"/>
      <c r="O106" s="21"/>
      <c r="P106" s="21"/>
      <c r="Q106" s="21"/>
    </row>
    <row r="107" spans="1:17" s="22" customFormat="1" ht="18.600000000000001" customHeight="1" x14ac:dyDescent="0.25">
      <c r="A107" s="70" t="s">
        <v>147</v>
      </c>
      <c r="B107" s="67"/>
      <c r="C107" s="67"/>
      <c r="D107" s="67"/>
      <c r="E107" s="71"/>
      <c r="F107" s="71"/>
      <c r="G107" s="71"/>
      <c r="H107" s="75">
        <v>200668</v>
      </c>
      <c r="I107" s="75">
        <v>200668</v>
      </c>
      <c r="J107" s="67"/>
      <c r="K107" s="117"/>
      <c r="L107" s="67"/>
      <c r="M107" s="67"/>
      <c r="N107" s="134"/>
      <c r="O107" s="21"/>
      <c r="P107" s="21"/>
      <c r="Q107" s="21"/>
    </row>
    <row r="108" spans="1:17" s="22" customFormat="1" ht="18" customHeight="1" x14ac:dyDescent="0.25">
      <c r="A108" s="70" t="s">
        <v>148</v>
      </c>
      <c r="B108" s="67"/>
      <c r="C108" s="67"/>
      <c r="D108" s="67"/>
      <c r="E108" s="71"/>
      <c r="F108" s="71"/>
      <c r="G108" s="71"/>
      <c r="H108" s="75">
        <v>302866</v>
      </c>
      <c r="I108" s="75">
        <v>302866</v>
      </c>
      <c r="J108" s="67"/>
      <c r="K108" s="117"/>
      <c r="L108" s="67"/>
      <c r="M108" s="67"/>
      <c r="N108" s="134"/>
      <c r="O108" s="21"/>
      <c r="P108" s="21"/>
      <c r="Q108" s="21"/>
    </row>
    <row r="109" spans="1:17" s="22" customFormat="1" ht="18.600000000000001" customHeight="1" x14ac:dyDescent="0.25">
      <c r="A109" s="70" t="s">
        <v>149</v>
      </c>
      <c r="B109" s="67"/>
      <c r="C109" s="67"/>
      <c r="D109" s="67"/>
      <c r="E109" s="71"/>
      <c r="F109" s="71"/>
      <c r="G109" s="71"/>
      <c r="H109" s="75">
        <v>11212</v>
      </c>
      <c r="I109" s="75">
        <v>11212</v>
      </c>
      <c r="J109" s="67"/>
      <c r="K109" s="117"/>
      <c r="L109" s="67"/>
      <c r="M109" s="67"/>
      <c r="N109" s="134"/>
      <c r="O109" s="21"/>
      <c r="P109" s="21"/>
      <c r="Q109" s="21"/>
    </row>
    <row r="110" spans="1:17" s="22" customFormat="1" ht="24.75" customHeight="1" x14ac:dyDescent="0.25">
      <c r="A110" s="66" t="s">
        <v>146</v>
      </c>
      <c r="B110" s="67">
        <f t="shared" ref="B110:G110" si="20">B107+B108+B109</f>
        <v>0</v>
      </c>
      <c r="C110" s="67">
        <f t="shared" si="20"/>
        <v>0</v>
      </c>
      <c r="D110" s="67">
        <f t="shared" si="20"/>
        <v>0</v>
      </c>
      <c r="E110" s="67">
        <f t="shared" si="20"/>
        <v>0</v>
      </c>
      <c r="F110" s="67">
        <f t="shared" si="20"/>
        <v>0</v>
      </c>
      <c r="G110" s="67">
        <f t="shared" si="20"/>
        <v>0</v>
      </c>
      <c r="H110" s="67">
        <f>H107+H108+H109</f>
        <v>514746</v>
      </c>
      <c r="I110" s="67">
        <f>I107+I108+I109</f>
        <v>514746</v>
      </c>
      <c r="J110" s="67">
        <f t="shared" ref="J110:M110" si="21">J107+J108+J109</f>
        <v>0</v>
      </c>
      <c r="K110" s="67">
        <f t="shared" si="21"/>
        <v>0</v>
      </c>
      <c r="L110" s="67">
        <f t="shared" si="21"/>
        <v>0</v>
      </c>
      <c r="M110" s="67">
        <f t="shared" si="21"/>
        <v>0</v>
      </c>
      <c r="N110" s="144">
        <f>C110+E110+G110+I110</f>
        <v>514746</v>
      </c>
      <c r="O110" s="21"/>
      <c r="P110" s="21"/>
      <c r="Q110" s="21"/>
    </row>
    <row r="111" spans="1:17" s="22" customFormat="1" ht="21" customHeight="1" x14ac:dyDescent="0.25">
      <c r="A111" s="47" t="s">
        <v>44</v>
      </c>
      <c r="B111" s="6">
        <f>B73+B79+B83+B89+B93+B99</f>
        <v>0</v>
      </c>
      <c r="C111" s="6">
        <f t="shared" ref="C111:D111" si="22">C73+C79+C83+C89+C93+C99</f>
        <v>0</v>
      </c>
      <c r="D111" s="6">
        <f t="shared" si="22"/>
        <v>16528054</v>
      </c>
      <c r="E111" s="6">
        <f>E73+E79+E83+E89+E93+E99</f>
        <v>16528054</v>
      </c>
      <c r="F111" s="6">
        <f>F73+F79+F83+F89+F93+F99+F104+F110</f>
        <v>36768515</v>
      </c>
      <c r="G111" s="6">
        <f>G73+G79+G83+G89+G93+G99+G104+G110</f>
        <v>36768514.199999996</v>
      </c>
      <c r="H111" s="6">
        <f>H73+H79+H83+H89+H93+H99+H104+H110</f>
        <v>1854071</v>
      </c>
      <c r="I111" s="6">
        <f>I73+I79+I83+I89+I93+I99+I104+I110</f>
        <v>1854071</v>
      </c>
      <c r="J111" s="6">
        <f t="shared" ref="J111:M111" si="23">J73+J79+J83+J89+J93+J99+J104+J110</f>
        <v>0</v>
      </c>
      <c r="K111" s="6">
        <f t="shared" si="23"/>
        <v>0</v>
      </c>
      <c r="L111" s="6">
        <f t="shared" si="23"/>
        <v>0</v>
      </c>
      <c r="M111" s="6">
        <f t="shared" si="23"/>
        <v>0</v>
      </c>
      <c r="N111" s="141">
        <f>N73+N79+N83+N89+N93+N99+N104+N110</f>
        <v>55150639.199999996</v>
      </c>
      <c r="O111" s="21"/>
      <c r="P111" s="21"/>
      <c r="Q111" s="21"/>
    </row>
    <row r="112" spans="1:17" s="22" customFormat="1" ht="37.5" customHeight="1" x14ac:dyDescent="0.25">
      <c r="A112" s="188" t="s">
        <v>63</v>
      </c>
      <c r="B112" s="189"/>
      <c r="C112" s="189"/>
      <c r="D112" s="189"/>
      <c r="E112" s="189"/>
      <c r="F112" s="189"/>
      <c r="G112" s="189"/>
      <c r="H112" s="189"/>
      <c r="I112" s="189"/>
      <c r="J112" s="189"/>
      <c r="K112" s="189"/>
      <c r="L112" s="189"/>
      <c r="M112" s="189"/>
      <c r="N112" s="190"/>
      <c r="O112" s="21"/>
      <c r="P112" s="21"/>
      <c r="Q112" s="21"/>
    </row>
    <row r="113" spans="1:17" s="22" customFormat="1" ht="66.599999999999994" customHeight="1" x14ac:dyDescent="0.25">
      <c r="A113" s="191" t="s">
        <v>191</v>
      </c>
      <c r="B113" s="192"/>
      <c r="C113" s="192"/>
      <c r="D113" s="192"/>
      <c r="E113" s="192"/>
      <c r="F113" s="192"/>
      <c r="G113" s="192"/>
      <c r="H113" s="192"/>
      <c r="I113" s="192"/>
      <c r="J113" s="192"/>
      <c r="K113" s="192"/>
      <c r="L113" s="192"/>
      <c r="M113" s="192"/>
      <c r="N113" s="193"/>
      <c r="O113" s="21"/>
      <c r="P113" s="21"/>
      <c r="Q113" s="21"/>
    </row>
    <row r="114" spans="1:17" s="22" customFormat="1" ht="30" x14ac:dyDescent="0.25">
      <c r="A114" s="60" t="s">
        <v>6</v>
      </c>
      <c r="B114" s="34"/>
      <c r="C114" s="34"/>
      <c r="D114" s="34"/>
      <c r="E114" s="69"/>
      <c r="F114" s="34"/>
      <c r="G114" s="34"/>
      <c r="H114" s="34"/>
      <c r="I114" s="34"/>
      <c r="J114" s="34"/>
      <c r="K114" s="118"/>
      <c r="L114" s="34"/>
      <c r="M114" s="34"/>
      <c r="N114" s="144"/>
      <c r="O114" s="21"/>
      <c r="P114" s="21"/>
      <c r="Q114" s="21"/>
    </row>
    <row r="115" spans="1:17" s="22" customFormat="1" x14ac:dyDescent="0.25">
      <c r="A115" s="64" t="s">
        <v>150</v>
      </c>
      <c r="B115" s="34"/>
      <c r="C115" s="34"/>
      <c r="D115" s="35">
        <v>567248</v>
      </c>
      <c r="E115" s="65">
        <v>567248</v>
      </c>
      <c r="F115" s="35"/>
      <c r="G115" s="35"/>
      <c r="H115" s="35"/>
      <c r="I115" s="35"/>
      <c r="J115" s="35"/>
      <c r="K115" s="116"/>
      <c r="L115" s="35"/>
      <c r="M115" s="35"/>
      <c r="N115" s="144"/>
      <c r="O115" s="21"/>
      <c r="P115" s="21"/>
      <c r="Q115" s="21"/>
    </row>
    <row r="116" spans="1:17" s="22" customFormat="1" x14ac:dyDescent="0.25">
      <c r="A116" s="64" t="s">
        <v>192</v>
      </c>
      <c r="B116" s="34"/>
      <c r="C116" s="34"/>
      <c r="D116" s="35">
        <v>1499908</v>
      </c>
      <c r="E116" s="65">
        <v>1499908</v>
      </c>
      <c r="F116" s="35"/>
      <c r="G116" s="35"/>
      <c r="H116" s="35"/>
      <c r="I116" s="35"/>
      <c r="J116" s="35"/>
      <c r="K116" s="116"/>
      <c r="L116" s="35"/>
      <c r="M116" s="35"/>
      <c r="N116" s="144"/>
      <c r="O116" s="21"/>
      <c r="P116" s="21"/>
      <c r="Q116" s="21"/>
    </row>
    <row r="117" spans="1:17" s="22" customFormat="1" x14ac:dyDescent="0.25">
      <c r="A117" s="64" t="s">
        <v>151</v>
      </c>
      <c r="B117" s="34"/>
      <c r="C117" s="34"/>
      <c r="D117" s="35">
        <v>4840</v>
      </c>
      <c r="E117" s="65">
        <v>4840</v>
      </c>
      <c r="F117" s="35"/>
      <c r="G117" s="35"/>
      <c r="H117" s="35"/>
      <c r="I117" s="35"/>
      <c r="J117" s="35"/>
      <c r="K117" s="116"/>
      <c r="L117" s="35"/>
      <c r="M117" s="35"/>
      <c r="N117" s="144"/>
      <c r="O117" s="21"/>
      <c r="P117" s="21"/>
      <c r="Q117" s="21"/>
    </row>
    <row r="118" spans="1:17" s="22" customFormat="1" x14ac:dyDescent="0.25">
      <c r="A118" s="64" t="s">
        <v>152</v>
      </c>
      <c r="B118" s="34"/>
      <c r="C118" s="34"/>
      <c r="D118" s="35">
        <v>49674</v>
      </c>
      <c r="E118" s="65">
        <v>49674</v>
      </c>
      <c r="F118" s="35"/>
      <c r="G118" s="35"/>
      <c r="H118" s="35"/>
      <c r="I118" s="35"/>
      <c r="J118" s="35"/>
      <c r="K118" s="116"/>
      <c r="L118" s="35"/>
      <c r="M118" s="35"/>
      <c r="N118" s="144"/>
      <c r="O118" s="21"/>
      <c r="P118" s="21"/>
      <c r="Q118" s="21"/>
    </row>
    <row r="119" spans="1:17" s="22" customFormat="1" ht="30" x14ac:dyDescent="0.25">
      <c r="A119" s="60" t="s">
        <v>5</v>
      </c>
      <c r="B119" s="34"/>
      <c r="C119" s="34"/>
      <c r="D119" s="35"/>
      <c r="E119" s="65"/>
      <c r="F119" s="35"/>
      <c r="G119" s="35"/>
      <c r="H119" s="35"/>
      <c r="I119" s="35"/>
      <c r="J119" s="35"/>
      <c r="K119" s="116"/>
      <c r="L119" s="35"/>
      <c r="M119" s="35"/>
      <c r="N119" s="144"/>
      <c r="O119" s="21"/>
      <c r="P119" s="21"/>
      <c r="Q119" s="21"/>
    </row>
    <row r="120" spans="1:17" s="22" customFormat="1" x14ac:dyDescent="0.25">
      <c r="A120" s="64" t="s">
        <v>150</v>
      </c>
      <c r="B120" s="34"/>
      <c r="C120" s="34"/>
      <c r="D120" s="34"/>
      <c r="E120" s="69"/>
      <c r="F120" s="32">
        <v>212637</v>
      </c>
      <c r="G120" s="10">
        <v>212636.5</v>
      </c>
      <c r="H120" s="32">
        <v>0</v>
      </c>
      <c r="I120" s="32">
        <v>0</v>
      </c>
      <c r="J120" s="32">
        <v>19997</v>
      </c>
      <c r="K120" s="145">
        <v>19997</v>
      </c>
      <c r="L120" s="32"/>
      <c r="M120" s="32"/>
      <c r="N120" s="144"/>
      <c r="O120" s="21"/>
      <c r="P120" s="21"/>
      <c r="Q120" s="21"/>
    </row>
    <row r="121" spans="1:17" s="22" customFormat="1" x14ac:dyDescent="0.25">
      <c r="A121" s="64" t="s">
        <v>192</v>
      </c>
      <c r="B121" s="34"/>
      <c r="C121" s="34"/>
      <c r="D121" s="34"/>
      <c r="E121" s="69"/>
      <c r="F121" s="32">
        <v>21868973</v>
      </c>
      <c r="G121" s="10">
        <v>21868973.030000001</v>
      </c>
      <c r="H121" s="32">
        <v>21406311</v>
      </c>
      <c r="I121" s="32">
        <v>21406311</v>
      </c>
      <c r="J121" s="32">
        <v>1148082</v>
      </c>
      <c r="K121" s="145">
        <v>1148082</v>
      </c>
      <c r="L121" s="32"/>
      <c r="M121" s="32"/>
      <c r="N121" s="144"/>
      <c r="O121" s="57"/>
      <c r="P121" s="21"/>
      <c r="Q121" s="21"/>
    </row>
    <row r="122" spans="1:17" s="22" customFormat="1" x14ac:dyDescent="0.25">
      <c r="A122" s="64" t="s">
        <v>151</v>
      </c>
      <c r="B122" s="34"/>
      <c r="C122" s="34"/>
      <c r="D122" s="34"/>
      <c r="E122" s="69"/>
      <c r="F122" s="32">
        <v>86332</v>
      </c>
      <c r="G122" s="10">
        <v>86331.839999999997</v>
      </c>
      <c r="H122" s="32">
        <v>60485</v>
      </c>
      <c r="I122" s="32">
        <v>60485</v>
      </c>
      <c r="J122" s="32">
        <v>3889</v>
      </c>
      <c r="K122" s="145">
        <v>3889</v>
      </c>
      <c r="L122" s="32"/>
      <c r="M122" s="32"/>
      <c r="N122" s="144"/>
      <c r="O122" s="21"/>
      <c r="P122" s="21"/>
      <c r="Q122" s="21"/>
    </row>
    <row r="123" spans="1:17" s="22" customFormat="1" x14ac:dyDescent="0.25">
      <c r="A123" s="64" t="s">
        <v>152</v>
      </c>
      <c r="B123" s="34"/>
      <c r="C123" s="34"/>
      <c r="D123" s="34"/>
      <c r="E123" s="69"/>
      <c r="F123" s="32">
        <v>129501</v>
      </c>
      <c r="G123" s="10">
        <v>129501.11</v>
      </c>
      <c r="H123" s="32">
        <v>101174</v>
      </c>
      <c r="I123" s="32">
        <v>101174</v>
      </c>
      <c r="J123" s="32">
        <v>0</v>
      </c>
      <c r="K123" s="145">
        <v>0</v>
      </c>
      <c r="L123" s="32"/>
      <c r="M123" s="32"/>
      <c r="N123" s="144"/>
      <c r="O123" s="21"/>
      <c r="P123" s="21"/>
      <c r="Q123" s="21"/>
    </row>
    <row r="124" spans="1:17" s="22" customFormat="1" ht="53.1" customHeight="1" x14ac:dyDescent="0.25">
      <c r="A124" s="213" t="s">
        <v>193</v>
      </c>
      <c r="B124" s="214"/>
      <c r="C124" s="214"/>
      <c r="D124" s="214"/>
      <c r="E124" s="214"/>
      <c r="F124" s="214"/>
      <c r="G124" s="214"/>
      <c r="H124" s="214"/>
      <c r="I124" s="214"/>
      <c r="J124" s="214"/>
      <c r="K124" s="214"/>
      <c r="L124" s="214"/>
      <c r="M124" s="214"/>
      <c r="N124" s="144"/>
      <c r="O124" s="21"/>
      <c r="P124" s="21"/>
      <c r="Q124" s="21"/>
    </row>
    <row r="125" spans="1:17" s="22" customFormat="1" ht="26.45" customHeight="1" x14ac:dyDescent="0.25">
      <c r="A125" s="76" t="s">
        <v>5</v>
      </c>
      <c r="B125" s="34"/>
      <c r="C125" s="34"/>
      <c r="D125" s="34"/>
      <c r="E125" s="69"/>
      <c r="F125" s="32"/>
      <c r="G125" s="15"/>
      <c r="H125" s="32"/>
      <c r="I125" s="32"/>
      <c r="J125" s="32"/>
      <c r="K125" s="113"/>
      <c r="L125" s="32"/>
      <c r="M125" s="32"/>
      <c r="N125" s="144"/>
      <c r="O125" s="21"/>
      <c r="P125" s="21"/>
      <c r="Q125" s="21"/>
    </row>
    <row r="126" spans="1:17" s="22" customFormat="1" ht="29.45" customHeight="1" x14ac:dyDescent="0.25">
      <c r="A126" s="64" t="s">
        <v>153</v>
      </c>
      <c r="B126" s="34"/>
      <c r="C126" s="34"/>
      <c r="D126" s="34"/>
      <c r="E126" s="69"/>
      <c r="F126" s="32"/>
      <c r="G126" s="15"/>
      <c r="H126" s="32">
        <v>380801</v>
      </c>
      <c r="I126" s="32">
        <v>380801</v>
      </c>
      <c r="J126" s="32"/>
      <c r="K126" s="113"/>
      <c r="L126" s="32"/>
      <c r="M126" s="32"/>
      <c r="N126" s="144"/>
      <c r="O126" s="21"/>
      <c r="P126" s="21"/>
      <c r="Q126" s="21"/>
    </row>
    <row r="127" spans="1:17" s="52" customFormat="1" ht="20.100000000000001" customHeight="1" x14ac:dyDescent="0.25">
      <c r="A127" s="47" t="s">
        <v>64</v>
      </c>
      <c r="B127" s="6">
        <f t="shared" ref="B127:C127" si="24">B115+B116+B117+B118+B120+B121+B122+B123+B126</f>
        <v>0</v>
      </c>
      <c r="C127" s="6">
        <f t="shared" si="24"/>
        <v>0</v>
      </c>
      <c r="D127" s="6">
        <f>D115+D116+D117+D118+D120+D121+D122+D123+D126</f>
        <v>2121670</v>
      </c>
      <c r="E127" s="6">
        <f t="shared" ref="E127:M127" si="25">E115+E116+E117+E118+E120+E121+E122+E123+E126</f>
        <v>2121670</v>
      </c>
      <c r="F127" s="6">
        <f t="shared" si="25"/>
        <v>22297443</v>
      </c>
      <c r="G127" s="6">
        <f t="shared" si="25"/>
        <v>22297442.48</v>
      </c>
      <c r="H127" s="6">
        <f t="shared" si="25"/>
        <v>21948771</v>
      </c>
      <c r="I127" s="6">
        <f t="shared" si="25"/>
        <v>21948771</v>
      </c>
      <c r="J127" s="6">
        <f>J115+J116+J117+J118+J120+J121+J122+J123+J126</f>
        <v>1171968</v>
      </c>
      <c r="K127" s="143">
        <f>K115+K116+K117+K118+K120+K121+K122+K123+K126</f>
        <v>1171968</v>
      </c>
      <c r="L127" s="6">
        <f t="shared" si="25"/>
        <v>0</v>
      </c>
      <c r="M127" s="6">
        <f t="shared" si="25"/>
        <v>0</v>
      </c>
      <c r="N127" s="141">
        <f>C127+E127+G127+I127+K127</f>
        <v>47539851.480000004</v>
      </c>
      <c r="O127" s="21"/>
      <c r="P127" s="21"/>
      <c r="Q127" s="21"/>
    </row>
    <row r="128" spans="1:17" s="22" customFormat="1" ht="36" customHeight="1" x14ac:dyDescent="0.25">
      <c r="A128" s="188" t="s">
        <v>65</v>
      </c>
      <c r="B128" s="189"/>
      <c r="C128" s="189"/>
      <c r="D128" s="189"/>
      <c r="E128" s="189"/>
      <c r="F128" s="189"/>
      <c r="G128" s="189"/>
      <c r="H128" s="189"/>
      <c r="I128" s="189"/>
      <c r="J128" s="189"/>
      <c r="K128" s="189"/>
      <c r="L128" s="189"/>
      <c r="M128" s="189"/>
      <c r="N128" s="190"/>
      <c r="O128" s="21"/>
      <c r="P128" s="21"/>
      <c r="Q128" s="21"/>
    </row>
    <row r="129" spans="1:18" s="22" customFormat="1" ht="51" customHeight="1" x14ac:dyDescent="0.25">
      <c r="A129" s="212" t="s">
        <v>194</v>
      </c>
      <c r="B129" s="212"/>
      <c r="C129" s="212"/>
      <c r="D129" s="212"/>
      <c r="E129" s="212"/>
      <c r="F129" s="212"/>
      <c r="G129" s="212"/>
      <c r="H129" s="212"/>
      <c r="I129" s="212"/>
      <c r="J129" s="212"/>
      <c r="K129" s="212"/>
      <c r="L129" s="212"/>
      <c r="M129" s="212"/>
      <c r="N129" s="144"/>
      <c r="O129" s="21"/>
      <c r="P129" s="21"/>
      <c r="Q129" s="21"/>
    </row>
    <row r="130" spans="1:18" s="22" customFormat="1" ht="32.450000000000003" customHeight="1" x14ac:dyDescent="0.25">
      <c r="A130" s="53" t="s">
        <v>6</v>
      </c>
      <c r="B130" s="34"/>
      <c r="C130" s="34"/>
      <c r="D130" s="25">
        <v>50000</v>
      </c>
      <c r="E130" s="7">
        <v>11570</v>
      </c>
      <c r="F130" s="25"/>
      <c r="G130" s="25"/>
      <c r="H130" s="25"/>
      <c r="I130" s="25"/>
      <c r="J130" s="25"/>
      <c r="K130" s="109"/>
      <c r="L130" s="25"/>
      <c r="M130" s="25"/>
      <c r="N130" s="144"/>
      <c r="O130" s="21"/>
      <c r="P130" s="21"/>
      <c r="Q130" s="21"/>
    </row>
    <row r="131" spans="1:18" s="22" customFormat="1" ht="32.450000000000003" customHeight="1" x14ac:dyDescent="0.25">
      <c r="A131" s="53" t="s">
        <v>5</v>
      </c>
      <c r="B131" s="34"/>
      <c r="C131" s="34"/>
      <c r="D131" s="25"/>
      <c r="E131" s="7"/>
      <c r="F131" s="25">
        <v>49000</v>
      </c>
      <c r="G131" s="16">
        <v>8978.1</v>
      </c>
      <c r="H131" s="25"/>
      <c r="I131" s="25"/>
      <c r="J131" s="25"/>
      <c r="K131" s="109"/>
      <c r="L131" s="25"/>
      <c r="M131" s="25"/>
      <c r="N131" s="144"/>
      <c r="O131" s="21"/>
      <c r="P131" s="21"/>
      <c r="Q131" s="21"/>
    </row>
    <row r="132" spans="1:18" s="52" customFormat="1" ht="20.100000000000001" customHeight="1" x14ac:dyDescent="0.25">
      <c r="A132" s="47" t="s">
        <v>66</v>
      </c>
      <c r="B132" s="6">
        <f>B130+B131</f>
        <v>0</v>
      </c>
      <c r="C132" s="6">
        <f t="shared" ref="C132" si="26">C130+C131</f>
        <v>0</v>
      </c>
      <c r="D132" s="6">
        <f>D130+D131</f>
        <v>50000</v>
      </c>
      <c r="E132" s="6">
        <f t="shared" ref="E132:M132" si="27">E130+E131</f>
        <v>11570</v>
      </c>
      <c r="F132" s="6">
        <f t="shared" si="27"/>
        <v>49000</v>
      </c>
      <c r="G132" s="6">
        <f t="shared" si="27"/>
        <v>8978.1</v>
      </c>
      <c r="H132" s="6">
        <f t="shared" si="27"/>
        <v>0</v>
      </c>
      <c r="I132" s="6">
        <f t="shared" si="27"/>
        <v>0</v>
      </c>
      <c r="J132" s="6">
        <f t="shared" si="27"/>
        <v>0</v>
      </c>
      <c r="K132" s="143">
        <f t="shared" si="27"/>
        <v>0</v>
      </c>
      <c r="L132" s="6">
        <f t="shared" si="27"/>
        <v>0</v>
      </c>
      <c r="M132" s="6">
        <f t="shared" si="27"/>
        <v>0</v>
      </c>
      <c r="N132" s="141">
        <f>C132+E132+G132+I132+K132</f>
        <v>20548.099999999999</v>
      </c>
      <c r="O132" s="21"/>
      <c r="P132" s="21"/>
      <c r="Q132" s="21"/>
    </row>
    <row r="133" spans="1:18" s="52" customFormat="1" ht="39.75" customHeight="1" x14ac:dyDescent="0.25">
      <c r="A133" s="188" t="s">
        <v>67</v>
      </c>
      <c r="B133" s="189"/>
      <c r="C133" s="189"/>
      <c r="D133" s="189"/>
      <c r="E133" s="189"/>
      <c r="F133" s="189"/>
      <c r="G133" s="189"/>
      <c r="H133" s="189"/>
      <c r="I133" s="189"/>
      <c r="J133" s="189"/>
      <c r="K133" s="189"/>
      <c r="L133" s="189"/>
      <c r="M133" s="189"/>
      <c r="N133" s="190"/>
      <c r="O133" s="21"/>
      <c r="P133" s="21"/>
      <c r="Q133" s="21"/>
    </row>
    <row r="134" spans="1:18" s="52" customFormat="1" ht="51" customHeight="1" x14ac:dyDescent="0.25">
      <c r="A134" s="177" t="s">
        <v>195</v>
      </c>
      <c r="B134" s="180"/>
      <c r="C134" s="180"/>
      <c r="D134" s="180"/>
      <c r="E134" s="180"/>
      <c r="F134" s="180"/>
      <c r="G134" s="180"/>
      <c r="H134" s="180"/>
      <c r="I134" s="180"/>
      <c r="J134" s="180"/>
      <c r="K134" s="180"/>
      <c r="L134" s="180"/>
      <c r="M134" s="180"/>
      <c r="N134" s="181"/>
      <c r="O134" s="21"/>
      <c r="P134" s="21"/>
      <c r="Q134" s="21"/>
    </row>
    <row r="135" spans="1:18" s="52" customFormat="1" ht="29.25" customHeight="1" x14ac:dyDescent="0.25">
      <c r="A135" s="53" t="s">
        <v>5</v>
      </c>
      <c r="B135" s="7"/>
      <c r="C135" s="7"/>
      <c r="D135" s="7"/>
      <c r="E135" s="7"/>
      <c r="F135" s="7"/>
      <c r="G135" s="7"/>
      <c r="H135" s="7"/>
      <c r="I135" s="7"/>
      <c r="J135" s="7"/>
      <c r="K135" s="115"/>
      <c r="L135" s="7"/>
      <c r="M135" s="7"/>
      <c r="N135" s="144"/>
      <c r="O135" s="21"/>
      <c r="P135" s="21"/>
      <c r="Q135" s="21"/>
    </row>
    <row r="136" spans="1:18" s="52" customFormat="1" x14ac:dyDescent="0.25">
      <c r="A136" s="8" t="s">
        <v>69</v>
      </c>
      <c r="B136" s="7"/>
      <c r="C136" s="7"/>
      <c r="D136" s="7"/>
      <c r="E136" s="7"/>
      <c r="F136" s="9">
        <v>1766028</v>
      </c>
      <c r="G136" s="10">
        <v>1766028.55</v>
      </c>
      <c r="H136" s="9">
        <v>1254810</v>
      </c>
      <c r="I136" s="9">
        <v>1199312</v>
      </c>
      <c r="J136" s="9">
        <v>77458</v>
      </c>
      <c r="K136" s="146">
        <v>77458</v>
      </c>
      <c r="L136" s="9"/>
      <c r="M136" s="9"/>
      <c r="N136" s="144"/>
      <c r="O136" s="21"/>
      <c r="P136" s="21"/>
      <c r="Q136" s="21"/>
    </row>
    <row r="137" spans="1:18" s="52" customFormat="1" x14ac:dyDescent="0.25">
      <c r="A137" s="8" t="s">
        <v>70</v>
      </c>
      <c r="B137" s="7"/>
      <c r="C137" s="7"/>
      <c r="D137" s="7"/>
      <c r="E137" s="7"/>
      <c r="F137" s="9">
        <v>24300</v>
      </c>
      <c r="G137" s="10">
        <v>24299.52</v>
      </c>
      <c r="H137" s="9">
        <v>114757</v>
      </c>
      <c r="I137" s="9">
        <v>114757</v>
      </c>
      <c r="J137" s="9"/>
      <c r="K137" s="146"/>
      <c r="L137" s="9"/>
      <c r="M137" s="9"/>
      <c r="N137" s="144"/>
      <c r="O137" s="21"/>
      <c r="P137" s="21"/>
      <c r="Q137" s="21"/>
    </row>
    <row r="138" spans="1:18" s="52" customFormat="1" x14ac:dyDescent="0.25">
      <c r="A138" s="8" t="s">
        <v>71</v>
      </c>
      <c r="B138" s="7"/>
      <c r="C138" s="7"/>
      <c r="D138" s="7"/>
      <c r="E138" s="7"/>
      <c r="F138" s="9">
        <v>3645</v>
      </c>
      <c r="G138" s="10">
        <v>3644.93</v>
      </c>
      <c r="H138" s="9">
        <v>25256</v>
      </c>
      <c r="I138" s="9">
        <v>25256</v>
      </c>
      <c r="J138" s="9"/>
      <c r="K138" s="146"/>
      <c r="L138" s="9"/>
      <c r="M138" s="9"/>
      <c r="N138" s="144"/>
      <c r="O138" s="21"/>
      <c r="P138" s="21"/>
      <c r="Q138" s="21"/>
    </row>
    <row r="139" spans="1:18" s="52" customFormat="1" ht="27" customHeight="1" x14ac:dyDescent="0.25">
      <c r="A139" s="47" t="s">
        <v>68</v>
      </c>
      <c r="B139" s="6">
        <f t="shared" ref="B139:E139" si="28">B136+B138+B137</f>
        <v>0</v>
      </c>
      <c r="C139" s="6">
        <f t="shared" si="28"/>
        <v>0</v>
      </c>
      <c r="D139" s="6">
        <f t="shared" si="28"/>
        <v>0</v>
      </c>
      <c r="E139" s="6">
        <f t="shared" si="28"/>
        <v>0</v>
      </c>
      <c r="F139" s="6">
        <f>F136+F138+F137</f>
        <v>1793973</v>
      </c>
      <c r="G139" s="6">
        <f t="shared" ref="G139:M139" si="29">G136+G138+G137</f>
        <v>1793973</v>
      </c>
      <c r="H139" s="6">
        <f>H136+H138+H137</f>
        <v>1394823</v>
      </c>
      <c r="I139" s="6">
        <f>I136+I138+I137</f>
        <v>1339325</v>
      </c>
      <c r="J139" s="6">
        <f t="shared" si="29"/>
        <v>77458</v>
      </c>
      <c r="K139" s="143">
        <f t="shared" si="29"/>
        <v>77458</v>
      </c>
      <c r="L139" s="6">
        <f t="shared" si="29"/>
        <v>0</v>
      </c>
      <c r="M139" s="6">
        <f t="shared" si="29"/>
        <v>0</v>
      </c>
      <c r="N139" s="141">
        <f>C139+E139+G139+I139+K139</f>
        <v>3210756</v>
      </c>
      <c r="O139" s="21"/>
      <c r="P139" s="21"/>
      <c r="Q139" s="21"/>
      <c r="R139" s="77"/>
    </row>
    <row r="140" spans="1:18" s="52" customFormat="1" ht="36" customHeight="1" x14ac:dyDescent="0.25">
      <c r="A140" s="188" t="s">
        <v>72</v>
      </c>
      <c r="B140" s="189"/>
      <c r="C140" s="189"/>
      <c r="D140" s="189"/>
      <c r="E140" s="189"/>
      <c r="F140" s="189"/>
      <c r="G140" s="189"/>
      <c r="H140" s="189"/>
      <c r="I140" s="189"/>
      <c r="J140" s="189"/>
      <c r="K140" s="189"/>
      <c r="L140" s="189"/>
      <c r="M140" s="189"/>
      <c r="N140" s="190"/>
      <c r="O140" s="21"/>
      <c r="P140" s="21"/>
      <c r="Q140" s="21"/>
      <c r="R140" s="77"/>
    </row>
    <row r="141" spans="1:18" s="52" customFormat="1" ht="60.75" customHeight="1" x14ac:dyDescent="0.25">
      <c r="A141" s="177" t="s">
        <v>196</v>
      </c>
      <c r="B141" s="180"/>
      <c r="C141" s="180"/>
      <c r="D141" s="180"/>
      <c r="E141" s="180"/>
      <c r="F141" s="180"/>
      <c r="G141" s="180"/>
      <c r="H141" s="180"/>
      <c r="I141" s="180"/>
      <c r="J141" s="180"/>
      <c r="K141" s="180"/>
      <c r="L141" s="180"/>
      <c r="M141" s="180"/>
      <c r="N141" s="181"/>
      <c r="O141" s="21"/>
      <c r="P141" s="21"/>
      <c r="Q141" s="21"/>
      <c r="R141" s="77"/>
    </row>
    <row r="142" spans="1:18" s="52" customFormat="1" ht="30" customHeight="1" x14ac:dyDescent="0.25">
      <c r="A142" s="43" t="s">
        <v>5</v>
      </c>
      <c r="B142" s="7"/>
      <c r="C142" s="7"/>
      <c r="D142" s="7"/>
      <c r="E142" s="7"/>
      <c r="F142" s="7"/>
      <c r="G142" s="7"/>
      <c r="H142" s="7"/>
      <c r="I142" s="7"/>
      <c r="J142" s="7"/>
      <c r="K142" s="115"/>
      <c r="L142" s="7"/>
      <c r="M142" s="7"/>
      <c r="N142" s="144"/>
      <c r="O142" s="21"/>
      <c r="P142" s="21"/>
      <c r="Q142" s="21"/>
      <c r="R142" s="77"/>
    </row>
    <row r="143" spans="1:18" s="52" customFormat="1" x14ac:dyDescent="0.25">
      <c r="A143" s="64" t="s">
        <v>75</v>
      </c>
      <c r="B143" s="7"/>
      <c r="C143" s="7"/>
      <c r="D143" s="7"/>
      <c r="E143" s="7"/>
      <c r="F143" s="9">
        <v>56701</v>
      </c>
      <c r="G143" s="15">
        <v>56700.6</v>
      </c>
      <c r="H143" s="9">
        <v>220944</v>
      </c>
      <c r="I143" s="9">
        <v>220944</v>
      </c>
      <c r="J143" s="9">
        <v>5858</v>
      </c>
      <c r="K143" s="146">
        <v>5858</v>
      </c>
      <c r="L143" s="9"/>
      <c r="M143" s="9"/>
      <c r="N143" s="144"/>
      <c r="O143" s="21"/>
      <c r="P143" s="21"/>
      <c r="Q143" s="21"/>
      <c r="R143" s="77"/>
    </row>
    <row r="144" spans="1:18" s="52" customFormat="1" x14ac:dyDescent="0.25">
      <c r="A144" s="64" t="s">
        <v>197</v>
      </c>
      <c r="B144" s="7"/>
      <c r="C144" s="7"/>
      <c r="D144" s="7"/>
      <c r="E144" s="7"/>
      <c r="F144" s="9">
        <v>1103151</v>
      </c>
      <c r="G144" s="15">
        <v>1103151.42</v>
      </c>
      <c r="H144" s="9">
        <v>3975448</v>
      </c>
      <c r="I144" s="9">
        <v>3975448</v>
      </c>
      <c r="J144" s="9">
        <v>323197</v>
      </c>
      <c r="K144" s="146">
        <v>323197</v>
      </c>
      <c r="L144" s="9">
        <v>113962</v>
      </c>
      <c r="M144" s="9"/>
      <c r="N144" s="144"/>
      <c r="O144" s="21"/>
      <c r="P144" s="21"/>
      <c r="Q144" s="21"/>
      <c r="R144" s="77"/>
    </row>
    <row r="145" spans="1:19" s="52" customFormat="1" x14ac:dyDescent="0.25">
      <c r="A145" s="64" t="s">
        <v>76</v>
      </c>
      <c r="B145" s="7"/>
      <c r="C145" s="7"/>
      <c r="D145" s="7"/>
      <c r="E145" s="7"/>
      <c r="F145" s="9">
        <v>7986</v>
      </c>
      <c r="G145" s="10">
        <v>7986</v>
      </c>
      <c r="H145" s="9">
        <v>28779</v>
      </c>
      <c r="I145" s="9">
        <v>28779</v>
      </c>
      <c r="J145" s="9">
        <v>2340</v>
      </c>
      <c r="K145" s="146">
        <v>2340</v>
      </c>
      <c r="L145" s="9">
        <v>825</v>
      </c>
      <c r="M145" s="9"/>
      <c r="N145" s="144"/>
      <c r="O145" s="21"/>
      <c r="P145" s="21"/>
      <c r="Q145" s="21"/>
      <c r="R145" s="77"/>
    </row>
    <row r="146" spans="1:19" s="52" customFormat="1" x14ac:dyDescent="0.25">
      <c r="A146" s="64" t="s">
        <v>78</v>
      </c>
      <c r="B146" s="7"/>
      <c r="C146" s="7"/>
      <c r="D146" s="7"/>
      <c r="E146" s="7"/>
      <c r="F146" s="9">
        <v>43850</v>
      </c>
      <c r="G146" s="15">
        <v>43850.15</v>
      </c>
      <c r="H146" s="9">
        <v>121577</v>
      </c>
      <c r="I146" s="9">
        <v>121577</v>
      </c>
      <c r="J146" s="9">
        <v>36311</v>
      </c>
      <c r="K146" s="146">
        <v>36311</v>
      </c>
      <c r="L146" s="9"/>
      <c r="M146" s="9"/>
      <c r="N146" s="144"/>
      <c r="O146" s="21"/>
      <c r="P146" s="21"/>
      <c r="Q146" s="21"/>
      <c r="R146" s="77"/>
    </row>
    <row r="147" spans="1:19" s="52" customFormat="1" x14ac:dyDescent="0.25">
      <c r="A147" s="64" t="s">
        <v>77</v>
      </c>
      <c r="B147" s="7"/>
      <c r="C147" s="7"/>
      <c r="D147" s="7"/>
      <c r="E147" s="7"/>
      <c r="F147" s="9"/>
      <c r="G147" s="10"/>
      <c r="H147" s="9">
        <v>20000</v>
      </c>
      <c r="I147" s="9">
        <v>20000</v>
      </c>
      <c r="J147" s="9"/>
      <c r="K147" s="146"/>
      <c r="L147" s="9"/>
      <c r="M147" s="9"/>
      <c r="N147" s="144"/>
      <c r="O147" s="21"/>
      <c r="P147" s="21"/>
      <c r="Q147" s="21"/>
      <c r="R147" s="77"/>
    </row>
    <row r="148" spans="1:19" s="52" customFormat="1" x14ac:dyDescent="0.25">
      <c r="A148" s="64" t="s">
        <v>74</v>
      </c>
      <c r="B148" s="7"/>
      <c r="C148" s="7"/>
      <c r="D148" s="7"/>
      <c r="E148" s="7"/>
      <c r="F148" s="9">
        <v>16172</v>
      </c>
      <c r="G148" s="15">
        <v>16172.18</v>
      </c>
      <c r="H148" s="9">
        <v>44771</v>
      </c>
      <c r="I148" s="9">
        <v>44771</v>
      </c>
      <c r="J148" s="9">
        <v>13307</v>
      </c>
      <c r="K148" s="146">
        <v>13307</v>
      </c>
      <c r="L148" s="9"/>
      <c r="M148" s="9"/>
      <c r="N148" s="144"/>
      <c r="O148" s="21"/>
      <c r="P148" s="21"/>
      <c r="Q148" s="21"/>
      <c r="R148" s="77"/>
    </row>
    <row r="149" spans="1:19" s="52" customFormat="1" ht="25.5" customHeight="1" x14ac:dyDescent="0.25">
      <c r="A149" s="47" t="s">
        <v>73</v>
      </c>
      <c r="B149" s="6">
        <f t="shared" ref="B149:E149" si="30">B143+B144+B145+B146+B147+B148</f>
        <v>0</v>
      </c>
      <c r="C149" s="6">
        <f t="shared" si="30"/>
        <v>0</v>
      </c>
      <c r="D149" s="6">
        <f t="shared" si="30"/>
        <v>0</v>
      </c>
      <c r="E149" s="6">
        <f t="shared" si="30"/>
        <v>0</v>
      </c>
      <c r="F149" s="6">
        <f>F143+F144+F145+F146+F147+F148</f>
        <v>1227860</v>
      </c>
      <c r="G149" s="6">
        <f t="shared" ref="G149:M149" si="31">G143+G144+G145+G146+G147+G148</f>
        <v>1227860.3499999999</v>
      </c>
      <c r="H149" s="6">
        <f>H143+H144+H145+H146+H147+H148</f>
        <v>4411519</v>
      </c>
      <c r="I149" s="6">
        <f>I143+I144+I145+I146+I147+I148</f>
        <v>4411519</v>
      </c>
      <c r="J149" s="6">
        <f t="shared" si="31"/>
        <v>381013</v>
      </c>
      <c r="K149" s="143">
        <f t="shared" si="31"/>
        <v>381013</v>
      </c>
      <c r="L149" s="6">
        <f t="shared" si="31"/>
        <v>114787</v>
      </c>
      <c r="M149" s="6">
        <f t="shared" si="31"/>
        <v>0</v>
      </c>
      <c r="N149" s="141">
        <f>C149+E149+G149+I149+K149</f>
        <v>6020392.3499999996</v>
      </c>
      <c r="O149" s="21"/>
      <c r="P149" s="21"/>
      <c r="Q149" s="21"/>
      <c r="R149" s="77"/>
      <c r="S149" s="77"/>
    </row>
    <row r="150" spans="1:19" s="52" customFormat="1" ht="36" customHeight="1" x14ac:dyDescent="0.25">
      <c r="A150" s="188" t="s">
        <v>79</v>
      </c>
      <c r="B150" s="189"/>
      <c r="C150" s="189"/>
      <c r="D150" s="189"/>
      <c r="E150" s="189"/>
      <c r="F150" s="189"/>
      <c r="G150" s="189"/>
      <c r="H150" s="189"/>
      <c r="I150" s="189"/>
      <c r="J150" s="189"/>
      <c r="K150" s="189"/>
      <c r="L150" s="189"/>
      <c r="M150" s="189"/>
      <c r="N150" s="190"/>
      <c r="O150" s="21"/>
      <c r="P150" s="21"/>
      <c r="Q150" s="21"/>
      <c r="R150" s="77"/>
      <c r="S150" s="77"/>
    </row>
    <row r="151" spans="1:19" s="52" customFormat="1" ht="51.75" customHeight="1" x14ac:dyDescent="0.25">
      <c r="A151" s="177" t="s">
        <v>138</v>
      </c>
      <c r="B151" s="180"/>
      <c r="C151" s="180"/>
      <c r="D151" s="180"/>
      <c r="E151" s="180"/>
      <c r="F151" s="180"/>
      <c r="G151" s="180"/>
      <c r="H151" s="180"/>
      <c r="I151" s="180"/>
      <c r="J151" s="180"/>
      <c r="K151" s="180"/>
      <c r="L151" s="180"/>
      <c r="M151" s="180"/>
      <c r="N151" s="181"/>
      <c r="O151" s="21"/>
      <c r="P151" s="21"/>
      <c r="Q151" s="21"/>
      <c r="R151" s="77"/>
      <c r="S151" s="77"/>
    </row>
    <row r="152" spans="1:19" s="52" customFormat="1" ht="30" customHeight="1" x14ac:dyDescent="0.25">
      <c r="A152" s="43" t="s">
        <v>5</v>
      </c>
      <c r="B152" s="7"/>
      <c r="C152" s="7"/>
      <c r="D152" s="7"/>
      <c r="E152" s="7"/>
      <c r="F152" s="7"/>
      <c r="G152" s="7"/>
      <c r="H152" s="7"/>
      <c r="I152" s="7"/>
      <c r="J152" s="7"/>
      <c r="K152" s="115"/>
      <c r="L152" s="7"/>
      <c r="M152" s="7"/>
      <c r="N152" s="144"/>
      <c r="O152" s="21"/>
      <c r="P152" s="21"/>
      <c r="Q152" s="21"/>
      <c r="R152" s="77"/>
      <c r="S152" s="77"/>
    </row>
    <row r="153" spans="1:19" s="52" customFormat="1" ht="34.5" customHeight="1" x14ac:dyDescent="0.25">
      <c r="A153" s="8" t="s">
        <v>80</v>
      </c>
      <c r="B153" s="7"/>
      <c r="C153" s="7"/>
      <c r="D153" s="7"/>
      <c r="E153" s="7"/>
      <c r="F153" s="9">
        <v>3904714</v>
      </c>
      <c r="G153" s="10">
        <v>3904714</v>
      </c>
      <c r="H153" s="7"/>
      <c r="I153" s="7"/>
      <c r="J153" s="7"/>
      <c r="K153" s="115"/>
      <c r="L153" s="7"/>
      <c r="M153" s="7"/>
      <c r="N153" s="144"/>
      <c r="O153" s="21"/>
      <c r="P153" s="21"/>
      <c r="Q153" s="21"/>
      <c r="R153" s="77"/>
      <c r="S153" s="77"/>
    </row>
    <row r="154" spans="1:19" s="52" customFormat="1" ht="21.75" customHeight="1" x14ac:dyDescent="0.25">
      <c r="A154" s="47" t="s">
        <v>135</v>
      </c>
      <c r="B154" s="6">
        <f t="shared" ref="B154:E154" si="32">B153</f>
        <v>0</v>
      </c>
      <c r="C154" s="6">
        <f t="shared" si="32"/>
        <v>0</v>
      </c>
      <c r="D154" s="6">
        <f t="shared" si="32"/>
        <v>0</v>
      </c>
      <c r="E154" s="6">
        <f t="shared" si="32"/>
        <v>0</v>
      </c>
      <c r="F154" s="6">
        <f>F153</f>
        <v>3904714</v>
      </c>
      <c r="G154" s="6">
        <f>G153</f>
        <v>3904714</v>
      </c>
      <c r="H154" s="6">
        <f t="shared" ref="H154:M154" si="33">H153</f>
        <v>0</v>
      </c>
      <c r="I154" s="6">
        <f t="shared" si="33"/>
        <v>0</v>
      </c>
      <c r="J154" s="6">
        <f t="shared" si="33"/>
        <v>0</v>
      </c>
      <c r="K154" s="143">
        <f t="shared" si="33"/>
        <v>0</v>
      </c>
      <c r="L154" s="6">
        <f t="shared" si="33"/>
        <v>0</v>
      </c>
      <c r="M154" s="6">
        <f t="shared" si="33"/>
        <v>0</v>
      </c>
      <c r="N154" s="141">
        <f>C154+E154+G154+I154</f>
        <v>3904714</v>
      </c>
      <c r="O154" s="21"/>
      <c r="P154" s="21"/>
      <c r="Q154" s="21"/>
      <c r="R154" s="77"/>
      <c r="S154" s="77"/>
    </row>
    <row r="155" spans="1:19" s="52" customFormat="1" ht="35.25" customHeight="1" x14ac:dyDescent="0.25">
      <c r="A155" s="188" t="s">
        <v>140</v>
      </c>
      <c r="B155" s="189"/>
      <c r="C155" s="189"/>
      <c r="D155" s="189"/>
      <c r="E155" s="189"/>
      <c r="F155" s="189"/>
      <c r="G155" s="189"/>
      <c r="H155" s="189"/>
      <c r="I155" s="189"/>
      <c r="J155" s="189"/>
      <c r="K155" s="189"/>
      <c r="L155" s="189"/>
      <c r="M155" s="189"/>
      <c r="N155" s="190"/>
      <c r="O155" s="21"/>
      <c r="P155" s="21"/>
      <c r="Q155" s="21"/>
      <c r="R155" s="77"/>
      <c r="S155" s="77"/>
    </row>
    <row r="156" spans="1:19" s="52" customFormat="1" ht="47.25" customHeight="1" x14ac:dyDescent="0.25">
      <c r="A156" s="177" t="s">
        <v>139</v>
      </c>
      <c r="B156" s="180"/>
      <c r="C156" s="180"/>
      <c r="D156" s="180"/>
      <c r="E156" s="180"/>
      <c r="F156" s="180"/>
      <c r="G156" s="180"/>
      <c r="H156" s="180"/>
      <c r="I156" s="180"/>
      <c r="J156" s="180"/>
      <c r="K156" s="180"/>
      <c r="L156" s="180"/>
      <c r="M156" s="180"/>
      <c r="N156" s="181"/>
      <c r="O156" s="21"/>
      <c r="P156" s="21"/>
      <c r="Q156" s="21"/>
      <c r="R156" s="77"/>
      <c r="S156" s="77"/>
    </row>
    <row r="157" spans="1:19" s="52" customFormat="1" ht="31.5" customHeight="1" x14ac:dyDescent="0.25">
      <c r="A157" s="43" t="s">
        <v>5</v>
      </c>
      <c r="B157" s="7"/>
      <c r="C157" s="7"/>
      <c r="D157" s="7"/>
      <c r="E157" s="7"/>
      <c r="F157" s="7"/>
      <c r="G157" s="7"/>
      <c r="H157" s="7"/>
      <c r="I157" s="7"/>
      <c r="J157" s="7"/>
      <c r="K157" s="115"/>
      <c r="L157" s="7"/>
      <c r="M157" s="7"/>
      <c r="N157" s="147"/>
      <c r="O157" s="21"/>
      <c r="P157" s="21"/>
      <c r="Q157" s="21"/>
      <c r="R157" s="77"/>
      <c r="S157" s="77"/>
    </row>
    <row r="158" spans="1:19" s="52" customFormat="1" x14ac:dyDescent="0.25">
      <c r="A158" s="11" t="s">
        <v>141</v>
      </c>
      <c r="B158" s="7"/>
      <c r="C158" s="7"/>
      <c r="D158" s="7"/>
      <c r="E158" s="7"/>
      <c r="F158" s="7"/>
      <c r="G158" s="7"/>
      <c r="H158" s="9">
        <v>271039.99</v>
      </c>
      <c r="I158" s="9">
        <v>271039.99</v>
      </c>
      <c r="J158" s="9">
        <v>0</v>
      </c>
      <c r="K158" s="146">
        <v>0</v>
      </c>
      <c r="L158" s="7"/>
      <c r="M158" s="7"/>
      <c r="N158" s="147"/>
      <c r="O158" s="21"/>
      <c r="P158" s="21"/>
      <c r="Q158" s="21"/>
      <c r="R158" s="77"/>
      <c r="S158" s="77"/>
    </row>
    <row r="159" spans="1:19" s="52" customFormat="1" x14ac:dyDescent="0.25">
      <c r="A159" s="11" t="s">
        <v>91</v>
      </c>
      <c r="B159" s="7"/>
      <c r="C159" s="7"/>
      <c r="D159" s="7"/>
      <c r="E159" s="7"/>
      <c r="F159" s="7"/>
      <c r="G159" s="7"/>
      <c r="H159" s="9">
        <v>1133894.17</v>
      </c>
      <c r="I159" s="9">
        <v>1133894.17</v>
      </c>
      <c r="J159" s="9">
        <v>2407874.62</v>
      </c>
      <c r="K159" s="146">
        <v>2407874.62</v>
      </c>
      <c r="L159" s="7"/>
      <c r="M159" s="7"/>
      <c r="N159" s="147"/>
      <c r="O159" s="21"/>
      <c r="P159" s="21"/>
      <c r="Q159" s="21"/>
      <c r="R159" s="77"/>
      <c r="S159" s="77"/>
    </row>
    <row r="160" spans="1:19" s="52" customFormat="1" x14ac:dyDescent="0.25">
      <c r="A160" s="11" t="s">
        <v>92</v>
      </c>
      <c r="B160" s="7"/>
      <c r="C160" s="7"/>
      <c r="D160" s="7"/>
      <c r="E160" s="7"/>
      <c r="F160" s="7"/>
      <c r="G160" s="7"/>
      <c r="H160" s="9">
        <v>7797.17</v>
      </c>
      <c r="I160" s="9">
        <v>7797.17</v>
      </c>
      <c r="J160" s="9">
        <v>59962.84</v>
      </c>
      <c r="K160" s="146">
        <v>59962.84</v>
      </c>
      <c r="L160" s="7"/>
      <c r="M160" s="7"/>
      <c r="N160" s="147"/>
      <c r="O160" s="21"/>
      <c r="P160" s="21"/>
      <c r="Q160" s="21"/>
      <c r="R160" s="77"/>
      <c r="S160" s="77"/>
    </row>
    <row r="161" spans="1:19" s="52" customFormat="1" x14ac:dyDescent="0.25">
      <c r="A161" s="11" t="s">
        <v>97</v>
      </c>
      <c r="B161" s="7"/>
      <c r="C161" s="7"/>
      <c r="D161" s="7"/>
      <c r="E161" s="7"/>
      <c r="F161" s="7"/>
      <c r="G161" s="7"/>
      <c r="H161" s="9">
        <v>235974.22</v>
      </c>
      <c r="I161" s="9">
        <v>235974.22</v>
      </c>
      <c r="J161" s="9">
        <v>118895.53</v>
      </c>
      <c r="K161" s="146">
        <v>118895.53</v>
      </c>
      <c r="L161" s="7"/>
      <c r="M161" s="7"/>
      <c r="N161" s="147"/>
      <c r="O161" s="57"/>
      <c r="P161" s="21"/>
      <c r="Q161" s="21"/>
      <c r="R161" s="77"/>
      <c r="S161" s="77"/>
    </row>
    <row r="162" spans="1:19" s="52" customFormat="1" x14ac:dyDescent="0.25">
      <c r="A162" s="11" t="s">
        <v>94</v>
      </c>
      <c r="B162" s="7"/>
      <c r="C162" s="7"/>
      <c r="D162" s="7"/>
      <c r="E162" s="7"/>
      <c r="F162" s="7"/>
      <c r="G162" s="7"/>
      <c r="H162" s="9">
        <v>235974.22</v>
      </c>
      <c r="I162" s="9">
        <v>235974.22</v>
      </c>
      <c r="J162" s="9">
        <v>118895.53</v>
      </c>
      <c r="K162" s="146">
        <v>118895.53</v>
      </c>
      <c r="L162" s="7"/>
      <c r="M162" s="7"/>
      <c r="N162" s="147"/>
      <c r="O162" s="21"/>
      <c r="P162" s="21"/>
      <c r="Q162" s="21"/>
      <c r="R162" s="77"/>
      <c r="S162" s="77"/>
    </row>
    <row r="163" spans="1:19" s="52" customFormat="1" ht="27" customHeight="1" x14ac:dyDescent="0.25">
      <c r="A163" s="47" t="s">
        <v>142</v>
      </c>
      <c r="B163" s="6">
        <f t="shared" ref="B163:G163" si="34">ROUND(B158+B159+B160+B161+B162,0)</f>
        <v>0</v>
      </c>
      <c r="C163" s="6">
        <f t="shared" si="34"/>
        <v>0</v>
      </c>
      <c r="D163" s="6">
        <f t="shared" si="34"/>
        <v>0</v>
      </c>
      <c r="E163" s="6">
        <f t="shared" si="34"/>
        <v>0</v>
      </c>
      <c r="F163" s="6">
        <f t="shared" si="34"/>
        <v>0</v>
      </c>
      <c r="G163" s="6">
        <f t="shared" si="34"/>
        <v>0</v>
      </c>
      <c r="H163" s="6">
        <f>ROUND(H158+H159+H160+H161+H162,0)</f>
        <v>1884680</v>
      </c>
      <c r="I163" s="6">
        <f>ROUND(I158+I159+I160+I161+I162,0)</f>
        <v>1884680</v>
      </c>
      <c r="J163" s="6">
        <f>ROUND(J158+J159+J160+J161+J162,0)</f>
        <v>2705629</v>
      </c>
      <c r="K163" s="143">
        <f>ROUND(K158+K159+K160+K161+K162,0)</f>
        <v>2705629</v>
      </c>
      <c r="L163" s="143">
        <f t="shared" ref="L163:M163" si="35">ROUND(L158+L159+L160+L161+L162,0)</f>
        <v>0</v>
      </c>
      <c r="M163" s="143">
        <f t="shared" si="35"/>
        <v>0</v>
      </c>
      <c r="N163" s="141">
        <f>C163+E163+G163+I163+K163</f>
        <v>4590309</v>
      </c>
      <c r="O163" s="21"/>
      <c r="P163" s="21"/>
      <c r="Q163" s="21"/>
      <c r="R163" s="77"/>
      <c r="S163" s="77"/>
    </row>
    <row r="164" spans="1:19" s="52" customFormat="1" ht="34.5" customHeight="1" x14ac:dyDescent="0.25">
      <c r="A164" s="227" t="s">
        <v>156</v>
      </c>
      <c r="B164" s="228"/>
      <c r="C164" s="228"/>
      <c r="D164" s="228"/>
      <c r="E164" s="228"/>
      <c r="F164" s="228"/>
      <c r="G164" s="228"/>
      <c r="H164" s="228"/>
      <c r="I164" s="228"/>
      <c r="J164" s="228"/>
      <c r="K164" s="228"/>
      <c r="L164" s="228"/>
      <c r="M164" s="228"/>
      <c r="N164" s="229"/>
      <c r="O164" s="21"/>
      <c r="P164" s="21"/>
      <c r="Q164" s="21"/>
      <c r="R164" s="77"/>
      <c r="S164" s="77"/>
    </row>
    <row r="165" spans="1:19" s="52" customFormat="1" ht="57.95" customHeight="1" x14ac:dyDescent="0.25">
      <c r="A165" s="230" t="s">
        <v>198</v>
      </c>
      <c r="B165" s="231"/>
      <c r="C165" s="231"/>
      <c r="D165" s="231"/>
      <c r="E165" s="231"/>
      <c r="F165" s="231"/>
      <c r="G165" s="231"/>
      <c r="H165" s="231"/>
      <c r="I165" s="231"/>
      <c r="J165" s="231"/>
      <c r="K165" s="231"/>
      <c r="L165" s="231"/>
      <c r="M165" s="231"/>
      <c r="N165" s="232"/>
      <c r="O165" s="21"/>
      <c r="P165" s="21"/>
      <c r="Q165" s="21"/>
      <c r="R165" s="77"/>
      <c r="S165" s="77"/>
    </row>
    <row r="166" spans="1:19" s="52" customFormat="1" ht="34.5" customHeight="1" x14ac:dyDescent="0.25">
      <c r="A166" s="78" t="s">
        <v>5</v>
      </c>
      <c r="B166" s="36"/>
      <c r="C166" s="36"/>
      <c r="D166" s="36"/>
      <c r="E166" s="36"/>
      <c r="F166" s="36"/>
      <c r="G166" s="36"/>
      <c r="H166" s="36"/>
      <c r="I166" s="36"/>
      <c r="J166" s="36"/>
      <c r="K166" s="119"/>
      <c r="L166" s="36"/>
      <c r="M166" s="36"/>
      <c r="N166" s="147"/>
      <c r="O166" s="21"/>
      <c r="P166" s="21"/>
      <c r="Q166" s="21"/>
      <c r="R166" s="77"/>
      <c r="S166" s="77"/>
    </row>
    <row r="167" spans="1:19" s="52" customFormat="1" ht="27" customHeight="1" x14ac:dyDescent="0.25">
      <c r="A167" s="11" t="s">
        <v>154</v>
      </c>
      <c r="B167" s="23"/>
      <c r="C167" s="23"/>
      <c r="D167" s="23"/>
      <c r="E167" s="23"/>
      <c r="F167" s="23"/>
      <c r="G167" s="23"/>
      <c r="H167" s="79">
        <v>344453</v>
      </c>
      <c r="I167" s="79">
        <v>344453</v>
      </c>
      <c r="J167" s="23"/>
      <c r="K167" s="120"/>
      <c r="L167" s="23"/>
      <c r="M167" s="23"/>
      <c r="N167" s="147"/>
      <c r="O167" s="21"/>
      <c r="P167" s="21"/>
      <c r="Q167" s="21"/>
      <c r="R167" s="77"/>
      <c r="S167" s="77"/>
    </row>
    <row r="168" spans="1:19" s="52" customFormat="1" ht="27" customHeight="1" x14ac:dyDescent="0.25">
      <c r="A168" s="47" t="s">
        <v>155</v>
      </c>
      <c r="B168" s="24">
        <f t="shared" ref="B168:G168" si="36">B167</f>
        <v>0</v>
      </c>
      <c r="C168" s="24">
        <f t="shared" si="36"/>
        <v>0</v>
      </c>
      <c r="D168" s="24">
        <f t="shared" si="36"/>
        <v>0</v>
      </c>
      <c r="E168" s="24">
        <f t="shared" si="36"/>
        <v>0</v>
      </c>
      <c r="F168" s="24">
        <f t="shared" si="36"/>
        <v>0</v>
      </c>
      <c r="G168" s="24">
        <f t="shared" si="36"/>
        <v>0</v>
      </c>
      <c r="H168" s="24">
        <f>H167</f>
        <v>344453</v>
      </c>
      <c r="I168" s="24">
        <f>I167</f>
        <v>344453</v>
      </c>
      <c r="J168" s="24">
        <f t="shared" ref="J168:M168" si="37">J167</f>
        <v>0</v>
      </c>
      <c r="K168" s="24">
        <f t="shared" si="37"/>
        <v>0</v>
      </c>
      <c r="L168" s="24">
        <f t="shared" si="37"/>
        <v>0</v>
      </c>
      <c r="M168" s="24">
        <f t="shared" si="37"/>
        <v>0</v>
      </c>
      <c r="N168" s="141">
        <f>C168+E168+G168+I168</f>
        <v>344453</v>
      </c>
      <c r="O168" s="21"/>
      <c r="P168" s="21"/>
      <c r="Q168" s="21"/>
      <c r="R168" s="77"/>
      <c r="S168" s="77"/>
    </row>
    <row r="169" spans="1:19" s="52" customFormat="1" ht="30" customHeight="1" x14ac:dyDescent="0.25">
      <c r="A169" s="41" t="s">
        <v>81</v>
      </c>
      <c r="B169" s="12">
        <f>B45+B64+B111+B127+B132+B139+B149+B154+B163+B168</f>
        <v>3779923</v>
      </c>
      <c r="C169" s="12">
        <f t="shared" ref="C169:M169" si="38">C45+C64+C111+C127+C132+C139+C149+C154+C163+C168</f>
        <v>3381564</v>
      </c>
      <c r="D169" s="12">
        <f t="shared" si="38"/>
        <v>21848135</v>
      </c>
      <c r="E169" s="12">
        <f t="shared" si="38"/>
        <v>21798484</v>
      </c>
      <c r="F169" s="12">
        <f>F45+F64+F111+F127+F132+F139+F149+F154+F163+F168</f>
        <v>66621170</v>
      </c>
      <c r="G169" s="12">
        <f t="shared" si="38"/>
        <v>66581147.849999994</v>
      </c>
      <c r="H169" s="12">
        <f t="shared" si="38"/>
        <v>32303408</v>
      </c>
      <c r="I169" s="12">
        <f t="shared" si="38"/>
        <v>32247910</v>
      </c>
      <c r="J169" s="12">
        <f t="shared" si="38"/>
        <v>4388470</v>
      </c>
      <c r="K169" s="149">
        <f t="shared" si="38"/>
        <v>4388470</v>
      </c>
      <c r="L169" s="12">
        <f t="shared" si="38"/>
        <v>114787</v>
      </c>
      <c r="M169" s="12">
        <f t="shared" si="38"/>
        <v>0</v>
      </c>
      <c r="N169" s="148">
        <f>C169+E169+G169+I169+K169</f>
        <v>128397575.84999999</v>
      </c>
      <c r="O169" s="21"/>
      <c r="P169" s="21"/>
      <c r="Q169" s="21"/>
      <c r="R169" s="77"/>
      <c r="S169" s="77"/>
    </row>
    <row r="170" spans="1:19" s="52" customFormat="1" ht="30" customHeight="1" x14ac:dyDescent="0.25">
      <c r="A170" s="245" t="s">
        <v>82</v>
      </c>
      <c r="B170" s="246"/>
      <c r="C170" s="246"/>
      <c r="D170" s="246"/>
      <c r="E170" s="246"/>
      <c r="F170" s="246"/>
      <c r="G170" s="246"/>
      <c r="H170" s="246"/>
      <c r="I170" s="246"/>
      <c r="J170" s="246"/>
      <c r="K170" s="246"/>
      <c r="L170" s="246"/>
      <c r="M170" s="246"/>
      <c r="N170" s="247"/>
      <c r="O170" s="21"/>
      <c r="P170" s="21"/>
      <c r="Q170" s="21"/>
      <c r="R170" s="77"/>
      <c r="S170" s="77"/>
    </row>
    <row r="171" spans="1:19" s="52" customFormat="1" ht="30" customHeight="1" x14ac:dyDescent="0.25">
      <c r="A171" s="248" t="s">
        <v>83</v>
      </c>
      <c r="B171" s="249"/>
      <c r="C171" s="249"/>
      <c r="D171" s="249"/>
      <c r="E171" s="249"/>
      <c r="F171" s="249"/>
      <c r="G171" s="249"/>
      <c r="H171" s="249"/>
      <c r="I171" s="249"/>
      <c r="J171" s="249"/>
      <c r="K171" s="249"/>
      <c r="L171" s="249"/>
      <c r="M171" s="249"/>
      <c r="N171" s="250"/>
      <c r="O171" s="21"/>
      <c r="P171" s="21"/>
      <c r="Q171" s="21"/>
      <c r="R171" s="77"/>
      <c r="S171" s="77"/>
    </row>
    <row r="172" spans="1:19" s="52" customFormat="1" ht="49.5" customHeight="1" x14ac:dyDescent="0.25">
      <c r="A172" s="177" t="s">
        <v>84</v>
      </c>
      <c r="B172" s="180"/>
      <c r="C172" s="180"/>
      <c r="D172" s="180"/>
      <c r="E172" s="180"/>
      <c r="F172" s="180"/>
      <c r="G172" s="180"/>
      <c r="H172" s="180"/>
      <c r="I172" s="180"/>
      <c r="J172" s="180"/>
      <c r="K172" s="180"/>
      <c r="L172" s="180"/>
      <c r="M172" s="180"/>
      <c r="N172" s="181"/>
      <c r="O172" s="21"/>
      <c r="P172" s="21"/>
      <c r="Q172" s="21"/>
      <c r="R172" s="77"/>
      <c r="S172" s="77"/>
    </row>
    <row r="173" spans="1:19" s="52" customFormat="1" ht="30" customHeight="1" x14ac:dyDescent="0.25">
      <c r="A173" s="43" t="s">
        <v>6</v>
      </c>
      <c r="B173" s="7"/>
      <c r="C173" s="7"/>
      <c r="D173" s="7">
        <v>50578</v>
      </c>
      <c r="E173" s="7">
        <v>50578</v>
      </c>
      <c r="F173" s="7"/>
      <c r="G173" s="7"/>
      <c r="H173" s="7"/>
      <c r="I173" s="7"/>
      <c r="J173" s="7"/>
      <c r="K173" s="115"/>
      <c r="L173" s="7"/>
      <c r="M173" s="7"/>
      <c r="N173" s="147"/>
      <c r="O173" s="21"/>
      <c r="P173" s="21"/>
      <c r="Q173" s="21"/>
      <c r="R173" s="77"/>
      <c r="S173" s="77"/>
    </row>
    <row r="174" spans="1:19" s="52" customFormat="1" ht="30" customHeight="1" x14ac:dyDescent="0.25">
      <c r="A174" s="42" t="s">
        <v>85</v>
      </c>
      <c r="B174" s="13">
        <f>B173</f>
        <v>0</v>
      </c>
      <c r="C174" s="13">
        <f t="shared" ref="C174:M174" si="39">C173</f>
        <v>0</v>
      </c>
      <c r="D174" s="13">
        <f t="shared" si="39"/>
        <v>50578</v>
      </c>
      <c r="E174" s="13">
        <f t="shared" si="39"/>
        <v>50578</v>
      </c>
      <c r="F174" s="13">
        <f t="shared" si="39"/>
        <v>0</v>
      </c>
      <c r="G174" s="13">
        <f t="shared" si="39"/>
        <v>0</v>
      </c>
      <c r="H174" s="13">
        <f t="shared" si="39"/>
        <v>0</v>
      </c>
      <c r="I174" s="13">
        <f t="shared" si="39"/>
        <v>0</v>
      </c>
      <c r="J174" s="13">
        <f t="shared" si="39"/>
        <v>0</v>
      </c>
      <c r="K174" s="150">
        <f t="shared" si="39"/>
        <v>0</v>
      </c>
      <c r="L174" s="13">
        <f t="shared" si="39"/>
        <v>0</v>
      </c>
      <c r="M174" s="13">
        <f t="shared" si="39"/>
        <v>0</v>
      </c>
      <c r="N174" s="141">
        <f>C174+E174+G174+I174</f>
        <v>50578</v>
      </c>
      <c r="O174" s="21"/>
      <c r="P174" s="21"/>
      <c r="Q174" s="21"/>
      <c r="R174" s="77"/>
      <c r="S174" s="77"/>
    </row>
    <row r="175" spans="1:19" s="52" customFormat="1" ht="53.25" customHeight="1" x14ac:dyDescent="0.25">
      <c r="A175" s="221" t="s">
        <v>86</v>
      </c>
      <c r="B175" s="222"/>
      <c r="C175" s="222"/>
      <c r="D175" s="222"/>
      <c r="E175" s="222"/>
      <c r="F175" s="222"/>
      <c r="G175" s="222"/>
      <c r="H175" s="222"/>
      <c r="I175" s="222"/>
      <c r="J175" s="222"/>
      <c r="K175" s="222"/>
      <c r="L175" s="222"/>
      <c r="M175" s="222"/>
      <c r="N175" s="223"/>
      <c r="O175" s="21"/>
      <c r="P175" s="21"/>
      <c r="Q175" s="21"/>
      <c r="R175" s="77"/>
      <c r="S175" s="77"/>
    </row>
    <row r="176" spans="1:19" s="52" customFormat="1" ht="67.5" customHeight="1" x14ac:dyDescent="0.25">
      <c r="A176" s="177" t="s">
        <v>87</v>
      </c>
      <c r="B176" s="180"/>
      <c r="C176" s="180"/>
      <c r="D176" s="180"/>
      <c r="E176" s="180"/>
      <c r="F176" s="180"/>
      <c r="G176" s="180"/>
      <c r="H176" s="180"/>
      <c r="I176" s="180"/>
      <c r="J176" s="180"/>
      <c r="K176" s="180"/>
      <c r="L176" s="180"/>
      <c r="M176" s="180"/>
      <c r="N176" s="181"/>
      <c r="O176" s="21"/>
      <c r="P176" s="21"/>
      <c r="Q176" s="21"/>
      <c r="R176" s="77"/>
      <c r="S176" s="77"/>
    </row>
    <row r="177" spans="1:19" s="52" customFormat="1" ht="32.1" customHeight="1" x14ac:dyDescent="0.25">
      <c r="A177" s="43" t="s">
        <v>5</v>
      </c>
      <c r="B177" s="44"/>
      <c r="C177" s="44"/>
      <c r="D177" s="44"/>
      <c r="E177" s="44"/>
      <c r="F177" s="44"/>
      <c r="G177" s="44"/>
      <c r="H177" s="44"/>
      <c r="I177" s="97"/>
      <c r="J177" s="44"/>
      <c r="K177" s="121"/>
      <c r="L177" s="44"/>
      <c r="M177" s="44"/>
      <c r="N177" s="147"/>
      <c r="O177" s="21"/>
      <c r="P177" s="21"/>
      <c r="Q177" s="21"/>
      <c r="R177" s="77"/>
      <c r="S177" s="77"/>
    </row>
    <row r="178" spans="1:19" s="52" customFormat="1" ht="51.75" customHeight="1" x14ac:dyDescent="0.25">
      <c r="A178" s="14" t="s">
        <v>88</v>
      </c>
      <c r="B178" s="7"/>
      <c r="C178" s="7"/>
      <c r="D178" s="7"/>
      <c r="E178" s="7"/>
      <c r="F178" s="9">
        <v>169689</v>
      </c>
      <c r="G178" s="10">
        <v>169689.19</v>
      </c>
      <c r="H178" s="7"/>
      <c r="I178" s="7"/>
      <c r="J178" s="7"/>
      <c r="K178" s="115"/>
      <c r="L178" s="7"/>
      <c r="M178" s="7"/>
      <c r="N178" s="147"/>
      <c r="O178" s="21"/>
      <c r="P178" s="21"/>
      <c r="Q178" s="21"/>
      <c r="R178" s="77"/>
      <c r="S178" s="77"/>
    </row>
    <row r="179" spans="1:19" s="52" customFormat="1" ht="33" customHeight="1" x14ac:dyDescent="0.25">
      <c r="A179" s="8" t="s">
        <v>89</v>
      </c>
      <c r="B179" s="7"/>
      <c r="C179" s="7"/>
      <c r="D179" s="7"/>
      <c r="E179" s="7"/>
      <c r="F179" s="7"/>
      <c r="G179" s="16"/>
      <c r="H179" s="7"/>
      <c r="I179" s="7"/>
      <c r="J179" s="7"/>
      <c r="K179" s="115"/>
      <c r="L179" s="7"/>
      <c r="M179" s="7"/>
      <c r="N179" s="147"/>
      <c r="O179" s="21"/>
      <c r="P179" s="21"/>
      <c r="Q179" s="21"/>
      <c r="R179" s="77"/>
      <c r="S179" s="77"/>
    </row>
    <row r="180" spans="1:19" s="52" customFormat="1" x14ac:dyDescent="0.25">
      <c r="A180" s="11" t="s">
        <v>141</v>
      </c>
      <c r="B180" s="7"/>
      <c r="C180" s="7"/>
      <c r="D180" s="7"/>
      <c r="E180" s="7"/>
      <c r="F180" s="9">
        <v>39709</v>
      </c>
      <c r="G180" s="10">
        <v>39708.86</v>
      </c>
      <c r="H180" s="9">
        <v>357380</v>
      </c>
      <c r="I180" s="9">
        <v>357380</v>
      </c>
      <c r="J180" s="7"/>
      <c r="K180" s="115"/>
      <c r="L180" s="7"/>
      <c r="M180" s="7"/>
      <c r="N180" s="147"/>
      <c r="O180" s="21"/>
      <c r="P180" s="21"/>
      <c r="Q180" s="21"/>
      <c r="R180" s="77"/>
      <c r="S180" s="77"/>
    </row>
    <row r="181" spans="1:19" s="52" customFormat="1" x14ac:dyDescent="0.25">
      <c r="A181" s="11" t="s">
        <v>91</v>
      </c>
      <c r="B181" s="7"/>
      <c r="C181" s="7"/>
      <c r="D181" s="7"/>
      <c r="E181" s="7"/>
      <c r="F181" s="9"/>
      <c r="G181" s="10"/>
      <c r="H181" s="9">
        <v>17378606</v>
      </c>
      <c r="I181" s="9">
        <v>17378606</v>
      </c>
      <c r="J181" s="7"/>
      <c r="K181" s="115"/>
      <c r="L181" s="7"/>
      <c r="M181" s="7"/>
      <c r="N181" s="147"/>
      <c r="O181" s="21"/>
      <c r="P181" s="21"/>
      <c r="Q181" s="21"/>
      <c r="R181" s="77"/>
      <c r="S181" s="77"/>
    </row>
    <row r="182" spans="1:19" s="52" customFormat="1" x14ac:dyDescent="0.25">
      <c r="A182" s="11" t="s">
        <v>92</v>
      </c>
      <c r="B182" s="7"/>
      <c r="C182" s="7"/>
      <c r="D182" s="7"/>
      <c r="E182" s="7"/>
      <c r="F182" s="9"/>
      <c r="G182" s="10"/>
      <c r="H182" s="9">
        <v>147183</v>
      </c>
      <c r="I182" s="9">
        <v>147183</v>
      </c>
      <c r="J182" s="7"/>
      <c r="K182" s="115"/>
      <c r="L182" s="7"/>
      <c r="M182" s="7"/>
      <c r="N182" s="147"/>
      <c r="O182" s="21"/>
      <c r="P182" s="21"/>
      <c r="Q182" s="21"/>
      <c r="R182" s="77"/>
      <c r="S182" s="77"/>
    </row>
    <row r="183" spans="1:19" s="52" customFormat="1" x14ac:dyDescent="0.25">
      <c r="A183" s="11" t="s">
        <v>93</v>
      </c>
      <c r="B183" s="7"/>
      <c r="C183" s="7"/>
      <c r="D183" s="7"/>
      <c r="E183" s="7"/>
      <c r="F183" s="9">
        <v>21691</v>
      </c>
      <c r="G183" s="10">
        <v>21691.54</v>
      </c>
      <c r="H183" s="9">
        <v>142520</v>
      </c>
      <c r="I183" s="9">
        <v>142520</v>
      </c>
      <c r="J183" s="7"/>
      <c r="K183" s="115"/>
      <c r="L183" s="7"/>
      <c r="M183" s="7"/>
      <c r="N183" s="147"/>
      <c r="O183" s="21"/>
      <c r="P183" s="21"/>
      <c r="Q183" s="21"/>
      <c r="R183" s="77"/>
      <c r="S183" s="77"/>
    </row>
    <row r="184" spans="1:19" s="52" customFormat="1" x14ac:dyDescent="0.25">
      <c r="A184" s="11" t="s">
        <v>94</v>
      </c>
      <c r="B184" s="7"/>
      <c r="C184" s="7"/>
      <c r="D184" s="7"/>
      <c r="E184" s="7"/>
      <c r="F184" s="9">
        <v>48218</v>
      </c>
      <c r="G184" s="10">
        <v>48216.97</v>
      </c>
      <c r="H184" s="9">
        <v>170620</v>
      </c>
      <c r="I184" s="9">
        <v>170620</v>
      </c>
      <c r="J184" s="7"/>
      <c r="K184" s="115"/>
      <c r="L184" s="7"/>
      <c r="M184" s="7"/>
      <c r="N184" s="147"/>
      <c r="O184" s="21"/>
      <c r="P184" s="21"/>
      <c r="Q184" s="21"/>
      <c r="R184" s="77"/>
      <c r="S184" s="77"/>
    </row>
    <row r="185" spans="1:19" s="52" customFormat="1" x14ac:dyDescent="0.25">
      <c r="A185" s="11" t="s">
        <v>95</v>
      </c>
      <c r="B185" s="7"/>
      <c r="C185" s="7"/>
      <c r="D185" s="7"/>
      <c r="E185" s="7"/>
      <c r="F185" s="9">
        <v>10486</v>
      </c>
      <c r="G185" s="10">
        <v>10486.28</v>
      </c>
      <c r="H185" s="9">
        <v>46971</v>
      </c>
      <c r="I185" s="9">
        <v>46971</v>
      </c>
      <c r="J185" s="7"/>
      <c r="K185" s="115"/>
      <c r="L185" s="7"/>
      <c r="M185" s="7"/>
      <c r="N185" s="147"/>
      <c r="O185" s="21"/>
      <c r="P185" s="21"/>
      <c r="Q185" s="21"/>
      <c r="R185" s="77"/>
      <c r="S185" s="77"/>
    </row>
    <row r="186" spans="1:19" s="52" customFormat="1" ht="51" customHeight="1" x14ac:dyDescent="0.25">
      <c r="A186" s="8" t="s">
        <v>90</v>
      </c>
      <c r="B186" s="7"/>
      <c r="C186" s="7"/>
      <c r="D186" s="7"/>
      <c r="E186" s="7"/>
      <c r="F186" s="7"/>
      <c r="G186" s="7"/>
      <c r="H186" s="9"/>
      <c r="I186" s="9"/>
      <c r="J186" s="7"/>
      <c r="K186" s="115"/>
      <c r="L186" s="7"/>
      <c r="M186" s="7"/>
      <c r="N186" s="147"/>
      <c r="O186" s="21"/>
      <c r="P186" s="21"/>
      <c r="Q186" s="21"/>
      <c r="R186" s="77"/>
      <c r="S186" s="77"/>
    </row>
    <row r="187" spans="1:19" s="52" customFormat="1" x14ac:dyDescent="0.25">
      <c r="A187" s="11" t="s">
        <v>101</v>
      </c>
      <c r="B187" s="7"/>
      <c r="C187" s="7"/>
      <c r="D187" s="7"/>
      <c r="E187" s="7"/>
      <c r="F187" s="9">
        <v>83732</v>
      </c>
      <c r="G187" s="10">
        <v>83732</v>
      </c>
      <c r="H187" s="9">
        <v>334928</v>
      </c>
      <c r="I187" s="9">
        <v>334928</v>
      </c>
      <c r="J187" s="7"/>
      <c r="K187" s="115"/>
      <c r="L187" s="7"/>
      <c r="M187" s="7"/>
      <c r="N187" s="147"/>
      <c r="O187" s="21"/>
      <c r="P187" s="21"/>
      <c r="Q187" s="21"/>
      <c r="R187" s="77"/>
      <c r="S187" s="77"/>
    </row>
    <row r="188" spans="1:19" s="52" customFormat="1" x14ac:dyDescent="0.25">
      <c r="A188" s="11" t="s">
        <v>96</v>
      </c>
      <c r="B188" s="7"/>
      <c r="C188" s="7"/>
      <c r="D188" s="7"/>
      <c r="E188" s="7"/>
      <c r="F188" s="9">
        <v>0</v>
      </c>
      <c r="G188" s="10"/>
      <c r="H188" s="9">
        <v>43560</v>
      </c>
      <c r="I188" s="9">
        <v>43560</v>
      </c>
      <c r="J188" s="7"/>
      <c r="K188" s="115"/>
      <c r="L188" s="7"/>
      <c r="M188" s="7"/>
      <c r="N188" s="147"/>
      <c r="O188" s="21"/>
      <c r="P188" s="21"/>
      <c r="Q188" s="21"/>
      <c r="R188" s="77"/>
      <c r="S188" s="77"/>
    </row>
    <row r="189" spans="1:19" s="52" customFormat="1" x14ac:dyDescent="0.25">
      <c r="A189" s="11" t="s">
        <v>97</v>
      </c>
      <c r="B189" s="7"/>
      <c r="C189" s="7"/>
      <c r="D189" s="7"/>
      <c r="E189" s="7"/>
      <c r="F189" s="9">
        <v>0</v>
      </c>
      <c r="G189" s="10"/>
      <c r="H189" s="9">
        <v>140975</v>
      </c>
      <c r="I189" s="9">
        <v>140975</v>
      </c>
      <c r="J189" s="7"/>
      <c r="K189" s="115"/>
      <c r="L189" s="7"/>
      <c r="M189" s="7"/>
      <c r="N189" s="147"/>
      <c r="O189" s="21"/>
      <c r="P189" s="21"/>
      <c r="Q189" s="21"/>
      <c r="R189" s="77"/>
      <c r="S189" s="77"/>
    </row>
    <row r="190" spans="1:19" s="52" customFormat="1" x14ac:dyDescent="0.25">
      <c r="A190" s="11" t="s">
        <v>98</v>
      </c>
      <c r="B190" s="7"/>
      <c r="C190" s="7"/>
      <c r="D190" s="7"/>
      <c r="E190" s="7"/>
      <c r="F190" s="9">
        <v>29040</v>
      </c>
      <c r="G190" s="10">
        <v>29040.14</v>
      </c>
      <c r="H190" s="9">
        <v>190534</v>
      </c>
      <c r="I190" s="9">
        <v>190534</v>
      </c>
      <c r="J190" s="7"/>
      <c r="K190" s="115"/>
      <c r="L190" s="7"/>
      <c r="M190" s="7"/>
      <c r="N190" s="147"/>
      <c r="O190" s="21"/>
      <c r="P190" s="21"/>
      <c r="Q190" s="21"/>
      <c r="R190" s="77"/>
      <c r="S190" s="77"/>
    </row>
    <row r="191" spans="1:19" s="52" customFormat="1" x14ac:dyDescent="0.25">
      <c r="A191" s="11" t="s">
        <v>99</v>
      </c>
      <c r="B191" s="7"/>
      <c r="C191" s="7"/>
      <c r="D191" s="7"/>
      <c r="E191" s="7"/>
      <c r="F191" s="9">
        <v>0</v>
      </c>
      <c r="G191" s="10"/>
      <c r="H191" s="9">
        <v>30000</v>
      </c>
      <c r="I191" s="9">
        <v>30000</v>
      </c>
      <c r="J191" s="7"/>
      <c r="K191" s="115"/>
      <c r="L191" s="7"/>
      <c r="M191" s="7"/>
      <c r="N191" s="147"/>
      <c r="O191" s="21"/>
      <c r="P191" s="21"/>
      <c r="Q191" s="21"/>
      <c r="R191" s="77"/>
      <c r="S191" s="77"/>
    </row>
    <row r="192" spans="1:19" s="52" customFormat="1" x14ac:dyDescent="0.25">
      <c r="A192" s="8" t="s">
        <v>100</v>
      </c>
      <c r="B192" s="7"/>
      <c r="C192" s="7"/>
      <c r="D192" s="7"/>
      <c r="E192" s="7"/>
      <c r="F192" s="9">
        <v>4356</v>
      </c>
      <c r="G192" s="10">
        <v>4356.0200000000004</v>
      </c>
      <c r="H192" s="9">
        <v>49727</v>
      </c>
      <c r="I192" s="9">
        <v>49727</v>
      </c>
      <c r="J192" s="7"/>
      <c r="K192" s="115"/>
      <c r="L192" s="7"/>
      <c r="M192" s="7"/>
      <c r="N192" s="147"/>
      <c r="O192" s="21"/>
      <c r="P192" s="21"/>
      <c r="Q192" s="21"/>
      <c r="R192" s="77"/>
      <c r="S192" s="77"/>
    </row>
    <row r="193" spans="1:19" s="52" customFormat="1" ht="24.95" customHeight="1" x14ac:dyDescent="0.25">
      <c r="A193" s="17" t="s">
        <v>102</v>
      </c>
      <c r="B193" s="13">
        <f t="shared" ref="B193:E193" si="40">SUM(B178:B192)</f>
        <v>0</v>
      </c>
      <c r="C193" s="13">
        <f t="shared" si="40"/>
        <v>0</v>
      </c>
      <c r="D193" s="13">
        <f t="shared" si="40"/>
        <v>0</v>
      </c>
      <c r="E193" s="13">
        <f t="shared" si="40"/>
        <v>0</v>
      </c>
      <c r="F193" s="13">
        <f>SUM(F178:F192)</f>
        <v>406921</v>
      </c>
      <c r="G193" s="13">
        <f t="shared" ref="G193:M193" si="41">SUM(G178:G192)</f>
        <v>406921.00000000006</v>
      </c>
      <c r="H193" s="13">
        <f t="shared" si="41"/>
        <v>19033004</v>
      </c>
      <c r="I193" s="13">
        <f t="shared" si="41"/>
        <v>19033004</v>
      </c>
      <c r="J193" s="13">
        <f t="shared" si="41"/>
        <v>0</v>
      </c>
      <c r="K193" s="150">
        <f t="shared" si="41"/>
        <v>0</v>
      </c>
      <c r="L193" s="13">
        <f t="shared" si="41"/>
        <v>0</v>
      </c>
      <c r="M193" s="13">
        <f t="shared" si="41"/>
        <v>0</v>
      </c>
      <c r="N193" s="141">
        <f>C193+E193+G193+I193+K193</f>
        <v>19439925</v>
      </c>
      <c r="O193" s="21"/>
      <c r="P193" s="21"/>
      <c r="Q193" s="21"/>
      <c r="R193" s="77"/>
      <c r="S193" s="77"/>
    </row>
    <row r="194" spans="1:19" s="52" customFormat="1" ht="51.75" hidden="1" customHeight="1" x14ac:dyDescent="0.25">
      <c r="A194" s="131" t="s">
        <v>211</v>
      </c>
      <c r="B194" s="132"/>
      <c r="C194" s="132"/>
      <c r="D194" s="132"/>
      <c r="E194" s="132"/>
      <c r="F194" s="132"/>
      <c r="G194" s="132"/>
      <c r="H194" s="132">
        <v>-1629352</v>
      </c>
      <c r="I194" s="132"/>
      <c r="J194" s="132"/>
      <c r="K194" s="133"/>
      <c r="L194" s="132"/>
      <c r="M194" s="132"/>
      <c r="N194" s="132"/>
      <c r="O194" s="21"/>
      <c r="P194" s="21"/>
      <c r="Q194" s="21"/>
      <c r="R194" s="77"/>
      <c r="S194" s="77"/>
    </row>
    <row r="195" spans="1:19" s="52" customFormat="1" ht="39.950000000000003" customHeight="1" x14ac:dyDescent="0.25">
      <c r="A195" s="221" t="s">
        <v>103</v>
      </c>
      <c r="B195" s="222"/>
      <c r="C195" s="222"/>
      <c r="D195" s="222"/>
      <c r="E195" s="222"/>
      <c r="F195" s="222"/>
      <c r="G195" s="222"/>
      <c r="H195" s="222"/>
      <c r="I195" s="222"/>
      <c r="J195" s="222"/>
      <c r="K195" s="222"/>
      <c r="L195" s="222"/>
      <c r="M195" s="222"/>
      <c r="N195" s="223"/>
      <c r="O195" s="21"/>
      <c r="P195" s="21"/>
      <c r="Q195" s="21"/>
      <c r="R195" s="77"/>
      <c r="S195" s="77"/>
    </row>
    <row r="196" spans="1:19" s="52" customFormat="1" ht="54.95" customHeight="1" x14ac:dyDescent="0.25">
      <c r="A196" s="177" t="s">
        <v>22</v>
      </c>
      <c r="B196" s="180"/>
      <c r="C196" s="180"/>
      <c r="D196" s="180"/>
      <c r="E196" s="180"/>
      <c r="F196" s="180"/>
      <c r="G196" s="180"/>
      <c r="H196" s="180"/>
      <c r="I196" s="180"/>
      <c r="J196" s="180"/>
      <c r="K196" s="180"/>
      <c r="L196" s="180"/>
      <c r="M196" s="180"/>
      <c r="N196" s="181"/>
      <c r="O196" s="21"/>
      <c r="P196" s="21"/>
      <c r="Q196" s="21"/>
      <c r="R196" s="77"/>
      <c r="S196" s="77"/>
    </row>
    <row r="197" spans="1:19" s="52" customFormat="1" ht="31.5" customHeight="1" x14ac:dyDescent="0.25">
      <c r="A197" s="43" t="s">
        <v>5</v>
      </c>
      <c r="B197" s="7"/>
      <c r="C197" s="7"/>
      <c r="D197" s="7"/>
      <c r="E197" s="7"/>
      <c r="F197" s="7"/>
      <c r="G197" s="7"/>
      <c r="H197" s="7"/>
      <c r="I197" s="7"/>
      <c r="J197" s="7"/>
      <c r="K197" s="115"/>
      <c r="L197" s="7"/>
      <c r="M197" s="7"/>
      <c r="N197" s="147"/>
      <c r="O197" s="21"/>
      <c r="P197" s="21"/>
      <c r="Q197" s="21"/>
      <c r="R197" s="77"/>
      <c r="S197" s="77"/>
    </row>
    <row r="198" spans="1:19" s="52" customFormat="1" ht="30" x14ac:dyDescent="0.25">
      <c r="A198" s="18" t="s">
        <v>104</v>
      </c>
      <c r="B198" s="7"/>
      <c r="C198" s="7"/>
      <c r="D198" s="7"/>
      <c r="E198" s="7"/>
      <c r="F198" s="7"/>
      <c r="G198" s="7"/>
      <c r="H198" s="9">
        <v>1402789</v>
      </c>
      <c r="I198" s="9">
        <v>1402789</v>
      </c>
      <c r="J198" s="9"/>
      <c r="K198" s="114"/>
      <c r="L198" s="7"/>
      <c r="M198" s="7"/>
      <c r="N198" s="147"/>
      <c r="O198" s="21"/>
      <c r="P198" s="21"/>
      <c r="Q198" s="21"/>
      <c r="R198" s="77"/>
      <c r="S198" s="77"/>
    </row>
    <row r="199" spans="1:19" s="52" customFormat="1" x14ac:dyDescent="0.25">
      <c r="A199" s="18" t="s">
        <v>105</v>
      </c>
      <c r="B199" s="7"/>
      <c r="C199" s="7"/>
      <c r="D199" s="7"/>
      <c r="E199" s="7"/>
      <c r="F199" s="7"/>
      <c r="G199" s="7"/>
      <c r="H199" s="9">
        <v>45996268</v>
      </c>
      <c r="I199" s="9">
        <v>45996268</v>
      </c>
      <c r="J199" s="9">
        <v>2420856</v>
      </c>
      <c r="K199" s="146">
        <v>2420856</v>
      </c>
      <c r="L199" s="7"/>
      <c r="M199" s="7"/>
      <c r="N199" s="147"/>
      <c r="O199" s="21"/>
      <c r="P199" s="21"/>
      <c r="Q199" s="21"/>
      <c r="R199" s="77"/>
      <c r="S199" s="77"/>
    </row>
    <row r="200" spans="1:19" s="52" customFormat="1" x14ac:dyDescent="0.25">
      <c r="A200" s="18" t="s">
        <v>106</v>
      </c>
      <c r="B200" s="7"/>
      <c r="C200" s="7"/>
      <c r="D200" s="7"/>
      <c r="E200" s="7"/>
      <c r="F200" s="7"/>
      <c r="G200" s="7"/>
      <c r="H200" s="9">
        <v>350360</v>
      </c>
      <c r="I200" s="9">
        <v>350360</v>
      </c>
      <c r="J200" s="9"/>
      <c r="K200" s="146"/>
      <c r="L200" s="7"/>
      <c r="M200" s="7"/>
      <c r="N200" s="147"/>
      <c r="O200" s="21"/>
      <c r="P200" s="21"/>
      <c r="Q200" s="21"/>
      <c r="R200" s="77"/>
      <c r="S200" s="77"/>
    </row>
    <row r="201" spans="1:19" s="52" customFormat="1" x14ac:dyDescent="0.25">
      <c r="A201" s="18" t="s">
        <v>107</v>
      </c>
      <c r="B201" s="7"/>
      <c r="C201" s="7"/>
      <c r="D201" s="7"/>
      <c r="E201" s="7"/>
      <c r="F201" s="7"/>
      <c r="G201" s="7"/>
      <c r="H201" s="9">
        <v>1134105</v>
      </c>
      <c r="I201" s="9">
        <v>1134105</v>
      </c>
      <c r="J201" s="9">
        <v>284097</v>
      </c>
      <c r="K201" s="146">
        <v>284097</v>
      </c>
      <c r="L201" s="7"/>
      <c r="M201" s="7"/>
      <c r="N201" s="147"/>
      <c r="O201" s="21"/>
      <c r="P201" s="21"/>
      <c r="Q201" s="21"/>
      <c r="R201" s="77"/>
      <c r="S201" s="77"/>
    </row>
    <row r="202" spans="1:19" s="52" customFormat="1" x14ac:dyDescent="0.25">
      <c r="A202" s="18" t="s">
        <v>108</v>
      </c>
      <c r="B202" s="7"/>
      <c r="C202" s="7"/>
      <c r="D202" s="7"/>
      <c r="E202" s="7"/>
      <c r="F202" s="7"/>
      <c r="G202" s="7"/>
      <c r="H202" s="9">
        <v>612993</v>
      </c>
      <c r="I202" s="9">
        <v>612993</v>
      </c>
      <c r="J202" s="9">
        <v>142048</v>
      </c>
      <c r="K202" s="146">
        <v>142048</v>
      </c>
      <c r="L202" s="7"/>
      <c r="M202" s="7"/>
      <c r="N202" s="147"/>
      <c r="O202" s="21"/>
      <c r="P202" s="21"/>
      <c r="Q202" s="21"/>
      <c r="R202" s="77"/>
      <c r="S202" s="77"/>
    </row>
    <row r="203" spans="1:19" s="52" customFormat="1" ht="20.45" customHeight="1" x14ac:dyDescent="0.25">
      <c r="A203" s="48" t="s">
        <v>109</v>
      </c>
      <c r="B203" s="13">
        <f t="shared" ref="B203:G203" si="42">B198+B199+B200+B201+B202</f>
        <v>0</v>
      </c>
      <c r="C203" s="13">
        <f t="shared" si="42"/>
        <v>0</v>
      </c>
      <c r="D203" s="13">
        <f t="shared" si="42"/>
        <v>0</v>
      </c>
      <c r="E203" s="13">
        <f t="shared" si="42"/>
        <v>0</v>
      </c>
      <c r="F203" s="13">
        <f t="shared" si="42"/>
        <v>0</v>
      </c>
      <c r="G203" s="13">
        <f t="shared" si="42"/>
        <v>0</v>
      </c>
      <c r="H203" s="13">
        <f>H198+H199+H200+H201+H202</f>
        <v>49496515</v>
      </c>
      <c r="I203" s="13">
        <f>I198+I199+I200+I201+I202</f>
        <v>49496515</v>
      </c>
      <c r="J203" s="13">
        <f>J198+J199+J200+J201+J202</f>
        <v>2847001</v>
      </c>
      <c r="K203" s="150">
        <f>K198+K199+K200+K201+K202</f>
        <v>2847001</v>
      </c>
      <c r="L203" s="150">
        <f t="shared" ref="L203:M203" si="43">L198+L199+L200+L201+L202</f>
        <v>0</v>
      </c>
      <c r="M203" s="150">
        <f t="shared" si="43"/>
        <v>0</v>
      </c>
      <c r="N203" s="141">
        <f>C203+E203+G203+I203+K203</f>
        <v>52343516</v>
      </c>
      <c r="O203" s="21"/>
      <c r="P203" s="21"/>
      <c r="Q203" s="21"/>
      <c r="R203" s="77"/>
      <c r="S203" s="77"/>
    </row>
    <row r="204" spans="1:19" s="52" customFormat="1" ht="47.25" hidden="1" customHeight="1" x14ac:dyDescent="0.25">
      <c r="A204" s="131" t="s">
        <v>212</v>
      </c>
      <c r="B204" s="132"/>
      <c r="C204" s="132"/>
      <c r="D204" s="132"/>
      <c r="E204" s="132"/>
      <c r="F204" s="132"/>
      <c r="G204" s="132"/>
      <c r="H204" s="132">
        <v>-1242589</v>
      </c>
      <c r="I204" s="132"/>
      <c r="J204" s="132">
        <v>-448212</v>
      </c>
      <c r="K204" s="133"/>
      <c r="L204" s="132"/>
      <c r="M204" s="132"/>
      <c r="N204" s="132"/>
      <c r="O204" s="21"/>
      <c r="P204" s="21"/>
      <c r="Q204" s="21"/>
      <c r="R204" s="77"/>
      <c r="S204" s="77"/>
    </row>
    <row r="205" spans="1:19" s="52" customFormat="1" ht="38.1" customHeight="1" x14ac:dyDescent="0.25">
      <c r="A205" s="221" t="s">
        <v>110</v>
      </c>
      <c r="B205" s="222"/>
      <c r="C205" s="222"/>
      <c r="D205" s="222"/>
      <c r="E205" s="222"/>
      <c r="F205" s="222"/>
      <c r="G205" s="222"/>
      <c r="H205" s="222"/>
      <c r="I205" s="222"/>
      <c r="J205" s="222"/>
      <c r="K205" s="222"/>
      <c r="L205" s="222"/>
      <c r="M205" s="222"/>
      <c r="N205" s="223"/>
      <c r="O205" s="21"/>
      <c r="P205" s="21"/>
      <c r="Q205" s="21"/>
      <c r="R205" s="77"/>
      <c r="S205" s="77"/>
    </row>
    <row r="206" spans="1:19" s="52" customFormat="1" ht="66.599999999999994" customHeight="1" x14ac:dyDescent="0.25">
      <c r="A206" s="177" t="s">
        <v>199</v>
      </c>
      <c r="B206" s="180"/>
      <c r="C206" s="180"/>
      <c r="D206" s="180"/>
      <c r="E206" s="180"/>
      <c r="F206" s="180"/>
      <c r="G206" s="180"/>
      <c r="H206" s="180"/>
      <c r="I206" s="180"/>
      <c r="J206" s="180"/>
      <c r="K206" s="180"/>
      <c r="L206" s="180"/>
      <c r="M206" s="180"/>
      <c r="N206" s="181"/>
      <c r="O206" s="21"/>
      <c r="P206" s="21"/>
      <c r="Q206" s="21"/>
      <c r="R206" s="77"/>
      <c r="S206" s="77"/>
    </row>
    <row r="207" spans="1:19" s="52" customFormat="1" ht="34.5" customHeight="1" x14ac:dyDescent="0.25">
      <c r="A207" s="43" t="s">
        <v>5</v>
      </c>
      <c r="B207" s="7"/>
      <c r="C207" s="7"/>
      <c r="D207" s="7"/>
      <c r="E207" s="7"/>
      <c r="F207" s="7"/>
      <c r="G207" s="7"/>
      <c r="H207" s="7"/>
      <c r="I207" s="7"/>
      <c r="J207" s="7"/>
      <c r="K207" s="115"/>
      <c r="L207" s="7"/>
      <c r="M207" s="7"/>
      <c r="N207" s="147"/>
      <c r="O207" s="21"/>
      <c r="P207" s="21"/>
      <c r="Q207" s="21"/>
      <c r="R207" s="77"/>
      <c r="S207" s="77"/>
    </row>
    <row r="208" spans="1:19" s="52" customFormat="1" ht="36" customHeight="1" x14ac:dyDescent="0.25">
      <c r="A208" s="18" t="s">
        <v>112</v>
      </c>
      <c r="B208" s="7"/>
      <c r="C208" s="7"/>
      <c r="D208" s="7"/>
      <c r="E208" s="7"/>
      <c r="F208" s="7"/>
      <c r="G208" s="7"/>
      <c r="H208" s="9">
        <v>5495354</v>
      </c>
      <c r="I208" s="9">
        <v>5495354</v>
      </c>
      <c r="J208" s="7"/>
      <c r="K208" s="115"/>
      <c r="L208" s="7"/>
      <c r="M208" s="7"/>
      <c r="N208" s="147"/>
      <c r="O208" s="21"/>
      <c r="P208" s="21"/>
      <c r="Q208" s="21"/>
      <c r="R208" s="77"/>
      <c r="S208" s="77"/>
    </row>
    <row r="209" spans="1:19" s="52" customFormat="1" x14ac:dyDescent="0.25">
      <c r="A209" s="18" t="s">
        <v>114</v>
      </c>
      <c r="B209" s="7"/>
      <c r="C209" s="7"/>
      <c r="D209" s="7"/>
      <c r="E209" s="7"/>
      <c r="F209" s="7"/>
      <c r="G209" s="7"/>
      <c r="H209" s="9">
        <v>85045</v>
      </c>
      <c r="I209" s="9">
        <v>85045</v>
      </c>
      <c r="J209" s="7"/>
      <c r="K209" s="115"/>
      <c r="L209" s="7"/>
      <c r="M209" s="7"/>
      <c r="N209" s="147"/>
      <c r="O209" s="21"/>
      <c r="P209" s="21"/>
      <c r="Q209" s="21"/>
      <c r="R209" s="77"/>
      <c r="S209" s="77"/>
    </row>
    <row r="210" spans="1:19" s="52" customFormat="1" x14ac:dyDescent="0.25">
      <c r="A210" s="18" t="s">
        <v>113</v>
      </c>
      <c r="B210" s="7"/>
      <c r="C210" s="7"/>
      <c r="D210" s="7"/>
      <c r="E210" s="7"/>
      <c r="F210" s="7"/>
      <c r="G210" s="7"/>
      <c r="H210" s="9">
        <v>257474</v>
      </c>
      <c r="I210" s="9">
        <v>257474</v>
      </c>
      <c r="J210" s="7"/>
      <c r="K210" s="115"/>
      <c r="L210" s="7"/>
      <c r="M210" s="7"/>
      <c r="N210" s="147"/>
      <c r="O210" s="21"/>
      <c r="P210" s="21"/>
      <c r="Q210" s="21"/>
      <c r="R210" s="77"/>
      <c r="S210" s="77"/>
    </row>
    <row r="211" spans="1:19" s="52" customFormat="1" ht="18" customHeight="1" x14ac:dyDescent="0.25">
      <c r="A211" s="18" t="s">
        <v>115</v>
      </c>
      <c r="B211" s="7"/>
      <c r="C211" s="7"/>
      <c r="D211" s="7"/>
      <c r="E211" s="7"/>
      <c r="F211" s="7"/>
      <c r="G211" s="7"/>
      <c r="H211" s="9">
        <v>16399</v>
      </c>
      <c r="I211" s="9">
        <v>16399</v>
      </c>
      <c r="J211" s="7"/>
      <c r="K211" s="115"/>
      <c r="L211" s="7"/>
      <c r="M211" s="7"/>
      <c r="N211" s="147"/>
      <c r="O211" s="21"/>
      <c r="P211" s="21"/>
      <c r="Q211" s="21"/>
      <c r="R211" s="77"/>
      <c r="S211" s="77"/>
    </row>
    <row r="212" spans="1:19" s="52" customFormat="1" ht="18.95" customHeight="1" x14ac:dyDescent="0.25">
      <c r="A212" s="48" t="s">
        <v>111</v>
      </c>
      <c r="B212" s="13">
        <f t="shared" ref="B212:G212" si="44">B208+B209+B210+B211</f>
        <v>0</v>
      </c>
      <c r="C212" s="13">
        <f t="shared" si="44"/>
        <v>0</v>
      </c>
      <c r="D212" s="13">
        <f t="shared" si="44"/>
        <v>0</v>
      </c>
      <c r="E212" s="13">
        <f t="shared" si="44"/>
        <v>0</v>
      </c>
      <c r="F212" s="13">
        <f t="shared" si="44"/>
        <v>0</v>
      </c>
      <c r="G212" s="13">
        <f t="shared" si="44"/>
        <v>0</v>
      </c>
      <c r="H212" s="13">
        <f>H208+H209+H210+H211</f>
        <v>5854272</v>
      </c>
      <c r="I212" s="13">
        <f>I208+I209+I210+I211</f>
        <v>5854272</v>
      </c>
      <c r="J212" s="13">
        <f t="shared" ref="J212:M212" si="45">J208+J209+J210+J211</f>
        <v>0</v>
      </c>
      <c r="K212" s="150">
        <f t="shared" si="45"/>
        <v>0</v>
      </c>
      <c r="L212" s="13">
        <f t="shared" si="45"/>
        <v>0</v>
      </c>
      <c r="M212" s="13">
        <f t="shared" si="45"/>
        <v>0</v>
      </c>
      <c r="N212" s="141">
        <f>C212+E212+G212+I212+K212</f>
        <v>5854272</v>
      </c>
      <c r="O212" s="21"/>
      <c r="P212" s="21"/>
      <c r="Q212" s="21"/>
      <c r="R212" s="77"/>
      <c r="S212" s="77"/>
    </row>
    <row r="213" spans="1:19" s="52" customFormat="1" ht="49.5" hidden="1" customHeight="1" x14ac:dyDescent="0.25">
      <c r="A213" s="131" t="s">
        <v>213</v>
      </c>
      <c r="B213" s="132"/>
      <c r="C213" s="132"/>
      <c r="D213" s="132"/>
      <c r="E213" s="132"/>
      <c r="F213" s="132"/>
      <c r="G213" s="132"/>
      <c r="H213" s="132">
        <v>-529620</v>
      </c>
      <c r="I213" s="132"/>
      <c r="J213" s="132"/>
      <c r="K213" s="133"/>
      <c r="L213" s="132"/>
      <c r="M213" s="132"/>
      <c r="N213" s="151"/>
      <c r="O213" s="21"/>
      <c r="P213" s="21"/>
      <c r="Q213" s="21"/>
      <c r="R213" s="77"/>
      <c r="S213" s="77"/>
    </row>
    <row r="214" spans="1:19" s="52" customFormat="1" ht="35.450000000000003" customHeight="1" x14ac:dyDescent="0.25">
      <c r="A214" s="221" t="s">
        <v>116</v>
      </c>
      <c r="B214" s="222"/>
      <c r="C214" s="222"/>
      <c r="D214" s="222"/>
      <c r="E214" s="222"/>
      <c r="F214" s="222"/>
      <c r="G214" s="222"/>
      <c r="H214" s="222"/>
      <c r="I214" s="222"/>
      <c r="J214" s="222"/>
      <c r="K214" s="222"/>
      <c r="L214" s="222"/>
      <c r="M214" s="222"/>
      <c r="N214" s="223"/>
      <c r="O214" s="21"/>
      <c r="P214" s="21"/>
      <c r="Q214" s="21"/>
      <c r="R214" s="77"/>
      <c r="S214" s="77"/>
    </row>
    <row r="215" spans="1:19" s="52" customFormat="1" ht="48" customHeight="1" x14ac:dyDescent="0.25">
      <c r="A215" s="197" t="s">
        <v>26</v>
      </c>
      <c r="B215" s="198"/>
      <c r="C215" s="198"/>
      <c r="D215" s="198"/>
      <c r="E215" s="198"/>
      <c r="F215" s="198"/>
      <c r="G215" s="198"/>
      <c r="H215" s="198"/>
      <c r="I215" s="198"/>
      <c r="J215" s="198"/>
      <c r="K215" s="198"/>
      <c r="L215" s="198"/>
      <c r="M215" s="198"/>
      <c r="N215" s="199"/>
      <c r="O215" s="21"/>
      <c r="P215" s="21"/>
      <c r="Q215" s="21"/>
      <c r="R215" s="77"/>
      <c r="S215" s="77"/>
    </row>
    <row r="216" spans="1:19" s="52" customFormat="1" ht="31.5" customHeight="1" x14ac:dyDescent="0.25">
      <c r="A216" s="43" t="s">
        <v>5</v>
      </c>
      <c r="B216" s="7"/>
      <c r="C216" s="7"/>
      <c r="D216" s="7"/>
      <c r="E216" s="7"/>
      <c r="F216" s="7"/>
      <c r="G216" s="7"/>
      <c r="H216" s="7"/>
      <c r="I216" s="7"/>
      <c r="J216" s="7"/>
      <c r="K216" s="115"/>
      <c r="L216" s="7"/>
      <c r="M216" s="7"/>
      <c r="N216" s="147"/>
      <c r="O216" s="21"/>
      <c r="P216" s="21"/>
      <c r="Q216" s="21"/>
      <c r="R216" s="77"/>
      <c r="S216" s="77"/>
    </row>
    <row r="217" spans="1:19" s="52" customFormat="1" ht="27.6" customHeight="1" x14ac:dyDescent="0.25">
      <c r="A217" s="18" t="s">
        <v>117</v>
      </c>
      <c r="B217" s="7"/>
      <c r="C217" s="7"/>
      <c r="D217" s="7"/>
      <c r="E217" s="7"/>
      <c r="F217" s="7"/>
      <c r="G217" s="7"/>
      <c r="H217" s="9">
        <v>1794618</v>
      </c>
      <c r="I217" s="9">
        <v>1794618</v>
      </c>
      <c r="J217" s="9"/>
      <c r="K217" s="114"/>
      <c r="L217" s="7"/>
      <c r="M217" s="7"/>
      <c r="N217" s="147"/>
      <c r="O217" s="21"/>
      <c r="P217" s="21"/>
      <c r="Q217" s="21"/>
      <c r="R217" s="77"/>
      <c r="S217" s="77"/>
    </row>
    <row r="218" spans="1:19" s="52" customFormat="1" x14ac:dyDescent="0.25">
      <c r="A218" s="18" t="s">
        <v>118</v>
      </c>
      <c r="B218" s="7"/>
      <c r="C218" s="7"/>
      <c r="D218" s="7"/>
      <c r="E218" s="7"/>
      <c r="F218" s="7"/>
      <c r="G218" s="7"/>
      <c r="H218" s="9">
        <v>46634125</v>
      </c>
      <c r="I218" s="9">
        <v>46634125</v>
      </c>
      <c r="J218" s="9">
        <v>16676422</v>
      </c>
      <c r="K218" s="146">
        <v>16676422</v>
      </c>
      <c r="L218" s="7"/>
      <c r="M218" s="7"/>
      <c r="N218" s="147"/>
      <c r="O218" s="21"/>
      <c r="P218" s="21"/>
      <c r="Q218" s="21"/>
      <c r="R218" s="77"/>
      <c r="S218" s="77"/>
    </row>
    <row r="219" spans="1:19" s="52" customFormat="1" x14ac:dyDescent="0.25">
      <c r="A219" s="18" t="s">
        <v>119</v>
      </c>
      <c r="B219" s="7"/>
      <c r="C219" s="7"/>
      <c r="D219" s="7"/>
      <c r="E219" s="7"/>
      <c r="F219" s="7"/>
      <c r="G219" s="7"/>
      <c r="H219" s="9">
        <v>394770</v>
      </c>
      <c r="I219" s="9">
        <v>394770</v>
      </c>
      <c r="J219" s="9">
        <v>97835</v>
      </c>
      <c r="K219" s="146">
        <v>97835</v>
      </c>
      <c r="L219" s="7"/>
      <c r="M219" s="7"/>
      <c r="N219" s="147"/>
      <c r="O219" s="21"/>
      <c r="P219" s="21"/>
      <c r="Q219" s="21"/>
      <c r="R219" s="77"/>
      <c r="S219" s="77"/>
    </row>
    <row r="220" spans="1:19" s="52" customFormat="1" x14ac:dyDescent="0.25">
      <c r="A220" s="18" t="s">
        <v>120</v>
      </c>
      <c r="B220" s="7"/>
      <c r="C220" s="7"/>
      <c r="D220" s="7"/>
      <c r="E220" s="7"/>
      <c r="F220" s="7"/>
      <c r="G220" s="7"/>
      <c r="H220" s="9">
        <v>1032000</v>
      </c>
      <c r="I220" s="9">
        <v>1032000</v>
      </c>
      <c r="J220" s="9">
        <v>254400</v>
      </c>
      <c r="K220" s="146">
        <v>254400</v>
      </c>
      <c r="L220" s="7"/>
      <c r="M220" s="7"/>
      <c r="N220" s="147"/>
      <c r="O220" s="21"/>
      <c r="P220" s="21"/>
      <c r="Q220" s="21"/>
      <c r="R220" s="77"/>
      <c r="S220" s="77"/>
    </row>
    <row r="221" spans="1:19" s="52" customFormat="1" x14ac:dyDescent="0.25">
      <c r="A221" s="18" t="s">
        <v>121</v>
      </c>
      <c r="B221" s="7"/>
      <c r="C221" s="7"/>
      <c r="D221" s="7"/>
      <c r="E221" s="7"/>
      <c r="F221" s="7"/>
      <c r="G221" s="7"/>
      <c r="H221" s="9">
        <v>246824</v>
      </c>
      <c r="I221" s="9">
        <v>246824</v>
      </c>
      <c r="J221" s="9">
        <v>227086</v>
      </c>
      <c r="K221" s="146">
        <v>227086</v>
      </c>
      <c r="L221" s="7"/>
      <c r="M221" s="7"/>
      <c r="N221" s="147"/>
      <c r="O221" s="21"/>
      <c r="P221" s="21"/>
      <c r="Q221" s="21"/>
      <c r="R221" s="77"/>
      <c r="S221" s="77"/>
    </row>
    <row r="222" spans="1:19" s="52" customFormat="1" ht="22.5" customHeight="1" x14ac:dyDescent="0.25">
      <c r="A222" s="46" t="s">
        <v>122</v>
      </c>
      <c r="B222" s="6">
        <f t="shared" ref="B222:G222" si="46">B217+B218+B219+B220+B221</f>
        <v>0</v>
      </c>
      <c r="C222" s="6">
        <f t="shared" si="46"/>
        <v>0</v>
      </c>
      <c r="D222" s="6">
        <f t="shared" si="46"/>
        <v>0</v>
      </c>
      <c r="E222" s="6">
        <f t="shared" si="46"/>
        <v>0</v>
      </c>
      <c r="F222" s="6">
        <f t="shared" si="46"/>
        <v>0</v>
      </c>
      <c r="G222" s="6">
        <f t="shared" si="46"/>
        <v>0</v>
      </c>
      <c r="H222" s="6">
        <f>H217+H218+H219+H220+H221</f>
        <v>50102337</v>
      </c>
      <c r="I222" s="6">
        <f>I217+I218+I219+I220+I221</f>
        <v>50102337</v>
      </c>
      <c r="J222" s="6">
        <f>J217+J218+J219+J220+J221</f>
        <v>17255743</v>
      </c>
      <c r="K222" s="143">
        <f>K217+K218+K219+K220+K221</f>
        <v>17255743</v>
      </c>
      <c r="L222" s="143">
        <f t="shared" ref="L222:M222" si="47">L217+L218+L219+L220+L221</f>
        <v>0</v>
      </c>
      <c r="M222" s="143">
        <f t="shared" si="47"/>
        <v>0</v>
      </c>
      <c r="N222" s="152">
        <f>C222+E222+G222+I222+K222</f>
        <v>67358080</v>
      </c>
      <c r="O222" s="21"/>
      <c r="P222" s="21"/>
      <c r="Q222" s="21"/>
      <c r="R222" s="77"/>
      <c r="S222" s="77"/>
    </row>
    <row r="223" spans="1:19" s="52" customFormat="1" ht="45" hidden="1" customHeight="1" x14ac:dyDescent="0.25">
      <c r="A223" s="131" t="s">
        <v>214</v>
      </c>
      <c r="B223" s="132"/>
      <c r="C223" s="132"/>
      <c r="D223" s="132"/>
      <c r="E223" s="132"/>
      <c r="F223" s="132"/>
      <c r="G223" s="132"/>
      <c r="H223" s="132">
        <v>-1672332</v>
      </c>
      <c r="I223" s="132"/>
      <c r="J223" s="132"/>
      <c r="K223" s="133"/>
      <c r="L223" s="132"/>
      <c r="M223" s="132"/>
      <c r="N223" s="151"/>
      <c r="O223" s="21"/>
      <c r="P223" s="21"/>
      <c r="Q223" s="21"/>
      <c r="R223" s="77"/>
      <c r="S223" s="77"/>
    </row>
    <row r="224" spans="1:19" s="3" customFormat="1" ht="27.75" hidden="1" customHeight="1" x14ac:dyDescent="0.25">
      <c r="A224" s="41" t="s">
        <v>221</v>
      </c>
      <c r="B224" s="12">
        <f t="shared" ref="B224:M224" si="48">B174+B193+B203+B212+B222</f>
        <v>0</v>
      </c>
      <c r="C224" s="12">
        <f t="shared" si="48"/>
        <v>0</v>
      </c>
      <c r="D224" s="12">
        <f t="shared" si="48"/>
        <v>50578</v>
      </c>
      <c r="E224" s="12">
        <f t="shared" si="48"/>
        <v>50578</v>
      </c>
      <c r="F224" s="12">
        <f t="shared" si="48"/>
        <v>406921</v>
      </c>
      <c r="G224" s="12">
        <f t="shared" si="48"/>
        <v>406921.00000000006</v>
      </c>
      <c r="H224" s="12">
        <f t="shared" si="48"/>
        <v>124486128</v>
      </c>
      <c r="I224" s="12">
        <f t="shared" si="48"/>
        <v>124486128</v>
      </c>
      <c r="J224" s="12">
        <f>J174+J193+J203+J212+J222</f>
        <v>20102744</v>
      </c>
      <c r="K224" s="95">
        <f>K174+K193+K203+K212+K222</f>
        <v>20102744</v>
      </c>
      <c r="L224" s="12">
        <f t="shared" si="48"/>
        <v>0</v>
      </c>
      <c r="M224" s="12">
        <f t="shared" si="48"/>
        <v>0</v>
      </c>
      <c r="N224" s="148">
        <f>C224+E224+G224+I224+K224</f>
        <v>145046371</v>
      </c>
      <c r="O224" s="21"/>
      <c r="P224" s="21"/>
      <c r="Q224" s="21"/>
    </row>
    <row r="225" spans="1:20" s="3" customFormat="1" ht="75.75" hidden="1" customHeight="1" x14ac:dyDescent="0.25">
      <c r="A225" s="131" t="s">
        <v>215</v>
      </c>
      <c r="B225" s="132"/>
      <c r="C225" s="132"/>
      <c r="D225" s="132"/>
      <c r="E225" s="132"/>
      <c r="F225" s="132"/>
      <c r="G225" s="132"/>
      <c r="H225" s="132">
        <f>H223+H213+H204+H194</f>
        <v>-5073893</v>
      </c>
      <c r="I225" s="132"/>
      <c r="J225" s="132">
        <f>J223+J213+J204+J194</f>
        <v>-448212</v>
      </c>
      <c r="K225" s="133"/>
      <c r="L225" s="132"/>
      <c r="M225" s="132"/>
      <c r="N225" s="151"/>
      <c r="O225" s="21"/>
      <c r="P225" s="21"/>
      <c r="Q225" s="21"/>
    </row>
    <row r="226" spans="1:20" s="3" customFormat="1" ht="46.5" customHeight="1" x14ac:dyDescent="0.25">
      <c r="A226" s="221" t="s">
        <v>216</v>
      </c>
      <c r="B226" s="222"/>
      <c r="C226" s="222"/>
      <c r="D226" s="222"/>
      <c r="E226" s="222"/>
      <c r="F226" s="222"/>
      <c r="G226" s="222"/>
      <c r="H226" s="222"/>
      <c r="I226" s="222"/>
      <c r="J226" s="222"/>
      <c r="K226" s="222"/>
      <c r="L226" s="222"/>
      <c r="M226" s="222"/>
      <c r="N226" s="223"/>
      <c r="O226" s="21"/>
      <c r="P226" s="21"/>
      <c r="Q226" s="21"/>
    </row>
    <row r="227" spans="1:20" s="3" customFormat="1" ht="38.25" customHeight="1" x14ac:dyDescent="0.25">
      <c r="A227" s="224" t="s">
        <v>217</v>
      </c>
      <c r="B227" s="225"/>
      <c r="C227" s="225"/>
      <c r="D227" s="225"/>
      <c r="E227" s="225"/>
      <c r="F227" s="225"/>
      <c r="G227" s="225"/>
      <c r="H227" s="225"/>
      <c r="I227" s="225"/>
      <c r="J227" s="225"/>
      <c r="K227" s="225"/>
      <c r="L227" s="225"/>
      <c r="M227" s="225"/>
      <c r="N227" s="226"/>
      <c r="O227" s="21"/>
      <c r="P227" s="21"/>
      <c r="Q227" s="21"/>
    </row>
    <row r="228" spans="1:20" s="3" customFormat="1" ht="65.25" hidden="1" customHeight="1" x14ac:dyDescent="0.25">
      <c r="A228" s="127" t="s">
        <v>218</v>
      </c>
      <c r="B228" s="128"/>
      <c r="C228" s="128"/>
      <c r="D228" s="128"/>
      <c r="E228" s="128"/>
      <c r="F228" s="128"/>
      <c r="G228" s="128"/>
      <c r="H228" s="128"/>
      <c r="I228" s="128"/>
      <c r="J228" s="129">
        <v>923858</v>
      </c>
      <c r="K228" s="130"/>
      <c r="L228" s="129">
        <v>4598247</v>
      </c>
      <c r="M228" s="128"/>
      <c r="N228" s="128"/>
      <c r="O228" s="21"/>
      <c r="P228" s="21"/>
      <c r="Q228" s="21"/>
    </row>
    <row r="229" spans="1:20" s="3" customFormat="1" ht="42" customHeight="1" x14ac:dyDescent="0.25">
      <c r="A229" s="153" t="s">
        <v>232</v>
      </c>
      <c r="B229" s="96">
        <f t="shared" ref="B229:M229" si="49">B169+B224</f>
        <v>3779923</v>
      </c>
      <c r="C229" s="96">
        <f t="shared" si="49"/>
        <v>3381564</v>
      </c>
      <c r="D229" s="96">
        <f t="shared" si="49"/>
        <v>21898713</v>
      </c>
      <c r="E229" s="96">
        <f t="shared" si="49"/>
        <v>21849062</v>
      </c>
      <c r="F229" s="96">
        <f t="shared" si="49"/>
        <v>67028091</v>
      </c>
      <c r="G229" s="96">
        <f t="shared" si="49"/>
        <v>66988068.849999994</v>
      </c>
      <c r="H229" s="96">
        <f t="shared" si="49"/>
        <v>156789536</v>
      </c>
      <c r="I229" s="96">
        <f t="shared" si="49"/>
        <v>156734038</v>
      </c>
      <c r="J229" s="96">
        <f t="shared" si="49"/>
        <v>24491214</v>
      </c>
      <c r="K229" s="154">
        <f t="shared" si="49"/>
        <v>24491214</v>
      </c>
      <c r="L229" s="96">
        <f t="shared" si="49"/>
        <v>114787</v>
      </c>
      <c r="M229" s="96">
        <f t="shared" si="49"/>
        <v>0</v>
      </c>
      <c r="N229" s="136">
        <f>C229+E229+G229+I229+K229</f>
        <v>273443946.85000002</v>
      </c>
      <c r="O229" s="57"/>
      <c r="P229" s="21"/>
      <c r="Q229" s="21"/>
      <c r="R229" s="80"/>
      <c r="S229" s="80"/>
      <c r="T229" s="80"/>
    </row>
    <row r="230" spans="1:20" s="3" customFormat="1" ht="42" customHeight="1" x14ac:dyDescent="0.25">
      <c r="A230" s="59" t="s">
        <v>233</v>
      </c>
      <c r="B230" s="37">
        <f>B169+B224+B225+B228</f>
        <v>3779923</v>
      </c>
      <c r="C230" s="37">
        <f t="shared" ref="C230:M230" si="50">C169+C224+C225+C228</f>
        <v>3381564</v>
      </c>
      <c r="D230" s="37">
        <f t="shared" si="50"/>
        <v>21898713</v>
      </c>
      <c r="E230" s="37">
        <f t="shared" si="50"/>
        <v>21849062</v>
      </c>
      <c r="F230" s="37">
        <f t="shared" si="50"/>
        <v>67028091</v>
      </c>
      <c r="G230" s="37">
        <f t="shared" si="50"/>
        <v>66988068.849999994</v>
      </c>
      <c r="H230" s="37">
        <f t="shared" si="50"/>
        <v>151715643</v>
      </c>
      <c r="I230" s="37">
        <f t="shared" si="50"/>
        <v>156734038</v>
      </c>
      <c r="J230" s="37">
        <f t="shared" si="50"/>
        <v>24966860</v>
      </c>
      <c r="K230" s="155">
        <f t="shared" si="50"/>
        <v>24491214</v>
      </c>
      <c r="L230" s="37">
        <f t="shared" si="50"/>
        <v>4713034</v>
      </c>
      <c r="M230" s="37">
        <f t="shared" si="50"/>
        <v>0</v>
      </c>
      <c r="N230" s="136">
        <f>N169+N224+N225+N228</f>
        <v>273443946.85000002</v>
      </c>
      <c r="O230" s="57"/>
      <c r="P230" s="21"/>
      <c r="Q230" s="21"/>
      <c r="R230" s="80"/>
      <c r="S230" s="80"/>
      <c r="T230" s="80"/>
    </row>
    <row r="231" spans="1:20" s="3" customFormat="1" ht="28.5" customHeight="1" x14ac:dyDescent="0.25">
      <c r="A231" s="200" t="s">
        <v>13</v>
      </c>
      <c r="B231" s="201"/>
      <c r="C231" s="201"/>
      <c r="D231" s="201"/>
      <c r="E231" s="201"/>
      <c r="F231" s="201"/>
      <c r="G231" s="201"/>
      <c r="H231" s="201"/>
      <c r="I231" s="201"/>
      <c r="J231" s="201"/>
      <c r="K231" s="201"/>
      <c r="L231" s="201"/>
      <c r="M231" s="201"/>
      <c r="N231" s="202"/>
      <c r="O231" s="21"/>
      <c r="P231" s="21"/>
      <c r="Q231" s="21"/>
    </row>
    <row r="232" spans="1:20" s="3" customFormat="1" ht="21" customHeight="1" x14ac:dyDescent="0.25">
      <c r="A232" s="203" t="s">
        <v>17</v>
      </c>
      <c r="B232" s="204"/>
      <c r="C232" s="204"/>
      <c r="D232" s="204"/>
      <c r="E232" s="204"/>
      <c r="F232" s="204"/>
      <c r="G232" s="204"/>
      <c r="H232" s="204"/>
      <c r="I232" s="204"/>
      <c r="J232" s="204"/>
      <c r="K232" s="204"/>
      <c r="L232" s="204"/>
      <c r="M232" s="204"/>
      <c r="N232" s="205"/>
      <c r="O232" s="21"/>
      <c r="P232" s="21"/>
      <c r="Q232" s="21"/>
    </row>
    <row r="233" spans="1:20" s="3" customFormat="1" ht="32.450000000000003" customHeight="1" x14ac:dyDescent="0.25">
      <c r="A233" s="191" t="s">
        <v>15</v>
      </c>
      <c r="B233" s="192"/>
      <c r="C233" s="192"/>
      <c r="D233" s="192"/>
      <c r="E233" s="192"/>
      <c r="F233" s="192"/>
      <c r="G233" s="192"/>
      <c r="H233" s="192"/>
      <c r="I233" s="192"/>
      <c r="J233" s="192"/>
      <c r="K233" s="192"/>
      <c r="L233" s="192"/>
      <c r="M233" s="192"/>
      <c r="N233" s="193"/>
      <c r="O233" s="21"/>
      <c r="P233" s="21"/>
      <c r="Q233" s="21"/>
    </row>
    <row r="234" spans="1:20" s="3" customFormat="1" ht="80.25" customHeight="1" x14ac:dyDescent="0.25">
      <c r="A234" s="53" t="s">
        <v>16</v>
      </c>
      <c r="B234" s="25"/>
      <c r="C234" s="25"/>
      <c r="D234" s="25"/>
      <c r="E234" s="7"/>
      <c r="F234" s="32">
        <v>1872737</v>
      </c>
      <c r="G234" s="10">
        <v>1868719</v>
      </c>
      <c r="H234" s="32">
        <v>1686915</v>
      </c>
      <c r="I234" s="32">
        <v>1686915</v>
      </c>
      <c r="J234" s="32">
        <v>74272</v>
      </c>
      <c r="K234" s="109"/>
      <c r="L234" s="25"/>
      <c r="M234" s="25"/>
      <c r="N234" s="147"/>
      <c r="O234" s="21"/>
      <c r="P234" s="21"/>
      <c r="Q234" s="21"/>
    </row>
    <row r="235" spans="1:20" s="3" customFormat="1" ht="21" customHeight="1" x14ac:dyDescent="0.25">
      <c r="A235" s="81" t="s">
        <v>223</v>
      </c>
      <c r="B235" s="38">
        <f t="shared" ref="B235:E235" si="51">B234</f>
        <v>0</v>
      </c>
      <c r="C235" s="38">
        <f t="shared" si="51"/>
        <v>0</v>
      </c>
      <c r="D235" s="38">
        <f t="shared" si="51"/>
        <v>0</v>
      </c>
      <c r="E235" s="38">
        <f t="shared" si="51"/>
        <v>0</v>
      </c>
      <c r="F235" s="38">
        <f>F234</f>
        <v>1872737</v>
      </c>
      <c r="G235" s="38">
        <f>G234</f>
        <v>1868719</v>
      </c>
      <c r="H235" s="38">
        <f t="shared" ref="H235:M235" si="52">H234</f>
        <v>1686915</v>
      </c>
      <c r="I235" s="38">
        <f t="shared" si="52"/>
        <v>1686915</v>
      </c>
      <c r="J235" s="38">
        <f t="shared" si="52"/>
        <v>74272</v>
      </c>
      <c r="K235" s="169">
        <f t="shared" si="52"/>
        <v>0</v>
      </c>
      <c r="L235" s="38">
        <f t="shared" si="52"/>
        <v>0</v>
      </c>
      <c r="M235" s="38">
        <f t="shared" si="52"/>
        <v>0</v>
      </c>
      <c r="N235" s="156">
        <f>C235+E235+G235+I235</f>
        <v>3555634</v>
      </c>
      <c r="O235" s="21"/>
      <c r="P235" s="21"/>
      <c r="Q235" s="21"/>
    </row>
    <row r="236" spans="1:20" s="3" customFormat="1" ht="27.75" customHeight="1" x14ac:dyDescent="0.25">
      <c r="A236" s="82" t="s">
        <v>219</v>
      </c>
      <c r="B236" s="39">
        <f t="shared" ref="B236:M236" si="53">B235+B28+B229</f>
        <v>4016125</v>
      </c>
      <c r="C236" s="39">
        <f t="shared" si="53"/>
        <v>3402374</v>
      </c>
      <c r="D236" s="39">
        <f t="shared" si="53"/>
        <v>22764763</v>
      </c>
      <c r="E236" s="39">
        <f t="shared" si="53"/>
        <v>22506029</v>
      </c>
      <c r="F236" s="39">
        <f t="shared" si="53"/>
        <v>69933325</v>
      </c>
      <c r="G236" s="39">
        <f t="shared" si="53"/>
        <v>69452912.699999988</v>
      </c>
      <c r="H236" s="39">
        <f t="shared" si="53"/>
        <v>159608601</v>
      </c>
      <c r="I236" s="39">
        <f t="shared" si="53"/>
        <v>158957819</v>
      </c>
      <c r="J236" s="39">
        <f>J235+J28+J229</f>
        <v>25160770</v>
      </c>
      <c r="K236" s="157">
        <f>K235+K28+K229</f>
        <v>24850780</v>
      </c>
      <c r="L236" s="39">
        <f t="shared" si="53"/>
        <v>114787</v>
      </c>
      <c r="M236" s="39">
        <f t="shared" si="53"/>
        <v>0</v>
      </c>
      <c r="N236" s="136">
        <f>C236+E236+G236+I236+K236</f>
        <v>279169914.69999999</v>
      </c>
      <c r="O236" s="21"/>
      <c r="P236" s="21"/>
      <c r="Q236" s="21"/>
    </row>
    <row r="237" spans="1:20" s="3" customFormat="1" ht="27.75" customHeight="1" x14ac:dyDescent="0.25">
      <c r="A237" s="82" t="s">
        <v>220</v>
      </c>
      <c r="B237" s="39">
        <f>B28+B230+B235</f>
        <v>4016125</v>
      </c>
      <c r="C237" s="39">
        <f t="shared" ref="C237:M237" si="54">C28+C230+C235</f>
        <v>3402374</v>
      </c>
      <c r="D237" s="39">
        <f t="shared" si="54"/>
        <v>22764763</v>
      </c>
      <c r="E237" s="39">
        <f t="shared" si="54"/>
        <v>22506029</v>
      </c>
      <c r="F237" s="39">
        <f t="shared" si="54"/>
        <v>69933325</v>
      </c>
      <c r="G237" s="39">
        <f t="shared" si="54"/>
        <v>69452912.699999988</v>
      </c>
      <c r="H237" s="39">
        <f t="shared" si="54"/>
        <v>154534708</v>
      </c>
      <c r="I237" s="39">
        <f t="shared" si="54"/>
        <v>158957819</v>
      </c>
      <c r="J237" s="39">
        <f t="shared" si="54"/>
        <v>25636416</v>
      </c>
      <c r="K237" s="157">
        <f t="shared" si="54"/>
        <v>24850780</v>
      </c>
      <c r="L237" s="39">
        <f t="shared" si="54"/>
        <v>4713034</v>
      </c>
      <c r="M237" s="39">
        <f t="shared" si="54"/>
        <v>0</v>
      </c>
      <c r="N237" s="136">
        <f>N28+N230+N235</f>
        <v>279169914.70000005</v>
      </c>
      <c r="O237" s="21"/>
      <c r="P237" s="21"/>
      <c r="Q237" s="21"/>
    </row>
    <row r="238" spans="1:20" s="22" customFormat="1" ht="16.5" customHeight="1" x14ac:dyDescent="0.25">
      <c r="A238" s="83"/>
      <c r="B238" s="34"/>
      <c r="C238" s="34"/>
      <c r="D238" s="34"/>
      <c r="E238" s="34"/>
      <c r="F238" s="34"/>
      <c r="G238" s="34"/>
      <c r="H238" s="34"/>
      <c r="I238" s="34"/>
      <c r="J238" s="34"/>
      <c r="K238" s="118"/>
      <c r="L238" s="34"/>
      <c r="M238" s="34"/>
      <c r="N238" s="147"/>
      <c r="O238" s="21"/>
      <c r="P238" s="21"/>
      <c r="Q238" s="21"/>
    </row>
    <row r="239" spans="1:20" s="22" customFormat="1" ht="53.25" customHeight="1" x14ac:dyDescent="0.25">
      <c r="A239" s="206" t="s">
        <v>137</v>
      </c>
      <c r="B239" s="207"/>
      <c r="C239" s="207"/>
      <c r="D239" s="207"/>
      <c r="E239" s="207"/>
      <c r="F239" s="207"/>
      <c r="G239" s="207"/>
      <c r="H239" s="207"/>
      <c r="I239" s="207"/>
      <c r="J239" s="207"/>
      <c r="K239" s="207"/>
      <c r="L239" s="207"/>
      <c r="M239" s="207"/>
      <c r="N239" s="208"/>
      <c r="O239" s="21"/>
      <c r="P239" s="21"/>
      <c r="Q239" s="21"/>
    </row>
    <row r="240" spans="1:20" s="22" customFormat="1" ht="24.95" customHeight="1" x14ac:dyDescent="0.25">
      <c r="A240" s="209" t="s">
        <v>25</v>
      </c>
      <c r="B240" s="210"/>
      <c r="C240" s="210"/>
      <c r="D240" s="210"/>
      <c r="E240" s="210"/>
      <c r="F240" s="210"/>
      <c r="G240" s="210"/>
      <c r="H240" s="210"/>
      <c r="I240" s="210"/>
      <c r="J240" s="210"/>
      <c r="K240" s="210"/>
      <c r="L240" s="210"/>
      <c r="M240" s="210"/>
      <c r="N240" s="211"/>
      <c r="O240" s="21"/>
      <c r="P240" s="21"/>
      <c r="Q240" s="21"/>
    </row>
    <row r="241" spans="1:21" s="22" customFormat="1" ht="37.5" customHeight="1" x14ac:dyDescent="0.25">
      <c r="A241" s="174" t="s">
        <v>224</v>
      </c>
      <c r="B241" s="195"/>
      <c r="C241" s="195"/>
      <c r="D241" s="195"/>
      <c r="E241" s="195"/>
      <c r="F241" s="195"/>
      <c r="G241" s="195"/>
      <c r="H241" s="195"/>
      <c r="I241" s="195"/>
      <c r="J241" s="195"/>
      <c r="K241" s="195"/>
      <c r="L241" s="195"/>
      <c r="M241" s="195"/>
      <c r="N241" s="196"/>
      <c r="O241" s="21"/>
      <c r="P241" s="21"/>
      <c r="Q241" s="21"/>
    </row>
    <row r="242" spans="1:21" s="22" customFormat="1" ht="70.5" customHeight="1" x14ac:dyDescent="0.25">
      <c r="A242" s="177" t="s">
        <v>136</v>
      </c>
      <c r="B242" s="180"/>
      <c r="C242" s="180"/>
      <c r="D242" s="180"/>
      <c r="E242" s="180"/>
      <c r="F242" s="180"/>
      <c r="G242" s="180"/>
      <c r="H242" s="180"/>
      <c r="I242" s="180"/>
      <c r="J242" s="180"/>
      <c r="K242" s="180"/>
      <c r="L242" s="180"/>
      <c r="M242" s="180"/>
      <c r="N242" s="181"/>
      <c r="O242" s="21"/>
      <c r="P242" s="21"/>
      <c r="Q242" s="21"/>
    </row>
    <row r="243" spans="1:21" s="22" customFormat="1" ht="26.25" customHeight="1" x14ac:dyDescent="0.25">
      <c r="A243" s="19" t="s">
        <v>21</v>
      </c>
      <c r="B243" s="7"/>
      <c r="C243" s="7"/>
      <c r="D243" s="7"/>
      <c r="E243" s="7"/>
      <c r="F243" s="7"/>
      <c r="G243" s="7"/>
      <c r="H243" s="9">
        <v>1500000</v>
      </c>
      <c r="I243" s="9">
        <v>1500000</v>
      </c>
      <c r="J243" s="9">
        <v>3200000</v>
      </c>
      <c r="K243" s="146">
        <v>3200000</v>
      </c>
      <c r="L243" s="9">
        <v>1000000</v>
      </c>
      <c r="M243" s="9"/>
      <c r="N243" s="147">
        <f>C243+E243+G243+I243+K243</f>
        <v>4700000</v>
      </c>
      <c r="O243" s="21"/>
      <c r="P243" s="21"/>
      <c r="Q243" s="21"/>
    </row>
    <row r="244" spans="1:21" s="22" customFormat="1" ht="29.25" customHeight="1" x14ac:dyDescent="0.25">
      <c r="A244" s="98" t="s">
        <v>7</v>
      </c>
      <c r="B244" s="20"/>
      <c r="C244" s="20"/>
      <c r="D244" s="20"/>
      <c r="E244" s="20"/>
      <c r="F244" s="20"/>
      <c r="G244" s="20"/>
      <c r="H244" s="20">
        <f>H243</f>
        <v>1500000</v>
      </c>
      <c r="I244" s="20">
        <f>I243</f>
        <v>1500000</v>
      </c>
      <c r="J244" s="20">
        <f t="shared" ref="J244:L244" si="55">J243</f>
        <v>3200000</v>
      </c>
      <c r="K244" s="158">
        <f t="shared" si="55"/>
        <v>3200000</v>
      </c>
      <c r="L244" s="20">
        <f t="shared" si="55"/>
        <v>1000000</v>
      </c>
      <c r="M244" s="20"/>
      <c r="N244" s="159">
        <f>C244+E244+G244+I244+K244</f>
        <v>4700000</v>
      </c>
      <c r="O244" s="21"/>
      <c r="P244" s="21"/>
      <c r="Q244" s="21"/>
    </row>
    <row r="245" spans="1:21" s="22" customFormat="1" ht="29.25" customHeight="1" x14ac:dyDescent="0.25">
      <c r="A245" s="82" t="s">
        <v>124</v>
      </c>
      <c r="B245" s="39">
        <f>B244</f>
        <v>0</v>
      </c>
      <c r="C245" s="39">
        <f t="shared" ref="C245:M245" si="56">C244</f>
        <v>0</v>
      </c>
      <c r="D245" s="39">
        <f t="shared" si="56"/>
        <v>0</v>
      </c>
      <c r="E245" s="39">
        <f t="shared" si="56"/>
        <v>0</v>
      </c>
      <c r="F245" s="39">
        <f t="shared" si="56"/>
        <v>0</v>
      </c>
      <c r="G245" s="39">
        <f t="shared" si="56"/>
        <v>0</v>
      </c>
      <c r="H245" s="39">
        <f t="shared" si="56"/>
        <v>1500000</v>
      </c>
      <c r="I245" s="39">
        <f t="shared" si="56"/>
        <v>1500000</v>
      </c>
      <c r="J245" s="39">
        <f t="shared" si="56"/>
        <v>3200000</v>
      </c>
      <c r="K245" s="157">
        <f t="shared" si="56"/>
        <v>3200000</v>
      </c>
      <c r="L245" s="39">
        <f t="shared" si="56"/>
        <v>1000000</v>
      </c>
      <c r="M245" s="39">
        <f t="shared" si="56"/>
        <v>0</v>
      </c>
      <c r="N245" s="160">
        <f>C245+E245+G245+I245+K245</f>
        <v>4700000</v>
      </c>
      <c r="O245" s="21"/>
      <c r="P245" s="21"/>
      <c r="Q245" s="21"/>
    </row>
    <row r="246" spans="1:21" s="22" customFormat="1" ht="29.25" customHeight="1" x14ac:dyDescent="0.25">
      <c r="A246" s="206" t="s">
        <v>201</v>
      </c>
      <c r="B246" s="207"/>
      <c r="C246" s="207"/>
      <c r="D246" s="207"/>
      <c r="E246" s="207"/>
      <c r="F246" s="207"/>
      <c r="G246" s="207"/>
      <c r="H246" s="207"/>
      <c r="I246" s="207"/>
      <c r="J246" s="207"/>
      <c r="K246" s="207"/>
      <c r="L246" s="207"/>
      <c r="M246" s="207"/>
      <c r="N246" s="208"/>
      <c r="O246" s="21"/>
      <c r="P246" s="21"/>
      <c r="Q246" s="21"/>
    </row>
    <row r="247" spans="1:21" s="22" customFormat="1" ht="29.25" customHeight="1" x14ac:dyDescent="0.25">
      <c r="A247" s="251" t="s">
        <v>123</v>
      </c>
      <c r="B247" s="252"/>
      <c r="C247" s="252"/>
      <c r="D247" s="252"/>
      <c r="E247" s="252"/>
      <c r="F247" s="252"/>
      <c r="G247" s="252"/>
      <c r="H247" s="252"/>
      <c r="I247" s="252"/>
      <c r="J247" s="252"/>
      <c r="K247" s="252"/>
      <c r="L247" s="252"/>
      <c r="M247" s="252"/>
      <c r="N247" s="253"/>
      <c r="O247" s="21"/>
      <c r="P247" s="21"/>
      <c r="Q247" s="21"/>
    </row>
    <row r="248" spans="1:21" s="22" customFormat="1" ht="38.25" customHeight="1" x14ac:dyDescent="0.25">
      <c r="A248" s="174" t="s">
        <v>200</v>
      </c>
      <c r="B248" s="195"/>
      <c r="C248" s="195"/>
      <c r="D248" s="195"/>
      <c r="E248" s="195"/>
      <c r="F248" s="195"/>
      <c r="G248" s="195"/>
      <c r="H248" s="195"/>
      <c r="I248" s="195"/>
      <c r="J248" s="195"/>
      <c r="K248" s="195"/>
      <c r="L248" s="195"/>
      <c r="M248" s="195"/>
      <c r="N248" s="196"/>
      <c r="O248" s="21"/>
      <c r="P248" s="21"/>
      <c r="Q248" s="21"/>
    </row>
    <row r="249" spans="1:21" s="22" customFormat="1" ht="50.25" customHeight="1" x14ac:dyDescent="0.25">
      <c r="A249" s="177" t="s">
        <v>20</v>
      </c>
      <c r="B249" s="180"/>
      <c r="C249" s="180"/>
      <c r="D249" s="180"/>
      <c r="E249" s="180"/>
      <c r="F249" s="180"/>
      <c r="G249" s="180"/>
      <c r="H249" s="180"/>
      <c r="I249" s="180"/>
      <c r="J249" s="180"/>
      <c r="K249" s="180"/>
      <c r="L249" s="180"/>
      <c r="M249" s="180"/>
      <c r="N249" s="181"/>
      <c r="O249" s="21"/>
      <c r="P249" s="21"/>
      <c r="Q249" s="21"/>
    </row>
    <row r="250" spans="1:21" s="22" customFormat="1" ht="78" customHeight="1" x14ac:dyDescent="0.25">
      <c r="A250" s="53" t="s">
        <v>16</v>
      </c>
      <c r="B250" s="84"/>
      <c r="C250" s="84"/>
      <c r="D250" s="84"/>
      <c r="E250" s="84"/>
      <c r="F250" s="7">
        <v>739431</v>
      </c>
      <c r="G250" s="16">
        <v>739431</v>
      </c>
      <c r="H250" s="7">
        <v>34383331</v>
      </c>
      <c r="I250" s="7">
        <v>34130563</v>
      </c>
      <c r="J250" s="7">
        <v>37121213</v>
      </c>
      <c r="K250" s="142">
        <v>46078</v>
      </c>
      <c r="L250" s="7">
        <v>19648916</v>
      </c>
      <c r="M250" s="7">
        <v>4065740</v>
      </c>
      <c r="N250" s="147">
        <f>C250+E250+G250+I250+K250</f>
        <v>34916072</v>
      </c>
      <c r="O250" s="21"/>
      <c r="P250"/>
      <c r="Q250"/>
      <c r="R250"/>
      <c r="S250"/>
      <c r="T250"/>
      <c r="U250"/>
    </row>
    <row r="251" spans="1:21" s="22" customFormat="1" ht="33.6" customHeight="1" x14ac:dyDescent="0.25">
      <c r="A251" s="45" t="s">
        <v>126</v>
      </c>
      <c r="B251" s="45"/>
      <c r="C251" s="45"/>
      <c r="D251" s="45"/>
      <c r="E251" s="45"/>
      <c r="F251" s="20">
        <f>F250</f>
        <v>739431</v>
      </c>
      <c r="G251" s="20">
        <f t="shared" ref="G251:M251" si="57">G250</f>
        <v>739431</v>
      </c>
      <c r="H251" s="20">
        <f t="shared" si="57"/>
        <v>34383331</v>
      </c>
      <c r="I251" s="20">
        <f t="shared" si="57"/>
        <v>34130563</v>
      </c>
      <c r="J251" s="20">
        <f t="shared" si="57"/>
        <v>37121213</v>
      </c>
      <c r="K251" s="158">
        <f t="shared" si="57"/>
        <v>46078</v>
      </c>
      <c r="L251" s="20">
        <f t="shared" si="57"/>
        <v>19648916</v>
      </c>
      <c r="M251" s="20">
        <f t="shared" si="57"/>
        <v>4065740</v>
      </c>
      <c r="N251" s="159">
        <f>C251+E251+G251+I251+K251</f>
        <v>34916072</v>
      </c>
      <c r="O251" s="21"/>
      <c r="P251"/>
      <c r="Q251"/>
      <c r="R251"/>
      <c r="S251"/>
      <c r="T251"/>
      <c r="U251"/>
    </row>
    <row r="252" spans="1:21" s="22" customFormat="1" ht="59.1" customHeight="1" x14ac:dyDescent="0.25">
      <c r="A252" s="194" t="s">
        <v>205</v>
      </c>
      <c r="B252" s="194"/>
      <c r="C252" s="194"/>
      <c r="D252" s="194"/>
      <c r="E252" s="194"/>
      <c r="F252" s="194"/>
      <c r="G252" s="194"/>
      <c r="H252" s="194"/>
      <c r="I252" s="194"/>
      <c r="J252" s="194"/>
      <c r="K252" s="194"/>
      <c r="L252" s="194"/>
      <c r="M252" s="194"/>
      <c r="N252" s="147"/>
      <c r="O252" s="21"/>
      <c r="P252"/>
      <c r="Q252"/>
      <c r="R252"/>
      <c r="S252"/>
      <c r="T252"/>
      <c r="U252"/>
    </row>
    <row r="253" spans="1:21" s="22" customFormat="1" ht="27.95" customHeight="1" x14ac:dyDescent="0.25">
      <c r="A253" s="251" t="s">
        <v>125</v>
      </c>
      <c r="B253" s="252"/>
      <c r="C253" s="252"/>
      <c r="D253" s="252"/>
      <c r="E253" s="252"/>
      <c r="F253" s="252"/>
      <c r="G253" s="252"/>
      <c r="H253" s="252"/>
      <c r="I253" s="252"/>
      <c r="J253" s="252"/>
      <c r="K253" s="252"/>
      <c r="L253" s="252"/>
      <c r="M253" s="252"/>
      <c r="N253" s="253"/>
      <c r="O253" s="21"/>
      <c r="P253"/>
      <c r="Q253"/>
      <c r="R253"/>
      <c r="S253"/>
      <c r="T253"/>
      <c r="U253"/>
    </row>
    <row r="254" spans="1:21" s="22" customFormat="1" ht="39" customHeight="1" x14ac:dyDescent="0.25">
      <c r="A254" s="174" t="s">
        <v>134</v>
      </c>
      <c r="B254" s="195"/>
      <c r="C254" s="195"/>
      <c r="D254" s="195"/>
      <c r="E254" s="195"/>
      <c r="F254" s="195"/>
      <c r="G254" s="195"/>
      <c r="H254" s="195"/>
      <c r="I254" s="195"/>
      <c r="J254" s="195"/>
      <c r="K254" s="195"/>
      <c r="L254" s="195"/>
      <c r="M254" s="195"/>
      <c r="N254" s="196"/>
      <c r="O254" s="21"/>
      <c r="P254" s="21"/>
      <c r="Q254" s="21"/>
    </row>
    <row r="255" spans="1:21" s="22" customFormat="1" ht="57.75" customHeight="1" x14ac:dyDescent="0.25">
      <c r="A255" s="177" t="s">
        <v>237</v>
      </c>
      <c r="B255" s="180"/>
      <c r="C255" s="180"/>
      <c r="D255" s="180"/>
      <c r="E255" s="180"/>
      <c r="F255" s="180"/>
      <c r="G255" s="180"/>
      <c r="H255" s="180"/>
      <c r="I255" s="180"/>
      <c r="J255" s="180"/>
      <c r="K255" s="180"/>
      <c r="L255" s="180"/>
      <c r="M255" s="180"/>
      <c r="N255" s="181"/>
      <c r="O255" s="21"/>
      <c r="P255" s="21"/>
      <c r="Q255" s="21"/>
    </row>
    <row r="256" spans="1:21" s="22" customFormat="1" ht="24.75" customHeight="1" x14ac:dyDescent="0.25">
      <c r="A256" s="44" t="s">
        <v>21</v>
      </c>
      <c r="B256" s="7"/>
      <c r="C256" s="7"/>
      <c r="D256" s="7"/>
      <c r="E256" s="7"/>
      <c r="F256" s="7"/>
      <c r="G256" s="7"/>
      <c r="H256" s="7"/>
      <c r="I256" s="7"/>
      <c r="J256" s="7"/>
      <c r="K256" s="115"/>
      <c r="L256" s="7"/>
      <c r="M256" s="7"/>
      <c r="N256" s="147"/>
      <c r="O256" s="21"/>
      <c r="P256" s="21"/>
      <c r="Q256" s="21"/>
    </row>
    <row r="257" spans="1:17" s="22" customFormat="1" ht="60" customHeight="1" x14ac:dyDescent="0.25">
      <c r="A257" s="18" t="s">
        <v>128</v>
      </c>
      <c r="B257" s="7"/>
      <c r="C257" s="7"/>
      <c r="D257" s="7"/>
      <c r="E257" s="7"/>
      <c r="F257" s="7"/>
      <c r="G257" s="7"/>
      <c r="H257" s="9">
        <v>122216</v>
      </c>
      <c r="I257" s="9">
        <v>122216</v>
      </c>
      <c r="J257" s="7"/>
      <c r="K257" s="115"/>
      <c r="L257" s="7"/>
      <c r="M257" s="7"/>
      <c r="N257" s="147"/>
      <c r="O257" s="21"/>
      <c r="P257" s="21"/>
      <c r="Q257" s="21"/>
    </row>
    <row r="258" spans="1:17" s="22" customFormat="1" ht="53.25" customHeight="1" x14ac:dyDescent="0.25">
      <c r="A258" s="18" t="s">
        <v>133</v>
      </c>
      <c r="B258" s="7"/>
      <c r="C258" s="7"/>
      <c r="D258" s="7"/>
      <c r="E258" s="7"/>
      <c r="F258" s="7"/>
      <c r="G258" s="7"/>
      <c r="H258" s="9">
        <v>1091288</v>
      </c>
      <c r="I258" s="9">
        <v>1091288</v>
      </c>
      <c r="J258" s="7"/>
      <c r="K258" s="115"/>
      <c r="L258" s="7"/>
      <c r="M258" s="7"/>
      <c r="N258" s="147"/>
      <c r="O258" s="21"/>
      <c r="P258" s="21"/>
      <c r="Q258" s="21"/>
    </row>
    <row r="259" spans="1:17" s="22" customFormat="1" ht="33.75" customHeight="1" x14ac:dyDescent="0.25">
      <c r="A259" s="18" t="s">
        <v>129</v>
      </c>
      <c r="B259" s="7"/>
      <c r="C259" s="7"/>
      <c r="D259" s="7"/>
      <c r="E259" s="7"/>
      <c r="F259" s="7"/>
      <c r="G259" s="7"/>
      <c r="H259" s="9">
        <v>409867</v>
      </c>
      <c r="I259" s="9">
        <v>409867</v>
      </c>
      <c r="J259" s="7"/>
      <c r="K259" s="115"/>
      <c r="L259" s="7"/>
      <c r="M259" s="7"/>
      <c r="N259" s="147"/>
      <c r="O259" s="21"/>
      <c r="P259" s="21"/>
      <c r="Q259" s="21"/>
    </row>
    <row r="260" spans="1:17" s="22" customFormat="1" ht="37.5" customHeight="1" x14ac:dyDescent="0.25">
      <c r="A260" s="18" t="s">
        <v>130</v>
      </c>
      <c r="B260" s="7"/>
      <c r="C260" s="7"/>
      <c r="D260" s="7"/>
      <c r="E260" s="7"/>
      <c r="F260" s="7"/>
      <c r="G260" s="7"/>
      <c r="H260" s="9">
        <v>45035</v>
      </c>
      <c r="I260" s="9">
        <v>45035</v>
      </c>
      <c r="J260" s="7"/>
      <c r="K260" s="115"/>
      <c r="L260" s="7"/>
      <c r="M260" s="7"/>
      <c r="N260" s="147"/>
      <c r="O260" s="21"/>
      <c r="P260" s="21"/>
      <c r="Q260" s="21"/>
    </row>
    <row r="261" spans="1:17" s="22" customFormat="1" ht="26.25" customHeight="1" x14ac:dyDescent="0.25">
      <c r="A261" s="45" t="s">
        <v>127</v>
      </c>
      <c r="B261" s="20"/>
      <c r="C261" s="20"/>
      <c r="D261" s="20"/>
      <c r="E261" s="20"/>
      <c r="F261" s="20"/>
      <c r="G261" s="20"/>
      <c r="H261" s="20">
        <f>H257+H258+H259+H260</f>
        <v>1668406</v>
      </c>
      <c r="I261" s="20">
        <f>I257+I258+I259+I260</f>
        <v>1668406</v>
      </c>
      <c r="J261" s="20"/>
      <c r="K261" s="122"/>
      <c r="L261" s="20"/>
      <c r="M261" s="20"/>
      <c r="N261" s="159">
        <f>C261+E261+G261+I261</f>
        <v>1668406</v>
      </c>
      <c r="O261" s="21"/>
      <c r="P261" s="21"/>
      <c r="Q261" s="21"/>
    </row>
    <row r="262" spans="1:17" s="22" customFormat="1" ht="36" customHeight="1" x14ac:dyDescent="0.25">
      <c r="A262" s="174" t="s">
        <v>202</v>
      </c>
      <c r="B262" s="175"/>
      <c r="C262" s="175"/>
      <c r="D262" s="175"/>
      <c r="E262" s="175"/>
      <c r="F262" s="175"/>
      <c r="G262" s="175"/>
      <c r="H262" s="175"/>
      <c r="I262" s="175"/>
      <c r="J262" s="175"/>
      <c r="K262" s="175"/>
      <c r="L262" s="175"/>
      <c r="M262" s="175"/>
      <c r="N262" s="176"/>
      <c r="O262" s="21"/>
      <c r="P262" s="21"/>
      <c r="Q262" s="21"/>
    </row>
    <row r="263" spans="1:17" s="22" customFormat="1" ht="66" customHeight="1" x14ac:dyDescent="0.25">
      <c r="A263" s="177" t="s">
        <v>222</v>
      </c>
      <c r="B263" s="178"/>
      <c r="C263" s="178"/>
      <c r="D263" s="178"/>
      <c r="E263" s="178"/>
      <c r="F263" s="178"/>
      <c r="G263" s="178"/>
      <c r="H263" s="178"/>
      <c r="I263" s="178"/>
      <c r="J263" s="178"/>
      <c r="K263" s="178"/>
      <c r="L263" s="178"/>
      <c r="M263" s="178"/>
      <c r="N263" s="179"/>
      <c r="O263" s="21"/>
      <c r="P263" s="21"/>
      <c r="Q263" s="21"/>
    </row>
    <row r="264" spans="1:17" s="22" customFormat="1" ht="26.25" customHeight="1" x14ac:dyDescent="0.25">
      <c r="A264" s="44" t="s">
        <v>21</v>
      </c>
      <c r="B264" s="7"/>
      <c r="C264" s="7"/>
      <c r="D264" s="7"/>
      <c r="E264" s="7"/>
      <c r="F264" s="7"/>
      <c r="G264" s="7"/>
      <c r="H264" s="7"/>
      <c r="I264" s="7"/>
      <c r="J264" s="7"/>
      <c r="K264" s="115"/>
      <c r="L264" s="7"/>
      <c r="M264" s="7"/>
      <c r="N264" s="147"/>
      <c r="O264" s="21"/>
      <c r="P264" s="21"/>
      <c r="Q264" s="21"/>
    </row>
    <row r="265" spans="1:17" s="22" customFormat="1" ht="34.5" customHeight="1" x14ac:dyDescent="0.25">
      <c r="A265" s="43" t="s">
        <v>145</v>
      </c>
      <c r="B265" s="7"/>
      <c r="C265" s="7"/>
      <c r="D265" s="7"/>
      <c r="E265" s="7"/>
      <c r="F265" s="7"/>
      <c r="G265" s="7"/>
      <c r="H265" s="9">
        <v>131604</v>
      </c>
      <c r="I265" s="9">
        <v>131604</v>
      </c>
      <c r="J265" s="9">
        <v>17681189</v>
      </c>
      <c r="K265" s="146">
        <v>17681189</v>
      </c>
      <c r="L265" s="9">
        <v>16761589</v>
      </c>
      <c r="M265" s="9"/>
      <c r="N265" s="147">
        <f>C265+E265+G265+I265+K265</f>
        <v>17812793</v>
      </c>
      <c r="O265" s="21"/>
      <c r="P265" s="21"/>
      <c r="Q265" s="21"/>
    </row>
    <row r="266" spans="1:17" s="22" customFormat="1" ht="26.25" customHeight="1" x14ac:dyDescent="0.25">
      <c r="A266" s="45" t="s">
        <v>144</v>
      </c>
      <c r="B266" s="20"/>
      <c r="C266" s="20"/>
      <c r="D266" s="20"/>
      <c r="E266" s="20"/>
      <c r="F266" s="20"/>
      <c r="G266" s="20"/>
      <c r="H266" s="20">
        <f>H265</f>
        <v>131604</v>
      </c>
      <c r="I266" s="20">
        <f>I265</f>
        <v>131604</v>
      </c>
      <c r="J266" s="20">
        <f t="shared" ref="J266:L266" si="58">J265</f>
        <v>17681189</v>
      </c>
      <c r="K266" s="158">
        <f t="shared" si="58"/>
        <v>17681189</v>
      </c>
      <c r="L266" s="20">
        <f t="shared" si="58"/>
        <v>16761589</v>
      </c>
      <c r="M266" s="20"/>
      <c r="N266" s="159">
        <f>C266+E266+G266+I266+K266</f>
        <v>17812793</v>
      </c>
      <c r="O266" s="21"/>
      <c r="P266" s="21"/>
      <c r="Q266" s="21"/>
    </row>
    <row r="267" spans="1:17" s="22" customFormat="1" ht="42" customHeight="1" x14ac:dyDescent="0.25">
      <c r="A267" s="174" t="s">
        <v>204</v>
      </c>
      <c r="B267" s="175"/>
      <c r="C267" s="175"/>
      <c r="D267" s="175"/>
      <c r="E267" s="175"/>
      <c r="F267" s="175"/>
      <c r="G267" s="175"/>
      <c r="H267" s="175"/>
      <c r="I267" s="175"/>
      <c r="J267" s="175"/>
      <c r="K267" s="175"/>
      <c r="L267" s="175"/>
      <c r="M267" s="175"/>
      <c r="N267" s="176"/>
      <c r="O267" s="21"/>
      <c r="P267" s="21"/>
      <c r="Q267" s="21"/>
    </row>
    <row r="268" spans="1:17" s="22" customFormat="1" ht="48.95" customHeight="1" x14ac:dyDescent="0.25">
      <c r="A268" s="177" t="s">
        <v>206</v>
      </c>
      <c r="B268" s="178"/>
      <c r="C268" s="178"/>
      <c r="D268" s="178"/>
      <c r="E268" s="178"/>
      <c r="F268" s="178"/>
      <c r="G268" s="178"/>
      <c r="H268" s="178"/>
      <c r="I268" s="178"/>
      <c r="J268" s="178"/>
      <c r="K268" s="178"/>
      <c r="L268" s="178"/>
      <c r="M268" s="178"/>
      <c r="N268" s="179"/>
      <c r="O268" s="21"/>
      <c r="P268" s="21"/>
      <c r="Q268" s="21"/>
    </row>
    <row r="269" spans="1:17" s="22" customFormat="1" ht="26.25" customHeight="1" x14ac:dyDescent="0.25">
      <c r="A269" s="86" t="s">
        <v>21</v>
      </c>
      <c r="B269" s="7"/>
      <c r="C269" s="7"/>
      <c r="D269" s="7"/>
      <c r="E269" s="7"/>
      <c r="F269" s="7"/>
      <c r="G269" s="7"/>
      <c r="H269" s="7"/>
      <c r="I269" s="7"/>
      <c r="J269" s="7"/>
      <c r="K269" s="115"/>
      <c r="L269" s="7"/>
      <c r="M269" s="7"/>
      <c r="N269" s="147"/>
      <c r="O269" s="21"/>
      <c r="P269" s="21"/>
      <c r="Q269" s="21"/>
    </row>
    <row r="270" spans="1:17" s="22" customFormat="1" ht="33" customHeight="1" x14ac:dyDescent="0.25">
      <c r="A270" s="85" t="s">
        <v>145</v>
      </c>
      <c r="B270" s="7"/>
      <c r="C270" s="7"/>
      <c r="D270" s="7"/>
      <c r="E270" s="7"/>
      <c r="F270" s="7"/>
      <c r="G270" s="7"/>
      <c r="H270" s="7"/>
      <c r="I270" s="7"/>
      <c r="J270" s="9">
        <v>833445</v>
      </c>
      <c r="K270" s="146">
        <v>833445</v>
      </c>
      <c r="L270" s="7"/>
      <c r="M270" s="7"/>
      <c r="N270" s="147">
        <f>C270+E270+G270+I270+K270</f>
        <v>833445</v>
      </c>
      <c r="O270" s="21"/>
      <c r="P270" s="21"/>
      <c r="Q270" s="21"/>
    </row>
    <row r="271" spans="1:17" s="22" customFormat="1" ht="26.1" customHeight="1" x14ac:dyDescent="0.25">
      <c r="A271" s="87" t="s">
        <v>203</v>
      </c>
      <c r="B271" s="20"/>
      <c r="C271" s="20"/>
      <c r="D271" s="20"/>
      <c r="E271" s="20"/>
      <c r="F271" s="20"/>
      <c r="G271" s="20"/>
      <c r="H271" s="20"/>
      <c r="I271" s="20"/>
      <c r="J271" s="20">
        <f>J270</f>
        <v>833445</v>
      </c>
      <c r="K271" s="158">
        <f>K270</f>
        <v>833445</v>
      </c>
      <c r="L271" s="20"/>
      <c r="M271" s="20"/>
      <c r="N271" s="159">
        <f>C271+E271+G271+I271+K271</f>
        <v>833445</v>
      </c>
      <c r="O271" s="21"/>
      <c r="P271" s="21"/>
      <c r="Q271" s="21"/>
    </row>
    <row r="272" spans="1:17" s="89" customFormat="1" ht="36" customHeight="1" x14ac:dyDescent="0.25">
      <c r="A272" s="182" t="s">
        <v>208</v>
      </c>
      <c r="B272" s="183"/>
      <c r="C272" s="183"/>
      <c r="D272" s="183"/>
      <c r="E272" s="183"/>
      <c r="F272" s="183"/>
      <c r="G272" s="183"/>
      <c r="H272" s="183"/>
      <c r="I272" s="183"/>
      <c r="J272" s="183"/>
      <c r="K272" s="183"/>
      <c r="L272" s="183"/>
      <c r="M272" s="183"/>
      <c r="N272" s="184"/>
      <c r="O272" s="88"/>
      <c r="P272" s="88"/>
      <c r="Q272" s="88"/>
    </row>
    <row r="273" spans="1:17" s="89" customFormat="1" ht="29.1" customHeight="1" x14ac:dyDescent="0.25">
      <c r="A273" s="185" t="s">
        <v>209</v>
      </c>
      <c r="B273" s="186"/>
      <c r="C273" s="186"/>
      <c r="D273" s="186"/>
      <c r="E273" s="186"/>
      <c r="F273" s="186"/>
      <c r="G273" s="186"/>
      <c r="H273" s="186"/>
      <c r="I273" s="186"/>
      <c r="J273" s="186"/>
      <c r="K273" s="186"/>
      <c r="L273" s="186"/>
      <c r="M273" s="186"/>
      <c r="N273" s="187"/>
      <c r="O273" s="88"/>
      <c r="P273" s="88"/>
      <c r="Q273" s="88"/>
    </row>
    <row r="274" spans="1:17" s="89" customFormat="1" ht="29.1" customHeight="1" x14ac:dyDescent="0.25">
      <c r="A274" s="93" t="s">
        <v>21</v>
      </c>
      <c r="B274" s="92"/>
      <c r="C274" s="92"/>
      <c r="D274" s="92"/>
      <c r="E274" s="92"/>
      <c r="F274" s="92"/>
      <c r="G274" s="92"/>
      <c r="H274" s="92"/>
      <c r="I274" s="92"/>
      <c r="J274" s="92"/>
      <c r="K274" s="123"/>
      <c r="L274" s="92"/>
      <c r="M274" s="92"/>
      <c r="N274" s="147"/>
      <c r="O274" s="88"/>
      <c r="P274" s="88"/>
      <c r="Q274" s="88"/>
    </row>
    <row r="275" spans="1:17" s="89" customFormat="1" ht="35.25" customHeight="1" x14ac:dyDescent="0.25">
      <c r="A275" s="93" t="s">
        <v>145</v>
      </c>
      <c r="B275" s="92"/>
      <c r="C275" s="92"/>
      <c r="D275" s="92"/>
      <c r="E275" s="92"/>
      <c r="F275" s="92"/>
      <c r="G275" s="92"/>
      <c r="H275" s="92"/>
      <c r="I275" s="92"/>
      <c r="J275" s="94">
        <v>6697818</v>
      </c>
      <c r="K275" s="161">
        <v>6697818</v>
      </c>
      <c r="L275" s="94"/>
      <c r="M275" s="94"/>
      <c r="N275" s="147">
        <f>C275+E275+G275+I275+K275</f>
        <v>6697818</v>
      </c>
      <c r="O275" s="88"/>
      <c r="P275" s="88"/>
      <c r="Q275" s="88"/>
    </row>
    <row r="276" spans="1:17" s="89" customFormat="1" ht="26.25" customHeight="1" x14ac:dyDescent="0.25">
      <c r="A276" s="102" t="s">
        <v>207</v>
      </c>
      <c r="B276" s="103"/>
      <c r="C276" s="103"/>
      <c r="D276" s="103"/>
      <c r="E276" s="103"/>
      <c r="F276" s="103"/>
      <c r="G276" s="103"/>
      <c r="H276" s="103"/>
      <c r="I276" s="103"/>
      <c r="J276" s="103">
        <f>J275</f>
        <v>6697818</v>
      </c>
      <c r="K276" s="162">
        <f>K275</f>
        <v>6697818</v>
      </c>
      <c r="L276" s="103"/>
      <c r="M276" s="103"/>
      <c r="N276" s="159">
        <f>C276+E276+G276+I276+K276</f>
        <v>6697818</v>
      </c>
      <c r="O276" s="88"/>
      <c r="P276" s="88"/>
      <c r="Q276" s="88"/>
    </row>
    <row r="277" spans="1:17" s="89" customFormat="1" ht="48.75" customHeight="1" x14ac:dyDescent="0.25">
      <c r="A277" s="170" t="s">
        <v>225</v>
      </c>
      <c r="B277" s="171"/>
      <c r="C277" s="171"/>
      <c r="D277" s="171"/>
      <c r="E277" s="171"/>
      <c r="F277" s="171"/>
      <c r="G277" s="171"/>
      <c r="H277" s="171"/>
      <c r="I277" s="171"/>
      <c r="J277" s="171"/>
      <c r="K277" s="171"/>
      <c r="L277" s="171"/>
      <c r="M277" s="171"/>
      <c r="N277" s="171"/>
      <c r="O277" s="88"/>
      <c r="P277" s="88"/>
      <c r="Q277" s="88"/>
    </row>
    <row r="278" spans="1:17" s="89" customFormat="1" ht="56.25" customHeight="1" x14ac:dyDescent="0.25">
      <c r="A278" s="172" t="s">
        <v>227</v>
      </c>
      <c r="B278" s="173"/>
      <c r="C278" s="173"/>
      <c r="D278" s="173"/>
      <c r="E278" s="173"/>
      <c r="F278" s="173"/>
      <c r="G278" s="173"/>
      <c r="H278" s="173"/>
      <c r="I278" s="173"/>
      <c r="J278" s="173"/>
      <c r="K278" s="173"/>
      <c r="L278" s="173"/>
      <c r="M278" s="173"/>
      <c r="N278" s="173"/>
      <c r="O278" s="88"/>
      <c r="P278" s="88"/>
      <c r="Q278" s="88"/>
    </row>
    <row r="279" spans="1:17" s="89" customFormat="1" ht="26.25" customHeight="1" x14ac:dyDescent="0.25">
      <c r="A279" s="104" t="s">
        <v>21</v>
      </c>
      <c r="B279" s="105"/>
      <c r="C279" s="105"/>
      <c r="D279" s="105"/>
      <c r="E279" s="105"/>
      <c r="F279" s="105"/>
      <c r="G279" s="105"/>
      <c r="H279" s="105"/>
      <c r="I279" s="105"/>
      <c r="J279" s="105"/>
      <c r="K279" s="124"/>
      <c r="L279" s="105"/>
      <c r="M279" s="105"/>
      <c r="N279" s="147"/>
      <c r="O279" s="88"/>
      <c r="P279" s="88"/>
      <c r="Q279" s="88"/>
    </row>
    <row r="280" spans="1:17" s="89" customFormat="1" ht="37.5" customHeight="1" x14ac:dyDescent="0.25">
      <c r="A280" s="104" t="s">
        <v>145</v>
      </c>
      <c r="B280" s="105"/>
      <c r="C280" s="105"/>
      <c r="D280" s="105"/>
      <c r="E280" s="105"/>
      <c r="F280" s="105"/>
      <c r="G280" s="105"/>
      <c r="H280" s="105"/>
      <c r="I280" s="105"/>
      <c r="J280" s="105">
        <v>10949369</v>
      </c>
      <c r="K280" s="124"/>
      <c r="L280" s="105">
        <v>18065402</v>
      </c>
      <c r="M280" s="105"/>
      <c r="N280" s="147"/>
      <c r="O280" s="88"/>
      <c r="P280" s="88"/>
      <c r="Q280" s="88"/>
    </row>
    <row r="281" spans="1:17" s="89" customFormat="1" ht="32.25" customHeight="1" x14ac:dyDescent="0.25">
      <c r="A281" s="106" t="s">
        <v>226</v>
      </c>
      <c r="B281" s="107"/>
      <c r="C281" s="107"/>
      <c r="D281" s="107"/>
      <c r="E281" s="107"/>
      <c r="F281" s="107"/>
      <c r="G281" s="107"/>
      <c r="H281" s="107"/>
      <c r="I281" s="107"/>
      <c r="J281" s="107">
        <f>J280</f>
        <v>10949369</v>
      </c>
      <c r="K281" s="125"/>
      <c r="L281" s="107">
        <f>L280</f>
        <v>18065402</v>
      </c>
      <c r="M281" s="107">
        <f t="shared" ref="M281" si="59">M280</f>
        <v>0</v>
      </c>
      <c r="N281" s="159">
        <f>C281+E281+G281+I281</f>
        <v>0</v>
      </c>
      <c r="O281" s="88"/>
      <c r="P281" s="88"/>
      <c r="Q281" s="88"/>
    </row>
    <row r="282" spans="1:17" s="22" customFormat="1" ht="30" customHeight="1" x14ac:dyDescent="0.25">
      <c r="A282" s="90" t="s">
        <v>131</v>
      </c>
      <c r="B282" s="91">
        <f t="shared" ref="B282:I282" si="60">B251+B261+B266+B271+B276+B281</f>
        <v>0</v>
      </c>
      <c r="C282" s="91">
        <f t="shared" si="60"/>
        <v>0</v>
      </c>
      <c r="D282" s="91">
        <f t="shared" si="60"/>
        <v>0</v>
      </c>
      <c r="E282" s="91">
        <f t="shared" si="60"/>
        <v>0</v>
      </c>
      <c r="F282" s="91">
        <f t="shared" si="60"/>
        <v>739431</v>
      </c>
      <c r="G282" s="91">
        <f t="shared" si="60"/>
        <v>739431</v>
      </c>
      <c r="H282" s="91">
        <f t="shared" si="60"/>
        <v>36183341</v>
      </c>
      <c r="I282" s="91">
        <f t="shared" si="60"/>
        <v>35930573</v>
      </c>
      <c r="J282" s="91">
        <f>J251+J261+J266+J271+J276+J281</f>
        <v>73283034</v>
      </c>
      <c r="K282" s="163">
        <f>K251+K261+K266+K271+K276+K281</f>
        <v>25258530</v>
      </c>
      <c r="L282" s="91">
        <f>L251+L261+L266+L271+L276+L281</f>
        <v>54475907</v>
      </c>
      <c r="M282" s="91">
        <f>M251+M261+M266+M271+M276+M281</f>
        <v>4065740</v>
      </c>
      <c r="N282" s="160">
        <f>N251+N261+N266+N271+N276+N281</f>
        <v>61928534</v>
      </c>
      <c r="O282" s="21"/>
      <c r="P282" s="21"/>
      <c r="Q282" s="21"/>
    </row>
    <row r="283" spans="1:17" s="22" customFormat="1" x14ac:dyDescent="0.25">
      <c r="E283" s="63"/>
      <c r="K283" s="89"/>
      <c r="N283" s="164"/>
      <c r="O283" s="21"/>
      <c r="P283" s="21"/>
      <c r="Q283" s="21"/>
    </row>
    <row r="284" spans="1:17" s="22" customFormat="1" ht="52.5" customHeight="1" x14ac:dyDescent="0.25">
      <c r="A284" s="165" t="s">
        <v>234</v>
      </c>
      <c r="B284" s="166">
        <f t="shared" ref="B284:N284" si="61">B282+B245+B236</f>
        <v>4016125</v>
      </c>
      <c r="C284" s="166">
        <f t="shared" si="61"/>
        <v>3402374</v>
      </c>
      <c r="D284" s="166">
        <f t="shared" si="61"/>
        <v>22764763</v>
      </c>
      <c r="E284" s="166">
        <f t="shared" si="61"/>
        <v>22506029</v>
      </c>
      <c r="F284" s="166">
        <f t="shared" si="61"/>
        <v>70672756</v>
      </c>
      <c r="G284" s="166">
        <f t="shared" si="61"/>
        <v>70192343.699999988</v>
      </c>
      <c r="H284" s="166">
        <f t="shared" si="61"/>
        <v>197291942</v>
      </c>
      <c r="I284" s="166">
        <f t="shared" si="61"/>
        <v>196388392</v>
      </c>
      <c r="J284" s="166">
        <f t="shared" si="61"/>
        <v>101643804</v>
      </c>
      <c r="K284" s="166">
        <f t="shared" si="61"/>
        <v>53309310</v>
      </c>
      <c r="L284" s="166">
        <f t="shared" si="61"/>
        <v>55590694</v>
      </c>
      <c r="M284" s="166">
        <f t="shared" si="61"/>
        <v>4065740</v>
      </c>
      <c r="N284" s="167">
        <f t="shared" si="61"/>
        <v>345798448.69999999</v>
      </c>
      <c r="O284" s="57"/>
      <c r="P284" s="21"/>
      <c r="Q284" s="21"/>
    </row>
    <row r="285" spans="1:17" ht="54.75" customHeight="1" x14ac:dyDescent="0.25">
      <c r="A285" s="165" t="s">
        <v>235</v>
      </c>
      <c r="B285" s="168">
        <f t="shared" ref="B285:N285" si="62">B237+B245+B282</f>
        <v>4016125</v>
      </c>
      <c r="C285" s="168">
        <f t="shared" si="62"/>
        <v>3402374</v>
      </c>
      <c r="D285" s="168">
        <f t="shared" si="62"/>
        <v>22764763</v>
      </c>
      <c r="E285" s="168">
        <f t="shared" si="62"/>
        <v>22506029</v>
      </c>
      <c r="F285" s="168">
        <f t="shared" si="62"/>
        <v>70672756</v>
      </c>
      <c r="G285" s="168">
        <f t="shared" si="62"/>
        <v>70192343.699999988</v>
      </c>
      <c r="H285" s="168">
        <f t="shared" si="62"/>
        <v>192218049</v>
      </c>
      <c r="I285" s="166">
        <f t="shared" si="62"/>
        <v>196388392</v>
      </c>
      <c r="J285" s="168">
        <f t="shared" si="62"/>
        <v>102119450</v>
      </c>
      <c r="K285" s="168">
        <f t="shared" si="62"/>
        <v>53309310</v>
      </c>
      <c r="L285" s="168">
        <f t="shared" si="62"/>
        <v>60188941</v>
      </c>
      <c r="M285" s="168">
        <f t="shared" si="62"/>
        <v>4065740</v>
      </c>
      <c r="N285" s="167">
        <f t="shared" si="62"/>
        <v>345798448.70000005</v>
      </c>
    </row>
    <row r="286" spans="1:17" hidden="1" x14ac:dyDescent="0.25">
      <c r="B286" s="40">
        <f>B285-B284</f>
        <v>0</v>
      </c>
      <c r="C286" s="40">
        <f t="shared" ref="C286:N286" si="63">C285-C284</f>
        <v>0</v>
      </c>
      <c r="D286" s="40">
        <f t="shared" si="63"/>
        <v>0</v>
      </c>
      <c r="E286" s="40">
        <f t="shared" si="63"/>
        <v>0</v>
      </c>
      <c r="F286" s="40">
        <f t="shared" si="63"/>
        <v>0</v>
      </c>
      <c r="G286" s="40">
        <f t="shared" si="63"/>
        <v>0</v>
      </c>
      <c r="H286" s="40">
        <f t="shared" si="63"/>
        <v>-5073893</v>
      </c>
      <c r="I286" s="100">
        <f t="shared" si="63"/>
        <v>0</v>
      </c>
      <c r="J286" s="40">
        <f t="shared" si="63"/>
        <v>475646</v>
      </c>
      <c r="K286" s="126"/>
      <c r="L286" s="40">
        <f t="shared" si="63"/>
        <v>4598247</v>
      </c>
      <c r="M286" s="40">
        <f t="shared" si="63"/>
        <v>0</v>
      </c>
      <c r="N286" s="40">
        <f t="shared" si="63"/>
        <v>0</v>
      </c>
    </row>
    <row r="287" spans="1:17" x14ac:dyDescent="0.25">
      <c r="A287"/>
      <c r="B287"/>
      <c r="C287"/>
      <c r="D287"/>
      <c r="E287"/>
      <c r="F287"/>
      <c r="G287"/>
      <c r="H287"/>
      <c r="I287" s="21"/>
      <c r="J287"/>
      <c r="K287" s="88"/>
      <c r="L287"/>
      <c r="M287"/>
      <c r="N287"/>
    </row>
    <row r="288" spans="1:17" x14ac:dyDescent="0.25">
      <c r="A288" s="40"/>
      <c r="B288" s="40"/>
      <c r="C288" s="40"/>
      <c r="D288" s="40"/>
      <c r="E288" s="99"/>
      <c r="F288" s="40"/>
      <c r="G288" s="40"/>
      <c r="H288" s="40"/>
      <c r="I288" s="100"/>
      <c r="J288" s="40"/>
      <c r="K288" s="126"/>
      <c r="L288" s="40"/>
      <c r="M288" s="40"/>
      <c r="N288" s="101"/>
    </row>
    <row r="289" spans="1:14" x14ac:dyDescent="0.25">
      <c r="A289" s="40"/>
      <c r="B289" s="40"/>
      <c r="C289" s="40"/>
      <c r="D289" s="40"/>
      <c r="E289" s="99"/>
      <c r="F289" s="40"/>
      <c r="G289" s="40"/>
      <c r="H289" s="40"/>
      <c r="I289" s="100"/>
      <c r="J289" s="40"/>
      <c r="K289" s="126"/>
      <c r="L289" s="40"/>
      <c r="M289" s="40"/>
      <c r="N289" s="101"/>
    </row>
    <row r="291" spans="1:14" x14ac:dyDescent="0.25">
      <c r="B291" s="40"/>
      <c r="C291" s="40"/>
      <c r="D291" s="40"/>
      <c r="E291" s="40"/>
      <c r="F291" s="40"/>
      <c r="G291" s="40"/>
      <c r="H291" s="40"/>
      <c r="I291" s="40"/>
      <c r="J291" s="40"/>
      <c r="K291" s="126"/>
      <c r="L291" s="40"/>
      <c r="M291" s="40"/>
      <c r="N291" s="40"/>
    </row>
    <row r="292" spans="1:14" x14ac:dyDescent="0.25">
      <c r="B292" s="40"/>
      <c r="C292" s="40"/>
      <c r="D292" s="40"/>
      <c r="E292" s="40"/>
      <c r="F292" s="40"/>
      <c r="G292" s="40"/>
      <c r="H292" s="40"/>
      <c r="I292" s="40"/>
      <c r="J292" s="40"/>
      <c r="K292" s="126"/>
      <c r="L292" s="40"/>
      <c r="M292" s="40"/>
      <c r="N292" s="40"/>
    </row>
  </sheetData>
  <mergeCells count="93">
    <mergeCell ref="A246:N246"/>
    <mergeCell ref="A247:N247"/>
    <mergeCell ref="A248:N248"/>
    <mergeCell ref="A249:N249"/>
    <mergeCell ref="A253:N253"/>
    <mergeCell ref="A151:N151"/>
    <mergeCell ref="A155:N155"/>
    <mergeCell ref="A156:N156"/>
    <mergeCell ref="A170:N170"/>
    <mergeCell ref="A171:N171"/>
    <mergeCell ref="A133:N133"/>
    <mergeCell ref="A134:N134"/>
    <mergeCell ref="A140:N140"/>
    <mergeCell ref="A141:N141"/>
    <mergeCell ref="A150:N150"/>
    <mergeCell ref="A100:N100"/>
    <mergeCell ref="A105:N105"/>
    <mergeCell ref="A112:N112"/>
    <mergeCell ref="A113:N113"/>
    <mergeCell ref="A128:N128"/>
    <mergeCell ref="A35:N35"/>
    <mergeCell ref="A37:N37"/>
    <mergeCell ref="A39:N39"/>
    <mergeCell ref="A41:N41"/>
    <mergeCell ref="A43:N43"/>
    <mergeCell ref="A9:N9"/>
    <mergeCell ref="A11:N11"/>
    <mergeCell ref="A13:N13"/>
    <mergeCell ref="A15:N15"/>
    <mergeCell ref="A17:N17"/>
    <mergeCell ref="A1:N1"/>
    <mergeCell ref="A3:N3"/>
    <mergeCell ref="A4:N4"/>
    <mergeCell ref="A6:N6"/>
    <mergeCell ref="A7:N7"/>
    <mergeCell ref="A2:N2"/>
    <mergeCell ref="A226:N226"/>
    <mergeCell ref="A227:N227"/>
    <mergeCell ref="A164:N164"/>
    <mergeCell ref="A165:N165"/>
    <mergeCell ref="A172:N172"/>
    <mergeCell ref="A175:N175"/>
    <mergeCell ref="A176:N176"/>
    <mergeCell ref="A195:N195"/>
    <mergeCell ref="A196:N196"/>
    <mergeCell ref="A205:N205"/>
    <mergeCell ref="A206:N206"/>
    <mergeCell ref="A214:N214"/>
    <mergeCell ref="A90:N90"/>
    <mergeCell ref="A94:N94"/>
    <mergeCell ref="A46:N46"/>
    <mergeCell ref="A47:N47"/>
    <mergeCell ref="A49:N49"/>
    <mergeCell ref="A51:N51"/>
    <mergeCell ref="A53:N53"/>
    <mergeCell ref="A55:N55"/>
    <mergeCell ref="A58:N58"/>
    <mergeCell ref="A60:N60"/>
    <mergeCell ref="A62:N62"/>
    <mergeCell ref="A65:N65"/>
    <mergeCell ref="A66:N66"/>
    <mergeCell ref="A74:N74"/>
    <mergeCell ref="A80:N80"/>
    <mergeCell ref="A84:N84"/>
    <mergeCell ref="A19:N19"/>
    <mergeCell ref="A21:N21"/>
    <mergeCell ref="A24:N24"/>
    <mergeCell ref="A25:N25"/>
    <mergeCell ref="A29:N29"/>
    <mergeCell ref="A30:N30"/>
    <mergeCell ref="A31:N31"/>
    <mergeCell ref="A33:N33"/>
    <mergeCell ref="A252:M252"/>
    <mergeCell ref="A262:N262"/>
    <mergeCell ref="A254:N254"/>
    <mergeCell ref="A215:N215"/>
    <mergeCell ref="A231:N231"/>
    <mergeCell ref="A233:N233"/>
    <mergeCell ref="A232:N232"/>
    <mergeCell ref="A239:N239"/>
    <mergeCell ref="A240:N240"/>
    <mergeCell ref="A241:N241"/>
    <mergeCell ref="A242:N242"/>
    <mergeCell ref="A129:M129"/>
    <mergeCell ref="A124:M124"/>
    <mergeCell ref="A277:N277"/>
    <mergeCell ref="A278:N278"/>
    <mergeCell ref="A267:N267"/>
    <mergeCell ref="A268:N268"/>
    <mergeCell ref="A255:N255"/>
    <mergeCell ref="A263:N263"/>
    <mergeCell ref="A272:N272"/>
    <mergeCell ref="A273:N273"/>
  </mergeCells>
  <pageMargins left="0.39370078740157483" right="0.43307086614173229" top="0.35433070866141736" bottom="0.47244094488188981" header="0.31496062992125984" footer="0.31496062992125984"/>
  <pageSetup paperSize="8" scale="59" fitToHeight="0" pageOrder="overThenDown" orientation="portrait"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uz 31.10.2025</vt:lpstr>
      <vt:lpstr>' uz 31.10.2025'!Print_Titles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Larisa Tumaņana</cp:lastModifiedBy>
  <cp:lastPrinted>2025-11-05T10:21:16Z</cp:lastPrinted>
  <dcterms:created xsi:type="dcterms:W3CDTF">2022-06-08T09:21:23Z</dcterms:created>
  <dcterms:modified xsi:type="dcterms:W3CDTF">2025-11-13T12:52:01Z</dcterms:modified>
</cp:coreProperties>
</file>