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showInkAnnotation="0"/>
  <mc:AlternateContent xmlns:mc="http://schemas.openxmlformats.org/markup-compatibility/2006">
    <mc:Choice Requires="x15">
      <x15ac:absPath xmlns:x15ac="http://schemas.microsoft.com/office/spreadsheetml/2010/11/ac" url="https://izmgovlv-my.sharepoint.com/personal/marija_vlasenko_izm_gov_lv/Documents/Documents/JPIP/"/>
    </mc:Choice>
  </mc:AlternateContent>
  <xr:revisionPtr revIDLastSave="0" documentId="8_{9BE44E24-304B-4AAE-8DBC-B05E0EC16FB7}" xr6:coauthVersionLast="47" xr6:coauthVersionMax="47" xr10:uidLastSave="{00000000-0000-0000-0000-000000000000}"/>
  <bookViews>
    <workbookView xWindow="-108" yWindow="-108" windowWidth="30936" windowHeight="16896" xr2:uid="{00000000-000D-0000-FFFF-FFFF00000000}"/>
  </bookViews>
  <sheets>
    <sheet name="Budzets" sheetId="1" r:id="rId1"/>
  </sheets>
  <definedNames>
    <definedName name="_xlnm._FilterDatabase" localSheetId="0" hidden="1">Budzets!$A$6:$K$294</definedName>
    <definedName name="_Hlk62635761" localSheetId="0">Budzets!$L$71</definedName>
    <definedName name="Z_000F5A8F_B7B7_44C9_AB11_7776C4F57A3F_.wvu.FilterData" localSheetId="0" hidden="1">Budzets!$A$6:$K$294</definedName>
    <definedName name="Z_0F500C0F_2B76_4FF7_A1F6_8E61B9B65040_.wvu.FilterData" localSheetId="0" hidden="1">Budzets!$A$6:$K$294</definedName>
    <definedName name="Z_1F9AA6D0_666C_4AEF_A1D6_B116D9709222_.wvu.FilterData" localSheetId="0" hidden="1">Budzets!$A$5:$K$294</definedName>
    <definedName name="Z_50CE6D8F_C667_4FC2_B2E1_43263F491B9B_.wvu.Cols" localSheetId="0" hidden="1">Budzets!#REF!</definedName>
    <definedName name="Z_50CE6D8F_C667_4FC2_B2E1_43263F491B9B_.wvu.FilterData" localSheetId="0" hidden="1">Budzets!$A$5:$K$294</definedName>
    <definedName name="Z_6FF01DA7_B5B4_4EC3_8F67_5D5ADCD39E8E_.wvu.FilterData" localSheetId="0" hidden="1">Budzets!$A$6:$K$294</definedName>
    <definedName name="Z_92F03A56_DF7D_4658_B3C6_0129F5801472_.wvu.FilterData" localSheetId="0" hidden="1">Budzets!$A$5:$K$294</definedName>
    <definedName name="Z_A996B123_5D6A_4D25_973E_61AE118C1C28_.wvu.FilterData" localSheetId="0" hidden="1">Budzets!$A$5:$K$294</definedName>
    <definedName name="Z_B79C1ACF_54E3_445A_9031_DA4B1E449729_.wvu.FilterData" localSheetId="0" hidden="1">Budzets!$A$5:$K$294</definedName>
    <definedName name="Z_F5061483_E1A7_4941_8FC9_912C5E2F1692_.wvu.Cols" localSheetId="0" hidden="1">Budzets!#REF!</definedName>
    <definedName name="Z_F5061483_E1A7_4941_8FC9_912C5E2F1692_.wvu.FilterData" localSheetId="0" hidden="1">Budzets!$A$5:$K$294</definedName>
  </definedNames>
  <calcPr calcId="191029"/>
  <customWorkbookViews>
    <customWorkbookView name="Marija Vlasenko - Personal View" guid="{000F5A8F-B7B7-44C9-AB11-7776C4F57A3F}" mergeInterval="0" personalView="1" maximized="1" xWindow="-9" yWindow="-9" windowWidth="1938" windowHeight="1060" activeSheetId="1"/>
    <customWorkbookView name="Maija K - Personal View" guid="{B79C1ACF-54E3-445A-9031-DA4B1E449729}" mergeInterval="0" personalView="1" maximized="1" xWindow="-8" yWindow="-8" windowWidth="1936" windowHeight="1056" activeSheetId="1"/>
    <customWorkbookView name="DARBS - Personal View" guid="{1F9AA6D0-666C-4AEF-A1D6-B116D9709222}" mergeInterval="0" personalView="1" maximized="1" xWindow="-9" yWindow="-9" windowWidth="1938" windowHeight="1048" activeSheetId="1"/>
    <customWorkbookView name="Agnese Lorence - Personal View" guid="{548F5D25-7129-43AC-9B19-B301D1954C63}" mergeInterval="0" personalView="1" maximized="1" xWindow="-9" yWindow="-9" windowWidth="1938" windowHeight="1048" activeSheetId="1"/>
    <customWorkbookView name="Liga Murniece - Personal View" guid="{FEC01FAD-D061-4FD2-97BD-AEE92E356762}" mergeInterval="0" personalView="1" maximized="1" xWindow="-11" yWindow="-11" windowWidth="1942" windowHeight="1042" activeSheetId="1"/>
    <customWorkbookView name="Dita Čudare - Personal View" guid="{3F656E39-BA1C-431A-8283-B40635B99792}" mergeInterval="0" personalView="1" maximized="1" xWindow="-11" yWindow="-11" windowWidth="1942" windowHeight="1046" activeSheetId="1" showComments="commIndAndComment"/>
    <customWorkbookView name="Nils Mosejonoks - Personal View" guid="{90217543-DCE5-4A3F-AD23-17F12AABB276}" mergeInterval="0" personalView="1" maximized="1" xWindow="-11" yWindow="-11" windowWidth="1942" windowHeight="1042" activeSheetId="1"/>
    <customWorkbookView name="PG Misija - personiskais skats" guid="{321041B6-33E6-473D-890F-11F219CC253E}" mergeInterval="0" personalView="1" maximized="1" xWindow="-11" yWindow="-11" windowWidth="3862" windowHeight="2122" activeSheetId="1"/>
    <customWorkbookView name="Randa Ķeņģe - Personal View" guid="{FDFA9388-D487-48E9-B892-CCB614DAD3C7}" mergeInterval="0" personalView="1" maximized="1" xWindow="-11" yWindow="-11" windowWidth="1942" windowHeight="1042" activeSheetId="1"/>
    <customWorkbookView name="Dāvids Garšva - Personal View" guid="{A996B123-5D6A-4D25-973E-61AE118C1C28}" mergeInterval="0" personalView="1" maximized="1" xWindow="-8" yWindow="-8" windowWidth="2064" windowHeight="1128" activeSheetId="1"/>
    <customWorkbookView name="Nils Mosejonoks - personiskais skats" guid="{50CE6D8F-C667-4FC2-B2E1-43263F491B9B}" mergeInterval="0" personalView="1" maximized="1" xWindow="-8" yWindow="-8" windowWidth="1936" windowHeight="1056" activeSheetId="1"/>
    <customWorkbookView name="User - Personal View" guid="{F5061483-E1A7-4941-8FC9-912C5E2F1692}" mergeInterval="0" personalView="1" maximized="1" xWindow="-11" yWindow="-11" windowWidth="1942" windowHeight="1030" activeSheetId="1"/>
    <customWorkbookView name="Raitis Imsa - Personal View" guid="{6FF01DA7-B5B4-4EC3-8F67-5D5ADCD39E8E}"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F7" i="1"/>
  <c r="G7" i="1"/>
  <c r="H7" i="1"/>
  <c r="I7" i="1"/>
  <c r="I170" i="1"/>
  <c r="F180" i="1"/>
  <c r="F170" i="1" s="1"/>
  <c r="E180" i="1"/>
  <c r="E170" i="1" s="1"/>
  <c r="D180" i="1"/>
  <c r="D170" i="1" s="1"/>
  <c r="I180" i="1"/>
  <c r="H180" i="1"/>
  <c r="H170" i="1" s="1"/>
  <c r="G180" i="1"/>
  <c r="G170" i="1" s="1"/>
  <c r="I92" i="1"/>
  <c r="D9" i="1" l="1"/>
  <c r="D91" i="1"/>
  <c r="D59" i="1"/>
  <c r="D93" i="1"/>
  <c r="E23" i="1" l="1"/>
  <c r="F23" i="1"/>
  <c r="G23" i="1"/>
  <c r="H23" i="1"/>
  <c r="I23" i="1"/>
  <c r="E21" i="1"/>
  <c r="E20" i="1" s="1"/>
  <c r="F21" i="1"/>
  <c r="F20" i="1" s="1"/>
  <c r="G21" i="1"/>
  <c r="G20" i="1" s="1"/>
  <c r="H21" i="1"/>
  <c r="H20" i="1" s="1"/>
  <c r="I21" i="1"/>
  <c r="I20" i="1" s="1"/>
  <c r="E19" i="1"/>
  <c r="F19" i="1"/>
  <c r="G19" i="1"/>
  <c r="H19" i="1"/>
  <c r="I19" i="1"/>
  <c r="E18" i="1"/>
  <c r="F18" i="1"/>
  <c r="G18" i="1"/>
  <c r="H18" i="1"/>
  <c r="I18" i="1"/>
  <c r="E17" i="1"/>
  <c r="F17" i="1"/>
  <c r="G17" i="1"/>
  <c r="H17" i="1"/>
  <c r="I17" i="1"/>
  <c r="E16" i="1"/>
  <c r="F16" i="1"/>
  <c r="G16" i="1"/>
  <c r="H16" i="1"/>
  <c r="I16" i="1"/>
  <c r="E14" i="1"/>
  <c r="F14" i="1"/>
  <c r="G14" i="1"/>
  <c r="H14" i="1"/>
  <c r="I14" i="1"/>
  <c r="E13" i="1"/>
  <c r="F13" i="1"/>
  <c r="G13" i="1"/>
  <c r="H13" i="1"/>
  <c r="I13" i="1"/>
  <c r="E12" i="1"/>
  <c r="F12" i="1"/>
  <c r="G12" i="1"/>
  <c r="H12" i="1"/>
  <c r="I12" i="1"/>
  <c r="E11" i="1"/>
  <c r="F11" i="1"/>
  <c r="G11" i="1"/>
  <c r="H11" i="1"/>
  <c r="I11" i="1"/>
  <c r="F10" i="1"/>
  <c r="G10" i="1"/>
  <c r="H10" i="1"/>
  <c r="I10" i="1"/>
  <c r="E9" i="1"/>
  <c r="F9" i="1"/>
  <c r="G9" i="1"/>
  <c r="H9" i="1"/>
  <c r="I9" i="1"/>
  <c r="F8" i="1"/>
  <c r="G8" i="1"/>
  <c r="H8" i="1"/>
  <c r="E263" i="1"/>
  <c r="E262" i="1" s="1"/>
  <c r="F263" i="1"/>
  <c r="F262" i="1" s="1"/>
  <c r="G263" i="1"/>
  <c r="G262" i="1" s="1"/>
  <c r="H263" i="1"/>
  <c r="H262" i="1" s="1"/>
  <c r="I263" i="1"/>
  <c r="I262" i="1" s="1"/>
  <c r="E266" i="1"/>
  <c r="E265" i="1" s="1"/>
  <c r="F266" i="1"/>
  <c r="F265" i="1" s="1"/>
  <c r="G266" i="1"/>
  <c r="G265" i="1" s="1"/>
  <c r="H266" i="1"/>
  <c r="H265" i="1" s="1"/>
  <c r="I266" i="1"/>
  <c r="I265" i="1" s="1"/>
  <c r="E258" i="1"/>
  <c r="F258" i="1"/>
  <c r="G258" i="1"/>
  <c r="H258" i="1"/>
  <c r="I258" i="1"/>
  <c r="E255" i="1"/>
  <c r="F255" i="1"/>
  <c r="F252" i="1" s="1"/>
  <c r="G255" i="1"/>
  <c r="H255" i="1"/>
  <c r="I255" i="1"/>
  <c r="D30" i="1"/>
  <c r="D29" i="1" s="1"/>
  <c r="D33" i="1"/>
  <c r="D32" i="1" s="1"/>
  <c r="D36" i="1"/>
  <c r="D35" i="1" s="1"/>
  <c r="D40" i="1"/>
  <c r="D39" i="1" s="1"/>
  <c r="D50" i="1"/>
  <c r="D51" i="1"/>
  <c r="D54" i="1"/>
  <c r="D53" i="1" s="1"/>
  <c r="D58" i="1"/>
  <c r="D57" i="1" s="1"/>
  <c r="D66" i="1"/>
  <c r="D65" i="1" s="1"/>
  <c r="D69" i="1"/>
  <c r="D68" i="1" s="1"/>
  <c r="D75" i="1"/>
  <c r="D74" i="1" s="1"/>
  <c r="D78" i="1"/>
  <c r="D77" i="1" s="1"/>
  <c r="D81" i="1"/>
  <c r="D80" i="1" s="1"/>
  <c r="D84" i="1"/>
  <c r="D83" i="1" s="1"/>
  <c r="D94" i="1"/>
  <c r="D90" i="1" s="1"/>
  <c r="D96" i="1"/>
  <c r="D95" i="1" s="1"/>
  <c r="D100" i="1"/>
  <c r="D99" i="1" s="1"/>
  <c r="D104" i="1"/>
  <c r="D103" i="1" s="1"/>
  <c r="D107" i="1"/>
  <c r="D106" i="1" s="1"/>
  <c r="D110" i="1"/>
  <c r="D109" i="1" s="1"/>
  <c r="D113" i="1"/>
  <c r="D112" i="1" s="1"/>
  <c r="D117" i="1"/>
  <c r="D116" i="1" s="1"/>
  <c r="D115" i="1" s="1"/>
  <c r="D124" i="1"/>
  <c r="D123" i="1" s="1"/>
  <c r="D128" i="1"/>
  <c r="D127" i="1" s="1"/>
  <c r="D132" i="1"/>
  <c r="D131" i="1" s="1"/>
  <c r="D135" i="1"/>
  <c r="D134" i="1" s="1"/>
  <c r="E185" i="1"/>
  <c r="F185" i="1"/>
  <c r="G185" i="1"/>
  <c r="H185" i="1"/>
  <c r="I185" i="1"/>
  <c r="D185" i="1"/>
  <c r="G252" i="1" l="1"/>
  <c r="D89" i="1"/>
  <c r="H252" i="1"/>
  <c r="F15" i="1"/>
  <c r="D42" i="1"/>
  <c r="I252" i="1"/>
  <c r="E252" i="1"/>
  <c r="D28" i="1"/>
  <c r="G6" i="1"/>
  <c r="I15" i="1"/>
  <c r="D130" i="1"/>
  <c r="D122" i="1"/>
  <c r="G15" i="1"/>
  <c r="H15" i="1"/>
  <c r="F6" i="1"/>
  <c r="H6" i="1"/>
  <c r="D88" i="1"/>
  <c r="D56" i="1"/>
  <c r="D7" i="1"/>
  <c r="D12" i="1" l="1"/>
  <c r="D11" i="1"/>
  <c r="E292" i="1"/>
  <c r="F292" i="1"/>
  <c r="G292" i="1"/>
  <c r="H292" i="1"/>
  <c r="I292" i="1"/>
  <c r="E290" i="1"/>
  <c r="E289" i="1" s="1"/>
  <c r="F290" i="1"/>
  <c r="F289" i="1" s="1"/>
  <c r="G290" i="1"/>
  <c r="G289" i="1" s="1"/>
  <c r="H290" i="1"/>
  <c r="H289" i="1" s="1"/>
  <c r="I290" i="1"/>
  <c r="I289" i="1" s="1"/>
  <c r="E286" i="1"/>
  <c r="F286" i="1"/>
  <c r="G286" i="1"/>
  <c r="H286" i="1"/>
  <c r="I286" i="1"/>
  <c r="E275" i="1"/>
  <c r="E274" i="1" s="1"/>
  <c r="E270" i="1" s="1"/>
  <c r="F275" i="1"/>
  <c r="F274" i="1" s="1"/>
  <c r="F270" i="1" s="1"/>
  <c r="G275" i="1"/>
  <c r="G274" i="1" s="1"/>
  <c r="G270" i="1" s="1"/>
  <c r="H275" i="1"/>
  <c r="H274" i="1" s="1"/>
  <c r="H270" i="1" s="1"/>
  <c r="I275" i="1"/>
  <c r="I274" i="1" s="1"/>
  <c r="I270" i="1" s="1"/>
  <c r="D275" i="1"/>
  <c r="D274" i="1" s="1"/>
  <c r="D270" i="1" s="1"/>
  <c r="E230" i="1"/>
  <c r="E229" i="1" s="1"/>
  <c r="F230" i="1"/>
  <c r="F229" i="1" s="1"/>
  <c r="F225" i="1" s="1"/>
  <c r="G230" i="1"/>
  <c r="G229" i="1" s="1"/>
  <c r="G225" i="1" s="1"/>
  <c r="H230" i="1"/>
  <c r="H229" i="1" s="1"/>
  <c r="H225" i="1" s="1"/>
  <c r="I230" i="1"/>
  <c r="D230" i="1"/>
  <c r="F204" i="1"/>
  <c r="G204" i="1"/>
  <c r="D205" i="1"/>
  <c r="E205" i="1"/>
  <c r="E204" i="1" s="1"/>
  <c r="H205" i="1"/>
  <c r="H204" i="1" s="1"/>
  <c r="I205" i="1"/>
  <c r="I204" i="1" s="1"/>
  <c r="E117" i="1"/>
  <c r="E116" i="1" s="1"/>
  <c r="E115" i="1" s="1"/>
  <c r="F117" i="1"/>
  <c r="F116" i="1" s="1"/>
  <c r="F115" i="1" s="1"/>
  <c r="G117" i="1"/>
  <c r="G116" i="1" s="1"/>
  <c r="G115" i="1" s="1"/>
  <c r="H117" i="1"/>
  <c r="H116" i="1" s="1"/>
  <c r="H115" i="1" s="1"/>
  <c r="I117" i="1"/>
  <c r="I116" i="1" s="1"/>
  <c r="I115" i="1" s="1"/>
  <c r="I113" i="1"/>
  <c r="I112" i="1" s="1"/>
  <c r="H113" i="1"/>
  <c r="H112" i="1" s="1"/>
  <c r="G113" i="1"/>
  <c r="G112" i="1" s="1"/>
  <c r="F113" i="1"/>
  <c r="F112" i="1" s="1"/>
  <c r="E113" i="1"/>
  <c r="E112" i="1" s="1"/>
  <c r="I91" i="1" l="1"/>
  <c r="E94" i="1" l="1"/>
  <c r="E93" i="1" l="1"/>
  <c r="E10" i="1" s="1"/>
  <c r="D13" i="1" l="1"/>
  <c r="I40" i="1"/>
  <c r="I39" i="1" s="1"/>
  <c r="H40" i="1"/>
  <c r="H39" i="1" s="1"/>
  <c r="G40" i="1"/>
  <c r="G39" i="1" s="1"/>
  <c r="F40" i="1"/>
  <c r="F39" i="1" s="1"/>
  <c r="E40" i="1"/>
  <c r="E39" i="1" s="1"/>
  <c r="D17" i="1" l="1"/>
  <c r="I250" i="1" l="1"/>
  <c r="I249" i="1" s="1"/>
  <c r="H250" i="1"/>
  <c r="H249" i="1" s="1"/>
  <c r="G250" i="1"/>
  <c r="G249" i="1" s="1"/>
  <c r="F250" i="1"/>
  <c r="F249" i="1" s="1"/>
  <c r="E250" i="1"/>
  <c r="E249" i="1" s="1"/>
  <c r="D250" i="1"/>
  <c r="D249" i="1" s="1"/>
  <c r="E215" i="1"/>
  <c r="E212" i="1"/>
  <c r="D212" i="1"/>
  <c r="E208" i="1"/>
  <c r="F208" i="1"/>
  <c r="G208" i="1"/>
  <c r="I213" i="1"/>
  <c r="I212" i="1" s="1"/>
  <c r="H213" i="1"/>
  <c r="H212" i="1" s="1"/>
  <c r="G213" i="1"/>
  <c r="G212" i="1" s="1"/>
  <c r="F213" i="1"/>
  <c r="F212" i="1" s="1"/>
  <c r="G201" i="1"/>
  <c r="G198" i="1" s="1"/>
  <c r="F201" i="1"/>
  <c r="F198" i="1" s="1"/>
  <c r="E175" i="1" l="1"/>
  <c r="F175" i="1"/>
  <c r="G175" i="1"/>
  <c r="H175" i="1"/>
  <c r="I175" i="1"/>
  <c r="D175" i="1"/>
  <c r="F153" i="1"/>
  <c r="G153" i="1"/>
  <c r="H153" i="1"/>
  <c r="D155" i="1"/>
  <c r="D154" i="1" s="1"/>
  <c r="D153" i="1" s="1"/>
  <c r="E155" i="1"/>
  <c r="E154" i="1" s="1"/>
  <c r="E153" i="1" s="1"/>
  <c r="I155" i="1"/>
  <c r="E132" i="1"/>
  <c r="F132" i="1"/>
  <c r="G132" i="1"/>
  <c r="H132" i="1"/>
  <c r="I132" i="1"/>
  <c r="I154" i="1" l="1"/>
  <c r="I153" i="1" s="1"/>
  <c r="I8" i="1"/>
  <c r="I6" i="1" s="1"/>
  <c r="G58" i="1"/>
  <c r="F30" i="1" l="1"/>
  <c r="F29" i="1" s="1"/>
  <c r="G30" i="1"/>
  <c r="G29" i="1" s="1"/>
  <c r="G28" i="1" s="1"/>
  <c r="H30" i="1"/>
  <c r="H29" i="1" s="1"/>
  <c r="I30" i="1"/>
  <c r="I29" i="1" s="1"/>
  <c r="E30" i="1"/>
  <c r="E29" i="1" s="1"/>
  <c r="E201" i="1" l="1"/>
  <c r="E198" i="1" s="1"/>
  <c r="E22" i="1" l="1"/>
  <c r="E36" i="1"/>
  <c r="E35" i="1" s="1"/>
  <c r="E165" i="1"/>
  <c r="D18" i="1" l="1"/>
  <c r="E15" i="1"/>
  <c r="D178" i="1"/>
  <c r="D177" i="1" s="1"/>
  <c r="E178" i="1"/>
  <c r="E177" i="1" s="1"/>
  <c r="E25" i="1" s="1"/>
  <c r="E24" i="1" s="1"/>
  <c r="D222" i="1"/>
  <c r="E222" i="1"/>
  <c r="E221" i="1" s="1"/>
  <c r="E207" i="1" s="1"/>
  <c r="F222" i="1"/>
  <c r="G222" i="1"/>
  <c r="H222" i="1"/>
  <c r="I222" i="1"/>
  <c r="D14" i="1"/>
  <c r="D285" i="1" l="1"/>
  <c r="E285" i="1"/>
  <c r="E277" i="1" s="1"/>
  <c r="E269" i="1" s="1"/>
  <c r="F285" i="1"/>
  <c r="F277" i="1" s="1"/>
  <c r="G285" i="1"/>
  <c r="G277" i="1" s="1"/>
  <c r="I285" i="1"/>
  <c r="I277" i="1" s="1"/>
  <c r="E50" i="1"/>
  <c r="D227" i="1" l="1"/>
  <c r="E227" i="1"/>
  <c r="F227" i="1"/>
  <c r="G227" i="1"/>
  <c r="H227" i="1"/>
  <c r="I227" i="1"/>
  <c r="E59" i="1" l="1"/>
  <c r="E8" i="1" s="1"/>
  <c r="D8" i="1"/>
  <c r="D10" i="1"/>
  <c r="D6" i="1" l="1"/>
  <c r="E247" i="1"/>
  <c r="E246" i="1" s="1"/>
  <c r="E245" i="1" s="1"/>
  <c r="E244" i="1" s="1"/>
  <c r="E235" i="1"/>
  <c r="E234" i="1" s="1"/>
  <c r="E233" i="1" s="1"/>
  <c r="E226" i="1"/>
  <c r="E225" i="1" s="1"/>
  <c r="E192" i="1"/>
  <c r="E191" i="1" s="1"/>
  <c r="E188" i="1"/>
  <c r="F184" i="1"/>
  <c r="G184" i="1"/>
  <c r="H184" i="1"/>
  <c r="I184" i="1"/>
  <c r="F172" i="1"/>
  <c r="G172" i="1"/>
  <c r="H172" i="1"/>
  <c r="H171" i="1" s="1"/>
  <c r="I172" i="1"/>
  <c r="D184" i="1"/>
  <c r="E184" i="1"/>
  <c r="E183" i="1" s="1"/>
  <c r="E172" i="1"/>
  <c r="E171" i="1" s="1"/>
  <c r="E174" i="1"/>
  <c r="D168" i="1"/>
  <c r="D167" i="1" s="1"/>
  <c r="E168" i="1"/>
  <c r="E167" i="1" s="1"/>
  <c r="F168" i="1"/>
  <c r="F167" i="1" s="1"/>
  <c r="G168" i="1"/>
  <c r="G167" i="1" s="1"/>
  <c r="H168" i="1"/>
  <c r="H167" i="1" s="1"/>
  <c r="I168" i="1"/>
  <c r="I167" i="1" s="1"/>
  <c r="E164" i="1"/>
  <c r="E149" i="1"/>
  <c r="F149" i="1"/>
  <c r="G149" i="1"/>
  <c r="E145" i="1" l="1"/>
  <c r="D140" i="1"/>
  <c r="D139" i="1" s="1"/>
  <c r="D27" i="1" s="1"/>
  <c r="E140" i="1"/>
  <c r="E139" i="1" s="1"/>
  <c r="F140" i="1"/>
  <c r="F139" i="1" s="1"/>
  <c r="G140" i="1"/>
  <c r="G139" i="1" s="1"/>
  <c r="H140" i="1"/>
  <c r="H139" i="1" s="1"/>
  <c r="I140" i="1"/>
  <c r="I139" i="1" s="1"/>
  <c r="G54" i="1"/>
  <c r="I54" i="1"/>
  <c r="E131" i="1"/>
  <c r="E130" i="1" s="1"/>
  <c r="F131" i="1"/>
  <c r="F130" i="1" s="1"/>
  <c r="G131" i="1"/>
  <c r="E135" i="1"/>
  <c r="E134" i="1" s="1"/>
  <c r="F135" i="1"/>
  <c r="F134" i="1" s="1"/>
  <c r="G135" i="1"/>
  <c r="G134" i="1" s="1"/>
  <c r="H135" i="1"/>
  <c r="H134" i="1" s="1"/>
  <c r="H285" i="1" s="1"/>
  <c r="H277" i="1" s="1"/>
  <c r="I135" i="1"/>
  <c r="I134" i="1" s="1"/>
  <c r="G130" i="1" l="1"/>
  <c r="E144" i="1"/>
  <c r="E128" i="1"/>
  <c r="E127" i="1" s="1"/>
  <c r="E124" i="1"/>
  <c r="E123" i="1" s="1"/>
  <c r="E122" i="1" s="1"/>
  <c r="F124" i="1"/>
  <c r="F123" i="1" s="1"/>
  <c r="G124" i="1"/>
  <c r="G123" i="1" s="1"/>
  <c r="H124" i="1"/>
  <c r="H123" i="1" s="1"/>
  <c r="I124" i="1"/>
  <c r="I123" i="1" s="1"/>
  <c r="E110" i="1"/>
  <c r="E109" i="1" s="1"/>
  <c r="E107" i="1"/>
  <c r="E106" i="1" s="1"/>
  <c r="E104" i="1"/>
  <c r="E103" i="1" s="1"/>
  <c r="E100" i="1"/>
  <c r="E99" i="1" s="1"/>
  <c r="E96" i="1"/>
  <c r="E95" i="1" s="1"/>
  <c r="E89" i="1"/>
  <c r="E90" i="1"/>
  <c r="E33" i="1"/>
  <c r="E32" i="1" s="1"/>
  <c r="E28" i="1" s="1"/>
  <c r="E58" i="1"/>
  <c r="E57" i="1" s="1"/>
  <c r="I32" i="1"/>
  <c r="F65" i="1"/>
  <c r="G65" i="1"/>
  <c r="H65" i="1"/>
  <c r="I65" i="1"/>
  <c r="E84" i="1"/>
  <c r="E83" i="1" s="1"/>
  <c r="F84" i="1"/>
  <c r="F83" i="1" s="1"/>
  <c r="G84" i="1"/>
  <c r="G83" i="1" s="1"/>
  <c r="H84" i="1"/>
  <c r="H83" i="1" s="1"/>
  <c r="I84" i="1"/>
  <c r="I83" i="1" s="1"/>
  <c r="E81" i="1"/>
  <c r="E80" i="1" s="1"/>
  <c r="E78" i="1"/>
  <c r="E77" i="1" s="1"/>
  <c r="E75" i="1"/>
  <c r="E74" i="1" s="1"/>
  <c r="E69" i="1"/>
  <c r="E68" i="1" s="1"/>
  <c r="E66" i="1"/>
  <c r="E65" i="1" s="1"/>
  <c r="E54" i="1"/>
  <c r="E53" i="1" s="1"/>
  <c r="E42" i="1" s="1"/>
  <c r="E51" i="1"/>
  <c r="E56" i="1" l="1"/>
  <c r="E88" i="1"/>
  <c r="E6" i="1"/>
  <c r="E5" i="1" s="1"/>
  <c r="I90" i="1"/>
  <c r="I89" i="1"/>
  <c r="I53" i="1"/>
  <c r="E27" i="1" l="1"/>
  <c r="I58" i="1"/>
  <c r="I57" i="1" s="1"/>
  <c r="D25" i="1" l="1"/>
  <c r="D24" i="1" s="1"/>
  <c r="F178" i="1"/>
  <c r="F177" i="1" s="1"/>
  <c r="F25" i="1" s="1"/>
  <c r="F24" i="1" s="1"/>
  <c r="G178" i="1"/>
  <c r="G177" i="1" s="1"/>
  <c r="G25" i="1" s="1"/>
  <c r="G24" i="1" s="1"/>
  <c r="H178" i="1"/>
  <c r="H177" i="1" s="1"/>
  <c r="H25" i="1" s="1"/>
  <c r="H24" i="1" s="1"/>
  <c r="I178" i="1"/>
  <c r="I177" i="1" s="1"/>
  <c r="I25" i="1" s="1"/>
  <c r="I24" i="1" s="1"/>
  <c r="D209" i="1" l="1"/>
  <c r="G80" i="1" l="1"/>
  <c r="F80" i="1"/>
  <c r="I201" i="1" l="1"/>
  <c r="I198" i="1" s="1"/>
  <c r="H201" i="1"/>
  <c r="H198" i="1" s="1"/>
  <c r="H89" i="1" l="1"/>
  <c r="D258" i="1" l="1"/>
  <c r="H131" i="1" l="1"/>
  <c r="H130" i="1" s="1"/>
  <c r="I131" i="1"/>
  <c r="I130" i="1" s="1"/>
  <c r="D235" i="1" l="1"/>
  <c r="F235" i="1"/>
  <c r="G235" i="1"/>
  <c r="H235" i="1"/>
  <c r="I235" i="1"/>
  <c r="D226" i="1"/>
  <c r="I226" i="1"/>
  <c r="H209" i="1"/>
  <c r="H208" i="1" s="1"/>
  <c r="I209" i="1"/>
  <c r="I208" i="1" s="1"/>
  <c r="D192" i="1"/>
  <c r="H192" i="1"/>
  <c r="I192" i="1"/>
  <c r="D150" i="1"/>
  <c r="H150" i="1"/>
  <c r="H149" i="1" s="1"/>
  <c r="I150" i="1"/>
  <c r="I149" i="1" s="1"/>
  <c r="G127" i="1"/>
  <c r="G122" i="1" s="1"/>
  <c r="H128" i="1"/>
  <c r="I128" i="1"/>
  <c r="H104" i="1"/>
  <c r="H96" i="1"/>
  <c r="I96" i="1"/>
  <c r="H81" i="1"/>
  <c r="I81" i="1"/>
  <c r="H78" i="1"/>
  <c r="I78" i="1"/>
  <c r="H69" i="1"/>
  <c r="I69" i="1"/>
  <c r="F58" i="1"/>
  <c r="H58" i="1"/>
  <c r="H32" i="1"/>
  <c r="H28" i="1" s="1"/>
  <c r="D16" i="1" l="1"/>
  <c r="D23" i="1"/>
  <c r="D22" i="1" s="1"/>
  <c r="F22" i="1"/>
  <c r="F5" i="1" s="1"/>
  <c r="G22" i="1"/>
  <c r="G5" i="1" s="1"/>
  <c r="H22" i="1"/>
  <c r="H5" i="1" s="1"/>
  <c r="I22" i="1"/>
  <c r="I5" i="1" s="1"/>
  <c r="D21" i="1"/>
  <c r="D20" i="1" s="1"/>
  <c r="D19" i="1"/>
  <c r="I110" i="1"/>
  <c r="I109" i="1" s="1"/>
  <c r="H110" i="1"/>
  <c r="H109" i="1" s="1"/>
  <c r="G110" i="1"/>
  <c r="G109" i="1" s="1"/>
  <c r="F110" i="1"/>
  <c r="F109" i="1" s="1"/>
  <c r="D15" i="1" l="1"/>
  <c r="D5" i="1" s="1"/>
  <c r="D255" i="1" l="1"/>
  <c r="D252" i="1" s="1"/>
  <c r="D266" i="1"/>
  <c r="D265" i="1" s="1"/>
  <c r="D263" i="1"/>
  <c r="D262" i="1" s="1"/>
  <c r="D219" i="1"/>
  <c r="D218" i="1" s="1"/>
  <c r="D215" i="1" s="1"/>
  <c r="F219" i="1"/>
  <c r="F218" i="1" s="1"/>
  <c r="G219" i="1"/>
  <c r="G218" i="1" s="1"/>
  <c r="H219" i="1"/>
  <c r="H218" i="1" s="1"/>
  <c r="I219" i="1"/>
  <c r="I218" i="1" s="1"/>
  <c r="D292" i="1"/>
  <c r="D290" i="1"/>
  <c r="D289" i="1" s="1"/>
  <c r="D286" i="1"/>
  <c r="D247" i="1"/>
  <c r="D246" i="1" s="1"/>
  <c r="D245" i="1" s="1"/>
  <c r="F247" i="1"/>
  <c r="F246" i="1" s="1"/>
  <c r="F245" i="1" s="1"/>
  <c r="G247" i="1"/>
  <c r="G246" i="1" s="1"/>
  <c r="G245" i="1" s="1"/>
  <c r="H247" i="1"/>
  <c r="H246" i="1" s="1"/>
  <c r="H245" i="1" s="1"/>
  <c r="I247" i="1"/>
  <c r="I246" i="1" s="1"/>
  <c r="I245" i="1" s="1"/>
  <c r="D234" i="1"/>
  <c r="D233" i="1" s="1"/>
  <c r="F234" i="1"/>
  <c r="F233" i="1" s="1"/>
  <c r="G234" i="1"/>
  <c r="G233" i="1" s="1"/>
  <c r="H234" i="1"/>
  <c r="H233" i="1" s="1"/>
  <c r="I234" i="1"/>
  <c r="I233" i="1" s="1"/>
  <c r="D229" i="1"/>
  <c r="D225" i="1" s="1"/>
  <c r="I229" i="1"/>
  <c r="I225" i="1" s="1"/>
  <c r="D221" i="1"/>
  <c r="F221" i="1"/>
  <c r="G221" i="1"/>
  <c r="H221" i="1"/>
  <c r="I221" i="1"/>
  <c r="D208" i="1"/>
  <c r="D191" i="1"/>
  <c r="F191" i="1"/>
  <c r="G191" i="1"/>
  <c r="H191" i="1"/>
  <c r="I191" i="1"/>
  <c r="I189" i="1"/>
  <c r="I188" i="1" s="1"/>
  <c r="I183" i="1" s="1"/>
  <c r="H189" i="1"/>
  <c r="H188" i="1" s="1"/>
  <c r="H183" i="1" s="1"/>
  <c r="G189" i="1"/>
  <c r="G188" i="1" s="1"/>
  <c r="F189" i="1"/>
  <c r="F188" i="1" s="1"/>
  <c r="D188" i="1"/>
  <c r="D174" i="1"/>
  <c r="F174" i="1"/>
  <c r="G174" i="1"/>
  <c r="H174" i="1"/>
  <c r="I174" i="1"/>
  <c r="D172" i="1"/>
  <c r="D171" i="1" s="1"/>
  <c r="F171" i="1"/>
  <c r="G171" i="1"/>
  <c r="I171" i="1"/>
  <c r="D165" i="1"/>
  <c r="D164" i="1" s="1"/>
  <c r="F165" i="1"/>
  <c r="F164" i="1" s="1"/>
  <c r="F145" i="1" s="1"/>
  <c r="G165" i="1"/>
  <c r="G164" i="1" s="1"/>
  <c r="G145" i="1" s="1"/>
  <c r="H165" i="1"/>
  <c r="H164" i="1" s="1"/>
  <c r="H145" i="1" s="1"/>
  <c r="I165" i="1"/>
  <c r="I164" i="1" s="1"/>
  <c r="I145" i="1" s="1"/>
  <c r="D149" i="1"/>
  <c r="F127" i="1"/>
  <c r="F122" i="1" s="1"/>
  <c r="H127" i="1"/>
  <c r="H122" i="1" s="1"/>
  <c r="I127" i="1"/>
  <c r="I122" i="1" s="1"/>
  <c r="H107" i="1"/>
  <c r="H106" i="1" s="1"/>
  <c r="I107" i="1"/>
  <c r="I106" i="1" s="1"/>
  <c r="F103" i="1"/>
  <c r="G103" i="1"/>
  <c r="H103" i="1"/>
  <c r="I104" i="1"/>
  <c r="I103" i="1" s="1"/>
  <c r="F99" i="1"/>
  <c r="G99" i="1"/>
  <c r="H100" i="1"/>
  <c r="H99" i="1" s="1"/>
  <c r="I100" i="1"/>
  <c r="I99" i="1" s="1"/>
  <c r="F95" i="1"/>
  <c r="F88" i="1" s="1"/>
  <c r="G95" i="1"/>
  <c r="G88" i="1" s="1"/>
  <c r="H95" i="1"/>
  <c r="H88" i="1" s="1"/>
  <c r="I95" i="1"/>
  <c r="I88" i="1" s="1"/>
  <c r="H80" i="1"/>
  <c r="I80" i="1"/>
  <c r="F77" i="1"/>
  <c r="H77" i="1"/>
  <c r="I77" i="1"/>
  <c r="F75" i="1"/>
  <c r="F74" i="1" s="1"/>
  <c r="G75" i="1"/>
  <c r="G74" i="1" s="1"/>
  <c r="H75" i="1"/>
  <c r="H74" i="1" s="1"/>
  <c r="I75" i="1"/>
  <c r="I74" i="1" s="1"/>
  <c r="H68" i="1"/>
  <c r="I68" i="1"/>
  <c r="F57" i="1"/>
  <c r="G57" i="1"/>
  <c r="G56" i="1" s="1"/>
  <c r="H57" i="1"/>
  <c r="F50" i="1"/>
  <c r="F42" i="1" s="1"/>
  <c r="G50" i="1"/>
  <c r="G42" i="1" s="1"/>
  <c r="H50" i="1"/>
  <c r="H42" i="1" s="1"/>
  <c r="I50" i="1"/>
  <c r="I42" i="1" s="1"/>
  <c r="F51" i="1"/>
  <c r="G51" i="1"/>
  <c r="H51" i="1"/>
  <c r="I51" i="1"/>
  <c r="F35" i="1"/>
  <c r="F28" i="1" s="1"/>
  <c r="I35" i="1"/>
  <c r="I28" i="1" s="1"/>
  <c r="I207" i="1" l="1"/>
  <c r="F56" i="1"/>
  <c r="H207" i="1"/>
  <c r="H144" i="1" s="1"/>
  <c r="G207" i="1"/>
  <c r="D207" i="1"/>
  <c r="F207" i="1"/>
  <c r="I56" i="1"/>
  <c r="I27" i="1" s="1"/>
  <c r="F183" i="1"/>
  <c r="G27" i="1"/>
  <c r="F27" i="1"/>
  <c r="H56" i="1"/>
  <c r="H27" i="1" s="1"/>
  <c r="I144" i="1"/>
  <c r="G183" i="1"/>
  <c r="G144" i="1" s="1"/>
  <c r="D145" i="1"/>
  <c r="I215" i="1"/>
  <c r="H215" i="1"/>
  <c r="G215" i="1"/>
  <c r="F215" i="1"/>
  <c r="D183" i="1"/>
  <c r="D277" i="1"/>
  <c r="D269" i="1" s="1"/>
  <c r="F269" i="1"/>
  <c r="G269" i="1"/>
  <c r="I269" i="1"/>
  <c r="H269" i="1"/>
  <c r="G261" i="1"/>
  <c r="G244" i="1" s="1"/>
  <c r="F261" i="1"/>
  <c r="F244" i="1" s="1"/>
  <c r="H261" i="1"/>
  <c r="H244" i="1" s="1"/>
  <c r="D261" i="1"/>
  <c r="D244" i="1" s="1"/>
  <c r="I261" i="1"/>
  <c r="I244" i="1" s="1"/>
  <c r="F144" i="1" l="1"/>
  <c r="D144" i="1"/>
</calcChain>
</file>

<file path=xl/sharedStrings.xml><?xml version="1.0" encoding="utf-8"?>
<sst xmlns="http://schemas.openxmlformats.org/spreadsheetml/2006/main" count="653" uniqueCount="195">
  <si>
    <t>Vidēja termiņa budžeta ietvara likumā plānotais finansējums</t>
  </si>
  <si>
    <t>Pasākuma īstenošanas gads
(ja pasākuma īstenošana ir terminēta)</t>
  </si>
  <si>
    <t>Pasākums</t>
  </si>
  <si>
    <t>2023. gads</t>
  </si>
  <si>
    <t>turpmākajā laikposmā līdz pasākuma pabeigšanai
(ja pasākuma īstenošana ir terminēta)</t>
  </si>
  <si>
    <t>turpmāk ik gadu
(ja pasākuma izpilde nav terminēta)</t>
  </si>
  <si>
    <t>Finansējums plāna realizācijai kopā</t>
  </si>
  <si>
    <t>Zemkopības ministrija</t>
  </si>
  <si>
    <t xml:space="preserve">Jaunsardzes centrs 34.00.00. </t>
  </si>
  <si>
    <t>Pašvaldību budžets</t>
  </si>
  <si>
    <t>(JSPA)</t>
  </si>
  <si>
    <t>(IZM)</t>
  </si>
  <si>
    <t>(VISC)</t>
  </si>
  <si>
    <t>97.00.00 Nozaru vadība un politikas plānošana</t>
  </si>
  <si>
    <t>2026.</t>
  </si>
  <si>
    <t>Sasaiste ar NAP 2027 pasākumu</t>
  </si>
  <si>
    <t>269, 373</t>
  </si>
  <si>
    <t>373, 437</t>
  </si>
  <si>
    <t>253, 373, 437</t>
  </si>
  <si>
    <t>373, 498</t>
  </si>
  <si>
    <t>2024. gads</t>
  </si>
  <si>
    <t>Kopā</t>
  </si>
  <si>
    <t>2027.</t>
  </si>
  <si>
    <t xml:space="preserve">Saeimas darbības nodrošināšana
01.00.00 </t>
  </si>
  <si>
    <t>Jaunatnes politikas īstenošanas plāna 2023. - 2024.g. ietekmes novērtējums uz valsts un pašvaldību budžetu
Kopsavilkums par plānā iekļauto uzdevumu īstenošanai nepieciešamo valsts un pašvaldību budžeta finansējumu, euro</t>
  </si>
  <si>
    <t xml:space="preserve">Atveseļošanas un noturības mehānisma (ANM) projektu un pasākumu īstenošana 74.00.00 </t>
  </si>
  <si>
    <t>Jaunatnes politikas valsts programma 21.00.00</t>
  </si>
  <si>
    <t>Jaunatnes politikas valsts programma 21.00.00**</t>
  </si>
  <si>
    <t>Piezīmes</t>
  </si>
  <si>
    <t>Budžeta programmas (apakšprogrammas)
kods un nosaukums</t>
  </si>
  <si>
    <t xml:space="preserve">1. rīcības virziens: Darba ar jaunatni kvalitatīvas un ilgtspējīgas sistēmas izveide un attīstība </t>
  </si>
  <si>
    <t>1.1. Stiprināt darbu ar jaunatni pašvaldību līmenī, lai nodrošinātu visiem jauniešiem, t.sk. jauniešiem no lauku reģioniem, iespējas neformāli mācīties un attīstīt savas iniciatīvas, kā arī veicināt brīvā laika lietderīgu izmantošanu.</t>
  </si>
  <si>
    <t>1.1.1. Atbalstīta jaunatnes politikas attīstība vietējā līmenī, veicinot kvalitatīvas un ilgtspējīgas darba ar jaunatni sistēmas izveidi/pilnveidi pašvaldībās, jauniešu ar ierobežotām iespējām iekļaušanu, izglītojamo pašpārvalžu un jauniešu domes attīstību savā pašvaldībā un sadarbību ar jaunatnes organizācijām.</t>
  </si>
  <si>
    <t>1. pielikums</t>
  </si>
  <si>
    <t xml:space="preserve">1.1.2. Īstenots starptautisks ilgtermiņa projekts “Europe Goes Local” ar mērķi veicināt starptautisko dimensiju un kvalitāti darbā ar jaunatni pašvaldībās. </t>
  </si>
  <si>
    <t>1.1.3. Vietas potenciāla attīstības iniciatīvas īstenotas saskaņā ar sabiedrības virzītas vietējās attīstības stratēģiju.</t>
  </si>
  <si>
    <t>1.2. Veicināt darba ar jaunatni atpazīstamību un prestižu, t.sk. izveidojot neformālajā izglītībā gūto kompetenču  atzīšanas mehānismu jaunatnes jomā.</t>
  </si>
  <si>
    <t>1.2.1. Veikta neformālās izglītības jaunatnes jomā definēšana un nostiprināšana normatīvajos aktos.</t>
  </si>
  <si>
    <t>1.1.4. Nodrošināta datos balstīta  pieeja jaunatnes politikas īstenošanā, lai uzlabotu politikas un pakalpojumu nodrošinājuma pieejamību, redzamību, ietekmi un efektivitāti darba ar jaunatni jomā.</t>
  </si>
  <si>
    <t>1.4.1. pasākuma ietvaros*</t>
  </si>
  <si>
    <t>1.2.2. Nodrošināta neformālās izglītības aktivitātēs iegūto kompetenču atzīšana ES programmu ietvaros.</t>
  </si>
  <si>
    <t>1.2.3. Nodrošināta konkursa “Labākais darbā ar jaunatni” norise un uzvarētāju apbalvošana.</t>
  </si>
  <si>
    <t>1.2.4. Nodrošināta konkursa “Latvijas jauniešu galvaspilsēta” norise.</t>
  </si>
  <si>
    <t>1.3. Paaugstināt darba ar jaunatni veicēju profesionālās kompetences, t.sk. pilnveidot augstākās izglītības studiju iespējas darba ar jaunatni veicējiem, kā arī veicināt sadarbību un labās prakses apmaiņu starp jaunatnes jomas profesionāļiem</t>
  </si>
  <si>
    <t>1.3.1. Attīstīts darbā ar jaunatni iesaistīto personu profesionālais sniegums un kompetences, nodrošinot mācību pasākumus.</t>
  </si>
  <si>
    <t>1.3.9. pasākuma ietvaros*</t>
  </si>
  <si>
    <t>Uzdevums</t>
  </si>
  <si>
    <t>-</t>
  </si>
  <si>
    <t>1.3.3. Nodrošināts mentoru atbalsts jaunatnes darbiniekiem, darbu ar jaunatni uzsākot.</t>
  </si>
  <si>
    <t>1.3.2. Nodrošināta aktualizētā jaunatnes darbinieka profesijas standarta izstrāde.</t>
  </si>
  <si>
    <t>1.3.4. Nodrošināts atbalsts ES programmas “Erasmus+” projektiem, kas vērsti uz jaunatnes darbinieku kompetenču attīstīšanu.</t>
  </si>
  <si>
    <t>1.3.5. Nodrošināts atbalsts nacionāla mēroga jaunatnes organizācijām darbā ar jaunatni iesaistīto personu kompetenču attīstīšanai, savstarpējai sadarbībai un labās prakses apmaiņai.</t>
  </si>
  <si>
    <t>1.3.6. Nodrošināta profesionālā pilnveide izglītojamo pašpārvalžu atbalsta personām.</t>
  </si>
  <si>
    <t>1.3.7. Nodrošināti atbalsta pasākumi darbā ar jaunatni iesaistītajiem ar mērķi veicināt jauniešu garīgo labklājību un mentālo veselību.</t>
  </si>
  <si>
    <t>1.3.8. Nodrošināti atbalsta pasākumi darbā ar jaunatni iesaistītajiem par cilvēktiesību izglītību darbā ar jaunatni.</t>
  </si>
  <si>
    <t>1.3.9. Pilnveidotas darba ar jaunatni veicēju kompetences darbā ar jauniešiem ar ierobežotām iespējām.</t>
  </si>
  <si>
    <t>1.4.1. pasākuma ietvaros.*</t>
  </si>
  <si>
    <t>2.2.1 pasākuma ietvaros.*</t>
  </si>
  <si>
    <t>1.4. Sekmēt jauniešu un darba ar jaunatni veicēju piekļuvi un iesaisti Eiropas Savienības un citās jaunatnes atbalsta programmās un projektos.</t>
  </si>
  <si>
    <t>1.4.1. Veicināta jauniešu un darba ar jaunatni veicēju izpratne par ES piedāvātajām programmām un aktivitātēm, kompetenču attīstīšanu šo projektu ietvaros.</t>
  </si>
  <si>
    <t>1.4.2. Nodrošināta informācija par JSPA, tās īstenotām programmām un aktivitātēm, sekmējot jauniešu un darba ar jaunatni veicēju piekļuvi un iesaisti ES un citās jaunatnes atbalsta programmās un projektos, kā arī informācija par programmu un citu jaunatnes atbalsta aktivitāšu ietekmi.</t>
  </si>
  <si>
    <t>1.4.3. Nodrošināta informācija par jaunatnes atbalsta programmu sniegtām iespējām, JSPA īstenotām atbalsta aktivitātēm, dalībnieku pieredzes stāstiem, programmu un citu jaunatnes atbalsta aktivitāšu ietekmi.</t>
  </si>
  <si>
    <t>1.4.4. Nodrošināta informācija par Eiropas Solidaritātes korpusa programmu.</t>
  </si>
  <si>
    <t xml:space="preserve">1.4.5. Sniegts informatīvs atbalsts jauniešiem  informācijas tīkla “Eurodesk” ietvaros. </t>
  </si>
  <si>
    <t>1.4.6. Veicināta sadarbība jaunatnes jomā ar Beļģiju (Flandriju) un Baltijas valstīm.</t>
  </si>
  <si>
    <t>1.5. Izveidot ilgtspējīgu finansēšanas modeli darba ar jaunatni īstenošanai valsts, pašvaldību un nevalstisko organizāciju līmenī, t.sk. izvērtējot līdzšinējās finanšu plānošanas un koordinācijas efektivitāti.</t>
  </si>
  <si>
    <t>15. Izglītības un zinātnes ministrija</t>
  </si>
  <si>
    <t>1.5.2. Attīstīts jaunatnes organizāciju finansēšanas modelis, lai birokrātiskais slogs Jaunatnes politikas valsts programmas valsts budžeta jaunatnes organizāciju atbalsta projektos būtu atbilstošs finansējuma apjomam un jaunatnes organizāciju kapacitātei.</t>
  </si>
  <si>
    <t>1.6.1. Nodrošināts atbalsts pašvaldībām jauniešu digitālo prasmju un digitālā darba ar jaunatni attīstībai.</t>
  </si>
  <si>
    <t>1.1.1 pasākuma ietvaros.*</t>
  </si>
  <si>
    <t>1.6. Attīstīt digitālā darba ar jaunatni sistēmu, kā arī veicināt mobilā darba ar jaunatni attīstību pašvaldībās, t.sk., īstenojot metodisko atbalstu, lai nodrošinātu vienlīdzīgas iespējas visiem jauniešiem, tostarp, jauniešiem, kuri dzīvo tālāk no pakalpojumu centriem.</t>
  </si>
  <si>
    <t>1.6.2. Nodrošinātas atbalsta aktivitātes darba ar jaunatni veicējiem digitālā darba ar jaunatni attīstībai.</t>
  </si>
  <si>
    <t>1.7. Nodrošināt darbā ar jaunatni iesaistītajām personām piekļuvi sistēmiska psihoemocionālā atbalsta saņemšanai, veicinot darba ar jaunatni veicēju palikšanu nozarē.</t>
  </si>
  <si>
    <t>1.7.1. Nodrošinātas individuālas un grupu supervīzijas darbā ar jaunatni iesaistītajiem.</t>
  </si>
  <si>
    <t xml:space="preserve">1.7.2. Nodrošināts sistēmisks psihoemocionāls atbalsts personām, kuras veic darbu ar jauniešiem NEET situācijā. </t>
  </si>
  <si>
    <t>Nepieciešamais papildu finansējums</t>
  </si>
  <si>
    <t>ESF projekts "PROTI UN DARI!" Nr. 8.3.3.0/15/I/001</t>
  </si>
  <si>
    <t>Eiropas Sociālā fonda (ESF) projekti (2014-2020) 63.08.00</t>
  </si>
  <si>
    <t>1.9.1. Nodrošināta informācijas ievākšanas un apkopošanas monitoringa rīka izveide un ieviešana, lai plānotu datos un pierādījumos balstītu jaunatnes politiku Latvijā</t>
  </si>
  <si>
    <t>1.8. Stiprināt darbu ar diasporas jauniešiem, izveidojot tā atbalsta mehānismu.</t>
  </si>
  <si>
    <t xml:space="preserve">1.8.1. Atbalstīti sadarbības projekti ar diasporu (t.sk. bērniem un jauniešiem) ar mērķi veicināt uz diasporu vērstas iniciatīvas un sadarbības formas, radot labvēlīgus apstākļus diasporas saiknes veidošanai ar Latviju, latviskās identitātes stiprināšanu, latviešu valodas un kultūras mantojuma saglabāšanu u.c. </t>
  </si>
  <si>
    <t>ĀM budžets,
finansējums ir iekļauts Plānā darbam ar diasporu 2021.-2023. gadam.</t>
  </si>
  <si>
    <t>1.9. Ieviest monitoringa rīku uz pierādījumiem balstītas jaunatnes politikas plānošanai, ņemot vērā iepriekšējo pieredzi.</t>
  </si>
  <si>
    <t>2.1. Attīstīt jauniešos pilsonisko kompetenci, t.sk. stiprināt piederības sajūtu Latvijai un Eiropai, demokrātisko vērtību cieņu.</t>
  </si>
  <si>
    <t>2.1.1. Nodrošināts atbalsts jaunatnes organizācijām kapacitātes stiprināšanai un aktivitāšu organizēšanai, lai  attīstītu jauniešu pilsonisko kompetenci, t.sk. stiprinātu piederības sajūtu Latvijai un Eiropai, demokrātisko vērtību cieņu.</t>
  </si>
  <si>
    <t>1.1.1. un 2.2.1. pasākumu ietvaros.*</t>
  </si>
  <si>
    <t>2.1.2. Nodrošināts atbalsts ES programmu projektu, kas vērsti uz jauniešu kompetenču attīstīšanu, īstenotājiem.</t>
  </si>
  <si>
    <t>2.1.3. pasākuma ietvaros.*</t>
  </si>
  <si>
    <t>2.1.3. Nodrošinātas informatīvas un mācību aktivitātes jauniešiem kompetenču attīstīšanai</t>
  </si>
  <si>
    <t xml:space="preserve">2.1.4 Sekmēta ANO atpazīstamība jauniešu vidū. </t>
  </si>
  <si>
    <t>Pasākumu īsteno Eiropas Parlamenta birojs Latvijā sava budžeta ietvaros</t>
  </si>
  <si>
    <t>2.1.5. Sekmēta izpratne un zināšanas jauniešu vidū par ES virstēmām.</t>
  </si>
  <si>
    <t>2.2.1. pasākuma ietvaros.*</t>
  </si>
  <si>
    <t>2.1.6. Nodrošināti neformāli pasākumi jauniešu auditorijai, kas attīstītu pilsonisko kompetenci un radītu izpratni par demokrātiskām vērtībām.</t>
  </si>
  <si>
    <t>2.1.7.Nodrošināta Jaunsardzes kustības pieejamība pēc iespējas visos Latvijas novados, īpaši novados ar augstu jauniešu īpatsvaru.</t>
  </si>
  <si>
    <t>10. Aizsardzības ministrija</t>
  </si>
  <si>
    <t>Jaunsardzes centrs 34.00.00.</t>
  </si>
  <si>
    <t>2.1.8. Nodrošināta Latvijas jauniešu iesaiste Eiropas Jaunatnes gada norisēs, lai stiprinātu piederības sajūtu Eiropai.</t>
  </si>
  <si>
    <t>2.2. Sekmēt jauniešu aktīvo pilsonisko un politisko līdzdalību, t.sk. iesaisti nevalstisko organizāciju, jauniešu domju  un politisko partiju aktivitātēs un pamatdarbībā, kā arī brīvprātīgā darba veikšanā.</t>
  </si>
  <si>
    <t>2.2.1. Nodrošināts atbalsts nacionāla mēroga jaunatnes organizācijām kapacitātes stiprināšanai un aktivitāšu organizēšanai, lai  sekmētu jauniešu, t.sk. jauniešu no lauku reģioniem un jauniešu ar ierobežotām iespējām aktīvo pilsonisko līdzdalību.</t>
  </si>
  <si>
    <t>2.2.2. Nodrošināts atbalsts jaunatnes organizāciju kapacitātes stiprināšanai, kā arī atbalsts aktivitāšu organizēšanai vietēja un reģionāla mēroga jaunatnes organizācijām un organizācijām, kuras veic darbu ar jaunatni,  aktivitāšu organizēšanai, lai  sekmētu jauniešu, t.sk. jauniešu ar ierobežotām iespējām un jo īpaši jauniešu no lauku reģioniem aktīvo pilsonisko līdzdalību.</t>
  </si>
  <si>
    <t xml:space="preserve">2.2.3. Sniegtas iespējas jauniešiem paust un aizstāvēt savas idejas, kā arī tuvāk iepazīt Saeimas deputātu ikdienu. </t>
  </si>
  <si>
    <t>02. Saeima</t>
  </si>
  <si>
    <t>2.3. Nodrošināt izglītojamo līdzdalību lēmumu pieņemšanā izglītības iestādēs, stiprinot izglītojamo pašpārvaldes, t.sk. izveidojot ilgtspējīgu koordinācijas modeli nacionālā līmenī.</t>
  </si>
  <si>
    <t xml:space="preserve">2.3.1. Nodrošināta izglītojamo līdzdalība lēmumu pieņemšanā izglītības iestādēs, attīstot izglītojamo pašpārvalžu koordinācijas modeli. </t>
  </si>
  <si>
    <t>2.3.2. Nodrošināts atbalsts pašvaldībām izglītojamo pašpārvalžu stiprināšanai.</t>
  </si>
  <si>
    <t>1.1.1. pasākuma ietvaros.*</t>
  </si>
  <si>
    <t xml:space="preserve">2.3.3. Nodrošināti atbalsta pasākumi skolotājiem un skolēniem par pilsonisko līdzdalību, projektu metodi un Eiropas dimensijas iekļaušanu darbā ar jaunatni izglītojamo pašpārvaldēs, jauniešu un skolēnu domēs pašvaldībās. </t>
  </si>
  <si>
    <t>2.4. Uzlabot jauniešu digitālo kompetenci, t.sk. medijpratību, lai veicinātu jauniešu jēgpilnu līdzdalību digitālā vidē</t>
  </si>
  <si>
    <t>Atveseļošanas un noturības mehānisma (ANM) projektu un pasākumu īstenošana 74.00.00</t>
  </si>
  <si>
    <t>2.4.1. Nodrošināta regulāra  jauniešu informēšana par aktuāliem apdraudējumiem kibertelpā, no kā ir jāuzmanās un kā pasargāt sevi un savus ģimenes locekļus.</t>
  </si>
  <si>
    <t>14. Iekšlietu ministrija</t>
  </si>
  <si>
    <t>06.01.00 Valsts policija</t>
  </si>
  <si>
    <t>253, 373, 437, 443</t>
  </si>
  <si>
    <t>2.4.2. Veicināta jauniešu informācijpratības, medijpratības attīstība, izmantojot Latvijas Nacionālās bibliotēkas resursus.</t>
  </si>
  <si>
    <t xml:space="preserve">2.4.4. Stiprināt darba ar jaunatni veicēju digitālā darba ar jaunatni kapacitāti pakalpojumu veidošanā, attīstīšanā, izvērtēšanā un pilnveidē un attīstīt digitālā darba ar jaunatni sistēmu pašvaldībās, balstoties pašvaldības darba ar jaunatni situācijas un vajadzību analīzē un izvirzot konkrētas prioritātes digitālajam darbam ar jaunatni pašvaldībā. </t>
  </si>
  <si>
    <t>443, 437</t>
  </si>
  <si>
    <t>1.6.1. pasākuma ietvaros.*</t>
  </si>
  <si>
    <t>2.5. Nodrošināt jauniešiem draudzīga, kvalitatīva un piekļūstama informācijas satura veidošanu un ieguves iespējas.</t>
  </si>
  <si>
    <t>2.5.1. Regulāri izvietota informācija sociālo tīklu un digitālajās platformās par jaunatnes atbalsta programmu sniegtām iespējām, JSPA īstenotām atbalsta aktivitātēm, dalībnieku pieredzes stāstiem, jaunatnes atbalsta aktivitāšu ietekmi.</t>
  </si>
  <si>
    <t>11. Ārlietu ministrija</t>
  </si>
  <si>
    <t>2.5.4. Nodrošināta jauniešu informēšana par praktiski izmantojamām un lietderīgām zināšanām saistībā ar drošu ceļošanu ārpus Latvijas un cilvēktirdzniecības riskiem.</t>
  </si>
  <si>
    <t>2.5.2. Nodrošināta Starptautiskās jaunatnes dienas atzīmēšana.</t>
  </si>
  <si>
    <t>2.5.3. Palielināta jauniešu un darbā ar jaunatni iesaistīto personu informētība, nodrošinot regulāru informāciju sociālajos tīklos par jaunatnes politikas aktualitātēm.</t>
  </si>
  <si>
    <t>1.2.4. pasākuma ietvaros.*</t>
  </si>
  <si>
    <t>2.5.5. Nodrošināti informatīvi pasākumi jauniešiem par dzīvi un darba iespējām laukos.</t>
  </si>
  <si>
    <t>16. Zemkopības ministrija</t>
  </si>
  <si>
    <t>Tehniskā palīdzība Eiropas Lauksaimniecības fonda lauku attīstībai (ELFLA) apgūšanai (2014-2020) 65.20.00</t>
  </si>
  <si>
    <t xml:space="preserve">Tehniskā palīdzība Eiropas Jūrlietu, zvejniecības un akvakultūras fonda (EJZAF) ieviešanai (2021-2027) 66.50.00 </t>
  </si>
  <si>
    <t>2.6. Veicināt jauniešu izpratni un līdzdalību vides un klimata jautājumos un atbalstīt videi draudzīgas izvēles ikdienas paradumos.</t>
  </si>
  <si>
    <t>2.6.1. Veicināta jauniešu un sabiedrības izpratne par vides un klimata jautājumu nozīmi, “zaļās” pieejas izmantošanu ES projektos un ikdienā.</t>
  </si>
  <si>
    <t>2.6.2. Nodrošināts atbalsts ES programmu projektiem, kas veicina zaļo domāšanu, klimata pārmaiņas un vides ilgtspēju.</t>
  </si>
  <si>
    <t>2.7. Stiprināt jauniešu un jaunatnes organizāciju līdzdalības mehānismus lēmumu pieņemšanā visos līmeņos.</t>
  </si>
  <si>
    <t>2.7.1. Nodrošināta jauniešu līdzdalība Eiropas Jaunatnes dialoga procesā.</t>
  </si>
  <si>
    <t>2.7.2. Nodrošināta jauniešu (jaunatnes nevalstisko organizāciju un citu jauniešu NVO) pārstāvniecība Jaunatnes konsultatīvajā padomē.</t>
  </si>
  <si>
    <t>2.7.3. Nodrošināts atbalsts nacionāla mēroga jaunatnes organizācijām, lai veicinātu Latvijas jauniešu līdzdalību lēmumu pieņemšanā starptautiskā mērogā</t>
  </si>
  <si>
    <t>3.1.1. Popularizēta neformālās izglītības, ikdienējās mācīšanās un brīvprātīgā darba loma darba tirgum un patstāvīgai dzīvei nepieciešamo prasmju un iemaņu apguvē Latvijā.</t>
  </si>
  <si>
    <t>1.9.1. pasākuma ietvaros.*</t>
  </si>
  <si>
    <t>3.1.2. Veicināta izpratne darba devēju vidū par neformālās izglītības, ikdienējās mācīšanās un brīvprātīgā darba lomu darba tirgum nepieciešamo prasmju un iemaņu apguvē.</t>
  </si>
  <si>
    <t>3.1. Veicināt sabiedrībā, t.sk. darba devēju vidū, izpratni par neformālās izglītības, ikdienējās mācīšanās un brīvprātīgā darba lomu darba tirgum un patstāvīgai dzīvei nepieciešamo prasmju un iemaņu apguvē.</t>
  </si>
  <si>
    <t>3.2. Veicināt brīvprātīgā darba kā pirmās darba pieredzes jaunietim prestiža paaugstināšanu, uzlabojot brīvprātīgā darba īstenošanas sistēmu.</t>
  </si>
  <si>
    <t>3.2.1. Veicināta brīvprātīgā darba atzīšana pašvaldībās, nodrošinot brīvprātīgā darba stundu uzskaiti.</t>
  </si>
  <si>
    <t>3.2.2. Atbalstītas nacionāla mēroga jaunatnes organizācijas brīvprātīgā darba veicināšanā kā pirmās darba pieredzes jaunietim prestiža paaugstināšanai.</t>
  </si>
  <si>
    <t>3.2.3. Nodrošināta organizāciju informēšana par brīvprātīgā darba projektu īstenošanu ES programmu ietvaros, veicinot organizāciju izpratni par brīvprātīgā darba organizēšanas kvalitatīvajiem principiem.</t>
  </si>
  <si>
    <t>3.3. Izveidot starpinstitūciju koordinācijas mehānismu visa veida jauniešu uzņēmējdarbības veicināšanas aktivitāšu īstenošanai.</t>
  </si>
  <si>
    <t>21. Vides aizsardzības un reģionālās attīstības ministrija</t>
  </si>
  <si>
    <t>Eiropas Ekonomikas zonas un Norvēģijas finanšu instrumentu finansēto programmu īstenošana 71.00.00</t>
  </si>
  <si>
    <t xml:space="preserve">3.3.1. Veikts reģionālais jauniešu uzņēmējdarbības mentorings. </t>
  </si>
  <si>
    <t>3.3.2. Īstenota VLT aktivitāte “Atbalsts lauku jauniešiem uzņēmējdarbības veicināšanai”, t.sk. konkurss “Laukiem būt”</t>
  </si>
  <si>
    <t>* finansējumu nav iespējams nodalīt</t>
  </si>
  <si>
    <t>1.3.1. pasākuma ietvaros</t>
  </si>
  <si>
    <t>2. rīcības virziens: Plašākas un aktīvākas jauniešu līdzdalības veicināšana</t>
  </si>
  <si>
    <t>3. rīcības virziens: Darba tirgum un patstāvīgai dzīvei nepieciešamo prasmju un iemaņu apguves veicināšana</t>
  </si>
  <si>
    <t>4.rīcības virziens: Jauniešu ar ierobežotām iespējām iekļaušanas veicināšana</t>
  </si>
  <si>
    <t>4.1.1. Īstenoti mācību pasākumi darbā ar jaunatni iesaistītajām personām ar mērķi attīstīt viņu kompetences sasniegt jauniešus ar ierobežotām iespējām.</t>
  </si>
  <si>
    <t>4.1. Sniegt metodisko atbalstu darba ar jaunatni iesaistītajām personām, lai uzlabotu viņu kompetences sasniegt jauniešus ar ierobežotām iespējām.</t>
  </si>
  <si>
    <t>4.1.2. Nodrošinātas mentoru mācības darbam ar NEET situācijā esošajiem jauniešiem, t.sk. sniegta informācija par darba specifiku ar  jauniešiem ar ierobežotām iespējām.</t>
  </si>
  <si>
    <t>Eiropas Sociālā fonda (ESF) projekti (2014-2020)
apakšprogramma 63.08.00</t>
  </si>
  <si>
    <t>4.2. Veicināt jauniešu ar ierobežotām iespējām iekļaušanos sabiedrībā.</t>
  </si>
  <si>
    <t>4.2.1. Veicināta jauniešu ar ierobežotām iespējām dalība vietēja un starptautiska mēroga projektos.</t>
  </si>
  <si>
    <t>4.2.2. Monitorēta jauniešu ar ierobežotām iespējām iekļaušanās aktīvo jauniešu vidū pašvaldībās.</t>
  </si>
  <si>
    <t>Darbības programmas "Izaugsme un nodarbinātība" 8.3.4. specifiskā atbalsta mērķa "Samazināt priekšlaicīgu mācību pārtraukšanu, īstenojot preventīvus un intervences pasākumus" projekta Nr. 8.3.4.0/16/I/001 “Atbalsts priekšlaicīgas mācību pārtraukšanas samazināšanai” ietvaros.*</t>
  </si>
  <si>
    <t xml:space="preserve">4.2.4. Atbalstīti jaunatnes iniciatīvu projekti pašvaldībās, lai palielinātu priekšlaicīgas mācību pārtraukšanas riska grupas jauniešu motivāciju  turpināt izglītību un veicinātu viņu aktīvu līdzdalību ikdienas dzīvē. </t>
  </si>
  <si>
    <t>(IKVD)</t>
  </si>
  <si>
    <t>4.2.5. Nodrošināts atbalsts nacionāla mēroga jaunatnes organizācijām kapacitātes stiprināšanai un aktivitāšu organizēšanai, lai  sekmētu jauniešu ar ierobežotām iespējām iekļaušanos aktīvo jauniešu vidū.</t>
  </si>
  <si>
    <t>Eiropas Savienības programmas Erasmus+ projektu īstenošanas nodrošināšana 70.15.00</t>
  </si>
  <si>
    <t>Eiropas Kopienas programmu projektu īstenošana 70.12.00</t>
  </si>
  <si>
    <t>Jaunatnes starptautisko programmu aģentūra 70.10.00</t>
  </si>
  <si>
    <t>Erasmus+</t>
  </si>
  <si>
    <t>Erasmus+, 1.4.1. pasākuma ietvaros.*</t>
  </si>
  <si>
    <t>ESK</t>
  </si>
  <si>
    <t>ESK, 1.4.1. pasākuma ietvaros.*</t>
  </si>
  <si>
    <t>Dalība Eiropas Savienības izglītības sadarbības projektos  70.11.00</t>
  </si>
  <si>
    <t>ES Jaunatnes dialogs</t>
  </si>
  <si>
    <t>Tehniskā palīdzība Eiropas Jūrlietu, zvejniecības un akvakultūras fonda (EJZAF) ieviešanai (2021-2027) 66.50.00</t>
  </si>
  <si>
    <t>Maksājumu iestādes izdevumi Eiropas Lauksaimniecības fonda lauku attīstībai (ELFLA) projektu un pasākumu īstenošanai (2023-2027) 65.10.00</t>
  </si>
  <si>
    <t>Maksājumu iestādes izdevumi Eiropas Lauksaimniecības fonda lauku attīstībai (ELFLA) projektu un pasākumu īstenošanai (2014-2020) 65.08.00</t>
  </si>
  <si>
    <t>Youth Wiki</t>
  </si>
  <si>
    <t>1.4.7. Nodrošināta līdzdalība Latvijas prezidentūrai Eiropas Padomē 2023. gadā</t>
  </si>
  <si>
    <t>Jaunatnes politikas īstenošanas plānā 2023.-2024. gadam iekļautie prioritāriem pasākumi: 1.3.9., 1.7.1., 1.9.1., 2.3.1.</t>
  </si>
  <si>
    <t>1.5.1. Nodrošinātas vienlīdzīgas iespējas jauniešiem visās pašvaldībās, sekmējot darba ar jaunatni sistēmas izveidi un attīstīšanu pašvaldībās.</t>
  </si>
  <si>
    <t>Ministrijas centrālā aparāta darbības nodrošināšana 97.01.00</t>
  </si>
  <si>
    <t>22. Kultūras ministrija</t>
  </si>
  <si>
    <t>Kultūras mantojums 21.00.00</t>
  </si>
  <si>
    <t>2.4.3. Nodrošināti jauniešu auditorijai pieejami un daudzveidīgi pasākumi, kas uzlabo digitālo kompetenci, Latvijas Nacionālajā bibliotēkā.</t>
  </si>
  <si>
    <t>Eiropas Sociālā fonda Plus (ESF+) projektu īstenošana (2021–2027 ) 63.10.00</t>
  </si>
  <si>
    <t xml:space="preserve">Eiropas Sociālā fonda (ESF) projekti (2014-2020)
apakšprogramma 63.08.00
</t>
  </si>
  <si>
    <t>IZM esošo līdzekļu ietvaros.*</t>
  </si>
  <si>
    <t>LNB esošo līdzekļu ietvaros.*</t>
  </si>
  <si>
    <t>esošo līdzekļu ietvaros*</t>
  </si>
  <si>
    <t>esošo līdzekļu ietvaros.*</t>
  </si>
  <si>
    <t>ĀM esošo līdzekļu ietvaros.*</t>
  </si>
  <si>
    <t xml:space="preserve">Saskaņā ar Ministru kabineta 2023. gada 13. jūlija sēdē (protokollēmums Nr.36/96.§) apstiprināto informatīvo ziņojumu "Par Latvijas Atveseļošanas un noturības mehānisma plāna 2. komponentes “Digitālā transformācija” reformu un investīciju virziena 2.3. “Digitālās prasmes” reformas 2.3.2.r. “Digitālās prasmes sabiedrības un pārvaldes digitālajai transformācijai”  2.3.2.1.i. investīcijas  “Digitālās prasmes iedzīvotājiem t.sk. jauniešiem” īstenošanu" </t>
  </si>
  <si>
    <t xml:space="preserve">2.2.4. Nodrošināta jauniešu vajadzību ņemšana vērā  normatīvo aktu izstrādes procesā. </t>
  </si>
  <si>
    <t>4.2.3. Nodrošināta NEET situācijā esošo jauniešu prasmju attīstīšana un veicināšana viņu iesaistei izglītībā, nodarbinātībā, NVA īstenotajos atbalsta pasākumos Jauniešu garantijas ietvaros, kā arī NVO vai jauniešu centru darbībā.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</si>
</sst>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8" formatCode="_-* #,##0.00_-;\-* #,##0.00_-;_-* &quot;-&quot;??_-;_-@_-"/>
  </numFmts>
  <fonts count="12" x14ac:knownFonts="1">
    <font>
      <sz val="11"/>
      <color theme="1"/>
      <name val="Calibri"/>
      <family val="2"/>
      <scheme val="minor"/>
    </font>
    <font>
      <sz val="11"/>
      <color theme="1"/>
      <name val="Calibri"/>
      <family val="2"/>
      <scheme val="minor"/>
    </font>
    <font>
      <sz val="8"/>
      <name val="Calibri"/>
      <family val="2"/>
      <scheme val="minor"/>
    </font>
    <font>
      <sz val="11"/>
      <name val="Arial"/>
      <family val="2"/>
      <charset val="186"/>
    </font>
    <font>
      <sz val="10"/>
      <name val="Arial"/>
      <family val="2"/>
    </font>
    <font>
      <b/>
      <sz val="10"/>
      <name val="Arial"/>
      <family val="2"/>
    </font>
    <font>
      <sz val="8"/>
      <name val="Arial"/>
      <family val="2"/>
    </font>
    <font>
      <sz val="11"/>
      <color theme="1"/>
      <name val="Calibri"/>
      <family val="2"/>
      <charset val="186"/>
      <scheme val="minor"/>
    </font>
    <font>
      <sz val="11"/>
      <name val="Calibri"/>
      <family val="2"/>
      <scheme val="minor"/>
    </font>
    <font>
      <b/>
      <sz val="8"/>
      <name val="Arial"/>
      <family val="2"/>
    </font>
    <font>
      <b/>
      <sz val="10"/>
      <name val="Arial"/>
      <family val="2"/>
      <charset val="186"/>
    </font>
    <font>
      <sz val="10"/>
      <name val="Arial"/>
      <family val="2"/>
      <charset val="186"/>
    </font>
  </fonts>
  <fills count="10">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9999FF"/>
        <bgColor indexed="64"/>
      </patternFill>
    </fill>
    <fill>
      <patternFill patternType="solid">
        <fgColor rgb="FFCCCCFF"/>
        <bgColor indexed="64"/>
      </patternFill>
    </fill>
    <fill>
      <patternFill patternType="solid">
        <fgColor theme="4" tint="0.59999389629810485"/>
        <bgColor indexed="64"/>
      </patternFill>
    </fill>
  </fills>
  <borders count="15">
    <border>
      <left/>
      <right/>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diagonal/>
    </border>
    <border>
      <left style="hair">
        <color indexed="64"/>
      </left>
      <right/>
      <top/>
      <bottom/>
      <diagonal/>
    </border>
  </borders>
  <cellStyleXfs count="5">
    <xf numFmtId="0" fontId="0" fillId="0" borderId="0"/>
    <xf numFmtId="43" fontId="1" fillId="0" borderId="0" applyFont="0" applyFill="0" applyBorder="0" applyAlignment="0" applyProtection="0"/>
    <xf numFmtId="0" fontId="7" fillId="0" borderId="0"/>
    <xf numFmtId="0" fontId="7" fillId="0" borderId="0"/>
    <xf numFmtId="168" fontId="1" fillId="0" borderId="0" applyFont="0" applyFill="0" applyBorder="0" applyAlignment="0" applyProtection="0"/>
  </cellStyleXfs>
  <cellXfs count="230">
    <xf numFmtId="0" fontId="0" fillId="0" borderId="0" xfId="0"/>
    <xf numFmtId="0" fontId="4" fillId="3" borderId="2" xfId="0" applyFont="1" applyFill="1" applyBorder="1" applyAlignment="1">
      <alignment vertical="center" wrapText="1"/>
    </xf>
    <xf numFmtId="164" fontId="4" fillId="3" borderId="2" xfId="0" applyNumberFormat="1" applyFont="1" applyFill="1" applyBorder="1" applyAlignment="1">
      <alignment horizontal="center" vertical="center" wrapText="1"/>
    </xf>
    <xf numFmtId="2" fontId="4" fillId="3" borderId="2" xfId="0" applyNumberFormat="1" applyFont="1" applyFill="1" applyBorder="1" applyAlignment="1">
      <alignment horizontal="center" vertical="center" wrapText="1"/>
    </xf>
    <xf numFmtId="2" fontId="4" fillId="5" borderId="2" xfId="0" applyNumberFormat="1" applyFont="1" applyFill="1" applyBorder="1" applyAlignment="1">
      <alignment horizontal="right" vertical="center" wrapText="1"/>
    </xf>
    <xf numFmtId="0" fontId="4" fillId="6" borderId="2" xfId="0" applyFont="1" applyFill="1" applyBorder="1" applyAlignment="1">
      <alignment horizontal="right" vertical="center" wrapText="1"/>
    </xf>
    <xf numFmtId="0" fontId="4" fillId="6" borderId="2" xfId="0" applyFont="1" applyFill="1" applyBorder="1" applyAlignment="1">
      <alignment vertical="center" wrapText="1"/>
    </xf>
    <xf numFmtId="1" fontId="4" fillId="6" borderId="2" xfId="0" applyNumberFormat="1" applyFont="1" applyFill="1" applyBorder="1" applyAlignment="1">
      <alignment horizontal="right" vertical="center" wrapText="1"/>
    </xf>
    <xf numFmtId="3" fontId="4" fillId="6" borderId="2" xfId="0" applyNumberFormat="1" applyFont="1" applyFill="1" applyBorder="1" applyAlignment="1">
      <alignment horizontal="righ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2" borderId="2" xfId="0" applyFont="1" applyFill="1" applyBorder="1" applyAlignment="1">
      <alignment horizontal="right" vertical="center" wrapText="1"/>
    </xf>
    <xf numFmtId="0" fontId="6" fillId="2" borderId="2" xfId="0" applyFont="1" applyFill="1" applyBorder="1" applyAlignment="1">
      <alignment horizontal="right" vertical="center" wrapText="1"/>
    </xf>
    <xf numFmtId="0" fontId="4" fillId="2" borderId="2" xfId="0" applyFont="1" applyFill="1" applyBorder="1" applyAlignment="1">
      <alignment vertical="center" wrapText="1"/>
    </xf>
    <xf numFmtId="1" fontId="4" fillId="2" borderId="2" xfId="0" applyNumberFormat="1" applyFont="1" applyFill="1" applyBorder="1" applyAlignment="1">
      <alignment horizontal="right" vertical="center" wrapText="1"/>
    </xf>
    <xf numFmtId="164" fontId="4" fillId="0" borderId="2" xfId="0" applyNumberFormat="1" applyFont="1" applyBorder="1" applyAlignment="1">
      <alignment horizontal="center" vertical="center" wrapText="1"/>
    </xf>
    <xf numFmtId="1"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2" fontId="4" fillId="0" borderId="2" xfId="0" applyNumberFormat="1" applyFont="1" applyBorder="1" applyAlignment="1">
      <alignment horizontal="right" vertical="center" wrapText="1"/>
    </xf>
    <xf numFmtId="1" fontId="4" fillId="5" borderId="2" xfId="0" applyNumberFormat="1" applyFont="1" applyFill="1" applyBorder="1"/>
    <xf numFmtId="0" fontId="4" fillId="5" borderId="2" xfId="0" applyFont="1" applyFill="1" applyBorder="1" applyAlignment="1">
      <alignment wrapText="1"/>
    </xf>
    <xf numFmtId="1" fontId="4" fillId="5" borderId="2" xfId="1" applyNumberFormat="1" applyFont="1" applyFill="1" applyBorder="1" applyAlignment="1">
      <alignment horizontal="right" vertical="center" wrapText="1"/>
    </xf>
    <xf numFmtId="1" fontId="4" fillId="0" borderId="2" xfId="0" applyNumberFormat="1" applyFont="1" applyBorder="1"/>
    <xf numFmtId="3" fontId="3" fillId="4" borderId="2" xfId="0" applyNumberFormat="1"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2" borderId="2" xfId="0" applyFont="1" applyFill="1" applyBorder="1" applyAlignment="1">
      <alignment horizontal="left" vertical="center" wrapText="1"/>
    </xf>
    <xf numFmtId="1" fontId="4" fillId="5" borderId="2" xfId="0" applyNumberFormat="1" applyFont="1" applyFill="1" applyBorder="1" applyAlignment="1">
      <alignment horizontal="righ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top" wrapText="1"/>
    </xf>
    <xf numFmtId="0" fontId="4" fillId="0" borderId="2" xfId="0" applyFont="1" applyFill="1" applyBorder="1" applyAlignment="1">
      <alignment horizontal="right" vertical="center" wrapText="1"/>
    </xf>
    <xf numFmtId="164" fontId="4" fillId="3" borderId="2" xfId="0" applyNumberFormat="1" applyFont="1" applyFill="1" applyBorder="1" applyAlignment="1">
      <alignment vertical="center" wrapText="1"/>
    </xf>
    <xf numFmtId="0" fontId="4" fillId="0" borderId="10" xfId="0" applyFont="1" applyFill="1" applyBorder="1" applyAlignment="1">
      <alignment vertical="center" wrapText="1"/>
    </xf>
    <xf numFmtId="0" fontId="4" fillId="0" borderId="0" xfId="0" applyFont="1"/>
    <xf numFmtId="2" fontId="5" fillId="8" borderId="3" xfId="0" applyNumberFormat="1" applyFont="1" applyFill="1" applyBorder="1" applyAlignment="1">
      <alignment horizontal="center" vertical="center" wrapText="1"/>
    </xf>
    <xf numFmtId="2" fontId="5" fillId="8" borderId="3" xfId="0" applyNumberFormat="1" applyFont="1" applyFill="1" applyBorder="1" applyAlignment="1">
      <alignment horizontal="left" vertical="top" wrapText="1"/>
    </xf>
    <xf numFmtId="164" fontId="5" fillId="7" borderId="2" xfId="0" applyNumberFormat="1" applyFont="1" applyFill="1" applyBorder="1" applyAlignment="1">
      <alignment horizontal="center" vertical="center" wrapText="1"/>
    </xf>
    <xf numFmtId="0" fontId="5" fillId="7" borderId="2" xfId="0" applyFont="1" applyFill="1" applyBorder="1" applyAlignment="1">
      <alignment horizontal="right" vertical="center" wrapText="1"/>
    </xf>
    <xf numFmtId="0" fontId="8" fillId="7" borderId="2" xfId="0" applyFont="1" applyFill="1" applyBorder="1"/>
    <xf numFmtId="0" fontId="8" fillId="0" borderId="0" xfId="0" applyFont="1"/>
    <xf numFmtId="164" fontId="8" fillId="0" borderId="0" xfId="0" applyNumberFormat="1" applyFont="1"/>
    <xf numFmtId="0" fontId="5" fillId="4" borderId="2" xfId="0" applyFont="1" applyFill="1" applyBorder="1" applyAlignment="1">
      <alignment vertical="center" wrapText="1"/>
    </xf>
    <xf numFmtId="164" fontId="5" fillId="4" borderId="2" xfId="0" applyNumberFormat="1" applyFont="1" applyFill="1" applyBorder="1" applyAlignment="1">
      <alignment horizontal="center" vertical="center" wrapText="1"/>
    </xf>
    <xf numFmtId="2"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43" fontId="4" fillId="3" borderId="2" xfId="0" applyNumberFormat="1" applyFont="1" applyFill="1" applyBorder="1" applyAlignment="1">
      <alignment wrapText="1"/>
    </xf>
    <xf numFmtId="164" fontId="4" fillId="3" borderId="2" xfId="0" applyNumberFormat="1" applyFont="1" applyFill="1" applyBorder="1" applyAlignment="1">
      <alignment wrapText="1"/>
    </xf>
    <xf numFmtId="0" fontId="4"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3" fontId="4" fillId="3" borderId="2" xfId="0" applyNumberFormat="1" applyFont="1" applyFill="1" applyBorder="1" applyAlignment="1">
      <alignment vertical="center" wrapText="1"/>
    </xf>
    <xf numFmtId="43" fontId="8" fillId="3" borderId="2" xfId="0" applyNumberFormat="1" applyFont="1" applyFill="1" applyBorder="1"/>
    <xf numFmtId="0" fontId="8" fillId="3" borderId="2" xfId="0" applyFont="1" applyFill="1" applyBorder="1"/>
    <xf numFmtId="1" fontId="4" fillId="3" borderId="2" xfId="0" applyNumberFormat="1" applyFont="1" applyFill="1" applyBorder="1" applyAlignment="1">
      <alignment horizontal="center" vertical="center" wrapText="1"/>
    </xf>
    <xf numFmtId="0" fontId="5" fillId="4" borderId="2" xfId="0" applyFont="1" applyFill="1" applyBorder="1" applyAlignment="1">
      <alignment horizontal="right" vertical="center" wrapText="1"/>
    </xf>
    <xf numFmtId="164" fontId="8" fillId="4" borderId="2" xfId="0" applyNumberFormat="1" applyFont="1" applyFill="1" applyBorder="1"/>
    <xf numFmtId="43" fontId="5" fillId="4" borderId="2" xfId="0" applyNumberFormat="1" applyFont="1" applyFill="1" applyBorder="1" applyAlignment="1">
      <alignment horizontal="center" vertical="center" wrapText="1"/>
    </xf>
    <xf numFmtId="0" fontId="4" fillId="3" borderId="2" xfId="0" applyFont="1" applyFill="1" applyBorder="1" applyAlignment="1">
      <alignment wrapText="1"/>
    </xf>
    <xf numFmtId="0" fontId="8" fillId="4" borderId="2" xfId="0" applyFont="1" applyFill="1" applyBorder="1"/>
    <xf numFmtId="0" fontId="10" fillId="4" borderId="2" xfId="0" applyFont="1" applyFill="1" applyBorder="1" applyAlignment="1">
      <alignment vertical="center" wrapText="1"/>
    </xf>
    <xf numFmtId="164" fontId="10" fillId="4" borderId="2" xfId="0" applyNumberFormat="1" applyFont="1" applyFill="1" applyBorder="1" applyAlignment="1">
      <alignment horizontal="center" vertical="center" wrapText="1"/>
    </xf>
    <xf numFmtId="164" fontId="4" fillId="4" borderId="2" xfId="0"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0" fontId="9" fillId="8" borderId="2" xfId="0" applyFont="1" applyFill="1" applyBorder="1" applyAlignment="1">
      <alignment horizontal="center" vertical="center" wrapText="1"/>
    </xf>
    <xf numFmtId="0" fontId="5" fillId="8" borderId="2" xfId="0" applyFont="1" applyFill="1" applyBorder="1" applyAlignment="1">
      <alignment horizontal="right" vertical="center" wrapText="1"/>
    </xf>
    <xf numFmtId="1" fontId="5" fillId="8" borderId="2" xfId="0" applyNumberFormat="1" applyFont="1" applyFill="1" applyBorder="1" applyAlignment="1">
      <alignment horizontal="center" vertical="center" wrapText="1"/>
    </xf>
    <xf numFmtId="1" fontId="4" fillId="9" borderId="2" xfId="0" applyNumberFormat="1" applyFont="1" applyFill="1" applyBorder="1" applyAlignment="1">
      <alignment horizontal="right" vertical="center" wrapText="1"/>
    </xf>
    <xf numFmtId="0" fontId="4" fillId="9" borderId="2" xfId="0" applyFont="1" applyFill="1" applyBorder="1" applyAlignment="1">
      <alignment horizontal="right" vertical="center" wrapText="1"/>
    </xf>
    <xf numFmtId="2" fontId="4" fillId="0" borderId="0" xfId="0" applyNumberFormat="1" applyFont="1"/>
    <xf numFmtId="1" fontId="4" fillId="3" borderId="2" xfId="0" applyNumberFormat="1" applyFont="1" applyFill="1" applyBorder="1" applyAlignment="1">
      <alignment horizontal="right"/>
    </xf>
    <xf numFmtId="0" fontId="4" fillId="3" borderId="2" xfId="0" applyFont="1" applyFill="1" applyBorder="1" applyAlignment="1">
      <alignment horizontal="right"/>
    </xf>
    <xf numFmtId="0" fontId="4" fillId="0" borderId="2" xfId="0" applyFont="1" applyFill="1" applyBorder="1"/>
    <xf numFmtId="0" fontId="11" fillId="0" borderId="2" xfId="0" applyFont="1" applyBorder="1" applyAlignment="1">
      <alignment horizontal="left" vertical="center" wrapText="1"/>
    </xf>
    <xf numFmtId="0" fontId="11" fillId="0" borderId="2" xfId="0" applyFont="1" applyBorder="1" applyAlignment="1">
      <alignment horizontal="left" wrapText="1"/>
    </xf>
    <xf numFmtId="1" fontId="11" fillId="2" borderId="2" xfId="0" applyNumberFormat="1" applyFont="1" applyFill="1" applyBorder="1" applyAlignment="1">
      <alignment horizontal="right" vertical="center" wrapText="1"/>
    </xf>
    <xf numFmtId="0" fontId="11" fillId="2" borderId="2" xfId="0" applyFont="1" applyFill="1" applyBorder="1" applyAlignment="1">
      <alignment horizontal="right" vertical="center" wrapText="1"/>
    </xf>
    <xf numFmtId="0" fontId="4" fillId="0" borderId="2" xfId="0" applyFont="1" applyBorder="1" applyAlignment="1">
      <alignment horizontal="right"/>
    </xf>
    <xf numFmtId="0" fontId="4" fillId="0" borderId="0" xfId="0" applyFont="1" applyAlignment="1">
      <alignment horizontal="left" wrapText="1"/>
    </xf>
    <xf numFmtId="0" fontId="4" fillId="0" borderId="1" xfId="0" applyFont="1" applyBorder="1" applyAlignment="1">
      <alignment horizontal="left" wrapText="1"/>
    </xf>
    <xf numFmtId="0" fontId="4" fillId="0" borderId="2" xfId="0" applyFont="1" applyBorder="1" applyAlignment="1">
      <alignment horizontal="left" vertical="center" wrapText="1"/>
    </xf>
    <xf numFmtId="1" fontId="4" fillId="5" borderId="2" xfId="0" applyNumberFormat="1" applyFont="1" applyFill="1" applyBorder="1" applyAlignment="1">
      <alignment wrapText="1"/>
    </xf>
    <xf numFmtId="1" fontId="4" fillId="0" borderId="2" xfId="0" applyNumberFormat="1" applyFont="1" applyBorder="1" applyAlignment="1">
      <alignment wrapText="1"/>
    </xf>
    <xf numFmtId="0" fontId="4" fillId="5" borderId="0" xfId="0" applyFont="1" applyFill="1"/>
    <xf numFmtId="0" fontId="4" fillId="0" borderId="2" xfId="0" applyFont="1" applyBorder="1"/>
    <xf numFmtId="0" fontId="4" fillId="0" borderId="2" xfId="0" applyFont="1" applyFill="1" applyBorder="1" applyAlignment="1">
      <alignment vertical="top"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xf numFmtId="0" fontId="4" fillId="0" borderId="0" xfId="0" applyFont="1" applyAlignment="1">
      <alignment wrapText="1"/>
    </xf>
    <xf numFmtId="0" fontId="4" fillId="2" borderId="2" xfId="0" applyFont="1" applyFill="1" applyBorder="1" applyAlignment="1">
      <alignment vertical="top" wrapText="1"/>
    </xf>
    <xf numFmtId="0" fontId="4" fillId="0" borderId="5" xfId="0" applyFont="1" applyFill="1" applyBorder="1" applyAlignment="1">
      <alignment vertical="top" wrapText="1"/>
    </xf>
    <xf numFmtId="0" fontId="4" fillId="0" borderId="5" xfId="0" applyFont="1" applyFill="1" applyBorder="1" applyAlignment="1">
      <alignment vertical="center" wrapText="1"/>
    </xf>
    <xf numFmtId="0" fontId="4" fillId="0" borderId="0" xfId="0" applyFont="1" applyFill="1"/>
    <xf numFmtId="0" fontId="11" fillId="0" borderId="2" xfId="0" applyFont="1" applyBorder="1" applyAlignment="1">
      <alignment vertical="top" wrapText="1"/>
    </xf>
    <xf numFmtId="0" fontId="11" fillId="2" borderId="2" xfId="0" applyFont="1" applyFill="1" applyBorder="1" applyAlignment="1">
      <alignment vertical="top" wrapText="1"/>
    </xf>
    <xf numFmtId="0" fontId="4" fillId="2" borderId="2" xfId="0" applyFont="1" applyFill="1" applyBorder="1" applyAlignment="1">
      <alignment horizontal="left" vertical="top" wrapText="1"/>
    </xf>
    <xf numFmtId="0" fontId="4" fillId="5" borderId="2" xfId="0" applyFont="1" applyFill="1" applyBorder="1"/>
    <xf numFmtId="0" fontId="11" fillId="0" borderId="2" xfId="0" applyFont="1" applyFill="1" applyBorder="1" applyAlignment="1">
      <alignment horizontal="right" vertical="center" wrapText="1"/>
    </xf>
    <xf numFmtId="0" fontId="4" fillId="5" borderId="2" xfId="0" applyFont="1" applyFill="1" applyBorder="1" applyAlignment="1">
      <alignment horizontal="left" vertical="top" wrapText="1"/>
    </xf>
    <xf numFmtId="1" fontId="11" fillId="5" borderId="2" xfId="0" applyNumberFormat="1" applyFont="1" applyFill="1" applyBorder="1" applyAlignment="1">
      <alignment horizontal="right" vertical="center" wrapText="1"/>
    </xf>
    <xf numFmtId="0" fontId="11" fillId="5" borderId="2" xfId="0" applyFont="1" applyFill="1" applyBorder="1" applyAlignment="1">
      <alignment horizontal="right" vertical="center" wrapText="1"/>
    </xf>
    <xf numFmtId="1" fontId="4" fillId="3" borderId="2" xfId="0" applyNumberFormat="1" applyFont="1" applyFill="1" applyBorder="1" applyAlignment="1">
      <alignment vertical="center" wrapText="1"/>
    </xf>
    <xf numFmtId="1" fontId="11" fillId="0" borderId="2" xfId="0" applyNumberFormat="1" applyFont="1" applyBorder="1" applyAlignment="1">
      <alignment horizontal="right" vertical="center" wrapText="1"/>
    </xf>
    <xf numFmtId="1" fontId="4" fillId="6" borderId="2" xfId="0" applyNumberFormat="1" applyFont="1" applyFill="1" applyBorder="1" applyAlignment="1">
      <alignment vertical="center" wrapText="1"/>
    </xf>
    <xf numFmtId="0" fontId="11" fillId="2" borderId="2" xfId="0" applyFont="1" applyFill="1" applyBorder="1" applyAlignment="1">
      <alignment horizontal="left" vertical="center" wrapText="1"/>
    </xf>
    <xf numFmtId="0" fontId="11" fillId="5" borderId="2" xfId="0" applyFont="1" applyFill="1" applyBorder="1" applyAlignment="1">
      <alignment wrapText="1"/>
    </xf>
    <xf numFmtId="0" fontId="11" fillId="5" borderId="2" xfId="0" applyFont="1" applyFill="1" applyBorder="1" applyAlignment="1">
      <alignment horizontal="right" wrapText="1"/>
    </xf>
    <xf numFmtId="0" fontId="6" fillId="0" borderId="2" xfId="0" applyFont="1" applyBorder="1" applyAlignment="1">
      <alignment horizontal="right" vertical="center" wrapText="1"/>
    </xf>
    <xf numFmtId="2" fontId="4" fillId="0" borderId="2" xfId="0" applyNumberFormat="1" applyFont="1" applyBorder="1"/>
    <xf numFmtId="0" fontId="11" fillId="0" borderId="2" xfId="0" applyFont="1" applyBorder="1" applyAlignment="1">
      <alignment horizontal="right" vertical="center" wrapText="1"/>
    </xf>
    <xf numFmtId="0" fontId="4" fillId="5" borderId="2" xfId="0" applyFont="1" applyFill="1" applyBorder="1" applyAlignment="1">
      <alignment vertical="center" wrapText="1"/>
    </xf>
    <xf numFmtId="0" fontId="4" fillId="9" borderId="2" xfId="0" applyFont="1" applyFill="1" applyBorder="1" applyAlignment="1">
      <alignment vertical="top" wrapText="1"/>
    </xf>
    <xf numFmtId="1" fontId="4" fillId="3" borderId="2" xfId="0" applyNumberFormat="1" applyFont="1" applyFill="1" applyBorder="1"/>
    <xf numFmtId="0" fontId="11" fillId="0" borderId="2" xfId="0" applyFont="1" applyFill="1" applyBorder="1" applyAlignment="1">
      <alignment horizontal="left" vertical="center" wrapText="1"/>
    </xf>
    <xf numFmtId="0" fontId="4" fillId="8" borderId="2" xfId="0" applyFont="1" applyFill="1" applyBorder="1"/>
    <xf numFmtId="0" fontId="4" fillId="9" borderId="2" xfId="0" applyFont="1" applyFill="1" applyBorder="1"/>
    <xf numFmtId="0" fontId="4" fillId="0" borderId="2" xfId="0" applyFont="1" applyBorder="1" applyAlignment="1">
      <alignment wrapText="1"/>
    </xf>
    <xf numFmtId="1" fontId="4" fillId="6" borderId="2" xfId="0" applyNumberFormat="1" applyFont="1" applyFill="1" applyBorder="1"/>
    <xf numFmtId="0" fontId="4" fillId="6" borderId="2" xfId="0" applyFont="1" applyFill="1" applyBorder="1"/>
    <xf numFmtId="0" fontId="4" fillId="0" borderId="2" xfId="0" applyFont="1" applyFill="1" applyBorder="1" applyAlignment="1">
      <alignment wrapText="1"/>
    </xf>
    <xf numFmtId="0" fontId="4" fillId="3" borderId="2" xfId="0" applyFont="1" applyFill="1" applyBorder="1"/>
    <xf numFmtId="0" fontId="6" fillId="5" borderId="2" xfId="0" applyFont="1" applyFill="1" applyBorder="1" applyAlignment="1">
      <alignment vertical="center" wrapText="1"/>
    </xf>
    <xf numFmtId="0" fontId="4" fillId="6" borderId="2" xfId="0" applyFont="1" applyFill="1" applyBorder="1" applyAlignment="1">
      <alignment wrapText="1"/>
    </xf>
    <xf numFmtId="0" fontId="4" fillId="6" borderId="2" xfId="0" applyFont="1" applyFill="1" applyBorder="1" applyAlignment="1">
      <alignment horizontal="left" vertical="top"/>
    </xf>
    <xf numFmtId="1" fontId="4" fillId="9" borderId="2" xfId="0" applyNumberFormat="1" applyFont="1" applyFill="1" applyBorder="1" applyAlignment="1">
      <alignment vertical="center" wrapText="1"/>
    </xf>
    <xf numFmtId="0" fontId="4" fillId="9" borderId="2" xfId="0" applyFont="1" applyFill="1" applyBorder="1" applyAlignment="1">
      <alignment vertical="center" wrapText="1"/>
    </xf>
    <xf numFmtId="1" fontId="4" fillId="3" borderId="2" xfId="0" applyNumberFormat="1" applyFont="1" applyFill="1" applyBorder="1" applyAlignment="1">
      <alignment vertical="center"/>
    </xf>
    <xf numFmtId="1" fontId="4" fillId="9" borderId="2" xfId="0" applyNumberFormat="1" applyFont="1" applyFill="1" applyBorder="1" applyAlignment="1">
      <alignment horizontal="right" vertical="center"/>
    </xf>
    <xf numFmtId="1" fontId="4" fillId="0" borderId="2" xfId="0" applyNumberFormat="1" applyFont="1" applyFill="1" applyBorder="1" applyAlignment="1">
      <alignment horizontal="right" vertical="center" wrapText="1"/>
    </xf>
    <xf numFmtId="1" fontId="4" fillId="0" borderId="5" xfId="0" applyNumberFormat="1" applyFont="1" applyFill="1" applyBorder="1" applyAlignment="1">
      <alignment horizontal="left" vertical="top" wrapText="1"/>
    </xf>
    <xf numFmtId="1" fontId="4" fillId="0" borderId="7" xfId="0" applyNumberFormat="1" applyFont="1" applyFill="1" applyBorder="1" applyAlignment="1">
      <alignment horizontal="left" vertical="top" wrapText="1"/>
    </xf>
    <xf numFmtId="1" fontId="4" fillId="0" borderId="2" xfId="0" applyNumberFormat="1" applyFont="1" applyBorder="1" applyAlignment="1">
      <alignment vertical="center"/>
    </xf>
    <xf numFmtId="1" fontId="4" fillId="6" borderId="2" xfId="0" applyNumberFormat="1" applyFont="1" applyFill="1" applyBorder="1" applyAlignment="1">
      <alignment vertical="top" wrapText="1"/>
    </xf>
    <xf numFmtId="1" fontId="4" fillId="6" borderId="2" xfId="0" applyNumberFormat="1" applyFont="1" applyFill="1" applyBorder="1" applyAlignment="1">
      <alignment horizontal="right" vertical="top" wrapText="1"/>
    </xf>
    <xf numFmtId="0" fontId="4" fillId="2" borderId="2" xfId="1" applyNumberFormat="1" applyFont="1" applyFill="1" applyBorder="1" applyAlignment="1">
      <alignment horizontal="right" vertical="center" wrapText="1"/>
    </xf>
    <xf numFmtId="1" fontId="5" fillId="8" borderId="2" xfId="0" applyNumberFormat="1" applyFont="1" applyFill="1" applyBorder="1" applyAlignment="1">
      <alignment horizontal="right" vertical="center" wrapText="1"/>
    </xf>
    <xf numFmtId="0" fontId="4" fillId="8" borderId="2" xfId="0" applyFont="1" applyFill="1" applyBorder="1" applyAlignment="1">
      <alignment horizontal="left" vertical="center" wrapText="1"/>
    </xf>
    <xf numFmtId="0" fontId="4" fillId="3" borderId="2" xfId="0" applyFont="1" applyFill="1" applyBorder="1" applyAlignment="1">
      <alignment horizontal="left" vertical="top" wrapText="1"/>
    </xf>
    <xf numFmtId="1" fontId="4" fillId="0" borderId="2" xfId="1" applyNumberFormat="1" applyFont="1" applyFill="1" applyBorder="1" applyAlignment="1">
      <alignment horizontal="right" vertical="center" wrapText="1"/>
    </xf>
    <xf numFmtId="2" fontId="4" fillId="6" borderId="2" xfId="0" applyNumberFormat="1" applyFont="1" applyFill="1" applyBorder="1" applyAlignment="1">
      <alignment horizontal="right" vertical="center" wrapText="1"/>
    </xf>
    <xf numFmtId="2" fontId="4" fillId="3" borderId="2" xfId="0" applyNumberFormat="1" applyFont="1" applyFill="1" applyBorder="1" applyAlignment="1">
      <alignment horizontal="right" vertical="center" wrapText="1"/>
    </xf>
    <xf numFmtId="4" fontId="4" fillId="0" borderId="2" xfId="0" applyNumberFormat="1" applyFont="1" applyBorder="1" applyAlignment="1">
      <alignment vertical="center" wrapText="1"/>
    </xf>
    <xf numFmtId="0" fontId="4" fillId="0" borderId="2" xfId="0" applyFont="1" applyBorder="1" applyAlignment="1">
      <alignment vertical="center" wrapText="1"/>
    </xf>
    <xf numFmtId="3" fontId="4" fillId="0" borderId="2" xfId="0" applyNumberFormat="1" applyFont="1" applyBorder="1" applyAlignment="1">
      <alignment vertical="center" wrapText="1"/>
    </xf>
    <xf numFmtId="1" fontId="4" fillId="0" borderId="2" xfId="0" applyNumberFormat="1" applyFont="1" applyBorder="1" applyAlignment="1">
      <alignment vertical="center" wrapText="1"/>
    </xf>
    <xf numFmtId="0" fontId="4" fillId="5" borderId="2" xfId="0" applyFont="1" applyFill="1" applyBorder="1" applyAlignment="1">
      <alignment vertical="top"/>
    </xf>
    <xf numFmtId="0" fontId="4" fillId="0" borderId="2" xfId="0" applyFont="1" applyFill="1" applyBorder="1" applyAlignment="1">
      <alignment horizontal="right" wrapText="1"/>
    </xf>
    <xf numFmtId="1" fontId="4" fillId="5" borderId="2" xfId="0" applyNumberFormat="1" applyFont="1" applyFill="1" applyBorder="1" applyAlignment="1">
      <alignment horizontal="right" wrapText="1"/>
    </xf>
    <xf numFmtId="2" fontId="4" fillId="5" borderId="2" xfId="0" applyNumberFormat="1" applyFont="1" applyFill="1" applyBorder="1" applyAlignment="1">
      <alignment horizontal="right" wrapText="1"/>
    </xf>
    <xf numFmtId="0" fontId="6" fillId="0" borderId="0" xfId="0" applyFont="1"/>
    <xf numFmtId="0" fontId="4" fillId="0" borderId="0" xfId="0" applyFont="1" applyAlignment="1">
      <alignment vertical="center"/>
    </xf>
    <xf numFmtId="0" fontId="4" fillId="5" borderId="2" xfId="0" applyFont="1" applyFill="1" applyBorder="1" applyAlignment="1">
      <alignment vertical="top" wrapText="1"/>
    </xf>
    <xf numFmtId="0" fontId="4" fillId="5" borderId="2" xfId="0" applyFont="1" applyFill="1" applyBorder="1" applyAlignment="1">
      <alignment horizontal="right"/>
    </xf>
    <xf numFmtId="0" fontId="6" fillId="5" borderId="2" xfId="0" applyFont="1" applyFill="1" applyBorder="1" applyAlignment="1">
      <alignment horizontal="right" vertical="center" wrapText="1"/>
    </xf>
    <xf numFmtId="0" fontId="11" fillId="0" borderId="5" xfId="0" applyFont="1" applyFill="1" applyBorder="1" applyAlignment="1">
      <alignment horizontal="right" vertical="center" wrapText="1"/>
    </xf>
    <xf numFmtId="43" fontId="4" fillId="0" borderId="2" xfId="0" applyNumberFormat="1" applyFont="1" applyFill="1" applyBorder="1" applyAlignment="1">
      <alignment vertical="top" wrapText="1"/>
    </xf>
    <xf numFmtId="1" fontId="5" fillId="8" borderId="6" xfId="0" applyNumberFormat="1" applyFont="1" applyFill="1" applyBorder="1" applyAlignment="1">
      <alignment vertical="center" wrapText="1"/>
    </xf>
    <xf numFmtId="1" fontId="5" fillId="8" borderId="7" xfId="0" applyNumberFormat="1" applyFont="1" applyFill="1" applyBorder="1" applyAlignment="1">
      <alignment vertical="center" wrapText="1"/>
    </xf>
    <xf numFmtId="1" fontId="4" fillId="0" borderId="0" xfId="0" applyNumberFormat="1" applyFont="1"/>
    <xf numFmtId="164" fontId="4" fillId="0" borderId="0" xfId="0" applyNumberFormat="1" applyFont="1"/>
    <xf numFmtId="0" fontId="4" fillId="6" borderId="2" xfId="0" applyFont="1" applyFill="1" applyBorder="1" applyAlignment="1">
      <alignment horizontal="left" vertical="top" wrapText="1"/>
    </xf>
    <xf numFmtId="2" fontId="5" fillId="8" borderId="2" xfId="0"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0" fontId="4" fillId="0" borderId="0" xfId="0" applyFont="1" applyAlignment="1">
      <alignment horizontal="right" wrapText="1"/>
    </xf>
    <xf numFmtId="0" fontId="5" fillId="0" borderId="12" xfId="0" applyFont="1" applyBorder="1" applyAlignment="1">
      <alignment horizontal="center" wrapText="1"/>
    </xf>
    <xf numFmtId="0" fontId="5" fillId="8" borderId="2" xfId="0" applyFont="1" applyFill="1" applyBorder="1" applyAlignment="1">
      <alignment horizontal="center" vertical="center" wrapText="1"/>
    </xf>
    <xf numFmtId="0" fontId="5" fillId="8" borderId="2" xfId="0" applyFont="1" applyFill="1" applyBorder="1" applyAlignment="1">
      <alignment vertical="center" wrapText="1"/>
    </xf>
    <xf numFmtId="2" fontId="5" fillId="8" borderId="2" xfId="0" applyNumberFormat="1" applyFont="1" applyFill="1" applyBorder="1" applyAlignment="1">
      <alignment horizontal="center" vertical="center"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6" borderId="6" xfId="0" applyFont="1" applyFill="1" applyBorder="1" applyAlignment="1">
      <alignment vertical="top" wrapText="1"/>
    </xf>
    <xf numFmtId="0" fontId="4" fillId="6" borderId="7" xfId="0" applyFont="1" applyFill="1" applyBorder="1" applyAlignment="1">
      <alignment vertical="top" wrapText="1"/>
    </xf>
    <xf numFmtId="0" fontId="4" fillId="9" borderId="10" xfId="0" applyFont="1" applyFill="1" applyBorder="1" applyAlignment="1">
      <alignment horizontal="left" vertical="center" wrapText="1"/>
    </xf>
    <xf numFmtId="0" fontId="4" fillId="9" borderId="12"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7" borderId="5" xfId="0" applyFont="1" applyFill="1" applyBorder="1" applyAlignment="1">
      <alignment horizontal="left" vertical="center" wrapText="1"/>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4" fillId="9" borderId="8" xfId="0" applyFont="1" applyFill="1" applyBorder="1" applyAlignment="1">
      <alignment vertical="center" wrapText="1"/>
    </xf>
    <xf numFmtId="0" fontId="4" fillId="9" borderId="13" xfId="0" applyFont="1" applyFill="1" applyBorder="1" applyAlignment="1">
      <alignment vertical="center" wrapText="1"/>
    </xf>
    <xf numFmtId="0" fontId="4" fillId="9" borderId="9" xfId="0" applyFont="1" applyFill="1" applyBorder="1" applyAlignment="1">
      <alignment vertical="center" wrapText="1"/>
    </xf>
    <xf numFmtId="0" fontId="5" fillId="8" borderId="2" xfId="0" applyFont="1" applyFill="1" applyBorder="1" applyAlignment="1">
      <alignment horizontal="left" vertical="center" wrapText="1"/>
    </xf>
    <xf numFmtId="0" fontId="4" fillId="6" borderId="2" xfId="0" applyFont="1" applyFill="1" applyBorder="1" applyAlignment="1">
      <alignment horizontal="left" vertical="top" wrapText="1"/>
    </xf>
    <xf numFmtId="0" fontId="4" fillId="3" borderId="2" xfId="0" applyFont="1" applyFill="1" applyBorder="1" applyAlignment="1">
      <alignment horizontal="left" vertical="center" wrapText="1"/>
    </xf>
    <xf numFmtId="0" fontId="4" fillId="6" borderId="2" xfId="0" applyFont="1" applyFill="1" applyBorder="1" applyAlignment="1">
      <alignment vertical="top" wrapText="1"/>
    </xf>
    <xf numFmtId="0" fontId="4" fillId="6" borderId="5"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9" borderId="5" xfId="0" applyFont="1" applyFill="1" applyBorder="1" applyAlignment="1">
      <alignment horizontal="left" vertical="top" wrapText="1"/>
    </xf>
    <xf numFmtId="0" fontId="4" fillId="9" borderId="6" xfId="0" applyFont="1" applyFill="1" applyBorder="1" applyAlignment="1">
      <alignment horizontal="left" vertical="top" wrapText="1"/>
    </xf>
    <xf numFmtId="0" fontId="4" fillId="9" borderId="7" xfId="0" applyFont="1" applyFill="1" applyBorder="1" applyAlignment="1">
      <alignment horizontal="left" vertical="top" wrapText="1"/>
    </xf>
    <xf numFmtId="1" fontId="4" fillId="6" borderId="5" xfId="0" applyNumberFormat="1" applyFont="1" applyFill="1" applyBorder="1" applyAlignment="1">
      <alignment horizontal="left" vertical="top" wrapText="1"/>
    </xf>
    <xf numFmtId="1" fontId="4" fillId="6" borderId="7" xfId="0" applyNumberFormat="1" applyFont="1" applyFill="1" applyBorder="1" applyAlignment="1">
      <alignment horizontal="left" vertical="top" wrapText="1"/>
    </xf>
    <xf numFmtId="0" fontId="4" fillId="3" borderId="5" xfId="0" applyFont="1" applyFill="1" applyBorder="1" applyAlignment="1">
      <alignment horizontal="left" vertical="top" wrapText="1"/>
    </xf>
    <xf numFmtId="1" fontId="4" fillId="3" borderId="5" xfId="0" applyNumberFormat="1"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5" fillId="8" borderId="8" xfId="0" applyFont="1" applyFill="1" applyBorder="1" applyAlignment="1">
      <alignment horizontal="right" vertical="center"/>
    </xf>
    <xf numFmtId="0" fontId="5" fillId="8" borderId="13" xfId="0" applyFont="1" applyFill="1" applyBorder="1" applyAlignment="1">
      <alignment horizontal="right" vertical="center"/>
    </xf>
    <xf numFmtId="0" fontId="5" fillId="8" borderId="9" xfId="0" applyFont="1" applyFill="1" applyBorder="1" applyAlignment="1">
      <alignment horizontal="right" vertical="center"/>
    </xf>
    <xf numFmtId="0" fontId="5" fillId="8" borderId="5"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5" xfId="0" applyFont="1" applyFill="1" applyBorder="1" applyAlignment="1">
      <alignment horizontal="right" vertical="center" wrapText="1"/>
    </xf>
    <xf numFmtId="0" fontId="5" fillId="8" borderId="6" xfId="0" applyFont="1" applyFill="1" applyBorder="1" applyAlignment="1">
      <alignment horizontal="right" vertical="center" wrapText="1"/>
    </xf>
    <xf numFmtId="0" fontId="5" fillId="8" borderId="7" xfId="0" applyFont="1" applyFill="1" applyBorder="1" applyAlignment="1">
      <alignment horizontal="right" vertical="center" wrapText="1"/>
    </xf>
    <xf numFmtId="2" fontId="4" fillId="0" borderId="14" xfId="0" applyNumberFormat="1" applyFont="1" applyBorder="1" applyAlignment="1">
      <alignment horizontal="left" wrapText="1"/>
    </xf>
    <xf numFmtId="2" fontId="4" fillId="0" borderId="0" xfId="0" applyNumberFormat="1" applyFont="1" applyBorder="1" applyAlignment="1">
      <alignment horizontal="left" wrapText="1"/>
    </xf>
    <xf numFmtId="0" fontId="5" fillId="8" borderId="7" xfId="0" applyFont="1" applyFill="1" applyBorder="1" applyAlignment="1">
      <alignment horizontal="center" vertical="center"/>
    </xf>
    <xf numFmtId="0" fontId="4" fillId="3" borderId="2" xfId="0" applyFont="1" applyFill="1" applyBorder="1" applyAlignment="1">
      <alignment horizontal="right" vertical="center" wrapText="1"/>
    </xf>
    <xf numFmtId="0" fontId="4" fillId="0" borderId="2" xfId="0" applyFont="1" applyBorder="1" applyAlignment="1">
      <alignment horizontal="right" vertical="center" wrapText="1"/>
    </xf>
    <xf numFmtId="0" fontId="4" fillId="0" borderId="2" xfId="0" applyFont="1" applyBorder="1"/>
    <xf numFmtId="1" fontId="11" fillId="0" borderId="2" xfId="0" applyNumberFormat="1" applyFont="1" applyBorder="1" applyAlignment="1">
      <alignment horizontal="right" vertical="center" wrapText="1"/>
    </xf>
    <xf numFmtId="0" fontId="11" fillId="5" borderId="2" xfId="0" applyFont="1" applyFill="1" applyBorder="1" applyAlignment="1">
      <alignment wrapText="1"/>
    </xf>
    <xf numFmtId="0" fontId="11" fillId="0" borderId="2" xfId="0" applyFont="1" applyBorder="1" applyAlignment="1">
      <alignment horizontal="right" vertical="center" wrapText="1"/>
    </xf>
    <xf numFmtId="1" fontId="4" fillId="3" borderId="2" xfId="0" applyNumberFormat="1" applyFont="1" applyFill="1" applyBorder="1"/>
    <xf numFmtId="0" fontId="6" fillId="0" borderId="2" xfId="0" applyFont="1" applyBorder="1" applyAlignment="1">
      <alignment horizontal="lef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1" fontId="4" fillId="0" borderId="2" xfId="0" applyNumberFormat="1"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cellXfs>
  <cellStyles count="5">
    <cellStyle name="Comma" xfId="1" builtinId="3"/>
    <cellStyle name="Comma 2" xfId="4" xr:uid="{8B68E415-E920-4889-8FD4-2B5A71045F30}"/>
    <cellStyle name="Normal" xfId="0" builtinId="0"/>
    <cellStyle name="Normal 2" xfId="2" xr:uid="{7E3DF9CE-DD0B-487F-85FC-59974A21C43D}"/>
    <cellStyle name="Normal 2 2 2" xfId="3" xr:uid="{5ABFA04C-CDFC-4C4E-9519-A7B84CF04D4B}"/>
  </cellStyles>
  <dxfs count="0"/>
  <tableStyles count="0" defaultTableStyle="TableStyleMedium2" defaultPivotStyle="PivotStyleLight16"/>
  <colors>
    <mruColors>
      <color rgb="FFCCCCFF"/>
      <color rgb="FF9999FF"/>
      <color rgb="FFCC99FF"/>
      <color rgb="FF9933FF"/>
      <color rgb="FFDDD9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96"/>
  <sheetViews>
    <sheetView tabSelected="1" zoomScale="72" zoomScaleNormal="72" workbookViewId="0">
      <pane ySplit="3708" topLeftCell="A210" activePane="bottomLeft"/>
      <selection activeCell="D5" sqref="D5:I5"/>
      <selection pane="bottomLeft" activeCell="B181" sqref="B181:L182"/>
    </sheetView>
  </sheetViews>
  <sheetFormatPr defaultColWidth="8.88671875" defaultRowHeight="13.2" x14ac:dyDescent="0.25"/>
  <cols>
    <col min="1" max="1" width="13.33203125" style="36" customWidth="1"/>
    <col min="2" max="2" width="27.5546875" style="152" customWidth="1"/>
    <col min="3" max="3" width="27.6640625" style="153" customWidth="1"/>
    <col min="4" max="4" width="14" style="71" customWidth="1"/>
    <col min="5" max="5" width="16.109375" style="71" customWidth="1"/>
    <col min="6" max="6" width="12.33203125" style="71" customWidth="1"/>
    <col min="7" max="7" width="14.33203125" style="71" customWidth="1"/>
    <col min="8" max="8" width="18.6640625" style="71" customWidth="1"/>
    <col min="9" max="9" width="16" style="71" customWidth="1"/>
    <col min="10" max="10" width="14.6640625" style="71" customWidth="1"/>
    <col min="11" max="11" width="11.44140625" style="71" customWidth="1"/>
    <col min="12" max="12" width="27.109375" style="36" customWidth="1"/>
    <col min="13" max="13" width="8.88671875" style="36"/>
    <col min="14" max="14" width="14" style="36" customWidth="1"/>
    <col min="15" max="21" width="8.88671875" style="36"/>
    <col min="22" max="22" width="15.33203125" style="36" customWidth="1"/>
    <col min="23" max="23" width="14.33203125" style="36" customWidth="1"/>
    <col min="24" max="16384" width="8.88671875" style="36"/>
  </cols>
  <sheetData>
    <row r="1" spans="1:29" ht="36.6" customHeight="1" x14ac:dyDescent="0.25">
      <c r="A1" s="166" t="s">
        <v>33</v>
      </c>
      <c r="B1" s="166"/>
      <c r="C1" s="166"/>
      <c r="D1" s="166"/>
      <c r="E1" s="166"/>
      <c r="F1" s="166"/>
      <c r="G1" s="166"/>
      <c r="H1" s="166"/>
      <c r="I1" s="166"/>
      <c r="J1" s="166"/>
      <c r="K1" s="166"/>
      <c r="L1" s="166"/>
    </row>
    <row r="2" spans="1:29" ht="49.35" customHeight="1" x14ac:dyDescent="0.25">
      <c r="A2" s="167" t="s">
        <v>24</v>
      </c>
      <c r="B2" s="167"/>
      <c r="C2" s="167"/>
      <c r="D2" s="167"/>
      <c r="E2" s="167"/>
      <c r="F2" s="167"/>
      <c r="G2" s="167"/>
      <c r="H2" s="167"/>
      <c r="I2" s="167"/>
      <c r="J2" s="167"/>
      <c r="K2" s="167"/>
      <c r="L2" s="167"/>
      <c r="V2" s="161"/>
      <c r="W2" s="161"/>
      <c r="X2" s="161"/>
      <c r="Y2" s="161"/>
      <c r="Z2" s="161"/>
      <c r="AA2" s="161"/>
      <c r="AB2" s="161"/>
    </row>
    <row r="3" spans="1:29" ht="42" customHeight="1" x14ac:dyDescent="0.25">
      <c r="A3" s="186" t="s">
        <v>46</v>
      </c>
      <c r="B3" s="186" t="s">
        <v>2</v>
      </c>
      <c r="C3" s="169" t="s">
        <v>29</v>
      </c>
      <c r="D3" s="170" t="s">
        <v>0</v>
      </c>
      <c r="E3" s="170"/>
      <c r="F3" s="170" t="s">
        <v>75</v>
      </c>
      <c r="G3" s="170"/>
      <c r="H3" s="170"/>
      <c r="I3" s="170"/>
      <c r="J3" s="170" t="s">
        <v>1</v>
      </c>
      <c r="K3" s="170" t="s">
        <v>15</v>
      </c>
      <c r="L3" s="178" t="s">
        <v>28</v>
      </c>
      <c r="V3" s="161"/>
      <c r="W3" s="161"/>
      <c r="X3" s="161"/>
      <c r="Y3" s="161"/>
      <c r="Z3" s="161"/>
      <c r="AA3" s="161"/>
      <c r="AB3" s="161"/>
      <c r="AC3" s="161"/>
    </row>
    <row r="4" spans="1:29" ht="65.25" customHeight="1" x14ac:dyDescent="0.25">
      <c r="A4" s="186"/>
      <c r="B4" s="186"/>
      <c r="C4" s="169"/>
      <c r="D4" s="37" t="s">
        <v>3</v>
      </c>
      <c r="E4" s="37" t="s">
        <v>20</v>
      </c>
      <c r="F4" s="164" t="s">
        <v>3</v>
      </c>
      <c r="G4" s="164" t="s">
        <v>20</v>
      </c>
      <c r="H4" s="38" t="s">
        <v>4</v>
      </c>
      <c r="I4" s="38" t="s">
        <v>5</v>
      </c>
      <c r="J4" s="170"/>
      <c r="K4" s="170"/>
      <c r="L4" s="179"/>
      <c r="W4" s="162"/>
    </row>
    <row r="5" spans="1:29" s="42" customFormat="1" ht="24" customHeight="1" x14ac:dyDescent="0.3">
      <c r="A5" s="180" t="s">
        <v>6</v>
      </c>
      <c r="B5" s="181"/>
      <c r="C5" s="182"/>
      <c r="D5" s="39">
        <f>D6+D15+D20+D22+D24</f>
        <v>26038570</v>
      </c>
      <c r="E5" s="39">
        <f t="shared" ref="E5:I5" si="0">E6+E15+E20+E22+E24</f>
        <v>22113752</v>
      </c>
      <c r="F5" s="39">
        <f t="shared" si="0"/>
        <v>10000</v>
      </c>
      <c r="G5" s="39">
        <f t="shared" si="0"/>
        <v>2170095</v>
      </c>
      <c r="H5" s="39">
        <f t="shared" si="0"/>
        <v>8553337</v>
      </c>
      <c r="I5" s="39">
        <f t="shared" si="0"/>
        <v>7298129.6799999997</v>
      </c>
      <c r="J5" s="40"/>
      <c r="K5" s="40"/>
      <c r="L5" s="41"/>
      <c r="N5" s="43"/>
    </row>
    <row r="6" spans="1:29" s="42" customFormat="1" ht="26.4" x14ac:dyDescent="0.3">
      <c r="A6" s="44"/>
      <c r="B6" s="44"/>
      <c r="C6" s="44" t="s">
        <v>66</v>
      </c>
      <c r="D6" s="45">
        <f>D7+D8+D9+D10+D11+D12+D13+D14</f>
        <v>13685383</v>
      </c>
      <c r="E6" s="45">
        <f t="shared" ref="E6:I6" si="1">E7+E8+E9+E10+E11+E12+E13+E14</f>
        <v>8692248</v>
      </c>
      <c r="F6" s="45">
        <f t="shared" si="1"/>
        <v>10000</v>
      </c>
      <c r="G6" s="45">
        <f t="shared" si="1"/>
        <v>2010095</v>
      </c>
      <c r="H6" s="45">
        <f t="shared" si="1"/>
        <v>7953337</v>
      </c>
      <c r="I6" s="45">
        <f t="shared" si="1"/>
        <v>7298129.6799999997</v>
      </c>
      <c r="J6" s="46"/>
      <c r="K6" s="46"/>
      <c r="L6" s="25"/>
      <c r="W6" s="43"/>
    </row>
    <row r="7" spans="1:29" s="42" customFormat="1" ht="27" x14ac:dyDescent="0.3">
      <c r="A7" s="47"/>
      <c r="B7" s="48"/>
      <c r="C7" s="49" t="s">
        <v>26</v>
      </c>
      <c r="D7" s="50">
        <f t="shared" ref="D7:I7" si="2">D31+D52+D55+D61+D67+D76+D85+D111+D114+D118+D133+D169+D173+D176+D186+D248+D73+D87+D125+D142+D148+D190+D242+D257+D294+D86+D187</f>
        <v>1374723</v>
      </c>
      <c r="E7" s="50">
        <f t="shared" si="2"/>
        <v>1329330</v>
      </c>
      <c r="F7" s="50">
        <f t="shared" si="2"/>
        <v>0</v>
      </c>
      <c r="G7" s="50">
        <f t="shared" si="2"/>
        <v>0</v>
      </c>
      <c r="H7" s="50">
        <f t="shared" si="2"/>
        <v>0</v>
      </c>
      <c r="I7" s="50">
        <f t="shared" si="2"/>
        <v>0</v>
      </c>
      <c r="J7" s="3"/>
      <c r="K7" s="3"/>
      <c r="L7" s="26"/>
      <c r="V7" s="43"/>
    </row>
    <row r="8" spans="1:29" s="42" customFormat="1" ht="57" customHeight="1" x14ac:dyDescent="0.3">
      <c r="A8" s="51"/>
      <c r="B8" s="52"/>
      <c r="C8" s="53" t="s">
        <v>165</v>
      </c>
      <c r="D8" s="2">
        <f t="shared" ref="D8:I8" si="3">D34+D48+D59+D70+D79+D82+D91+D129+D151+D155+D193+D231+D273+D280</f>
        <v>7122448</v>
      </c>
      <c r="E8" s="2">
        <f t="shared" si="3"/>
        <v>4448359</v>
      </c>
      <c r="F8" s="2">
        <f t="shared" si="3"/>
        <v>0</v>
      </c>
      <c r="G8" s="2">
        <f t="shared" si="3"/>
        <v>0</v>
      </c>
      <c r="H8" s="2">
        <f t="shared" si="3"/>
        <v>0</v>
      </c>
      <c r="I8" s="2">
        <f t="shared" si="3"/>
        <v>4448358.84</v>
      </c>
      <c r="J8" s="3"/>
      <c r="K8" s="3"/>
      <c r="L8" s="54"/>
    </row>
    <row r="9" spans="1:29" s="42" customFormat="1" ht="40.5" customHeight="1" x14ac:dyDescent="0.3">
      <c r="A9" s="51"/>
      <c r="B9" s="52"/>
      <c r="C9" s="53" t="s">
        <v>166</v>
      </c>
      <c r="D9" s="2">
        <f t="shared" ref="D9:I9" si="4">D49+D60+D92+D152+D156+D232+D260+D281</f>
        <v>1590587</v>
      </c>
      <c r="E9" s="2">
        <f t="shared" si="4"/>
        <v>1387514</v>
      </c>
      <c r="F9" s="2">
        <f t="shared" si="4"/>
        <v>0</v>
      </c>
      <c r="G9" s="2">
        <f t="shared" si="4"/>
        <v>0</v>
      </c>
      <c r="H9" s="2">
        <f t="shared" si="4"/>
        <v>0</v>
      </c>
      <c r="I9" s="2">
        <f t="shared" si="4"/>
        <v>1387513.84</v>
      </c>
      <c r="J9" s="3"/>
      <c r="K9" s="3"/>
      <c r="L9" s="55"/>
    </row>
    <row r="10" spans="1:29" s="42" customFormat="1" ht="44.25" customHeight="1" x14ac:dyDescent="0.3">
      <c r="A10" s="51"/>
      <c r="B10" s="52"/>
      <c r="C10" s="53" t="s">
        <v>167</v>
      </c>
      <c r="D10" s="2">
        <f t="shared" ref="D10:I10" si="5">D93+D97+D101+D105+D108+D157+D210+D228+D94+D98+D102+D158+D211</f>
        <v>1949580</v>
      </c>
      <c r="E10" s="2">
        <f t="shared" si="5"/>
        <v>1462257</v>
      </c>
      <c r="F10" s="2">
        <f t="shared" si="5"/>
        <v>0</v>
      </c>
      <c r="G10" s="2">
        <f t="shared" si="5"/>
        <v>0</v>
      </c>
      <c r="H10" s="2">
        <f t="shared" si="5"/>
        <v>0</v>
      </c>
      <c r="I10" s="2">
        <f t="shared" si="5"/>
        <v>1462257</v>
      </c>
      <c r="J10" s="3"/>
      <c r="K10" s="3"/>
      <c r="L10" s="55"/>
    </row>
    <row r="11" spans="1:29" s="42" customFormat="1" ht="54" customHeight="1" x14ac:dyDescent="0.3">
      <c r="A11" s="51"/>
      <c r="B11" s="52"/>
      <c r="C11" s="53" t="s">
        <v>186</v>
      </c>
      <c r="D11" s="2">
        <f t="shared" ref="D11:I11" si="6">D136+D276+D287+D291</f>
        <v>1341666</v>
      </c>
      <c r="E11" s="2">
        <f t="shared" si="6"/>
        <v>0</v>
      </c>
      <c r="F11" s="2">
        <f t="shared" si="6"/>
        <v>0</v>
      </c>
      <c r="G11" s="2">
        <f t="shared" si="6"/>
        <v>7500</v>
      </c>
      <c r="H11" s="2">
        <f t="shared" si="6"/>
        <v>30000</v>
      </c>
      <c r="I11" s="2">
        <f t="shared" si="6"/>
        <v>0</v>
      </c>
      <c r="J11" s="3"/>
      <c r="K11" s="3"/>
      <c r="L11" s="55"/>
    </row>
    <row r="12" spans="1:29" s="42" customFormat="1" ht="54" customHeight="1" x14ac:dyDescent="0.3">
      <c r="A12" s="51"/>
      <c r="B12" s="52"/>
      <c r="C12" s="53" t="s">
        <v>185</v>
      </c>
      <c r="D12" s="2">
        <f>D288</f>
        <v>0</v>
      </c>
      <c r="E12" s="2">
        <f t="shared" ref="E12:I12" si="7">E288</f>
        <v>0</v>
      </c>
      <c r="F12" s="2">
        <f t="shared" si="7"/>
        <v>10000</v>
      </c>
      <c r="G12" s="2">
        <f t="shared" si="7"/>
        <v>1300000</v>
      </c>
      <c r="H12" s="2">
        <f t="shared" si="7"/>
        <v>5215000</v>
      </c>
      <c r="I12" s="2">
        <f t="shared" si="7"/>
        <v>0</v>
      </c>
      <c r="J12" s="3"/>
      <c r="K12" s="3"/>
      <c r="L12" s="55"/>
    </row>
    <row r="13" spans="1:29" s="42" customFormat="1" ht="40.200000000000003" x14ac:dyDescent="0.3">
      <c r="A13" s="51"/>
      <c r="B13" s="52"/>
      <c r="C13" s="49" t="s">
        <v>172</v>
      </c>
      <c r="D13" s="2">
        <f t="shared" ref="D13:I13" si="8">D41+D236</f>
        <v>73881</v>
      </c>
      <c r="E13" s="2">
        <f t="shared" si="8"/>
        <v>64788</v>
      </c>
      <c r="F13" s="2">
        <f t="shared" si="8"/>
        <v>0</v>
      </c>
      <c r="G13" s="2">
        <f t="shared" si="8"/>
        <v>0</v>
      </c>
      <c r="H13" s="2">
        <f t="shared" si="8"/>
        <v>0</v>
      </c>
      <c r="I13" s="2">
        <f t="shared" si="8"/>
        <v>0</v>
      </c>
      <c r="J13" s="3"/>
      <c r="K13" s="3"/>
      <c r="L13" s="55"/>
    </row>
    <row r="14" spans="1:29" s="42" customFormat="1" ht="60" customHeight="1" x14ac:dyDescent="0.3">
      <c r="A14" s="51"/>
      <c r="B14" s="52"/>
      <c r="C14" s="49" t="s">
        <v>25</v>
      </c>
      <c r="D14" s="2">
        <f>D126</f>
        <v>232498</v>
      </c>
      <c r="E14" s="2">
        <f t="shared" ref="E14:I14" si="9">E126</f>
        <v>0</v>
      </c>
      <c r="F14" s="2">
        <f t="shared" si="9"/>
        <v>0</v>
      </c>
      <c r="G14" s="2">
        <f t="shared" si="9"/>
        <v>702595</v>
      </c>
      <c r="H14" s="2">
        <f t="shared" si="9"/>
        <v>2708337</v>
      </c>
      <c r="I14" s="2">
        <f t="shared" si="9"/>
        <v>0</v>
      </c>
      <c r="J14" s="56" t="s">
        <v>14</v>
      </c>
      <c r="K14" s="56"/>
      <c r="L14" s="55"/>
    </row>
    <row r="15" spans="1:29" s="42" customFormat="1" ht="14.4" x14ac:dyDescent="0.3">
      <c r="A15" s="44"/>
      <c r="B15" s="44"/>
      <c r="C15" s="44" t="s">
        <v>126</v>
      </c>
      <c r="D15" s="45">
        <f>D16+D18+D19+D17</f>
        <v>1036993</v>
      </c>
      <c r="E15" s="45">
        <f t="shared" ref="E15:I15" si="10">E16+E18+E19+E17</f>
        <v>869032</v>
      </c>
      <c r="F15" s="45">
        <f t="shared" si="10"/>
        <v>0</v>
      </c>
      <c r="G15" s="45">
        <f t="shared" si="10"/>
        <v>160000</v>
      </c>
      <c r="H15" s="45">
        <f t="shared" si="10"/>
        <v>600000</v>
      </c>
      <c r="I15" s="45">
        <f t="shared" si="10"/>
        <v>0</v>
      </c>
      <c r="J15" s="57"/>
      <c r="K15" s="57"/>
      <c r="L15" s="58"/>
    </row>
    <row r="16" spans="1:29" s="42" customFormat="1" ht="79.2" x14ac:dyDescent="0.3">
      <c r="A16" s="51"/>
      <c r="B16" s="52"/>
      <c r="C16" s="1" t="s">
        <v>176</v>
      </c>
      <c r="D16" s="2">
        <f>D37</f>
        <v>750000</v>
      </c>
      <c r="E16" s="2">
        <f t="shared" ref="E16:I16" si="11">E37</f>
        <v>750000</v>
      </c>
      <c r="F16" s="2">
        <f t="shared" si="11"/>
        <v>0</v>
      </c>
      <c r="G16" s="2">
        <f t="shared" si="11"/>
        <v>0</v>
      </c>
      <c r="H16" s="2">
        <f t="shared" si="11"/>
        <v>0</v>
      </c>
      <c r="I16" s="2">
        <f t="shared" si="11"/>
        <v>0</v>
      </c>
      <c r="J16" s="3"/>
      <c r="K16" s="3"/>
      <c r="L16" s="55"/>
    </row>
    <row r="17" spans="1:17" s="42" customFormat="1" ht="79.2" x14ac:dyDescent="0.3">
      <c r="A17" s="51"/>
      <c r="B17" s="52"/>
      <c r="C17" s="1" t="s">
        <v>175</v>
      </c>
      <c r="D17" s="34">
        <f>D38</f>
        <v>0</v>
      </c>
      <c r="E17" s="34">
        <f t="shared" ref="E17:I17" si="12">E38</f>
        <v>0</v>
      </c>
      <c r="F17" s="34">
        <f t="shared" si="12"/>
        <v>0</v>
      </c>
      <c r="G17" s="34">
        <f t="shared" si="12"/>
        <v>150000</v>
      </c>
      <c r="H17" s="34">
        <f t="shared" si="12"/>
        <v>600000</v>
      </c>
      <c r="I17" s="34">
        <f t="shared" si="12"/>
        <v>0</v>
      </c>
      <c r="J17" s="3" t="s">
        <v>22</v>
      </c>
      <c r="K17" s="3"/>
      <c r="L17" s="55"/>
    </row>
    <row r="18" spans="1:17" s="42" customFormat="1" ht="52.8" x14ac:dyDescent="0.3">
      <c r="A18" s="51"/>
      <c r="B18" s="52"/>
      <c r="C18" s="1" t="s">
        <v>127</v>
      </c>
      <c r="D18" s="2">
        <f t="shared" ref="D18:I18" si="13">D224+D267</f>
        <v>267609</v>
      </c>
      <c r="E18" s="2">
        <f t="shared" si="13"/>
        <v>99648</v>
      </c>
      <c r="F18" s="2">
        <f t="shared" si="13"/>
        <v>0</v>
      </c>
      <c r="G18" s="2">
        <f t="shared" si="13"/>
        <v>10000</v>
      </c>
      <c r="H18" s="2">
        <f t="shared" si="13"/>
        <v>0</v>
      </c>
      <c r="I18" s="2">
        <f t="shared" si="13"/>
        <v>0</v>
      </c>
      <c r="J18" s="3"/>
      <c r="K18" s="3"/>
      <c r="L18" s="55"/>
    </row>
    <row r="19" spans="1:17" s="42" customFormat="1" ht="67.95" customHeight="1" x14ac:dyDescent="0.3">
      <c r="A19" s="51"/>
      <c r="B19" s="52"/>
      <c r="C19" s="1" t="s">
        <v>174</v>
      </c>
      <c r="D19" s="2">
        <f t="shared" ref="D19:I19" si="14">D223</f>
        <v>19384</v>
      </c>
      <c r="E19" s="2">
        <f t="shared" si="14"/>
        <v>19384</v>
      </c>
      <c r="F19" s="2">
        <f t="shared" si="14"/>
        <v>0</v>
      </c>
      <c r="G19" s="2">
        <f t="shared" si="14"/>
        <v>0</v>
      </c>
      <c r="H19" s="2">
        <f t="shared" si="14"/>
        <v>0</v>
      </c>
      <c r="I19" s="2">
        <f t="shared" si="14"/>
        <v>0</v>
      </c>
      <c r="J19" s="3"/>
      <c r="K19" s="3"/>
      <c r="L19" s="55"/>
    </row>
    <row r="20" spans="1:17" s="42" customFormat="1" ht="26.4" x14ac:dyDescent="0.3">
      <c r="A20" s="44"/>
      <c r="B20" s="44"/>
      <c r="C20" s="44" t="s">
        <v>145</v>
      </c>
      <c r="D20" s="45">
        <f t="shared" ref="D20:I20" si="15">D21</f>
        <v>230522</v>
      </c>
      <c r="E20" s="45">
        <f t="shared" si="15"/>
        <v>0</v>
      </c>
      <c r="F20" s="45">
        <f t="shared" si="15"/>
        <v>0</v>
      </c>
      <c r="G20" s="45">
        <f t="shared" si="15"/>
        <v>0</v>
      </c>
      <c r="H20" s="45">
        <f t="shared" si="15"/>
        <v>0</v>
      </c>
      <c r="I20" s="45">
        <f t="shared" si="15"/>
        <v>0</v>
      </c>
      <c r="J20" s="46"/>
      <c r="K20" s="46"/>
      <c r="L20" s="58"/>
      <c r="N20" s="13"/>
    </row>
    <row r="21" spans="1:17" s="42" customFormat="1" ht="60.6" customHeight="1" x14ac:dyDescent="0.3">
      <c r="A21" s="51"/>
      <c r="B21" s="52"/>
      <c r="C21" s="60" t="s">
        <v>146</v>
      </c>
      <c r="D21" s="2">
        <f t="shared" ref="D21:I21" si="16">D264</f>
        <v>230522</v>
      </c>
      <c r="E21" s="2">
        <f t="shared" si="16"/>
        <v>0</v>
      </c>
      <c r="F21" s="2">
        <f t="shared" si="16"/>
        <v>0</v>
      </c>
      <c r="G21" s="2">
        <f t="shared" si="16"/>
        <v>0</v>
      </c>
      <c r="H21" s="2">
        <f t="shared" si="16"/>
        <v>0</v>
      </c>
      <c r="I21" s="2">
        <f t="shared" si="16"/>
        <v>0</v>
      </c>
      <c r="J21" s="3"/>
      <c r="K21" s="3"/>
      <c r="L21" s="55"/>
    </row>
    <row r="22" spans="1:17" s="42" customFormat="1" ht="14.4" x14ac:dyDescent="0.3">
      <c r="A22" s="44"/>
      <c r="B22" s="44"/>
      <c r="C22" s="44" t="s">
        <v>95</v>
      </c>
      <c r="D22" s="45">
        <f t="shared" ref="D22:I22" si="17">D23</f>
        <v>11079622</v>
      </c>
      <c r="E22" s="45">
        <f t="shared" si="17"/>
        <v>12546422</v>
      </c>
      <c r="F22" s="45">
        <f t="shared" si="17"/>
        <v>0</v>
      </c>
      <c r="G22" s="45">
        <f t="shared" si="17"/>
        <v>0</v>
      </c>
      <c r="H22" s="45">
        <f t="shared" si="17"/>
        <v>0</v>
      </c>
      <c r="I22" s="59">
        <f t="shared" si="17"/>
        <v>0</v>
      </c>
      <c r="J22" s="46"/>
      <c r="K22" s="46"/>
      <c r="L22" s="61"/>
    </row>
    <row r="23" spans="1:17" s="42" customFormat="1" ht="14.4" x14ac:dyDescent="0.3">
      <c r="A23" s="51"/>
      <c r="B23" s="52"/>
      <c r="C23" s="1" t="s">
        <v>8</v>
      </c>
      <c r="D23" s="2">
        <f t="shared" ref="D23:I23" si="18">D166</f>
        <v>11079622</v>
      </c>
      <c r="E23" s="2">
        <f t="shared" si="18"/>
        <v>12546422</v>
      </c>
      <c r="F23" s="2">
        <f t="shared" si="18"/>
        <v>0</v>
      </c>
      <c r="G23" s="2">
        <f t="shared" si="18"/>
        <v>0</v>
      </c>
      <c r="H23" s="2">
        <f t="shared" si="18"/>
        <v>0</v>
      </c>
      <c r="I23" s="2">
        <f t="shared" si="18"/>
        <v>0</v>
      </c>
      <c r="J23" s="3"/>
      <c r="K23" s="3"/>
      <c r="L23" s="55"/>
    </row>
    <row r="24" spans="1:17" s="42" customFormat="1" ht="14.4" x14ac:dyDescent="0.3">
      <c r="A24" s="62"/>
      <c r="B24" s="62"/>
      <c r="C24" s="62" t="s">
        <v>102</v>
      </c>
      <c r="D24" s="63">
        <f t="shared" ref="D24:I24" si="19">D25</f>
        <v>6050</v>
      </c>
      <c r="E24" s="63">
        <f t="shared" si="19"/>
        <v>6050</v>
      </c>
      <c r="F24" s="64">
        <f t="shared" si="19"/>
        <v>0</v>
      </c>
      <c r="G24" s="64">
        <f t="shared" si="19"/>
        <v>0</v>
      </c>
      <c r="H24" s="64">
        <f t="shared" si="19"/>
        <v>0</v>
      </c>
      <c r="I24" s="64">
        <f t="shared" si="19"/>
        <v>0</v>
      </c>
      <c r="J24" s="65"/>
      <c r="K24" s="65"/>
      <c r="L24" s="61"/>
    </row>
    <row r="25" spans="1:17" s="42" customFormat="1" ht="39.6" x14ac:dyDescent="0.3">
      <c r="A25" s="51"/>
      <c r="B25" s="52"/>
      <c r="C25" s="1" t="s">
        <v>23</v>
      </c>
      <c r="D25" s="2">
        <f t="shared" ref="D25:I25" si="20">D177</f>
        <v>6050</v>
      </c>
      <c r="E25" s="2">
        <f t="shared" si="20"/>
        <v>6050</v>
      </c>
      <c r="F25" s="2">
        <f t="shared" si="20"/>
        <v>0</v>
      </c>
      <c r="G25" s="2">
        <f t="shared" si="20"/>
        <v>0</v>
      </c>
      <c r="H25" s="2">
        <f t="shared" si="20"/>
        <v>0</v>
      </c>
      <c r="I25" s="2">
        <f t="shared" si="20"/>
        <v>0</v>
      </c>
      <c r="J25" s="3"/>
      <c r="K25" s="3"/>
      <c r="L25" s="55"/>
    </row>
    <row r="26" spans="1:17" ht="27" customHeight="1" x14ac:dyDescent="0.25">
      <c r="A26" s="168" t="s">
        <v>30</v>
      </c>
      <c r="B26" s="168"/>
      <c r="C26" s="168"/>
      <c r="D26" s="168"/>
      <c r="E26" s="168"/>
      <c r="F26" s="168"/>
      <c r="G26" s="168"/>
      <c r="H26" s="168"/>
      <c r="I26" s="168"/>
      <c r="J26" s="168"/>
      <c r="K26" s="165"/>
      <c r="L26" s="165"/>
      <c r="Q26" s="161"/>
    </row>
    <row r="27" spans="1:17" ht="27" customHeight="1" x14ac:dyDescent="0.25">
      <c r="A27" s="165"/>
      <c r="B27" s="66"/>
      <c r="C27" s="67" t="s">
        <v>21</v>
      </c>
      <c r="D27" s="68">
        <f>D28+D42+D56+D88+D115+D122+D130+D137+D139</f>
        <v>11780147</v>
      </c>
      <c r="E27" s="68">
        <f t="shared" ref="E27:I27" si="21">E28+E42+E56+E88+E115+E122+E130+E137+E139</f>
        <v>8154011</v>
      </c>
      <c r="F27" s="68">
        <f t="shared" si="21"/>
        <v>0</v>
      </c>
      <c r="G27" s="68">
        <f t="shared" si="21"/>
        <v>855095</v>
      </c>
      <c r="H27" s="68">
        <f t="shared" si="21"/>
        <v>3318337</v>
      </c>
      <c r="I27" s="68">
        <f t="shared" si="21"/>
        <v>7053129.6799999997</v>
      </c>
      <c r="J27" s="68"/>
      <c r="K27" s="159"/>
      <c r="L27" s="160"/>
    </row>
    <row r="28" spans="1:17" ht="48" customHeight="1" x14ac:dyDescent="0.25">
      <c r="A28" s="183" t="s">
        <v>31</v>
      </c>
      <c r="B28" s="184"/>
      <c r="C28" s="185"/>
      <c r="D28" s="69">
        <f>D29+D32+D35+D39</f>
        <v>957245</v>
      </c>
      <c r="E28" s="69">
        <f t="shared" ref="E28:I28" si="22">E29+E32+E35+E39</f>
        <v>971204</v>
      </c>
      <c r="F28" s="69">
        <f t="shared" si="22"/>
        <v>0</v>
      </c>
      <c r="G28" s="69">
        <f t="shared" si="22"/>
        <v>150000</v>
      </c>
      <c r="H28" s="69">
        <f t="shared" si="22"/>
        <v>600000</v>
      </c>
      <c r="I28" s="69">
        <f t="shared" si="22"/>
        <v>0</v>
      </c>
      <c r="J28" s="70" t="s">
        <v>47</v>
      </c>
      <c r="K28" s="70">
        <v>373</v>
      </c>
      <c r="L28" s="70"/>
      <c r="N28" s="71"/>
    </row>
    <row r="29" spans="1:17" ht="71.400000000000006" customHeight="1" x14ac:dyDescent="0.25">
      <c r="A29" s="30"/>
      <c r="B29" s="187" t="s">
        <v>32</v>
      </c>
      <c r="C29" s="187"/>
      <c r="D29" s="7">
        <f t="shared" ref="D29:I30" si="23">D30</f>
        <v>146968</v>
      </c>
      <c r="E29" s="7">
        <f t="shared" si="23"/>
        <v>160927</v>
      </c>
      <c r="F29" s="7">
        <f t="shared" si="23"/>
        <v>0</v>
      </c>
      <c r="G29" s="7">
        <f t="shared" si="23"/>
        <v>0</v>
      </c>
      <c r="H29" s="7">
        <f t="shared" si="23"/>
        <v>0</v>
      </c>
      <c r="I29" s="7">
        <f t="shared" si="23"/>
        <v>0</v>
      </c>
      <c r="J29" s="5" t="s">
        <v>47</v>
      </c>
      <c r="K29" s="5">
        <v>373</v>
      </c>
      <c r="L29" s="5"/>
    </row>
    <row r="30" spans="1:17" x14ac:dyDescent="0.25">
      <c r="A30" s="30"/>
      <c r="B30" s="171" t="s">
        <v>66</v>
      </c>
      <c r="C30" s="172"/>
      <c r="D30" s="72">
        <f>D31</f>
        <v>146968</v>
      </c>
      <c r="E30" s="72">
        <f>E31</f>
        <v>160927</v>
      </c>
      <c r="F30" s="72">
        <f t="shared" si="23"/>
        <v>0</v>
      </c>
      <c r="G30" s="72">
        <f t="shared" si="23"/>
        <v>0</v>
      </c>
      <c r="H30" s="72">
        <f t="shared" si="23"/>
        <v>0</v>
      </c>
      <c r="I30" s="72">
        <f t="shared" si="23"/>
        <v>0</v>
      </c>
      <c r="J30" s="73" t="s">
        <v>47</v>
      </c>
      <c r="K30" s="73"/>
      <c r="L30" s="73"/>
    </row>
    <row r="31" spans="1:17" ht="26.4" x14ac:dyDescent="0.25">
      <c r="A31" s="74"/>
      <c r="B31" s="75" t="s">
        <v>10</v>
      </c>
      <c r="C31" s="76" t="s">
        <v>26</v>
      </c>
      <c r="D31" s="4">
        <v>146968</v>
      </c>
      <c r="E31" s="4">
        <v>160927</v>
      </c>
      <c r="F31" s="77">
        <v>0</v>
      </c>
      <c r="G31" s="77">
        <v>0</v>
      </c>
      <c r="H31" s="77">
        <v>0</v>
      </c>
      <c r="I31" s="77">
        <v>0</v>
      </c>
      <c r="J31" s="78" t="s">
        <v>47</v>
      </c>
      <c r="K31" s="11"/>
      <c r="L31" s="79"/>
    </row>
    <row r="32" spans="1:17" s="80" customFormat="1" ht="40.950000000000003" customHeight="1" x14ac:dyDescent="0.25">
      <c r="A32" s="30"/>
      <c r="B32" s="187" t="s">
        <v>34</v>
      </c>
      <c r="C32" s="187"/>
      <c r="D32" s="7">
        <f t="shared" ref="D32:E32" si="24">D33</f>
        <v>40000</v>
      </c>
      <c r="E32" s="7">
        <f t="shared" si="24"/>
        <v>40000</v>
      </c>
      <c r="F32" s="7">
        <v>0</v>
      </c>
      <c r="G32" s="7">
        <v>0</v>
      </c>
      <c r="H32" s="7">
        <f t="shared" ref="H32:I32" si="25">H34</f>
        <v>0</v>
      </c>
      <c r="I32" s="7">
        <f t="shared" si="25"/>
        <v>0</v>
      </c>
      <c r="J32" s="5" t="s">
        <v>47</v>
      </c>
      <c r="K32" s="5">
        <v>373</v>
      </c>
      <c r="L32" s="5"/>
      <c r="P32" s="81"/>
    </row>
    <row r="33" spans="1:12" x14ac:dyDescent="0.25">
      <c r="A33" s="30"/>
      <c r="B33" s="171" t="s">
        <v>66</v>
      </c>
      <c r="C33" s="172"/>
      <c r="D33" s="9">
        <f t="shared" ref="D33:E33" si="26">D34</f>
        <v>40000</v>
      </c>
      <c r="E33" s="9">
        <f t="shared" si="26"/>
        <v>40000</v>
      </c>
      <c r="F33" s="9">
        <v>0</v>
      </c>
      <c r="G33" s="9">
        <v>0</v>
      </c>
      <c r="H33" s="9">
        <v>0</v>
      </c>
      <c r="I33" s="9">
        <v>0</v>
      </c>
      <c r="J33" s="10" t="s">
        <v>47</v>
      </c>
      <c r="K33" s="10"/>
      <c r="L33" s="10"/>
    </row>
    <row r="34" spans="1:12" ht="58.2" customHeight="1" x14ac:dyDescent="0.25">
      <c r="A34" s="74"/>
      <c r="B34" s="82" t="s">
        <v>10</v>
      </c>
      <c r="C34" s="82" t="s">
        <v>165</v>
      </c>
      <c r="D34" s="83">
        <v>40000</v>
      </c>
      <c r="E34" s="83">
        <v>40000</v>
      </c>
      <c r="F34" s="84">
        <v>0</v>
      </c>
      <c r="G34" s="84">
        <v>0</v>
      </c>
      <c r="H34" s="18">
        <v>0</v>
      </c>
      <c r="I34" s="18">
        <v>0</v>
      </c>
      <c r="J34" s="19" t="s">
        <v>47</v>
      </c>
      <c r="K34" s="19"/>
      <c r="L34" s="79"/>
    </row>
    <row r="35" spans="1:12" ht="28.2" customHeight="1" x14ac:dyDescent="0.25">
      <c r="A35" s="30"/>
      <c r="B35" s="187" t="s">
        <v>35</v>
      </c>
      <c r="C35" s="187"/>
      <c r="D35" s="7">
        <f t="shared" ref="D35:E35" si="27">D36</f>
        <v>750000</v>
      </c>
      <c r="E35" s="7">
        <f t="shared" si="27"/>
        <v>750000</v>
      </c>
      <c r="F35" s="7">
        <f t="shared" ref="F35:I35" si="28">F37</f>
        <v>0</v>
      </c>
      <c r="G35" s="8">
        <v>150000</v>
      </c>
      <c r="H35" s="8">
        <v>600000</v>
      </c>
      <c r="I35" s="7">
        <f t="shared" si="28"/>
        <v>0</v>
      </c>
      <c r="J35" s="5" t="s">
        <v>47</v>
      </c>
      <c r="K35" s="5">
        <v>373</v>
      </c>
      <c r="L35" s="5"/>
    </row>
    <row r="36" spans="1:12" s="85" customFormat="1" x14ac:dyDescent="0.25">
      <c r="A36" s="30"/>
      <c r="B36" s="188" t="s">
        <v>7</v>
      </c>
      <c r="C36" s="188"/>
      <c r="D36" s="1">
        <f t="shared" ref="D36:E36" si="29">D37</f>
        <v>750000</v>
      </c>
      <c r="E36" s="9">
        <f t="shared" si="29"/>
        <v>750000</v>
      </c>
      <c r="F36" s="9">
        <v>0</v>
      </c>
      <c r="G36" s="2">
        <v>150000</v>
      </c>
      <c r="H36" s="2">
        <v>600000</v>
      </c>
      <c r="I36" s="9">
        <v>0</v>
      </c>
      <c r="J36" s="10" t="s">
        <v>47</v>
      </c>
      <c r="K36" s="10"/>
      <c r="L36" s="10"/>
    </row>
    <row r="37" spans="1:12" ht="79.2" x14ac:dyDescent="0.25">
      <c r="A37" s="31"/>
      <c r="B37" s="28"/>
      <c r="C37" s="27" t="s">
        <v>176</v>
      </c>
      <c r="D37" s="14">
        <v>750000</v>
      </c>
      <c r="E37" s="14">
        <v>750000</v>
      </c>
      <c r="F37" s="14">
        <v>0</v>
      </c>
      <c r="G37" s="14">
        <v>0</v>
      </c>
      <c r="H37" s="14">
        <v>0</v>
      </c>
      <c r="I37" s="14">
        <v>0</v>
      </c>
      <c r="J37" s="11" t="s">
        <v>47</v>
      </c>
      <c r="K37" s="11"/>
      <c r="L37" s="79"/>
    </row>
    <row r="38" spans="1:12" ht="79.2" x14ac:dyDescent="0.25">
      <c r="A38" s="31"/>
      <c r="B38" s="28"/>
      <c r="C38" s="27" t="s">
        <v>175</v>
      </c>
      <c r="D38" s="16">
        <v>0</v>
      </c>
      <c r="E38" s="16">
        <v>0</v>
      </c>
      <c r="F38" s="16">
        <v>0</v>
      </c>
      <c r="G38" s="15">
        <v>150000</v>
      </c>
      <c r="H38" s="15">
        <v>600000</v>
      </c>
      <c r="I38" s="16">
        <v>0</v>
      </c>
      <c r="J38" s="17">
        <v>2027</v>
      </c>
      <c r="K38" s="17"/>
      <c r="L38" s="79"/>
    </row>
    <row r="39" spans="1:12" ht="57" customHeight="1" x14ac:dyDescent="0.25">
      <c r="A39" s="30"/>
      <c r="B39" s="187" t="s">
        <v>38</v>
      </c>
      <c r="C39" s="187"/>
      <c r="D39" s="7">
        <f>D40</f>
        <v>20277</v>
      </c>
      <c r="E39" s="7">
        <f t="shared" ref="E39:I39" si="30">E40</f>
        <v>20277</v>
      </c>
      <c r="F39" s="7">
        <f t="shared" si="30"/>
        <v>0</v>
      </c>
      <c r="G39" s="7">
        <f t="shared" si="30"/>
        <v>0</v>
      </c>
      <c r="H39" s="7">
        <f t="shared" si="30"/>
        <v>0</v>
      </c>
      <c r="I39" s="7">
        <f t="shared" si="30"/>
        <v>0</v>
      </c>
      <c r="J39" s="5" t="s">
        <v>47</v>
      </c>
      <c r="K39" s="6">
        <v>373</v>
      </c>
      <c r="L39" s="5"/>
    </row>
    <row r="40" spans="1:12" x14ac:dyDescent="0.25">
      <c r="A40" s="35"/>
      <c r="B40" s="171" t="s">
        <v>66</v>
      </c>
      <c r="C40" s="172"/>
      <c r="D40" s="9">
        <f t="shared" ref="D40:I40" si="31">D41</f>
        <v>20277</v>
      </c>
      <c r="E40" s="9">
        <f t="shared" si="31"/>
        <v>20277</v>
      </c>
      <c r="F40" s="9">
        <f t="shared" si="31"/>
        <v>0</v>
      </c>
      <c r="G40" s="9">
        <f t="shared" si="31"/>
        <v>0</v>
      </c>
      <c r="H40" s="9">
        <f t="shared" si="31"/>
        <v>0</v>
      </c>
      <c r="I40" s="9">
        <f t="shared" si="31"/>
        <v>0</v>
      </c>
      <c r="J40" s="10"/>
      <c r="K40" s="10"/>
      <c r="L40" s="10"/>
    </row>
    <row r="41" spans="1:12" ht="39.6" x14ac:dyDescent="0.25">
      <c r="A41" s="35"/>
      <c r="B41" s="12"/>
      <c r="C41" s="13" t="s">
        <v>172</v>
      </c>
      <c r="D41" s="24">
        <v>20277</v>
      </c>
      <c r="E41" s="24">
        <v>20277</v>
      </c>
      <c r="F41" s="14">
        <v>0</v>
      </c>
      <c r="G41" s="14">
        <v>0</v>
      </c>
      <c r="H41" s="14">
        <v>0</v>
      </c>
      <c r="I41" s="14">
        <v>0</v>
      </c>
      <c r="J41" s="11" t="s">
        <v>47</v>
      </c>
      <c r="K41" s="11"/>
      <c r="L41" s="86" t="s">
        <v>177</v>
      </c>
    </row>
    <row r="42" spans="1:12" ht="30" customHeight="1" x14ac:dyDescent="0.25">
      <c r="A42" s="175" t="s">
        <v>36</v>
      </c>
      <c r="B42" s="176"/>
      <c r="C42" s="177"/>
      <c r="D42" s="69">
        <f>D43+D46+D50+D53</f>
        <v>47744</v>
      </c>
      <c r="E42" s="69">
        <f t="shared" ref="E42:I42" si="32">E43+E46+E50+E53</f>
        <v>42882</v>
      </c>
      <c r="F42" s="69">
        <f t="shared" si="32"/>
        <v>0</v>
      </c>
      <c r="G42" s="69">
        <f t="shared" si="32"/>
        <v>0</v>
      </c>
      <c r="H42" s="69">
        <f t="shared" si="32"/>
        <v>0</v>
      </c>
      <c r="I42" s="69">
        <f t="shared" si="32"/>
        <v>0</v>
      </c>
      <c r="J42" s="70"/>
      <c r="K42" s="70">
        <v>373</v>
      </c>
      <c r="L42" s="70"/>
    </row>
    <row r="43" spans="1:12" ht="27.6" customHeight="1" x14ac:dyDescent="0.25">
      <c r="A43" s="30"/>
      <c r="B43" s="189" t="s">
        <v>37</v>
      </c>
      <c r="C43" s="189"/>
      <c r="D43" s="7">
        <v>0</v>
      </c>
      <c r="E43" s="7">
        <v>0</v>
      </c>
      <c r="F43" s="7">
        <v>0</v>
      </c>
      <c r="G43" s="7">
        <v>0</v>
      </c>
      <c r="H43" s="7">
        <v>0</v>
      </c>
      <c r="I43" s="7">
        <v>0</v>
      </c>
      <c r="J43" s="5" t="s">
        <v>47</v>
      </c>
      <c r="K43" s="5">
        <v>373</v>
      </c>
      <c r="L43" s="5"/>
    </row>
    <row r="44" spans="1:12" ht="27.6" customHeight="1" x14ac:dyDescent="0.25">
      <c r="A44" s="30"/>
      <c r="B44" s="171" t="s">
        <v>66</v>
      </c>
      <c r="C44" s="172"/>
      <c r="D44" s="9">
        <v>0</v>
      </c>
      <c r="E44" s="9">
        <v>0</v>
      </c>
      <c r="F44" s="9">
        <v>0</v>
      </c>
      <c r="G44" s="9">
        <v>0</v>
      </c>
      <c r="H44" s="9">
        <v>0</v>
      </c>
      <c r="I44" s="9">
        <v>0</v>
      </c>
      <c r="J44" s="10" t="s">
        <v>47</v>
      </c>
      <c r="K44" s="10"/>
      <c r="L44" s="10"/>
    </row>
    <row r="45" spans="1:12" ht="43.2" customHeight="1" x14ac:dyDescent="0.25">
      <c r="A45" s="30"/>
      <c r="B45" s="88"/>
      <c r="C45" s="89" t="s">
        <v>181</v>
      </c>
      <c r="D45" s="16">
        <v>0</v>
      </c>
      <c r="E45" s="16">
        <v>0</v>
      </c>
      <c r="F45" s="16">
        <v>0</v>
      </c>
      <c r="G45" s="16">
        <v>0</v>
      </c>
      <c r="H45" s="18">
        <v>0</v>
      </c>
      <c r="I45" s="18">
        <v>0</v>
      </c>
      <c r="J45" s="19" t="s">
        <v>47</v>
      </c>
      <c r="K45" s="19"/>
      <c r="L45" s="90" t="s">
        <v>187</v>
      </c>
    </row>
    <row r="46" spans="1:12" ht="32.4" customHeight="1" x14ac:dyDescent="0.25">
      <c r="A46" s="87"/>
      <c r="B46" s="189" t="s">
        <v>40</v>
      </c>
      <c r="C46" s="189"/>
      <c r="D46" s="7">
        <v>0</v>
      </c>
      <c r="E46" s="7">
        <v>0</v>
      </c>
      <c r="F46" s="7">
        <v>0</v>
      </c>
      <c r="G46" s="7">
        <v>0</v>
      </c>
      <c r="H46" s="7">
        <v>0</v>
      </c>
      <c r="I46" s="7">
        <v>0</v>
      </c>
      <c r="J46" s="5" t="s">
        <v>47</v>
      </c>
      <c r="K46" s="5">
        <v>373</v>
      </c>
      <c r="L46" s="5"/>
    </row>
    <row r="47" spans="1:12" ht="14.4" customHeight="1" x14ac:dyDescent="0.25">
      <c r="A47" s="30"/>
      <c r="B47" s="171" t="s">
        <v>66</v>
      </c>
      <c r="C47" s="172"/>
      <c r="D47" s="9">
        <v>0</v>
      </c>
      <c r="E47" s="9">
        <v>0</v>
      </c>
      <c r="F47" s="9">
        <v>0</v>
      </c>
      <c r="G47" s="9">
        <v>0</v>
      </c>
      <c r="H47" s="9">
        <v>0</v>
      </c>
      <c r="I47" s="9">
        <v>0</v>
      </c>
      <c r="J47" s="10" t="s">
        <v>47</v>
      </c>
      <c r="K47" s="10"/>
      <c r="L47" s="10"/>
    </row>
    <row r="48" spans="1:12" s="91" customFormat="1" ht="59.4" customHeight="1" x14ac:dyDescent="0.25">
      <c r="A48" s="31"/>
      <c r="B48" s="88"/>
      <c r="C48" s="89" t="s">
        <v>165</v>
      </c>
      <c r="D48" s="16">
        <v>0</v>
      </c>
      <c r="E48" s="16">
        <v>0</v>
      </c>
      <c r="F48" s="16">
        <v>0</v>
      </c>
      <c r="G48" s="16">
        <v>0</v>
      </c>
      <c r="H48" s="18">
        <v>0</v>
      </c>
      <c r="I48" s="18">
        <v>0</v>
      </c>
      <c r="J48" s="19" t="s">
        <v>47</v>
      </c>
      <c r="K48" s="19"/>
      <c r="L48" s="90" t="s">
        <v>39</v>
      </c>
    </row>
    <row r="49" spans="1:12" ht="26.4" x14ac:dyDescent="0.25">
      <c r="A49" s="31"/>
      <c r="B49" s="88"/>
      <c r="C49" s="92" t="s">
        <v>166</v>
      </c>
      <c r="D49" s="16">
        <v>0</v>
      </c>
      <c r="E49" s="16">
        <v>0</v>
      </c>
      <c r="F49" s="16">
        <v>0</v>
      </c>
      <c r="G49" s="16">
        <v>0</v>
      </c>
      <c r="H49" s="18">
        <v>0</v>
      </c>
      <c r="I49" s="18">
        <v>0</v>
      </c>
      <c r="J49" s="19" t="s">
        <v>47</v>
      </c>
      <c r="K49" s="19"/>
      <c r="L49" s="90" t="s">
        <v>39</v>
      </c>
    </row>
    <row r="50" spans="1:12" ht="31.95" customHeight="1" x14ac:dyDescent="0.25">
      <c r="A50" s="93"/>
      <c r="B50" s="173" t="s">
        <v>41</v>
      </c>
      <c r="C50" s="174"/>
      <c r="D50" s="7">
        <f t="shared" ref="D50:I50" si="33">D52</f>
        <v>15132</v>
      </c>
      <c r="E50" s="7">
        <f t="shared" ref="E50" si="34">E52</f>
        <v>12200</v>
      </c>
      <c r="F50" s="7">
        <f t="shared" si="33"/>
        <v>0</v>
      </c>
      <c r="G50" s="7">
        <f t="shared" si="33"/>
        <v>0</v>
      </c>
      <c r="H50" s="7">
        <f t="shared" si="33"/>
        <v>0</v>
      </c>
      <c r="I50" s="7">
        <f t="shared" si="33"/>
        <v>0</v>
      </c>
      <c r="J50" s="5" t="s">
        <v>47</v>
      </c>
      <c r="K50" s="5">
        <v>373</v>
      </c>
      <c r="L50" s="5"/>
    </row>
    <row r="51" spans="1:12" ht="14.4" customHeight="1" x14ac:dyDescent="0.25">
      <c r="A51" s="94"/>
      <c r="B51" s="171" t="s">
        <v>66</v>
      </c>
      <c r="C51" s="172"/>
      <c r="D51" s="9">
        <f t="shared" ref="D51:I51" si="35">D52</f>
        <v>15132</v>
      </c>
      <c r="E51" s="9">
        <f t="shared" si="35"/>
        <v>12200</v>
      </c>
      <c r="F51" s="9">
        <f t="shared" si="35"/>
        <v>0</v>
      </c>
      <c r="G51" s="9">
        <f t="shared" si="35"/>
        <v>0</v>
      </c>
      <c r="H51" s="9">
        <f t="shared" si="35"/>
        <v>0</v>
      </c>
      <c r="I51" s="9">
        <f t="shared" si="35"/>
        <v>0</v>
      </c>
      <c r="J51" s="10" t="s">
        <v>47</v>
      </c>
      <c r="K51" s="10"/>
      <c r="L51" s="10"/>
    </row>
    <row r="52" spans="1:12" ht="26.4" x14ac:dyDescent="0.25">
      <c r="A52" s="95"/>
      <c r="B52" s="96" t="s">
        <v>11</v>
      </c>
      <c r="C52" s="96" t="s">
        <v>26</v>
      </c>
      <c r="D52" s="77">
        <v>15132</v>
      </c>
      <c r="E52" s="77">
        <v>12200</v>
      </c>
      <c r="F52" s="77">
        <v>0</v>
      </c>
      <c r="G52" s="77">
        <v>0</v>
      </c>
      <c r="H52" s="77">
        <v>0</v>
      </c>
      <c r="I52" s="77">
        <v>0</v>
      </c>
      <c r="J52" s="78" t="s">
        <v>47</v>
      </c>
      <c r="K52" s="11"/>
      <c r="L52" s="86"/>
    </row>
    <row r="53" spans="1:12" ht="27" customHeight="1" x14ac:dyDescent="0.25">
      <c r="A53" s="93"/>
      <c r="B53" s="173" t="s">
        <v>42</v>
      </c>
      <c r="C53" s="174"/>
      <c r="D53" s="7">
        <f t="shared" ref="D53:E54" si="36">D54</f>
        <v>32612</v>
      </c>
      <c r="E53" s="7">
        <f t="shared" si="36"/>
        <v>30682</v>
      </c>
      <c r="F53" s="7">
        <v>0</v>
      </c>
      <c r="G53" s="7">
        <v>0</v>
      </c>
      <c r="H53" s="7">
        <v>0</v>
      </c>
      <c r="I53" s="7">
        <f>I54</f>
        <v>0</v>
      </c>
      <c r="J53" s="5" t="s">
        <v>47</v>
      </c>
      <c r="K53" s="5">
        <v>373</v>
      </c>
      <c r="L53" s="5"/>
    </row>
    <row r="54" spans="1:12" ht="13.2" customHeight="1" x14ac:dyDescent="0.25">
      <c r="A54" s="94"/>
      <c r="B54" s="171" t="s">
        <v>66</v>
      </c>
      <c r="C54" s="172"/>
      <c r="D54" s="9">
        <f t="shared" si="36"/>
        <v>32612</v>
      </c>
      <c r="E54" s="9">
        <f t="shared" si="36"/>
        <v>30682</v>
      </c>
      <c r="F54" s="9">
        <v>0</v>
      </c>
      <c r="G54" s="9">
        <f>G55</f>
        <v>0</v>
      </c>
      <c r="H54" s="9">
        <v>0</v>
      </c>
      <c r="I54" s="9">
        <f>I55</f>
        <v>0</v>
      </c>
      <c r="J54" s="10" t="s">
        <v>47</v>
      </c>
      <c r="K54" s="10"/>
      <c r="L54" s="10"/>
    </row>
    <row r="55" spans="1:12" ht="26.4" x14ac:dyDescent="0.25">
      <c r="A55" s="95"/>
      <c r="B55" s="97" t="s">
        <v>11</v>
      </c>
      <c r="C55" s="96" t="s">
        <v>26</v>
      </c>
      <c r="D55" s="29">
        <v>32612</v>
      </c>
      <c r="E55" s="18">
        <v>30682</v>
      </c>
      <c r="F55" s="14">
        <v>0</v>
      </c>
      <c r="G55" s="14">
        <v>0</v>
      </c>
      <c r="H55" s="14">
        <v>0</v>
      </c>
      <c r="I55" s="14">
        <v>0</v>
      </c>
      <c r="J55" s="78" t="s">
        <v>47</v>
      </c>
      <c r="K55" s="11"/>
      <c r="L55" s="86"/>
    </row>
    <row r="56" spans="1:12" ht="60.6" customHeight="1" x14ac:dyDescent="0.25">
      <c r="A56" s="192" t="s">
        <v>43</v>
      </c>
      <c r="B56" s="193"/>
      <c r="C56" s="194"/>
      <c r="D56" s="69">
        <f>D57+D65+D68+D71+D74+D77+D80+D83</f>
        <v>406509</v>
      </c>
      <c r="E56" s="69">
        <f t="shared" ref="E56:I56" si="37">E57+E65+E68+E71+E74+E77+E80+E83</f>
        <v>401514</v>
      </c>
      <c r="F56" s="69">
        <f t="shared" si="37"/>
        <v>0</v>
      </c>
      <c r="G56" s="69">
        <f t="shared" si="37"/>
        <v>0</v>
      </c>
      <c r="H56" s="69">
        <f t="shared" si="37"/>
        <v>0</v>
      </c>
      <c r="I56" s="69">
        <f t="shared" si="37"/>
        <v>104677</v>
      </c>
      <c r="J56" s="70" t="s">
        <v>47</v>
      </c>
      <c r="K56" s="70">
        <v>373</v>
      </c>
      <c r="L56" s="70"/>
    </row>
    <row r="57" spans="1:12" ht="31.95" customHeight="1" x14ac:dyDescent="0.25">
      <c r="A57" s="74"/>
      <c r="B57" s="187" t="s">
        <v>44</v>
      </c>
      <c r="C57" s="187"/>
      <c r="D57" s="7">
        <f t="shared" ref="D57:I57" si="38">D58</f>
        <v>245625</v>
      </c>
      <c r="E57" s="7">
        <f t="shared" si="38"/>
        <v>256814</v>
      </c>
      <c r="F57" s="7">
        <f t="shared" si="38"/>
        <v>0</v>
      </c>
      <c r="G57" s="7">
        <f t="shared" si="38"/>
        <v>0</v>
      </c>
      <c r="H57" s="7">
        <f t="shared" si="38"/>
        <v>0</v>
      </c>
      <c r="I57" s="7">
        <f t="shared" si="38"/>
        <v>104677</v>
      </c>
      <c r="J57" s="5" t="s">
        <v>47</v>
      </c>
      <c r="K57" s="5">
        <v>373</v>
      </c>
      <c r="L57" s="5"/>
    </row>
    <row r="58" spans="1:12" x14ac:dyDescent="0.25">
      <c r="A58" s="74"/>
      <c r="B58" s="171" t="s">
        <v>66</v>
      </c>
      <c r="C58" s="172"/>
      <c r="D58" s="9">
        <f t="shared" ref="D58:H58" si="39">SUM(D59:D61)</f>
        <v>245625</v>
      </c>
      <c r="E58" s="9">
        <f t="shared" si="39"/>
        <v>256814</v>
      </c>
      <c r="F58" s="9">
        <f t="shared" si="39"/>
        <v>0</v>
      </c>
      <c r="G58" s="9">
        <f t="shared" si="39"/>
        <v>0</v>
      </c>
      <c r="H58" s="9">
        <f t="shared" si="39"/>
        <v>0</v>
      </c>
      <c r="I58" s="9">
        <f t="shared" ref="I58" si="40">SUM(I59:I61)</f>
        <v>104677</v>
      </c>
      <c r="J58" s="10" t="s">
        <v>47</v>
      </c>
      <c r="K58" s="10"/>
      <c r="L58" s="10"/>
    </row>
    <row r="59" spans="1:12" ht="52.8" x14ac:dyDescent="0.25">
      <c r="A59" s="74"/>
      <c r="B59" s="98"/>
      <c r="C59" s="89" t="s">
        <v>165</v>
      </c>
      <c r="D59" s="18">
        <f>167573-30000-228</f>
        <v>137345</v>
      </c>
      <c r="E59" s="18">
        <f>182137-30000</f>
        <v>152137</v>
      </c>
      <c r="F59" s="18">
        <v>0</v>
      </c>
      <c r="G59" s="18">
        <v>0</v>
      </c>
      <c r="H59" s="18">
        <v>0</v>
      </c>
      <c r="I59" s="18">
        <v>0</v>
      </c>
      <c r="J59" s="19" t="s">
        <v>47</v>
      </c>
      <c r="K59" s="19"/>
      <c r="L59" s="99"/>
    </row>
    <row r="60" spans="1:12" ht="26.4" x14ac:dyDescent="0.25">
      <c r="A60" s="74"/>
      <c r="B60" s="98"/>
      <c r="C60" s="92" t="s">
        <v>166</v>
      </c>
      <c r="D60" s="18">
        <v>108280</v>
      </c>
      <c r="E60" s="18">
        <v>104677</v>
      </c>
      <c r="F60" s="18">
        <v>0</v>
      </c>
      <c r="G60" s="18">
        <v>0</v>
      </c>
      <c r="H60" s="18">
        <v>0</v>
      </c>
      <c r="I60" s="18">
        <v>104677</v>
      </c>
      <c r="J60" s="19" t="s">
        <v>47</v>
      </c>
      <c r="K60" s="19"/>
      <c r="L60" s="99"/>
    </row>
    <row r="61" spans="1:12" ht="26.4" x14ac:dyDescent="0.25">
      <c r="A61" s="74"/>
      <c r="B61" s="98" t="s">
        <v>11</v>
      </c>
      <c r="C61" s="32" t="s">
        <v>26</v>
      </c>
      <c r="D61" s="20">
        <v>0</v>
      </c>
      <c r="E61" s="20">
        <v>0</v>
      </c>
      <c r="F61" s="77">
        <v>0</v>
      </c>
      <c r="G61" s="77">
        <v>0</v>
      </c>
      <c r="H61" s="77">
        <v>0</v>
      </c>
      <c r="I61" s="77">
        <v>0</v>
      </c>
      <c r="J61" s="78" t="s">
        <v>47</v>
      </c>
      <c r="K61" s="11"/>
      <c r="L61" s="79" t="s">
        <v>45</v>
      </c>
    </row>
    <row r="62" spans="1:12" ht="33.6" customHeight="1" x14ac:dyDescent="0.25">
      <c r="A62" s="74"/>
      <c r="B62" s="187" t="s">
        <v>49</v>
      </c>
      <c r="C62" s="187"/>
      <c r="D62" s="7">
        <v>0</v>
      </c>
      <c r="E62" s="7">
        <v>0</v>
      </c>
      <c r="F62" s="7">
        <v>0</v>
      </c>
      <c r="G62" s="7">
        <v>0</v>
      </c>
      <c r="H62" s="7">
        <v>0</v>
      </c>
      <c r="I62" s="7">
        <v>0</v>
      </c>
      <c r="J62" s="5" t="s">
        <v>47</v>
      </c>
      <c r="K62" s="5">
        <v>373</v>
      </c>
      <c r="L62" s="5" t="s">
        <v>187</v>
      </c>
    </row>
    <row r="63" spans="1:12" ht="29.4" customHeight="1" x14ac:dyDescent="0.25">
      <c r="A63" s="30"/>
      <c r="B63" s="171" t="s">
        <v>66</v>
      </c>
      <c r="C63" s="172"/>
      <c r="D63" s="9">
        <v>0</v>
      </c>
      <c r="E63" s="9">
        <v>0</v>
      </c>
      <c r="F63" s="9">
        <v>0</v>
      </c>
      <c r="G63" s="9">
        <v>0</v>
      </c>
      <c r="H63" s="9">
        <v>0</v>
      </c>
      <c r="I63" s="9">
        <v>0</v>
      </c>
      <c r="J63" s="10" t="s">
        <v>47</v>
      </c>
      <c r="K63" s="10"/>
      <c r="L63" s="10"/>
    </row>
    <row r="64" spans="1:12" ht="42" customHeight="1" x14ac:dyDescent="0.25">
      <c r="A64" s="30"/>
      <c r="B64" s="88"/>
      <c r="C64" s="89" t="s">
        <v>181</v>
      </c>
      <c r="D64" s="16">
        <v>0</v>
      </c>
      <c r="E64" s="16">
        <v>0</v>
      </c>
      <c r="F64" s="16">
        <v>0</v>
      </c>
      <c r="G64" s="16">
        <v>0</v>
      </c>
      <c r="H64" s="18">
        <v>0</v>
      </c>
      <c r="I64" s="18">
        <v>0</v>
      </c>
      <c r="J64" s="19" t="s">
        <v>47</v>
      </c>
      <c r="K64" s="19"/>
      <c r="L64" s="90" t="s">
        <v>187</v>
      </c>
    </row>
    <row r="65" spans="1:12" ht="30" customHeight="1" x14ac:dyDescent="0.25">
      <c r="A65" s="74"/>
      <c r="B65" s="187" t="s">
        <v>48</v>
      </c>
      <c r="C65" s="187"/>
      <c r="D65" s="7">
        <f t="shared" ref="D65:I65" si="41">D66</f>
        <v>22400</v>
      </c>
      <c r="E65" s="7">
        <f t="shared" si="41"/>
        <v>22400</v>
      </c>
      <c r="F65" s="7">
        <f t="shared" si="41"/>
        <v>0</v>
      </c>
      <c r="G65" s="7">
        <f t="shared" si="41"/>
        <v>0</v>
      </c>
      <c r="H65" s="7">
        <f t="shared" si="41"/>
        <v>0</v>
      </c>
      <c r="I65" s="7">
        <f t="shared" si="41"/>
        <v>0</v>
      </c>
      <c r="J65" s="5" t="s">
        <v>47</v>
      </c>
      <c r="K65" s="5">
        <v>373</v>
      </c>
      <c r="L65" s="5"/>
    </row>
    <row r="66" spans="1:12" ht="39" customHeight="1" x14ac:dyDescent="0.25">
      <c r="A66" s="30"/>
      <c r="B66" s="171" t="s">
        <v>66</v>
      </c>
      <c r="C66" s="172"/>
      <c r="D66" s="9">
        <f>SUM(D67:D67)</f>
        <v>22400</v>
      </c>
      <c r="E66" s="9">
        <f>SUM(E67:E67)</f>
        <v>22400</v>
      </c>
      <c r="F66" s="9">
        <v>0</v>
      </c>
      <c r="G66" s="9">
        <v>0</v>
      </c>
      <c r="H66" s="9">
        <v>0</v>
      </c>
      <c r="I66" s="9">
        <v>0</v>
      </c>
      <c r="J66" s="10" t="s">
        <v>47</v>
      </c>
      <c r="K66" s="10"/>
      <c r="L66" s="10"/>
    </row>
    <row r="67" spans="1:12" ht="38.1" customHeight="1" x14ac:dyDescent="0.25">
      <c r="A67" s="100"/>
      <c r="B67" s="98"/>
      <c r="C67" s="101" t="s">
        <v>26</v>
      </c>
      <c r="D67" s="77">
        <v>22400</v>
      </c>
      <c r="E67" s="77">
        <v>22400</v>
      </c>
      <c r="F67" s="77">
        <v>0</v>
      </c>
      <c r="G67" s="77">
        <v>0</v>
      </c>
      <c r="H67" s="77">
        <v>0</v>
      </c>
      <c r="I67" s="77">
        <v>0</v>
      </c>
      <c r="J67" s="78" t="s">
        <v>47</v>
      </c>
      <c r="K67" s="11"/>
      <c r="L67" s="86"/>
    </row>
    <row r="68" spans="1:12" x14ac:dyDescent="0.25">
      <c r="A68" s="33"/>
      <c r="B68" s="190" t="s">
        <v>50</v>
      </c>
      <c r="C68" s="191"/>
      <c r="D68" s="7">
        <f t="shared" ref="D68:I69" si="42">D69</f>
        <v>0</v>
      </c>
      <c r="E68" s="7">
        <f t="shared" si="42"/>
        <v>0</v>
      </c>
      <c r="F68" s="7">
        <v>0</v>
      </c>
      <c r="G68" s="7">
        <v>0</v>
      </c>
      <c r="H68" s="7">
        <f t="shared" si="42"/>
        <v>0</v>
      </c>
      <c r="I68" s="7">
        <f t="shared" si="42"/>
        <v>0</v>
      </c>
      <c r="J68" s="5" t="s">
        <v>47</v>
      </c>
      <c r="K68" s="5">
        <v>373</v>
      </c>
      <c r="L68" s="5"/>
    </row>
    <row r="69" spans="1:12" ht="46.95" customHeight="1" x14ac:dyDescent="0.25">
      <c r="A69" s="30"/>
      <c r="B69" s="171" t="s">
        <v>66</v>
      </c>
      <c r="C69" s="172"/>
      <c r="D69" s="9">
        <f t="shared" si="42"/>
        <v>0</v>
      </c>
      <c r="E69" s="9">
        <f t="shared" si="42"/>
        <v>0</v>
      </c>
      <c r="F69" s="9">
        <v>0</v>
      </c>
      <c r="G69" s="9">
        <v>0</v>
      </c>
      <c r="H69" s="9">
        <f>H70</f>
        <v>0</v>
      </c>
      <c r="I69" s="9">
        <f t="shared" si="42"/>
        <v>0</v>
      </c>
      <c r="J69" s="10" t="s">
        <v>47</v>
      </c>
      <c r="K69" s="10"/>
      <c r="L69" s="10"/>
    </row>
    <row r="70" spans="1:12" ht="52.8" x14ac:dyDescent="0.25">
      <c r="A70" s="33"/>
      <c r="B70" s="98"/>
      <c r="C70" s="89" t="s">
        <v>165</v>
      </c>
      <c r="D70" s="24">
        <v>0</v>
      </c>
      <c r="E70" s="24">
        <v>0</v>
      </c>
      <c r="F70" s="18">
        <v>0</v>
      </c>
      <c r="G70" s="18">
        <v>0</v>
      </c>
      <c r="H70" s="18">
        <v>0</v>
      </c>
      <c r="I70" s="18">
        <v>0</v>
      </c>
      <c r="J70" s="19" t="s">
        <v>47</v>
      </c>
      <c r="K70" s="19"/>
      <c r="L70" s="79" t="s">
        <v>56</v>
      </c>
    </row>
    <row r="71" spans="1:12" ht="46.95" customHeight="1" x14ac:dyDescent="0.25">
      <c r="A71" s="33"/>
      <c r="B71" s="190" t="s">
        <v>51</v>
      </c>
      <c r="C71" s="191"/>
      <c r="D71" s="7">
        <v>0</v>
      </c>
      <c r="E71" s="7">
        <v>0</v>
      </c>
      <c r="F71" s="7">
        <v>0</v>
      </c>
      <c r="G71" s="7">
        <v>0</v>
      </c>
      <c r="H71" s="7">
        <v>0</v>
      </c>
      <c r="I71" s="7">
        <v>0</v>
      </c>
      <c r="J71" s="5" t="s">
        <v>47</v>
      </c>
      <c r="K71" s="5">
        <v>373</v>
      </c>
      <c r="L71" s="5"/>
    </row>
    <row r="72" spans="1:12" ht="30.6" customHeight="1" x14ac:dyDescent="0.25">
      <c r="A72" s="30"/>
      <c r="B72" s="171" t="s">
        <v>66</v>
      </c>
      <c r="C72" s="172"/>
      <c r="D72" s="9">
        <v>0</v>
      </c>
      <c r="E72" s="9">
        <v>0</v>
      </c>
      <c r="F72" s="9">
        <v>0</v>
      </c>
      <c r="G72" s="9">
        <v>0</v>
      </c>
      <c r="H72" s="9">
        <v>0</v>
      </c>
      <c r="I72" s="9">
        <v>0</v>
      </c>
      <c r="J72" s="10" t="s">
        <v>47</v>
      </c>
      <c r="K72" s="10"/>
      <c r="L72" s="10"/>
    </row>
    <row r="73" spans="1:12" ht="26.4" x14ac:dyDescent="0.25">
      <c r="A73" s="100"/>
      <c r="B73" s="98"/>
      <c r="C73" s="101" t="s">
        <v>26</v>
      </c>
      <c r="D73" s="102">
        <v>0</v>
      </c>
      <c r="E73" s="102">
        <v>0</v>
      </c>
      <c r="F73" s="102">
        <v>0</v>
      </c>
      <c r="G73" s="102">
        <v>0</v>
      </c>
      <c r="H73" s="102">
        <v>0</v>
      </c>
      <c r="I73" s="102">
        <v>0</v>
      </c>
      <c r="J73" s="103" t="s">
        <v>47</v>
      </c>
      <c r="K73" s="19"/>
      <c r="L73" s="79" t="s">
        <v>57</v>
      </c>
    </row>
    <row r="74" spans="1:12" ht="39.6" customHeight="1" x14ac:dyDescent="0.25">
      <c r="A74" s="33"/>
      <c r="B74" s="190" t="s">
        <v>52</v>
      </c>
      <c r="C74" s="191"/>
      <c r="D74" s="7">
        <f t="shared" ref="D74:I75" si="43">D75</f>
        <v>0</v>
      </c>
      <c r="E74" s="7">
        <f t="shared" si="43"/>
        <v>0</v>
      </c>
      <c r="F74" s="7">
        <f t="shared" si="43"/>
        <v>0</v>
      </c>
      <c r="G74" s="7">
        <f t="shared" si="43"/>
        <v>0</v>
      </c>
      <c r="H74" s="7">
        <f t="shared" si="43"/>
        <v>0</v>
      </c>
      <c r="I74" s="7">
        <f t="shared" si="43"/>
        <v>0</v>
      </c>
      <c r="J74" s="5" t="s">
        <v>47</v>
      </c>
      <c r="K74" s="5">
        <v>373</v>
      </c>
      <c r="L74" s="5"/>
    </row>
    <row r="75" spans="1:12" ht="40.950000000000003" customHeight="1" x14ac:dyDescent="0.25">
      <c r="A75" s="30"/>
      <c r="B75" s="171" t="s">
        <v>66</v>
      </c>
      <c r="C75" s="172"/>
      <c r="D75" s="9">
        <f t="shared" si="43"/>
        <v>0</v>
      </c>
      <c r="E75" s="9">
        <f t="shared" si="43"/>
        <v>0</v>
      </c>
      <c r="F75" s="9">
        <f t="shared" si="43"/>
        <v>0</v>
      </c>
      <c r="G75" s="9">
        <f t="shared" si="43"/>
        <v>0</v>
      </c>
      <c r="H75" s="9">
        <f t="shared" si="43"/>
        <v>0</v>
      </c>
      <c r="I75" s="9">
        <f t="shared" si="43"/>
        <v>0</v>
      </c>
      <c r="J75" s="10" t="s">
        <v>47</v>
      </c>
      <c r="K75" s="10"/>
      <c r="L75" s="10"/>
    </row>
    <row r="76" spans="1:12" ht="26.4" x14ac:dyDescent="0.25">
      <c r="A76" s="74"/>
      <c r="B76" s="32" t="s">
        <v>12</v>
      </c>
      <c r="C76" s="101" t="s">
        <v>26</v>
      </c>
      <c r="D76" s="102">
        <v>0</v>
      </c>
      <c r="E76" s="102">
        <v>0</v>
      </c>
      <c r="F76" s="102">
        <v>0</v>
      </c>
      <c r="G76" s="102">
        <v>0</v>
      </c>
      <c r="H76" s="102">
        <v>0</v>
      </c>
      <c r="I76" s="102">
        <v>0</v>
      </c>
      <c r="J76" s="103" t="s">
        <v>47</v>
      </c>
      <c r="K76" s="19"/>
      <c r="L76" s="86" t="s">
        <v>45</v>
      </c>
    </row>
    <row r="77" spans="1:12" x14ac:dyDescent="0.25">
      <c r="A77" s="33"/>
      <c r="B77" s="190" t="s">
        <v>53</v>
      </c>
      <c r="C77" s="191"/>
      <c r="D77" s="7">
        <f t="shared" ref="D77:I78" si="44">D78</f>
        <v>20000</v>
      </c>
      <c r="E77" s="7">
        <f t="shared" si="44"/>
        <v>20000</v>
      </c>
      <c r="F77" s="7">
        <f t="shared" si="44"/>
        <v>0</v>
      </c>
      <c r="G77" s="7">
        <v>0</v>
      </c>
      <c r="H77" s="7">
        <f t="shared" si="44"/>
        <v>0</v>
      </c>
      <c r="I77" s="7">
        <f t="shared" si="44"/>
        <v>0</v>
      </c>
      <c r="J77" s="5" t="s">
        <v>47</v>
      </c>
      <c r="K77" s="5">
        <v>373</v>
      </c>
      <c r="L77" s="5"/>
    </row>
    <row r="78" spans="1:12" ht="30.6" customHeight="1" x14ac:dyDescent="0.25">
      <c r="A78" s="30"/>
      <c r="B78" s="171" t="s">
        <v>66</v>
      </c>
      <c r="C78" s="172"/>
      <c r="D78" s="9">
        <f t="shared" si="44"/>
        <v>20000</v>
      </c>
      <c r="E78" s="9">
        <f t="shared" si="44"/>
        <v>20000</v>
      </c>
      <c r="F78" s="9">
        <v>0</v>
      </c>
      <c r="G78" s="9">
        <v>0</v>
      </c>
      <c r="H78" s="9">
        <f t="shared" si="44"/>
        <v>0</v>
      </c>
      <c r="I78" s="9">
        <f t="shared" si="44"/>
        <v>0</v>
      </c>
      <c r="J78" s="10" t="s">
        <v>47</v>
      </c>
      <c r="K78" s="10"/>
      <c r="L78" s="10"/>
    </row>
    <row r="79" spans="1:12" ht="52.8" x14ac:dyDescent="0.25">
      <c r="A79" s="33"/>
      <c r="B79" s="98"/>
      <c r="C79" s="89" t="s">
        <v>165</v>
      </c>
      <c r="D79" s="21">
        <v>20000</v>
      </c>
      <c r="E79" s="21">
        <v>20000</v>
      </c>
      <c r="F79" s="18">
        <v>0</v>
      </c>
      <c r="G79" s="18">
        <v>0</v>
      </c>
      <c r="H79" s="18">
        <v>0</v>
      </c>
      <c r="I79" s="18">
        <v>0</v>
      </c>
      <c r="J79" s="19" t="s">
        <v>47</v>
      </c>
      <c r="K79" s="19"/>
      <c r="L79" s="86"/>
    </row>
    <row r="80" spans="1:12" x14ac:dyDescent="0.25">
      <c r="A80" s="33"/>
      <c r="B80" s="190" t="s">
        <v>54</v>
      </c>
      <c r="C80" s="191"/>
      <c r="D80" s="7">
        <f t="shared" ref="D80:I81" si="45">D81</f>
        <v>10000</v>
      </c>
      <c r="E80" s="7">
        <f t="shared" si="45"/>
        <v>0</v>
      </c>
      <c r="F80" s="7">
        <f>F82</f>
        <v>0</v>
      </c>
      <c r="G80" s="7">
        <f>G82</f>
        <v>0</v>
      </c>
      <c r="H80" s="7">
        <f t="shared" si="45"/>
        <v>0</v>
      </c>
      <c r="I80" s="7">
        <f t="shared" si="45"/>
        <v>0</v>
      </c>
      <c r="J80" s="5" t="s">
        <v>47</v>
      </c>
      <c r="K80" s="5">
        <v>373</v>
      </c>
      <c r="L80" s="5"/>
    </row>
    <row r="81" spans="1:12" ht="28.95" customHeight="1" x14ac:dyDescent="0.25">
      <c r="A81" s="30"/>
      <c r="B81" s="171" t="s">
        <v>66</v>
      </c>
      <c r="C81" s="172"/>
      <c r="D81" s="9">
        <f t="shared" si="45"/>
        <v>10000</v>
      </c>
      <c r="E81" s="9">
        <f t="shared" si="45"/>
        <v>0</v>
      </c>
      <c r="F81" s="9">
        <v>0</v>
      </c>
      <c r="G81" s="9">
        <v>0</v>
      </c>
      <c r="H81" s="9">
        <f t="shared" si="45"/>
        <v>0</v>
      </c>
      <c r="I81" s="9">
        <f t="shared" si="45"/>
        <v>0</v>
      </c>
      <c r="J81" s="10" t="s">
        <v>47</v>
      </c>
      <c r="K81" s="10"/>
      <c r="L81" s="10"/>
    </row>
    <row r="82" spans="1:12" ht="52.8" x14ac:dyDescent="0.25">
      <c r="A82" s="33"/>
      <c r="B82" s="98"/>
      <c r="C82" s="89" t="s">
        <v>165</v>
      </c>
      <c r="D82" s="21">
        <v>10000</v>
      </c>
      <c r="E82" s="21">
        <v>0</v>
      </c>
      <c r="F82" s="18">
        <v>0</v>
      </c>
      <c r="G82" s="18">
        <v>0</v>
      </c>
      <c r="H82" s="18">
        <v>0</v>
      </c>
      <c r="I82" s="18">
        <v>0</v>
      </c>
      <c r="J82" s="19" t="s">
        <v>47</v>
      </c>
      <c r="K82" s="19"/>
      <c r="L82" s="86"/>
    </row>
    <row r="83" spans="1:12" ht="30.6" customHeight="1" x14ac:dyDescent="0.25">
      <c r="A83" s="33"/>
      <c r="B83" s="190" t="s">
        <v>55</v>
      </c>
      <c r="C83" s="191"/>
      <c r="D83" s="7">
        <f t="shared" ref="D83:I83" si="46">D84</f>
        <v>108484</v>
      </c>
      <c r="E83" s="7">
        <f t="shared" si="46"/>
        <v>102300</v>
      </c>
      <c r="F83" s="7">
        <f t="shared" si="46"/>
        <v>0</v>
      </c>
      <c r="G83" s="7">
        <f t="shared" si="46"/>
        <v>0</v>
      </c>
      <c r="H83" s="7">
        <f t="shared" si="46"/>
        <v>0</v>
      </c>
      <c r="I83" s="7">
        <f t="shared" si="46"/>
        <v>0</v>
      </c>
      <c r="J83" s="5" t="s">
        <v>47</v>
      </c>
      <c r="K83" s="5">
        <v>373</v>
      </c>
      <c r="L83" s="5"/>
    </row>
    <row r="84" spans="1:12" x14ac:dyDescent="0.25">
      <c r="A84" s="30"/>
      <c r="B84" s="171" t="s">
        <v>66</v>
      </c>
      <c r="C84" s="172"/>
      <c r="D84" s="104">
        <f>D85+D86+D87</f>
        <v>108484</v>
      </c>
      <c r="E84" s="104">
        <f>E85+E87</f>
        <v>102300</v>
      </c>
      <c r="F84" s="104">
        <f>F85+F87</f>
        <v>0</v>
      </c>
      <c r="G84" s="104">
        <f>G85+G87</f>
        <v>0</v>
      </c>
      <c r="H84" s="104">
        <f>H85+H87</f>
        <v>0</v>
      </c>
      <c r="I84" s="104">
        <f>I85+I87</f>
        <v>0</v>
      </c>
      <c r="J84" s="104" t="s">
        <v>47</v>
      </c>
      <c r="K84" s="104"/>
      <c r="L84" s="104"/>
    </row>
    <row r="85" spans="1:12" ht="31.2" customHeight="1" x14ac:dyDescent="0.25">
      <c r="A85" s="74"/>
      <c r="B85" s="32" t="s">
        <v>11</v>
      </c>
      <c r="C85" s="101" t="s">
        <v>26</v>
      </c>
      <c r="D85" s="18">
        <v>7220</v>
      </c>
      <c r="E85" s="18">
        <v>8000</v>
      </c>
      <c r="F85" s="16">
        <v>0</v>
      </c>
      <c r="G85" s="18">
        <v>0</v>
      </c>
      <c r="H85" s="18">
        <v>0</v>
      </c>
      <c r="I85" s="18">
        <v>0</v>
      </c>
      <c r="J85" s="19" t="s">
        <v>47</v>
      </c>
      <c r="K85" s="19"/>
      <c r="L85" s="86"/>
    </row>
    <row r="86" spans="1:12" ht="31.2" customHeight="1" x14ac:dyDescent="0.25">
      <c r="A86" s="74"/>
      <c r="B86" s="32" t="s">
        <v>12</v>
      </c>
      <c r="C86" s="101" t="s">
        <v>26</v>
      </c>
      <c r="D86" s="18">
        <v>9971</v>
      </c>
      <c r="E86" s="18">
        <v>0</v>
      </c>
      <c r="F86" s="16">
        <v>0</v>
      </c>
      <c r="G86" s="18">
        <v>0</v>
      </c>
      <c r="H86" s="18">
        <v>0</v>
      </c>
      <c r="I86" s="18">
        <v>0</v>
      </c>
      <c r="J86" s="19" t="s">
        <v>47</v>
      </c>
      <c r="K86" s="19"/>
      <c r="L86" s="86"/>
    </row>
    <row r="87" spans="1:12" ht="43.2" customHeight="1" x14ac:dyDescent="0.25">
      <c r="A87" s="74"/>
      <c r="B87" s="32" t="s">
        <v>10</v>
      </c>
      <c r="C87" s="101" t="s">
        <v>26</v>
      </c>
      <c r="D87" s="102">
        <v>91293</v>
      </c>
      <c r="E87" s="102">
        <v>94300</v>
      </c>
      <c r="F87" s="102">
        <v>0</v>
      </c>
      <c r="G87" s="105">
        <v>0</v>
      </c>
      <c r="H87" s="102">
        <v>0</v>
      </c>
      <c r="I87" s="102">
        <v>0</v>
      </c>
      <c r="J87" s="103" t="s">
        <v>47</v>
      </c>
      <c r="K87" s="19"/>
      <c r="L87" s="86"/>
    </row>
    <row r="88" spans="1:12" ht="33.6" customHeight="1" x14ac:dyDescent="0.25">
      <c r="A88" s="192" t="s">
        <v>58</v>
      </c>
      <c r="B88" s="193"/>
      <c r="C88" s="194"/>
      <c r="D88" s="69">
        <f>D89+D95+D99+D103+D106+D109+D112</f>
        <v>10050265</v>
      </c>
      <c r="E88" s="69">
        <f t="shared" ref="E88:I88" si="47">E89+E95+E99+E103+E106+E109+E112</f>
        <v>6648411</v>
      </c>
      <c r="F88" s="69">
        <f t="shared" si="47"/>
        <v>0</v>
      </c>
      <c r="G88" s="69">
        <f t="shared" si="47"/>
        <v>0</v>
      </c>
      <c r="H88" s="69">
        <f t="shared" si="47"/>
        <v>0</v>
      </c>
      <c r="I88" s="69">
        <f t="shared" si="47"/>
        <v>6928452.6799999997</v>
      </c>
      <c r="J88" s="70" t="s">
        <v>47</v>
      </c>
      <c r="K88" s="70">
        <v>373</v>
      </c>
      <c r="L88" s="70"/>
    </row>
    <row r="89" spans="1:12" x14ac:dyDescent="0.25">
      <c r="A89" s="33"/>
      <c r="B89" s="190" t="s">
        <v>59</v>
      </c>
      <c r="C89" s="191"/>
      <c r="D89" s="7">
        <f t="shared" ref="D89:H89" si="48">SUM(D91:D94)</f>
        <v>9889872</v>
      </c>
      <c r="E89" s="7">
        <f t="shared" ref="E89" si="49">SUM(E91:E94)</f>
        <v>6538899</v>
      </c>
      <c r="F89" s="7">
        <v>0</v>
      </c>
      <c r="G89" s="7">
        <v>0</v>
      </c>
      <c r="H89" s="7">
        <f t="shared" si="48"/>
        <v>0</v>
      </c>
      <c r="I89" s="7">
        <f t="shared" ref="I89" si="50">SUM(I91:I94)</f>
        <v>6821081.6799999997</v>
      </c>
      <c r="J89" s="5" t="s">
        <v>47</v>
      </c>
      <c r="K89" s="5">
        <v>373</v>
      </c>
      <c r="L89" s="5"/>
    </row>
    <row r="90" spans="1:12" x14ac:dyDescent="0.25">
      <c r="A90" s="30"/>
      <c r="B90" s="171" t="s">
        <v>66</v>
      </c>
      <c r="C90" s="172"/>
      <c r="D90" s="9">
        <f t="shared" ref="D90" si="51">SUM(D91:D94)</f>
        <v>9889872</v>
      </c>
      <c r="E90" s="9">
        <f t="shared" ref="E90" si="52">SUM(E91:E94)</f>
        <v>6538899</v>
      </c>
      <c r="F90" s="9">
        <v>0</v>
      </c>
      <c r="G90" s="9">
        <v>0</v>
      </c>
      <c r="H90" s="9">
        <v>0</v>
      </c>
      <c r="I90" s="9">
        <f t="shared" ref="I90" si="53">SUM(I91:I94)</f>
        <v>6821081.6799999997</v>
      </c>
      <c r="J90" s="10" t="s">
        <v>47</v>
      </c>
      <c r="K90" s="10"/>
      <c r="L90" s="104"/>
    </row>
    <row r="91" spans="1:12" ht="52.8" x14ac:dyDescent="0.25">
      <c r="A91" s="33"/>
      <c r="B91" s="101"/>
      <c r="C91" s="89" t="s">
        <v>165</v>
      </c>
      <c r="D91" s="18">
        <f>6629875+125228</f>
        <v>6755103</v>
      </c>
      <c r="E91" s="18">
        <v>4076222</v>
      </c>
      <c r="F91" s="18">
        <v>0</v>
      </c>
      <c r="G91" s="18">
        <v>0</v>
      </c>
      <c r="H91" s="18">
        <v>0</v>
      </c>
      <c r="I91" s="18">
        <f>4128358.84+190000</f>
        <v>4318358.84</v>
      </c>
      <c r="J91" s="19" t="s">
        <v>47</v>
      </c>
      <c r="K91" s="19"/>
      <c r="L91" s="86"/>
    </row>
    <row r="92" spans="1:12" ht="36.75" customHeight="1" x14ac:dyDescent="0.25">
      <c r="A92" s="33"/>
      <c r="B92" s="101"/>
      <c r="C92" s="92" t="s">
        <v>166</v>
      </c>
      <c r="D92" s="18">
        <v>1302551</v>
      </c>
      <c r="E92" s="18">
        <v>1112791</v>
      </c>
      <c r="F92" s="18">
        <v>0</v>
      </c>
      <c r="G92" s="18">
        <v>0</v>
      </c>
      <c r="H92" s="18">
        <v>0</v>
      </c>
      <c r="I92" s="18">
        <f>1158024.84-188</f>
        <v>1157836.8400000001</v>
      </c>
      <c r="J92" s="19" t="s">
        <v>47</v>
      </c>
      <c r="K92" s="19"/>
      <c r="L92" s="86"/>
    </row>
    <row r="93" spans="1:12" ht="70.2" customHeight="1" x14ac:dyDescent="0.25">
      <c r="A93" s="33"/>
      <c r="B93" s="101"/>
      <c r="C93" s="92" t="s">
        <v>167</v>
      </c>
      <c r="D93" s="18">
        <f>1676776-D97-D101-D157-D228</f>
        <v>1635776</v>
      </c>
      <c r="E93" s="18">
        <f>1209384-E97-E101-E157-E228</f>
        <v>1178384</v>
      </c>
      <c r="F93" s="18">
        <v>0</v>
      </c>
      <c r="G93" s="18">
        <v>0</v>
      </c>
      <c r="H93" s="18">
        <v>0</v>
      </c>
      <c r="I93" s="18">
        <v>1173384</v>
      </c>
      <c r="J93" s="19" t="s">
        <v>47</v>
      </c>
      <c r="K93" s="19"/>
      <c r="L93" s="79" t="s">
        <v>168</v>
      </c>
    </row>
    <row r="94" spans="1:12" ht="26.4" x14ac:dyDescent="0.25">
      <c r="A94" s="33"/>
      <c r="B94" s="101"/>
      <c r="C94" s="92" t="s">
        <v>167</v>
      </c>
      <c r="D94" s="18">
        <f>210442-D98-D102-D105-D158</f>
        <v>196442</v>
      </c>
      <c r="E94" s="18">
        <f>195502-E98-E102-E105-E158</f>
        <v>171502</v>
      </c>
      <c r="F94" s="18">
        <v>0</v>
      </c>
      <c r="G94" s="18">
        <v>0</v>
      </c>
      <c r="H94" s="18">
        <v>0</v>
      </c>
      <c r="I94" s="18">
        <v>171502</v>
      </c>
      <c r="J94" s="19" t="s">
        <v>47</v>
      </c>
      <c r="K94" s="19"/>
      <c r="L94" s="79" t="s">
        <v>170</v>
      </c>
    </row>
    <row r="95" spans="1:12" s="85" customFormat="1" x14ac:dyDescent="0.25">
      <c r="A95" s="33"/>
      <c r="B95" s="190" t="s">
        <v>60</v>
      </c>
      <c r="C95" s="191"/>
      <c r="D95" s="7">
        <f t="shared" ref="D95:I95" si="54">D96</f>
        <v>30000</v>
      </c>
      <c r="E95" s="7">
        <f t="shared" si="54"/>
        <v>30000</v>
      </c>
      <c r="F95" s="7">
        <f t="shared" si="54"/>
        <v>0</v>
      </c>
      <c r="G95" s="7">
        <f t="shared" si="54"/>
        <v>0</v>
      </c>
      <c r="H95" s="7">
        <f t="shared" si="54"/>
        <v>0</v>
      </c>
      <c r="I95" s="7">
        <f t="shared" si="54"/>
        <v>30000</v>
      </c>
      <c r="J95" s="5" t="s">
        <v>47</v>
      </c>
      <c r="K95" s="5">
        <v>373</v>
      </c>
      <c r="L95" s="5"/>
    </row>
    <row r="96" spans="1:12" s="85" customFormat="1" x14ac:dyDescent="0.25">
      <c r="A96" s="30"/>
      <c r="B96" s="171" t="s">
        <v>66</v>
      </c>
      <c r="C96" s="172"/>
      <c r="D96" s="9">
        <f t="shared" ref="D96:I96" si="55">D97+D98</f>
        <v>30000</v>
      </c>
      <c r="E96" s="9">
        <f t="shared" ref="E96" si="56">E97+E98</f>
        <v>30000</v>
      </c>
      <c r="F96" s="9">
        <v>0</v>
      </c>
      <c r="G96" s="9">
        <v>0</v>
      </c>
      <c r="H96" s="9">
        <f t="shared" si="55"/>
        <v>0</v>
      </c>
      <c r="I96" s="9">
        <f t="shared" si="55"/>
        <v>30000</v>
      </c>
      <c r="J96" s="10" t="s">
        <v>47</v>
      </c>
      <c r="K96" s="10"/>
      <c r="L96" s="104"/>
    </row>
    <row r="97" spans="1:12" ht="54" customHeight="1" x14ac:dyDescent="0.25">
      <c r="A97" s="33"/>
      <c r="B97" s="101"/>
      <c r="C97" s="92" t="s">
        <v>167</v>
      </c>
      <c r="D97" s="18">
        <v>20000</v>
      </c>
      <c r="E97" s="18">
        <v>20000</v>
      </c>
      <c r="F97" s="18">
        <v>0</v>
      </c>
      <c r="G97" s="18">
        <v>0</v>
      </c>
      <c r="H97" s="18">
        <v>0</v>
      </c>
      <c r="I97" s="18">
        <v>20000</v>
      </c>
      <c r="J97" s="19" t="s">
        <v>47</v>
      </c>
      <c r="K97" s="19"/>
      <c r="L97" s="79" t="s">
        <v>168</v>
      </c>
    </row>
    <row r="98" spans="1:12" ht="26.4" x14ac:dyDescent="0.25">
      <c r="A98" s="33"/>
      <c r="B98" s="101"/>
      <c r="C98" s="92" t="s">
        <v>167</v>
      </c>
      <c r="D98" s="18">
        <v>10000</v>
      </c>
      <c r="E98" s="18">
        <v>10000</v>
      </c>
      <c r="F98" s="18">
        <v>0</v>
      </c>
      <c r="G98" s="18">
        <v>0</v>
      </c>
      <c r="H98" s="18">
        <v>0</v>
      </c>
      <c r="I98" s="18">
        <v>10000</v>
      </c>
      <c r="J98" s="19" t="s">
        <v>47</v>
      </c>
      <c r="K98" s="19"/>
      <c r="L98" s="79" t="s">
        <v>170</v>
      </c>
    </row>
    <row r="99" spans="1:12" s="85" customFormat="1" x14ac:dyDescent="0.25">
      <c r="A99" s="33"/>
      <c r="B99" s="190" t="s">
        <v>61</v>
      </c>
      <c r="C99" s="191"/>
      <c r="D99" s="7">
        <f t="shared" ref="D99:I99" si="57">D100</f>
        <v>20000</v>
      </c>
      <c r="E99" s="7">
        <f t="shared" si="57"/>
        <v>10000</v>
      </c>
      <c r="F99" s="7">
        <f t="shared" si="57"/>
        <v>0</v>
      </c>
      <c r="G99" s="7">
        <f t="shared" si="57"/>
        <v>0</v>
      </c>
      <c r="H99" s="7">
        <f t="shared" si="57"/>
        <v>0</v>
      </c>
      <c r="I99" s="7">
        <f t="shared" si="57"/>
        <v>10000</v>
      </c>
      <c r="J99" s="5" t="s">
        <v>47</v>
      </c>
      <c r="K99" s="5">
        <v>373</v>
      </c>
      <c r="L99" s="5"/>
    </row>
    <row r="100" spans="1:12" s="85" customFormat="1" x14ac:dyDescent="0.25">
      <c r="A100" s="30"/>
      <c r="B100" s="171" t="s">
        <v>66</v>
      </c>
      <c r="C100" s="172"/>
      <c r="D100" s="9">
        <f t="shared" ref="D100" si="58">D101+D102</f>
        <v>20000</v>
      </c>
      <c r="E100" s="9">
        <f t="shared" ref="E100" si="59">E101+E102</f>
        <v>10000</v>
      </c>
      <c r="F100" s="9">
        <v>0</v>
      </c>
      <c r="G100" s="9">
        <v>0</v>
      </c>
      <c r="H100" s="9">
        <f t="shared" ref="H100:I100" si="60">H101+H102</f>
        <v>0</v>
      </c>
      <c r="I100" s="9">
        <f t="shared" si="60"/>
        <v>10000</v>
      </c>
      <c r="J100" s="10" t="s">
        <v>47</v>
      </c>
      <c r="K100" s="10"/>
      <c r="L100" s="104"/>
    </row>
    <row r="101" spans="1:12" ht="28.95" customHeight="1" x14ac:dyDescent="0.25">
      <c r="A101" s="33"/>
      <c r="B101" s="101"/>
      <c r="C101" s="92" t="s">
        <v>167</v>
      </c>
      <c r="D101" s="18">
        <v>16000</v>
      </c>
      <c r="E101" s="18">
        <v>6000</v>
      </c>
      <c r="F101" s="18">
        <v>0</v>
      </c>
      <c r="G101" s="18">
        <v>0</v>
      </c>
      <c r="H101" s="18">
        <v>0</v>
      </c>
      <c r="I101" s="18">
        <v>6000</v>
      </c>
      <c r="J101" s="19" t="s">
        <v>47</v>
      </c>
      <c r="K101" s="19"/>
      <c r="L101" s="79" t="s">
        <v>168</v>
      </c>
    </row>
    <row r="102" spans="1:12" ht="26.4" x14ac:dyDescent="0.25">
      <c r="A102" s="33"/>
      <c r="B102" s="101"/>
      <c r="C102" s="92" t="s">
        <v>167</v>
      </c>
      <c r="D102" s="18">
        <v>4000</v>
      </c>
      <c r="E102" s="18">
        <v>4000</v>
      </c>
      <c r="F102" s="18">
        <v>0</v>
      </c>
      <c r="G102" s="18">
        <v>0</v>
      </c>
      <c r="H102" s="18">
        <v>0</v>
      </c>
      <c r="I102" s="18">
        <v>4000</v>
      </c>
      <c r="J102" s="19" t="s">
        <v>47</v>
      </c>
      <c r="K102" s="19"/>
      <c r="L102" s="79" t="s">
        <v>170</v>
      </c>
    </row>
    <row r="103" spans="1:12" s="85" customFormat="1" x14ac:dyDescent="0.25">
      <c r="A103" s="33"/>
      <c r="B103" s="190" t="s">
        <v>62</v>
      </c>
      <c r="C103" s="191"/>
      <c r="D103" s="7">
        <f t="shared" ref="D103:I104" si="61">D104</f>
        <v>0</v>
      </c>
      <c r="E103" s="7">
        <f t="shared" si="61"/>
        <v>10000</v>
      </c>
      <c r="F103" s="7">
        <f t="shared" si="61"/>
        <v>0</v>
      </c>
      <c r="G103" s="7">
        <f t="shared" si="61"/>
        <v>0</v>
      </c>
      <c r="H103" s="7">
        <f t="shared" si="61"/>
        <v>0</v>
      </c>
      <c r="I103" s="7">
        <f t="shared" si="61"/>
        <v>10000</v>
      </c>
      <c r="J103" s="5" t="s">
        <v>47</v>
      </c>
      <c r="K103" s="5">
        <v>373</v>
      </c>
      <c r="L103" s="5"/>
    </row>
    <row r="104" spans="1:12" ht="29.4" customHeight="1" x14ac:dyDescent="0.25">
      <c r="A104" s="30"/>
      <c r="B104" s="171" t="s">
        <v>66</v>
      </c>
      <c r="C104" s="172"/>
      <c r="D104" s="9">
        <f t="shared" si="61"/>
        <v>0</v>
      </c>
      <c r="E104" s="9">
        <f t="shared" si="61"/>
        <v>10000</v>
      </c>
      <c r="F104" s="9">
        <v>0</v>
      </c>
      <c r="G104" s="9">
        <v>0</v>
      </c>
      <c r="H104" s="9">
        <f t="shared" si="61"/>
        <v>0</v>
      </c>
      <c r="I104" s="9">
        <f t="shared" si="61"/>
        <v>10000</v>
      </c>
      <c r="J104" s="10" t="s">
        <v>47</v>
      </c>
      <c r="K104" s="10"/>
      <c r="L104" s="104"/>
    </row>
    <row r="105" spans="1:12" ht="26.4" x14ac:dyDescent="0.25">
      <c r="A105" s="33"/>
      <c r="B105" s="101"/>
      <c r="C105" s="154" t="s">
        <v>167</v>
      </c>
      <c r="D105" s="21">
        <v>0</v>
      </c>
      <c r="E105" s="21">
        <v>10000</v>
      </c>
      <c r="F105" s="18">
        <v>0</v>
      </c>
      <c r="G105" s="18">
        <v>0</v>
      </c>
      <c r="H105" s="18">
        <v>0</v>
      </c>
      <c r="I105" s="18">
        <v>10000</v>
      </c>
      <c r="J105" s="19" t="s">
        <v>47</v>
      </c>
      <c r="K105" s="19"/>
      <c r="L105" s="155" t="s">
        <v>170</v>
      </c>
    </row>
    <row r="106" spans="1:12" s="85" customFormat="1" ht="25.2" customHeight="1" x14ac:dyDescent="0.25">
      <c r="A106" s="33"/>
      <c r="B106" s="190" t="s">
        <v>63</v>
      </c>
      <c r="C106" s="191"/>
      <c r="D106" s="7">
        <f t="shared" ref="D106:I109" si="62">D107</f>
        <v>62362</v>
      </c>
      <c r="E106" s="7">
        <f t="shared" si="62"/>
        <v>57371</v>
      </c>
      <c r="F106" s="7">
        <v>0</v>
      </c>
      <c r="G106" s="7">
        <v>0</v>
      </c>
      <c r="H106" s="7">
        <f t="shared" si="62"/>
        <v>0</v>
      </c>
      <c r="I106" s="7">
        <f t="shared" si="62"/>
        <v>57371</v>
      </c>
      <c r="J106" s="5" t="s">
        <v>47</v>
      </c>
      <c r="K106" s="5">
        <v>373</v>
      </c>
      <c r="L106" s="5"/>
    </row>
    <row r="107" spans="1:12" ht="27" customHeight="1" x14ac:dyDescent="0.25">
      <c r="A107" s="30"/>
      <c r="B107" s="171" t="s">
        <v>66</v>
      </c>
      <c r="C107" s="172"/>
      <c r="D107" s="9">
        <f t="shared" si="62"/>
        <v>62362</v>
      </c>
      <c r="E107" s="9">
        <f t="shared" si="62"/>
        <v>57371</v>
      </c>
      <c r="F107" s="9">
        <v>0</v>
      </c>
      <c r="G107" s="9">
        <v>0</v>
      </c>
      <c r="H107" s="9">
        <f t="shared" si="62"/>
        <v>0</v>
      </c>
      <c r="I107" s="9">
        <f t="shared" si="62"/>
        <v>57371</v>
      </c>
      <c r="J107" s="10" t="s">
        <v>47</v>
      </c>
      <c r="K107" s="10"/>
      <c r="L107" s="104"/>
    </row>
    <row r="108" spans="1:12" ht="26.4" x14ac:dyDescent="0.25">
      <c r="A108" s="33"/>
      <c r="B108" s="101"/>
      <c r="C108" s="92" t="s">
        <v>167</v>
      </c>
      <c r="D108" s="21">
        <v>62362</v>
      </c>
      <c r="E108" s="21">
        <v>57371</v>
      </c>
      <c r="F108" s="18">
        <v>0</v>
      </c>
      <c r="G108" s="18">
        <v>0</v>
      </c>
      <c r="H108" s="18">
        <v>0</v>
      </c>
      <c r="I108" s="21">
        <v>57371</v>
      </c>
      <c r="J108" s="19" t="s">
        <v>47</v>
      </c>
      <c r="K108" s="19"/>
      <c r="L108" s="79" t="s">
        <v>168</v>
      </c>
    </row>
    <row r="109" spans="1:12" ht="28.95" customHeight="1" x14ac:dyDescent="0.25">
      <c r="A109" s="33"/>
      <c r="B109" s="190" t="s">
        <v>64</v>
      </c>
      <c r="C109" s="191"/>
      <c r="D109" s="7">
        <f t="shared" si="62"/>
        <v>2531</v>
      </c>
      <c r="E109" s="7">
        <f t="shared" si="62"/>
        <v>2141</v>
      </c>
      <c r="F109" s="7">
        <f t="shared" si="62"/>
        <v>0</v>
      </c>
      <c r="G109" s="7">
        <f t="shared" si="62"/>
        <v>0</v>
      </c>
      <c r="H109" s="7">
        <f t="shared" si="62"/>
        <v>0</v>
      </c>
      <c r="I109" s="7">
        <f t="shared" si="62"/>
        <v>0</v>
      </c>
      <c r="J109" s="5" t="s">
        <v>47</v>
      </c>
      <c r="K109" s="5">
        <v>373</v>
      </c>
      <c r="L109" s="5"/>
    </row>
    <row r="110" spans="1:12" ht="29.4" customHeight="1" x14ac:dyDescent="0.25">
      <c r="A110" s="30"/>
      <c r="B110" s="171" t="s">
        <v>66</v>
      </c>
      <c r="C110" s="172"/>
      <c r="D110" s="9">
        <f t="shared" ref="D110:I110" si="63">D111</f>
        <v>2531</v>
      </c>
      <c r="E110" s="9">
        <f t="shared" si="63"/>
        <v>2141</v>
      </c>
      <c r="F110" s="9">
        <f t="shared" si="63"/>
        <v>0</v>
      </c>
      <c r="G110" s="9">
        <f t="shared" si="63"/>
        <v>0</v>
      </c>
      <c r="H110" s="9">
        <f t="shared" si="63"/>
        <v>0</v>
      </c>
      <c r="I110" s="9">
        <f t="shared" si="63"/>
        <v>0</v>
      </c>
      <c r="J110" s="10" t="s">
        <v>47</v>
      </c>
      <c r="K110" s="10"/>
      <c r="L110" s="104"/>
    </row>
    <row r="111" spans="1:12" ht="26.4" x14ac:dyDescent="0.25">
      <c r="A111" s="100"/>
      <c r="B111" s="98" t="s">
        <v>11</v>
      </c>
      <c r="C111" s="32" t="s">
        <v>26</v>
      </c>
      <c r="D111" s="18">
        <v>2531</v>
      </c>
      <c r="E111" s="18">
        <v>2141</v>
      </c>
      <c r="F111" s="102">
        <v>0</v>
      </c>
      <c r="G111" s="102">
        <v>0</v>
      </c>
      <c r="H111" s="102">
        <v>0</v>
      </c>
      <c r="I111" s="102">
        <v>0</v>
      </c>
      <c r="J111" s="103" t="s">
        <v>47</v>
      </c>
      <c r="K111" s="19"/>
      <c r="L111" s="86"/>
    </row>
    <row r="112" spans="1:12" ht="30" customHeight="1" x14ac:dyDescent="0.25">
      <c r="A112" s="157"/>
      <c r="B112" s="190" t="s">
        <v>178</v>
      </c>
      <c r="C112" s="191"/>
      <c r="D112" s="7">
        <f t="shared" ref="D112:I112" si="64">D113</f>
        <v>45500</v>
      </c>
      <c r="E112" s="7">
        <f t="shared" si="64"/>
        <v>0</v>
      </c>
      <c r="F112" s="7">
        <f t="shared" si="64"/>
        <v>0</v>
      </c>
      <c r="G112" s="7">
        <f t="shared" si="64"/>
        <v>0</v>
      </c>
      <c r="H112" s="7">
        <f t="shared" si="64"/>
        <v>0</v>
      </c>
      <c r="I112" s="7">
        <f t="shared" si="64"/>
        <v>0</v>
      </c>
      <c r="J112" s="5" t="s">
        <v>47</v>
      </c>
      <c r="K112" s="5">
        <v>373</v>
      </c>
      <c r="L112" s="5"/>
    </row>
    <row r="113" spans="1:14" ht="45.6" customHeight="1" x14ac:dyDescent="0.25">
      <c r="A113" s="157"/>
      <c r="B113" s="171" t="s">
        <v>66</v>
      </c>
      <c r="C113" s="172"/>
      <c r="D113" s="9">
        <f t="shared" ref="D113:I113" si="65">D114</f>
        <v>45500</v>
      </c>
      <c r="E113" s="9">
        <f t="shared" si="65"/>
        <v>0</v>
      </c>
      <c r="F113" s="9">
        <f t="shared" si="65"/>
        <v>0</v>
      </c>
      <c r="G113" s="9">
        <f t="shared" si="65"/>
        <v>0</v>
      </c>
      <c r="H113" s="9">
        <f t="shared" si="65"/>
        <v>0</v>
      </c>
      <c r="I113" s="9">
        <f t="shared" si="65"/>
        <v>0</v>
      </c>
      <c r="J113" s="10" t="s">
        <v>47</v>
      </c>
      <c r="K113" s="10"/>
      <c r="L113" s="104"/>
    </row>
    <row r="114" spans="1:14" ht="52.95" customHeight="1" x14ac:dyDescent="0.25">
      <c r="A114" s="157"/>
      <c r="B114" s="98" t="s">
        <v>11</v>
      </c>
      <c r="C114" s="32" t="s">
        <v>26</v>
      </c>
      <c r="D114" s="18">
        <v>45500</v>
      </c>
      <c r="E114" s="18">
        <v>0</v>
      </c>
      <c r="F114" s="102">
        <v>0</v>
      </c>
      <c r="G114" s="102">
        <v>0</v>
      </c>
      <c r="H114" s="102">
        <v>0</v>
      </c>
      <c r="I114" s="102">
        <v>0</v>
      </c>
      <c r="J114" s="103" t="s">
        <v>47</v>
      </c>
      <c r="K114" s="19"/>
      <c r="L114" s="86"/>
    </row>
    <row r="115" spans="1:14" s="85" customFormat="1" x14ac:dyDescent="0.25">
      <c r="A115" s="192" t="s">
        <v>65</v>
      </c>
      <c r="B115" s="193"/>
      <c r="C115" s="194"/>
      <c r="D115" s="69">
        <f>D116</f>
        <v>70</v>
      </c>
      <c r="E115" s="69">
        <f t="shared" ref="E115:I115" si="66">E116</f>
        <v>0</v>
      </c>
      <c r="F115" s="69">
        <f t="shared" si="66"/>
        <v>0</v>
      </c>
      <c r="G115" s="69">
        <f t="shared" si="66"/>
        <v>0</v>
      </c>
      <c r="H115" s="69">
        <f t="shared" si="66"/>
        <v>0</v>
      </c>
      <c r="I115" s="69">
        <f t="shared" si="66"/>
        <v>0</v>
      </c>
      <c r="J115" s="70" t="s">
        <v>47</v>
      </c>
      <c r="K115" s="70">
        <v>373</v>
      </c>
      <c r="L115" s="70"/>
    </row>
    <row r="116" spans="1:14" ht="42.6" customHeight="1" x14ac:dyDescent="0.25">
      <c r="A116" s="33"/>
      <c r="B116" s="190" t="s">
        <v>180</v>
      </c>
      <c r="C116" s="191"/>
      <c r="D116" s="106">
        <f>D117</f>
        <v>70</v>
      </c>
      <c r="E116" s="106">
        <f t="shared" ref="E116:I116" si="67">E117</f>
        <v>0</v>
      </c>
      <c r="F116" s="106">
        <f t="shared" si="67"/>
        <v>0</v>
      </c>
      <c r="G116" s="106">
        <f t="shared" si="67"/>
        <v>0</v>
      </c>
      <c r="H116" s="106">
        <f t="shared" si="67"/>
        <v>0</v>
      </c>
      <c r="I116" s="106">
        <f t="shared" si="67"/>
        <v>0</v>
      </c>
      <c r="J116" s="5" t="s">
        <v>47</v>
      </c>
      <c r="K116" s="5">
        <v>373</v>
      </c>
      <c r="L116" s="5"/>
    </row>
    <row r="117" spans="1:14" ht="70.95" customHeight="1" x14ac:dyDescent="0.25">
      <c r="A117" s="30"/>
      <c r="B117" s="171" t="s">
        <v>66</v>
      </c>
      <c r="C117" s="172"/>
      <c r="D117" s="9">
        <f t="shared" ref="D117:I117" si="68">D118</f>
        <v>70</v>
      </c>
      <c r="E117" s="9">
        <f t="shared" si="68"/>
        <v>0</v>
      </c>
      <c r="F117" s="9">
        <f t="shared" si="68"/>
        <v>0</v>
      </c>
      <c r="G117" s="9">
        <f t="shared" si="68"/>
        <v>0</v>
      </c>
      <c r="H117" s="9">
        <f t="shared" si="68"/>
        <v>0</v>
      </c>
      <c r="I117" s="9">
        <f t="shared" si="68"/>
        <v>0</v>
      </c>
      <c r="J117" s="10" t="s">
        <v>47</v>
      </c>
      <c r="K117" s="10"/>
      <c r="L117" s="104"/>
    </row>
    <row r="118" spans="1:14" ht="54.6" customHeight="1" x14ac:dyDescent="0.25">
      <c r="A118" s="95"/>
      <c r="B118" s="107" t="s">
        <v>11</v>
      </c>
      <c r="C118" s="108" t="s">
        <v>26</v>
      </c>
      <c r="D118" s="102">
        <v>70</v>
      </c>
      <c r="E118" s="102">
        <v>0</v>
      </c>
      <c r="F118" s="102">
        <v>0</v>
      </c>
      <c r="G118" s="102">
        <v>0</v>
      </c>
      <c r="H118" s="102">
        <v>0</v>
      </c>
      <c r="I118" s="102">
        <v>0</v>
      </c>
      <c r="J118" s="103" t="s">
        <v>47</v>
      </c>
      <c r="K118" s="103"/>
      <c r="L118" s="103"/>
    </row>
    <row r="119" spans="1:14" ht="60" customHeight="1" x14ac:dyDescent="0.25">
      <c r="A119" s="95"/>
      <c r="B119" s="190" t="s">
        <v>67</v>
      </c>
      <c r="C119" s="191"/>
      <c r="D119" s="7">
        <v>0</v>
      </c>
      <c r="E119" s="7">
        <v>0</v>
      </c>
      <c r="F119" s="7">
        <v>0</v>
      </c>
      <c r="G119" s="7">
        <v>0</v>
      </c>
      <c r="H119" s="7">
        <v>0</v>
      </c>
      <c r="I119" s="7">
        <v>0</v>
      </c>
      <c r="J119" s="5" t="s">
        <v>47</v>
      </c>
      <c r="K119" s="5">
        <v>373</v>
      </c>
      <c r="L119" s="5"/>
    </row>
    <row r="120" spans="1:14" x14ac:dyDescent="0.25">
      <c r="A120" s="30"/>
      <c r="B120" s="171" t="s">
        <v>66</v>
      </c>
      <c r="C120" s="172"/>
      <c r="D120" s="9">
        <v>0</v>
      </c>
      <c r="E120" s="9">
        <v>0</v>
      </c>
      <c r="F120" s="9">
        <v>0</v>
      </c>
      <c r="G120" s="9">
        <v>0</v>
      </c>
      <c r="H120" s="9">
        <v>0</v>
      </c>
      <c r="I120" s="9">
        <v>0</v>
      </c>
      <c r="J120" s="10" t="s">
        <v>47</v>
      </c>
      <c r="K120" s="10"/>
      <c r="L120" s="10"/>
    </row>
    <row r="121" spans="1:14" ht="39.6" x14ac:dyDescent="0.25">
      <c r="A121" s="30"/>
      <c r="B121" s="88"/>
      <c r="C121" s="89" t="s">
        <v>181</v>
      </c>
      <c r="D121" s="16">
        <v>0</v>
      </c>
      <c r="E121" s="16">
        <v>0</v>
      </c>
      <c r="F121" s="16">
        <v>0</v>
      </c>
      <c r="G121" s="16">
        <v>0</v>
      </c>
      <c r="H121" s="18">
        <v>0</v>
      </c>
      <c r="I121" s="18">
        <v>0</v>
      </c>
      <c r="J121" s="19" t="s">
        <v>47</v>
      </c>
      <c r="K121" s="19"/>
      <c r="L121" s="90" t="s">
        <v>187</v>
      </c>
    </row>
    <row r="122" spans="1:14" ht="52.2" customHeight="1" x14ac:dyDescent="0.25">
      <c r="A122" s="192" t="s">
        <v>70</v>
      </c>
      <c r="B122" s="193"/>
      <c r="C122" s="194"/>
      <c r="D122" s="70">
        <f t="shared" ref="D122:I122" si="69">D123+D127</f>
        <v>252498</v>
      </c>
      <c r="E122" s="70">
        <f t="shared" si="69"/>
        <v>20000</v>
      </c>
      <c r="F122" s="70">
        <f t="shared" si="69"/>
        <v>0</v>
      </c>
      <c r="G122" s="70">
        <f t="shared" si="69"/>
        <v>702595</v>
      </c>
      <c r="H122" s="70">
        <f t="shared" si="69"/>
        <v>2708337</v>
      </c>
      <c r="I122" s="70">
        <f t="shared" si="69"/>
        <v>20000</v>
      </c>
      <c r="J122" s="70" t="s">
        <v>47</v>
      </c>
      <c r="K122" s="70">
        <v>373</v>
      </c>
      <c r="L122" s="70"/>
    </row>
    <row r="123" spans="1:14" ht="30.6" customHeight="1" x14ac:dyDescent="0.25">
      <c r="A123" s="87"/>
      <c r="B123" s="190" t="s">
        <v>68</v>
      </c>
      <c r="C123" s="191"/>
      <c r="D123" s="7">
        <f t="shared" ref="D123:I123" si="70">D124</f>
        <v>232498</v>
      </c>
      <c r="E123" s="7">
        <f t="shared" si="70"/>
        <v>0</v>
      </c>
      <c r="F123" s="7">
        <f t="shared" si="70"/>
        <v>0</v>
      </c>
      <c r="G123" s="7">
        <f t="shared" si="70"/>
        <v>702595</v>
      </c>
      <c r="H123" s="7">
        <f t="shared" si="70"/>
        <v>2708337</v>
      </c>
      <c r="I123" s="7">
        <f t="shared" si="70"/>
        <v>0</v>
      </c>
      <c r="J123" s="5" t="s">
        <v>47</v>
      </c>
      <c r="K123" s="5">
        <v>373</v>
      </c>
      <c r="L123" s="5"/>
    </row>
    <row r="124" spans="1:14" ht="14.4" customHeight="1" x14ac:dyDescent="0.25">
      <c r="A124" s="30"/>
      <c r="B124" s="171" t="s">
        <v>66</v>
      </c>
      <c r="C124" s="172"/>
      <c r="D124" s="9">
        <f t="shared" ref="D124:I124" si="71">D126</f>
        <v>232498</v>
      </c>
      <c r="E124" s="9">
        <f t="shared" si="71"/>
        <v>0</v>
      </c>
      <c r="F124" s="9">
        <f t="shared" si="71"/>
        <v>0</v>
      </c>
      <c r="G124" s="9">
        <f t="shared" si="71"/>
        <v>702595</v>
      </c>
      <c r="H124" s="9">
        <f t="shared" si="71"/>
        <v>2708337</v>
      </c>
      <c r="I124" s="9">
        <f t="shared" si="71"/>
        <v>0</v>
      </c>
      <c r="J124" s="10" t="s">
        <v>47</v>
      </c>
      <c r="K124" s="10"/>
      <c r="L124" s="10"/>
    </row>
    <row r="125" spans="1:14" ht="26.4" x14ac:dyDescent="0.25">
      <c r="A125" s="100"/>
      <c r="B125" s="109" t="s">
        <v>10</v>
      </c>
      <c r="C125" s="108" t="s">
        <v>26</v>
      </c>
      <c r="D125" s="77">
        <v>0</v>
      </c>
      <c r="E125" s="77">
        <v>0</v>
      </c>
      <c r="F125" s="77">
        <v>0</v>
      </c>
      <c r="G125" s="77">
        <v>0</v>
      </c>
      <c r="H125" s="77">
        <v>0</v>
      </c>
      <c r="I125" s="77">
        <v>0</v>
      </c>
      <c r="J125" s="78" t="s">
        <v>47</v>
      </c>
      <c r="K125" s="11"/>
      <c r="L125" s="79" t="s">
        <v>69</v>
      </c>
    </row>
    <row r="126" spans="1:14" ht="117.6" customHeight="1" x14ac:dyDescent="0.25">
      <c r="A126" s="33"/>
      <c r="B126" s="110"/>
      <c r="C126" s="158" t="s">
        <v>25</v>
      </c>
      <c r="D126" s="16">
        <v>232498</v>
      </c>
      <c r="E126" s="16">
        <v>0</v>
      </c>
      <c r="F126" s="16">
        <v>0</v>
      </c>
      <c r="G126" s="16">
        <v>702595</v>
      </c>
      <c r="H126" s="16">
        <v>2708337</v>
      </c>
      <c r="I126" s="16">
        <v>0</v>
      </c>
      <c r="J126" s="17">
        <v>2026</v>
      </c>
      <c r="K126" s="17"/>
      <c r="L126" s="211" t="s">
        <v>192</v>
      </c>
      <c r="M126" s="212"/>
      <c r="N126" s="212"/>
    </row>
    <row r="127" spans="1:14" ht="31.2" customHeight="1" x14ac:dyDescent="0.25">
      <c r="A127" s="33"/>
      <c r="B127" s="190" t="s">
        <v>71</v>
      </c>
      <c r="C127" s="191"/>
      <c r="D127" s="7">
        <f t="shared" ref="D127:I128" si="72">D128</f>
        <v>20000</v>
      </c>
      <c r="E127" s="7">
        <f t="shared" si="72"/>
        <v>20000</v>
      </c>
      <c r="F127" s="7">
        <f t="shared" si="72"/>
        <v>0</v>
      </c>
      <c r="G127" s="7">
        <f t="shared" si="72"/>
        <v>0</v>
      </c>
      <c r="H127" s="7">
        <f t="shared" si="72"/>
        <v>0</v>
      </c>
      <c r="I127" s="7">
        <f t="shared" si="72"/>
        <v>20000</v>
      </c>
      <c r="J127" s="5" t="s">
        <v>47</v>
      </c>
      <c r="K127" s="5">
        <v>373</v>
      </c>
      <c r="L127" s="5"/>
    </row>
    <row r="128" spans="1:14" ht="16.95" customHeight="1" x14ac:dyDescent="0.25">
      <c r="A128" s="30"/>
      <c r="B128" s="171" t="s">
        <v>66</v>
      </c>
      <c r="C128" s="172"/>
      <c r="D128" s="9">
        <f t="shared" si="72"/>
        <v>20000</v>
      </c>
      <c r="E128" s="9">
        <f t="shared" si="72"/>
        <v>20000</v>
      </c>
      <c r="F128" s="9">
        <v>0</v>
      </c>
      <c r="G128" s="9">
        <v>0</v>
      </c>
      <c r="H128" s="9">
        <f t="shared" si="72"/>
        <v>0</v>
      </c>
      <c r="I128" s="9">
        <f t="shared" si="72"/>
        <v>20000</v>
      </c>
      <c r="J128" s="10" t="s">
        <v>47</v>
      </c>
      <c r="K128" s="10"/>
      <c r="L128" s="10"/>
    </row>
    <row r="129" spans="1:12" ht="25.95" customHeight="1" x14ac:dyDescent="0.25">
      <c r="A129" s="11"/>
      <c r="B129" s="12"/>
      <c r="C129" s="89" t="s">
        <v>165</v>
      </c>
      <c r="D129" s="18">
        <v>20000</v>
      </c>
      <c r="E129" s="18">
        <v>20000</v>
      </c>
      <c r="F129" s="18">
        <v>0</v>
      </c>
      <c r="G129" s="18">
        <v>0</v>
      </c>
      <c r="H129" s="18">
        <v>0</v>
      </c>
      <c r="I129" s="18">
        <v>20000</v>
      </c>
      <c r="J129" s="19" t="s">
        <v>47</v>
      </c>
      <c r="K129" s="19"/>
      <c r="L129" s="86"/>
    </row>
    <row r="130" spans="1:12" ht="30" customHeight="1" x14ac:dyDescent="0.25">
      <c r="A130" s="192" t="s">
        <v>72</v>
      </c>
      <c r="B130" s="193"/>
      <c r="C130" s="194"/>
      <c r="D130" s="70">
        <f t="shared" ref="D130:I130" si="73">D131+D134</f>
        <v>15816</v>
      </c>
      <c r="E130" s="70">
        <f t="shared" si="73"/>
        <v>20000</v>
      </c>
      <c r="F130" s="70">
        <f t="shared" si="73"/>
        <v>0</v>
      </c>
      <c r="G130" s="70">
        <f t="shared" si="73"/>
        <v>2500</v>
      </c>
      <c r="H130" s="70">
        <f t="shared" si="73"/>
        <v>10000</v>
      </c>
      <c r="I130" s="70">
        <f t="shared" si="73"/>
        <v>0</v>
      </c>
      <c r="J130" s="70" t="s">
        <v>47</v>
      </c>
      <c r="K130" s="70">
        <v>373</v>
      </c>
      <c r="L130" s="70"/>
    </row>
    <row r="131" spans="1:12" ht="31.95" customHeight="1" x14ac:dyDescent="0.25">
      <c r="A131" s="33"/>
      <c r="B131" s="190" t="s">
        <v>73</v>
      </c>
      <c r="C131" s="191"/>
      <c r="D131" s="7">
        <f t="shared" ref="D131:I132" si="74">D132</f>
        <v>13816</v>
      </c>
      <c r="E131" s="7">
        <f t="shared" si="74"/>
        <v>20000</v>
      </c>
      <c r="F131" s="7">
        <f t="shared" si="74"/>
        <v>0</v>
      </c>
      <c r="G131" s="7">
        <f t="shared" si="74"/>
        <v>0</v>
      </c>
      <c r="H131" s="7">
        <f t="shared" si="74"/>
        <v>0</v>
      </c>
      <c r="I131" s="7">
        <f t="shared" si="74"/>
        <v>0</v>
      </c>
      <c r="J131" s="5" t="s">
        <v>47</v>
      </c>
      <c r="K131" s="5">
        <v>373</v>
      </c>
      <c r="L131" s="5"/>
    </row>
    <row r="132" spans="1:12" x14ac:dyDescent="0.25">
      <c r="A132" s="30"/>
      <c r="B132" s="171" t="s">
        <v>66</v>
      </c>
      <c r="C132" s="172"/>
      <c r="D132" s="9">
        <f>D133</f>
        <v>13816</v>
      </c>
      <c r="E132" s="9">
        <f t="shared" si="74"/>
        <v>20000</v>
      </c>
      <c r="F132" s="9">
        <f t="shared" si="74"/>
        <v>0</v>
      </c>
      <c r="G132" s="9">
        <f t="shared" si="74"/>
        <v>0</v>
      </c>
      <c r="H132" s="9">
        <f t="shared" si="74"/>
        <v>0</v>
      </c>
      <c r="I132" s="9">
        <f t="shared" si="74"/>
        <v>0</v>
      </c>
      <c r="J132" s="10" t="s">
        <v>47</v>
      </c>
      <c r="K132" s="10"/>
      <c r="L132" s="10"/>
    </row>
    <row r="133" spans="1:12" ht="14.4" customHeight="1" x14ac:dyDescent="0.25">
      <c r="A133" s="95"/>
      <c r="B133" s="112" t="s">
        <v>10</v>
      </c>
      <c r="C133" s="108" t="s">
        <v>26</v>
      </c>
      <c r="D133" s="102">
        <v>13816</v>
      </c>
      <c r="E133" s="102">
        <v>20000</v>
      </c>
      <c r="F133" s="105">
        <v>0</v>
      </c>
      <c r="G133" s="105">
        <v>0</v>
      </c>
      <c r="H133" s="102">
        <v>0</v>
      </c>
      <c r="I133" s="102">
        <v>0</v>
      </c>
      <c r="J133" s="103" t="s">
        <v>47</v>
      </c>
      <c r="K133" s="19"/>
      <c r="L133" s="86"/>
    </row>
    <row r="134" spans="1:12" ht="71.400000000000006" customHeight="1" x14ac:dyDescent="0.25">
      <c r="A134" s="33"/>
      <c r="B134" s="190" t="s">
        <v>74</v>
      </c>
      <c r="C134" s="191"/>
      <c r="D134" s="6">
        <f t="shared" ref="D134" si="75">D135</f>
        <v>2000</v>
      </c>
      <c r="E134" s="6">
        <f t="shared" ref="E134" si="76">E135</f>
        <v>0</v>
      </c>
      <c r="F134" s="6">
        <f t="shared" ref="F134" si="77">F135</f>
        <v>0</v>
      </c>
      <c r="G134" s="6">
        <f t="shared" ref="G134" si="78">G135</f>
        <v>2500</v>
      </c>
      <c r="H134" s="6">
        <f t="shared" ref="H134" si="79">H135</f>
        <v>10000</v>
      </c>
      <c r="I134" s="6">
        <f t="shared" ref="I134" si="80">I135</f>
        <v>0</v>
      </c>
      <c r="J134" s="6">
        <v>2028</v>
      </c>
      <c r="K134" s="5">
        <v>373</v>
      </c>
      <c r="L134" s="5"/>
    </row>
    <row r="135" spans="1:12" ht="30.6" customHeight="1" x14ac:dyDescent="0.25">
      <c r="A135" s="30"/>
      <c r="B135" s="171" t="s">
        <v>66</v>
      </c>
      <c r="C135" s="172"/>
      <c r="D135" s="9">
        <f t="shared" ref="D135:I135" si="81">D136</f>
        <v>2000</v>
      </c>
      <c r="E135" s="9">
        <f t="shared" si="81"/>
        <v>0</v>
      </c>
      <c r="F135" s="9">
        <f t="shared" si="81"/>
        <v>0</v>
      </c>
      <c r="G135" s="9">
        <f t="shared" si="81"/>
        <v>2500</v>
      </c>
      <c r="H135" s="9">
        <f t="shared" si="81"/>
        <v>10000</v>
      </c>
      <c r="I135" s="9">
        <f t="shared" si="81"/>
        <v>0</v>
      </c>
      <c r="J135" s="9">
        <v>2028</v>
      </c>
      <c r="K135" s="10"/>
      <c r="L135" s="10"/>
    </row>
    <row r="136" spans="1:12" ht="47.4" customHeight="1" x14ac:dyDescent="0.25">
      <c r="A136" s="100"/>
      <c r="B136" s="112" t="s">
        <v>10</v>
      </c>
      <c r="C136" s="32" t="s">
        <v>77</v>
      </c>
      <c r="D136" s="18">
        <v>2000</v>
      </c>
      <c r="E136" s="18">
        <v>0</v>
      </c>
      <c r="F136" s="18">
        <v>0</v>
      </c>
      <c r="G136" s="113">
        <v>2500</v>
      </c>
      <c r="H136" s="113">
        <v>10000</v>
      </c>
      <c r="I136" s="18">
        <v>0</v>
      </c>
      <c r="J136" s="18">
        <v>2028</v>
      </c>
      <c r="K136" s="19"/>
      <c r="L136" s="90" t="s">
        <v>76</v>
      </c>
    </row>
    <row r="137" spans="1:12" x14ac:dyDescent="0.25">
      <c r="A137" s="192" t="s">
        <v>79</v>
      </c>
      <c r="B137" s="193"/>
      <c r="C137" s="194"/>
      <c r="D137" s="114"/>
      <c r="E137" s="114"/>
      <c r="F137" s="114"/>
      <c r="G137" s="114"/>
      <c r="H137" s="114"/>
      <c r="I137" s="114"/>
      <c r="J137" s="114" t="s">
        <v>47</v>
      </c>
      <c r="K137" s="114">
        <v>373</v>
      </c>
      <c r="L137" s="114"/>
    </row>
    <row r="138" spans="1:12" ht="79.2" customHeight="1" x14ac:dyDescent="0.25">
      <c r="A138" s="100"/>
      <c r="B138" s="195" t="s">
        <v>80</v>
      </c>
      <c r="C138" s="196"/>
      <c r="D138" s="7">
        <v>0</v>
      </c>
      <c r="E138" s="7">
        <v>0</v>
      </c>
      <c r="F138" s="7">
        <v>0</v>
      </c>
      <c r="G138" s="7">
        <v>0</v>
      </c>
      <c r="H138" s="7">
        <v>0</v>
      </c>
      <c r="I138" s="7">
        <v>0</v>
      </c>
      <c r="J138" s="5" t="s">
        <v>47</v>
      </c>
      <c r="K138" s="5">
        <v>373</v>
      </c>
      <c r="L138" s="7" t="s">
        <v>81</v>
      </c>
    </row>
    <row r="139" spans="1:12" ht="13.2" customHeight="1" x14ac:dyDescent="0.25">
      <c r="A139" s="192" t="s">
        <v>82</v>
      </c>
      <c r="B139" s="193"/>
      <c r="C139" s="194"/>
      <c r="D139" s="70">
        <f t="shared" ref="D139:G139" si="82">D140</f>
        <v>50000</v>
      </c>
      <c r="E139" s="70">
        <f t="shared" si="82"/>
        <v>50000</v>
      </c>
      <c r="F139" s="70">
        <f t="shared" si="82"/>
        <v>0</v>
      </c>
      <c r="G139" s="70">
        <f t="shared" si="82"/>
        <v>0</v>
      </c>
      <c r="H139" s="70">
        <f>H140</f>
        <v>0</v>
      </c>
      <c r="I139" s="70">
        <f t="shared" ref="I139" si="83">I140</f>
        <v>0</v>
      </c>
      <c r="J139" s="70" t="s">
        <v>47</v>
      </c>
      <c r="K139" s="70">
        <v>373</v>
      </c>
      <c r="L139" s="70"/>
    </row>
    <row r="140" spans="1:12" x14ac:dyDescent="0.25">
      <c r="A140" s="30"/>
      <c r="B140" s="195" t="s">
        <v>78</v>
      </c>
      <c r="C140" s="196"/>
      <c r="D140" s="7">
        <f t="shared" ref="D140:I141" si="84">D141</f>
        <v>50000</v>
      </c>
      <c r="E140" s="7">
        <f t="shared" si="84"/>
        <v>50000</v>
      </c>
      <c r="F140" s="7">
        <f t="shared" si="84"/>
        <v>0</v>
      </c>
      <c r="G140" s="7">
        <f t="shared" si="84"/>
        <v>0</v>
      </c>
      <c r="H140" s="7">
        <f t="shared" si="84"/>
        <v>0</v>
      </c>
      <c r="I140" s="7">
        <f t="shared" si="84"/>
        <v>0</v>
      </c>
      <c r="J140" s="5" t="s">
        <v>47</v>
      </c>
      <c r="K140" s="5">
        <v>373</v>
      </c>
      <c r="L140" s="5"/>
    </row>
    <row r="141" spans="1:12" ht="30" customHeight="1" x14ac:dyDescent="0.25">
      <c r="A141" s="30"/>
      <c r="B141" s="171" t="s">
        <v>66</v>
      </c>
      <c r="C141" s="172"/>
      <c r="D141" s="220">
        <v>50000</v>
      </c>
      <c r="E141" s="220">
        <v>50000</v>
      </c>
      <c r="F141" s="220">
        <v>0</v>
      </c>
      <c r="G141" s="220">
        <v>0</v>
      </c>
      <c r="H141" s="220">
        <v>0</v>
      </c>
      <c r="I141" s="220">
        <v>0</v>
      </c>
      <c r="J141" s="214" t="s">
        <v>47</v>
      </c>
      <c r="K141" s="214"/>
      <c r="L141" s="214"/>
    </row>
    <row r="142" spans="1:12" ht="46.2" customHeight="1" x14ac:dyDescent="0.25">
      <c r="A142" s="116"/>
      <c r="B142" s="221"/>
      <c r="C142" s="218" t="s">
        <v>26</v>
      </c>
      <c r="D142" s="217">
        <v>50000</v>
      </c>
      <c r="E142" s="217">
        <v>50000</v>
      </c>
      <c r="F142" s="217">
        <v>0</v>
      </c>
      <c r="G142" s="217">
        <v>0</v>
      </c>
      <c r="H142" s="217">
        <v>0</v>
      </c>
      <c r="I142" s="217">
        <v>0</v>
      </c>
      <c r="J142" s="219" t="s">
        <v>47</v>
      </c>
      <c r="K142" s="215"/>
      <c r="L142" s="216"/>
    </row>
    <row r="143" spans="1:12" x14ac:dyDescent="0.25">
      <c r="A143" s="203" t="s">
        <v>151</v>
      </c>
      <c r="B143" s="204"/>
      <c r="C143" s="204"/>
      <c r="D143" s="204"/>
      <c r="E143" s="204"/>
      <c r="F143" s="204"/>
      <c r="G143" s="204"/>
      <c r="H143" s="204"/>
      <c r="I143" s="204"/>
      <c r="J143" s="204"/>
      <c r="K143" s="204"/>
      <c r="L143" s="205"/>
    </row>
    <row r="144" spans="1:12" x14ac:dyDescent="0.25">
      <c r="A144" s="165"/>
      <c r="B144" s="66"/>
      <c r="C144" s="165" t="s">
        <v>21</v>
      </c>
      <c r="D144" s="68">
        <f t="shared" ref="D144:I144" si="85">D145+D170+D183+D194+D207+D225+D233</f>
        <v>12520274</v>
      </c>
      <c r="E144" s="68">
        <f t="shared" si="85"/>
        <v>13959741</v>
      </c>
      <c r="F144" s="68">
        <f t="shared" si="85"/>
        <v>0</v>
      </c>
      <c r="G144" s="68">
        <f t="shared" si="85"/>
        <v>0</v>
      </c>
      <c r="H144" s="68">
        <f t="shared" si="85"/>
        <v>0</v>
      </c>
      <c r="I144" s="68">
        <f t="shared" si="85"/>
        <v>245000</v>
      </c>
      <c r="J144" s="68"/>
      <c r="K144" s="165"/>
      <c r="L144" s="117"/>
    </row>
    <row r="145" spans="1:12" ht="30.6" customHeight="1" x14ac:dyDescent="0.25">
      <c r="A145" s="192" t="s">
        <v>83</v>
      </c>
      <c r="B145" s="193"/>
      <c r="C145" s="194"/>
      <c r="D145" s="69">
        <f>D146+D149+D159+D160+D161+D164+D153+D167</f>
        <v>11383378</v>
      </c>
      <c r="E145" s="69">
        <f t="shared" ref="E145:I145" si="86">E146+E149+E159+E160+E161+E164+E153+E167</f>
        <v>12826468</v>
      </c>
      <c r="F145" s="69">
        <f t="shared" si="86"/>
        <v>0</v>
      </c>
      <c r="G145" s="69">
        <f t="shared" si="86"/>
        <v>0</v>
      </c>
      <c r="H145" s="69">
        <f t="shared" si="86"/>
        <v>0</v>
      </c>
      <c r="I145" s="69">
        <f t="shared" si="86"/>
        <v>245000</v>
      </c>
      <c r="J145" s="70" t="s">
        <v>47</v>
      </c>
      <c r="K145" s="70" t="s">
        <v>17</v>
      </c>
      <c r="L145" s="118"/>
    </row>
    <row r="146" spans="1:12" ht="59.4" customHeight="1" x14ac:dyDescent="0.25">
      <c r="A146" s="33"/>
      <c r="B146" s="195" t="s">
        <v>84</v>
      </c>
      <c r="C146" s="196"/>
      <c r="D146" s="7">
        <v>0</v>
      </c>
      <c r="E146" s="7">
        <v>0</v>
      </c>
      <c r="F146" s="7">
        <v>0</v>
      </c>
      <c r="G146" s="7">
        <v>0</v>
      </c>
      <c r="H146" s="7">
        <v>0</v>
      </c>
      <c r="I146" s="7">
        <v>0</v>
      </c>
      <c r="J146" s="5" t="s">
        <v>47</v>
      </c>
      <c r="K146" s="5">
        <v>437</v>
      </c>
      <c r="L146" s="5"/>
    </row>
    <row r="147" spans="1:12" x14ac:dyDescent="0.25">
      <c r="A147" s="30"/>
      <c r="B147" s="171" t="s">
        <v>66</v>
      </c>
      <c r="C147" s="172"/>
      <c r="D147" s="9">
        <v>0</v>
      </c>
      <c r="E147" s="9"/>
      <c r="F147" s="9">
        <v>0</v>
      </c>
      <c r="G147" s="9">
        <v>0</v>
      </c>
      <c r="H147" s="9">
        <v>0</v>
      </c>
      <c r="I147" s="9">
        <v>0</v>
      </c>
      <c r="J147" s="10" t="s">
        <v>47</v>
      </c>
      <c r="K147" s="10"/>
      <c r="L147" s="10"/>
    </row>
    <row r="148" spans="1:12" ht="26.4" x14ac:dyDescent="0.25">
      <c r="A148" s="100"/>
      <c r="B148" s="12"/>
      <c r="C148" s="108" t="s">
        <v>26</v>
      </c>
      <c r="D148" s="102">
        <v>0</v>
      </c>
      <c r="E148" s="102">
        <v>0</v>
      </c>
      <c r="F148" s="102">
        <v>0</v>
      </c>
      <c r="G148" s="102">
        <v>0</v>
      </c>
      <c r="H148" s="102">
        <v>0</v>
      </c>
      <c r="I148" s="102">
        <v>0</v>
      </c>
      <c r="J148" s="103" t="s">
        <v>47</v>
      </c>
      <c r="K148" s="19"/>
      <c r="L148" s="119" t="s">
        <v>85</v>
      </c>
    </row>
    <row r="149" spans="1:12" ht="30" customHeight="1" x14ac:dyDescent="0.25">
      <c r="A149" s="33"/>
      <c r="B149" s="195" t="s">
        <v>86</v>
      </c>
      <c r="C149" s="196"/>
      <c r="D149" s="7">
        <f t="shared" ref="D149:I149" si="87">D150</f>
        <v>0</v>
      </c>
      <c r="E149" s="7">
        <f t="shared" si="87"/>
        <v>0</v>
      </c>
      <c r="F149" s="7">
        <f t="shared" si="87"/>
        <v>0</v>
      </c>
      <c r="G149" s="7">
        <f t="shared" si="87"/>
        <v>0</v>
      </c>
      <c r="H149" s="7">
        <f t="shared" si="87"/>
        <v>0</v>
      </c>
      <c r="I149" s="7">
        <f t="shared" si="87"/>
        <v>0</v>
      </c>
      <c r="J149" s="5" t="s">
        <v>47</v>
      </c>
      <c r="K149" s="5">
        <v>373</v>
      </c>
      <c r="L149" s="5"/>
    </row>
    <row r="150" spans="1:12" x14ac:dyDescent="0.25">
      <c r="A150" s="30"/>
      <c r="B150" s="171" t="s">
        <v>66</v>
      </c>
      <c r="C150" s="172"/>
      <c r="D150" s="9">
        <f t="shared" ref="D150:I150" si="88">D151+D152</f>
        <v>0</v>
      </c>
      <c r="E150" s="9"/>
      <c r="F150" s="9">
        <v>0</v>
      </c>
      <c r="G150" s="9">
        <v>0</v>
      </c>
      <c r="H150" s="9">
        <f t="shared" si="88"/>
        <v>0</v>
      </c>
      <c r="I150" s="9">
        <f t="shared" si="88"/>
        <v>0</v>
      </c>
      <c r="J150" s="10" t="s">
        <v>47</v>
      </c>
      <c r="K150" s="10"/>
      <c r="L150" s="10"/>
    </row>
    <row r="151" spans="1:12" ht="52.8" x14ac:dyDescent="0.25">
      <c r="A151" s="33"/>
      <c r="B151" s="12"/>
      <c r="C151" s="89" t="s">
        <v>165</v>
      </c>
      <c r="D151" s="24">
        <v>0</v>
      </c>
      <c r="E151" s="24">
        <v>0</v>
      </c>
      <c r="F151" s="16">
        <v>0</v>
      </c>
      <c r="G151" s="16">
        <v>0</v>
      </c>
      <c r="H151" s="18">
        <v>0</v>
      </c>
      <c r="I151" s="18">
        <v>0</v>
      </c>
      <c r="J151" s="19" t="s">
        <v>47</v>
      </c>
      <c r="K151" s="19"/>
      <c r="L151" s="86" t="s">
        <v>87</v>
      </c>
    </row>
    <row r="152" spans="1:12" ht="26.4" x14ac:dyDescent="0.25">
      <c r="A152" s="33"/>
      <c r="B152" s="12"/>
      <c r="C152" s="92" t="s">
        <v>166</v>
      </c>
      <c r="D152" s="24">
        <v>0</v>
      </c>
      <c r="E152" s="24">
        <v>0</v>
      </c>
      <c r="F152" s="16">
        <v>0</v>
      </c>
      <c r="G152" s="16">
        <v>0</v>
      </c>
      <c r="H152" s="18">
        <v>0</v>
      </c>
      <c r="I152" s="18">
        <v>0</v>
      </c>
      <c r="J152" s="19" t="s">
        <v>47</v>
      </c>
      <c r="K152" s="19"/>
      <c r="L152" s="86" t="s">
        <v>87</v>
      </c>
    </row>
    <row r="153" spans="1:12" s="95" customFormat="1" x14ac:dyDescent="0.25">
      <c r="A153" s="74"/>
      <c r="B153" s="195" t="s">
        <v>88</v>
      </c>
      <c r="C153" s="196"/>
      <c r="D153" s="120">
        <f>D154</f>
        <v>289756</v>
      </c>
      <c r="E153" s="120">
        <f t="shared" ref="E153:I153" si="89">E154</f>
        <v>280046</v>
      </c>
      <c r="F153" s="120">
        <f t="shared" si="89"/>
        <v>0</v>
      </c>
      <c r="G153" s="120">
        <f t="shared" si="89"/>
        <v>0</v>
      </c>
      <c r="H153" s="120">
        <f t="shared" si="89"/>
        <v>0</v>
      </c>
      <c r="I153" s="120">
        <f t="shared" si="89"/>
        <v>245000</v>
      </c>
      <c r="J153" s="121" t="s">
        <v>47</v>
      </c>
      <c r="K153" s="121">
        <v>437</v>
      </c>
      <c r="L153" s="121"/>
    </row>
    <row r="154" spans="1:12" s="95" customFormat="1" x14ac:dyDescent="0.25">
      <c r="A154" s="122"/>
      <c r="B154" s="171" t="s">
        <v>66</v>
      </c>
      <c r="C154" s="172"/>
      <c r="D154" s="115">
        <f>SUM(D155:D158)</f>
        <v>289756</v>
      </c>
      <c r="E154" s="115">
        <f>SUM(E155:E158)</f>
        <v>280046</v>
      </c>
      <c r="F154" s="115">
        <v>0</v>
      </c>
      <c r="G154" s="115">
        <v>0</v>
      </c>
      <c r="H154" s="115"/>
      <c r="I154" s="115">
        <f>SUM(I155:I158)</f>
        <v>245000</v>
      </c>
      <c r="J154" s="123" t="s">
        <v>47</v>
      </c>
      <c r="K154" s="123"/>
      <c r="L154" s="123"/>
    </row>
    <row r="155" spans="1:12" s="95" customFormat="1" ht="56.4" customHeight="1" x14ac:dyDescent="0.25">
      <c r="A155" s="30"/>
      <c r="B155" s="124"/>
      <c r="C155" s="89" t="s">
        <v>165</v>
      </c>
      <c r="D155" s="18">
        <f>60000+50000</f>
        <v>110000</v>
      </c>
      <c r="E155" s="18">
        <f>60000+50000</f>
        <v>110000</v>
      </c>
      <c r="F155" s="18">
        <v>0</v>
      </c>
      <c r="G155" s="18">
        <v>0</v>
      </c>
      <c r="H155" s="18"/>
      <c r="I155" s="18">
        <f>60000+50000</f>
        <v>110000</v>
      </c>
      <c r="J155" s="19" t="s">
        <v>47</v>
      </c>
      <c r="K155" s="19"/>
      <c r="L155" s="86"/>
    </row>
    <row r="156" spans="1:12" s="95" customFormat="1" ht="40.200000000000003" customHeight="1" x14ac:dyDescent="0.25">
      <c r="A156" s="30"/>
      <c r="B156" s="124"/>
      <c r="C156" s="92" t="s">
        <v>166</v>
      </c>
      <c r="D156" s="18">
        <v>179756</v>
      </c>
      <c r="E156" s="18">
        <v>170046</v>
      </c>
      <c r="F156" s="18">
        <v>0</v>
      </c>
      <c r="G156" s="18">
        <v>0</v>
      </c>
      <c r="H156" s="18"/>
      <c r="I156" s="18">
        <v>125000</v>
      </c>
      <c r="J156" s="19" t="s">
        <v>47</v>
      </c>
      <c r="K156" s="19"/>
      <c r="L156" s="86"/>
    </row>
    <row r="157" spans="1:12" s="95" customFormat="1" ht="43.95" customHeight="1" x14ac:dyDescent="0.25">
      <c r="A157" s="33"/>
      <c r="B157" s="156"/>
      <c r="C157" s="154" t="s">
        <v>167</v>
      </c>
      <c r="D157" s="18">
        <v>0</v>
      </c>
      <c r="E157" s="18">
        <v>0</v>
      </c>
      <c r="F157" s="18">
        <v>0</v>
      </c>
      <c r="G157" s="18">
        <v>0</v>
      </c>
      <c r="H157" s="18"/>
      <c r="I157" s="18">
        <v>5000</v>
      </c>
      <c r="J157" s="19" t="s">
        <v>47</v>
      </c>
      <c r="K157" s="19"/>
      <c r="L157" s="155" t="s">
        <v>168</v>
      </c>
    </row>
    <row r="158" spans="1:12" ht="40.950000000000003" customHeight="1" x14ac:dyDescent="0.25">
      <c r="A158" s="33"/>
      <c r="B158" s="156"/>
      <c r="C158" s="154" t="s">
        <v>167</v>
      </c>
      <c r="D158" s="18">
        <v>0</v>
      </c>
      <c r="E158" s="18">
        <v>0</v>
      </c>
      <c r="F158" s="18">
        <v>0</v>
      </c>
      <c r="G158" s="18">
        <v>0</v>
      </c>
      <c r="H158" s="18"/>
      <c r="I158" s="18">
        <v>5000</v>
      </c>
      <c r="J158" s="19" t="s">
        <v>47</v>
      </c>
      <c r="K158" s="19"/>
      <c r="L158" s="155" t="s">
        <v>170</v>
      </c>
    </row>
    <row r="159" spans="1:12" ht="14.4" customHeight="1" x14ac:dyDescent="0.25">
      <c r="A159" s="33"/>
      <c r="B159" s="195" t="s">
        <v>89</v>
      </c>
      <c r="C159" s="196"/>
      <c r="D159" s="7">
        <v>0</v>
      </c>
      <c r="E159" s="7">
        <v>0</v>
      </c>
      <c r="F159" s="7">
        <v>0</v>
      </c>
      <c r="G159" s="7">
        <v>0</v>
      </c>
      <c r="H159" s="7">
        <v>0</v>
      </c>
      <c r="I159" s="7">
        <v>0</v>
      </c>
      <c r="J159" s="5" t="s">
        <v>47</v>
      </c>
      <c r="K159" s="5">
        <v>373</v>
      </c>
      <c r="L159" s="163" t="s">
        <v>92</v>
      </c>
    </row>
    <row r="160" spans="1:12" ht="42" customHeight="1" x14ac:dyDescent="0.25">
      <c r="A160" s="33"/>
      <c r="B160" s="195" t="s">
        <v>91</v>
      </c>
      <c r="C160" s="196"/>
      <c r="D160" s="7">
        <v>0</v>
      </c>
      <c r="E160" s="7">
        <v>0</v>
      </c>
      <c r="F160" s="7">
        <v>0</v>
      </c>
      <c r="G160" s="7">
        <v>0</v>
      </c>
      <c r="H160" s="7">
        <v>0</v>
      </c>
      <c r="I160" s="7">
        <v>0</v>
      </c>
      <c r="J160" s="5" t="s">
        <v>47</v>
      </c>
      <c r="K160" s="5">
        <v>373</v>
      </c>
      <c r="L160" s="125" t="s">
        <v>90</v>
      </c>
    </row>
    <row r="161" spans="1:12" ht="44.4" customHeight="1" x14ac:dyDescent="0.25">
      <c r="A161" s="33"/>
      <c r="B161" s="195" t="s">
        <v>93</v>
      </c>
      <c r="C161" s="196"/>
      <c r="D161" s="7">
        <v>0</v>
      </c>
      <c r="E161" s="7">
        <v>0</v>
      </c>
      <c r="F161" s="7">
        <v>0</v>
      </c>
      <c r="G161" s="7">
        <v>0</v>
      </c>
      <c r="H161" s="7">
        <v>0</v>
      </c>
      <c r="I161" s="7">
        <v>0</v>
      </c>
      <c r="J161" s="5" t="s">
        <v>47</v>
      </c>
      <c r="K161" s="5">
        <v>373</v>
      </c>
      <c r="L161" s="126"/>
    </row>
    <row r="162" spans="1:12" x14ac:dyDescent="0.25">
      <c r="A162" s="30"/>
      <c r="B162" s="171" t="s">
        <v>182</v>
      </c>
      <c r="C162" s="172"/>
      <c r="D162" s="9">
        <v>0</v>
      </c>
      <c r="E162" s="9">
        <v>0</v>
      </c>
      <c r="F162" s="9">
        <v>0</v>
      </c>
      <c r="G162" s="9">
        <v>0</v>
      </c>
      <c r="H162" s="9">
        <v>0</v>
      </c>
      <c r="I162" s="9">
        <v>0</v>
      </c>
      <c r="J162" s="10" t="s">
        <v>47</v>
      </c>
      <c r="K162" s="10"/>
      <c r="L162" s="10"/>
    </row>
    <row r="163" spans="1:12" ht="17.399999999999999" customHeight="1" x14ac:dyDescent="0.25">
      <c r="A163" s="30"/>
      <c r="B163" s="88"/>
      <c r="C163" s="89" t="s">
        <v>183</v>
      </c>
      <c r="D163" s="16">
        <v>0</v>
      </c>
      <c r="E163" s="16">
        <v>0</v>
      </c>
      <c r="F163" s="16">
        <v>0</v>
      </c>
      <c r="G163" s="16">
        <v>0</v>
      </c>
      <c r="H163" s="18">
        <v>0</v>
      </c>
      <c r="I163" s="18">
        <v>0</v>
      </c>
      <c r="J163" s="19" t="s">
        <v>47</v>
      </c>
      <c r="K163" s="19"/>
      <c r="L163" s="90" t="s">
        <v>188</v>
      </c>
    </row>
    <row r="164" spans="1:12" x14ac:dyDescent="0.25">
      <c r="A164" s="33"/>
      <c r="B164" s="195" t="s">
        <v>94</v>
      </c>
      <c r="C164" s="196"/>
      <c r="D164" s="7">
        <f t="shared" ref="D164:I165" si="90">D165</f>
        <v>11079622</v>
      </c>
      <c r="E164" s="7">
        <f t="shared" si="90"/>
        <v>12546422</v>
      </c>
      <c r="F164" s="7">
        <f t="shared" si="90"/>
        <v>0</v>
      </c>
      <c r="G164" s="7">
        <f t="shared" si="90"/>
        <v>0</v>
      </c>
      <c r="H164" s="7">
        <f t="shared" si="90"/>
        <v>0</v>
      </c>
      <c r="I164" s="7">
        <f t="shared" si="90"/>
        <v>0</v>
      </c>
      <c r="J164" s="5" t="s">
        <v>47</v>
      </c>
      <c r="K164" s="5" t="s">
        <v>16</v>
      </c>
      <c r="L164" s="5"/>
    </row>
    <row r="165" spans="1:12" x14ac:dyDescent="0.25">
      <c r="A165" s="30"/>
      <c r="B165" s="171" t="s">
        <v>95</v>
      </c>
      <c r="C165" s="172"/>
      <c r="D165" s="72">
        <f t="shared" si="90"/>
        <v>11079622</v>
      </c>
      <c r="E165" s="72">
        <f t="shared" si="90"/>
        <v>12546422</v>
      </c>
      <c r="F165" s="72">
        <f t="shared" si="90"/>
        <v>0</v>
      </c>
      <c r="G165" s="72">
        <f t="shared" si="90"/>
        <v>0</v>
      </c>
      <c r="H165" s="72">
        <f t="shared" si="90"/>
        <v>0</v>
      </c>
      <c r="I165" s="72">
        <f t="shared" si="90"/>
        <v>0</v>
      </c>
      <c r="J165" s="73" t="s">
        <v>47</v>
      </c>
      <c r="K165" s="73"/>
      <c r="L165" s="73"/>
    </row>
    <row r="166" spans="1:12" ht="42.6" customHeight="1" x14ac:dyDescent="0.25">
      <c r="A166" s="33"/>
      <c r="B166" s="12"/>
      <c r="C166" s="13" t="s">
        <v>96</v>
      </c>
      <c r="D166" s="16">
        <v>11079622</v>
      </c>
      <c r="E166" s="16">
        <v>12546422</v>
      </c>
      <c r="F166" s="16">
        <v>0</v>
      </c>
      <c r="G166" s="16">
        <v>0</v>
      </c>
      <c r="H166" s="16">
        <v>0</v>
      </c>
      <c r="I166" s="16">
        <v>0</v>
      </c>
      <c r="J166" s="11" t="s">
        <v>47</v>
      </c>
      <c r="K166" s="11"/>
      <c r="L166" s="119" t="s">
        <v>189</v>
      </c>
    </row>
    <row r="167" spans="1:12" ht="69" customHeight="1" x14ac:dyDescent="0.25">
      <c r="A167" s="33"/>
      <c r="B167" s="195" t="s">
        <v>97</v>
      </c>
      <c r="C167" s="196"/>
      <c r="D167" s="106">
        <f t="shared" ref="D167:I167" si="91">D168</f>
        <v>14000</v>
      </c>
      <c r="E167" s="106">
        <f t="shared" si="91"/>
        <v>0</v>
      </c>
      <c r="F167" s="106">
        <f t="shared" si="91"/>
        <v>0</v>
      </c>
      <c r="G167" s="106">
        <f t="shared" si="91"/>
        <v>0</v>
      </c>
      <c r="H167" s="106">
        <f t="shared" si="91"/>
        <v>0</v>
      </c>
      <c r="I167" s="106">
        <f t="shared" si="91"/>
        <v>0</v>
      </c>
      <c r="J167" s="5" t="s">
        <v>47</v>
      </c>
      <c r="K167" s="106"/>
      <c r="L167" s="106"/>
    </row>
    <row r="168" spans="1:12" x14ac:dyDescent="0.25">
      <c r="A168" s="122"/>
      <c r="B168" s="171" t="s">
        <v>66</v>
      </c>
      <c r="C168" s="172"/>
      <c r="D168" s="104">
        <f t="shared" ref="D168:I168" si="92">D169</f>
        <v>14000</v>
      </c>
      <c r="E168" s="104">
        <f t="shared" si="92"/>
        <v>0</v>
      </c>
      <c r="F168" s="104">
        <f t="shared" si="92"/>
        <v>0</v>
      </c>
      <c r="G168" s="104">
        <f t="shared" si="92"/>
        <v>0</v>
      </c>
      <c r="H168" s="104">
        <f t="shared" si="92"/>
        <v>0</v>
      </c>
      <c r="I168" s="104">
        <f t="shared" si="92"/>
        <v>0</v>
      </c>
      <c r="J168" s="73" t="s">
        <v>47</v>
      </c>
      <c r="K168" s="104"/>
      <c r="L168" s="104"/>
    </row>
    <row r="169" spans="1:12" ht="26.4" x14ac:dyDescent="0.25">
      <c r="A169" s="33"/>
      <c r="B169" s="110"/>
      <c r="C169" s="108" t="s">
        <v>26</v>
      </c>
      <c r="D169" s="16">
        <v>14000</v>
      </c>
      <c r="E169" s="16">
        <v>0</v>
      </c>
      <c r="F169" s="16">
        <v>0</v>
      </c>
      <c r="G169" s="16">
        <v>0</v>
      </c>
      <c r="H169" s="16">
        <v>0</v>
      </c>
      <c r="I169" s="16">
        <v>0</v>
      </c>
      <c r="J169" s="17" t="s">
        <v>47</v>
      </c>
      <c r="K169" s="17"/>
      <c r="L169" s="86"/>
    </row>
    <row r="170" spans="1:12" ht="60.6" customHeight="1" x14ac:dyDescent="0.25">
      <c r="A170" s="192" t="s">
        <v>98</v>
      </c>
      <c r="B170" s="193"/>
      <c r="C170" s="194"/>
      <c r="D170" s="127">
        <f>D171+D174+D177+D180</f>
        <v>628486</v>
      </c>
      <c r="E170" s="127">
        <f t="shared" ref="E170:I170" si="93">E171+E174+E177+E180</f>
        <v>640050</v>
      </c>
      <c r="F170" s="127">
        <f t="shared" si="93"/>
        <v>0</v>
      </c>
      <c r="G170" s="127">
        <f t="shared" si="93"/>
        <v>0</v>
      </c>
      <c r="H170" s="127">
        <f t="shared" si="93"/>
        <v>0</v>
      </c>
      <c r="I170" s="127">
        <f t="shared" si="93"/>
        <v>0</v>
      </c>
      <c r="J170" s="70"/>
      <c r="K170" s="70" t="s">
        <v>17</v>
      </c>
      <c r="L170" s="118"/>
    </row>
    <row r="171" spans="1:12" ht="72" customHeight="1" x14ac:dyDescent="0.25">
      <c r="A171" s="33"/>
      <c r="B171" s="195" t="s">
        <v>99</v>
      </c>
      <c r="C171" s="196"/>
      <c r="D171" s="7">
        <f t="shared" ref="D171:I172" si="94">D172</f>
        <v>342000</v>
      </c>
      <c r="E171" s="7">
        <f t="shared" si="94"/>
        <v>342000</v>
      </c>
      <c r="F171" s="7">
        <f t="shared" si="94"/>
        <v>0</v>
      </c>
      <c r="G171" s="7">
        <f t="shared" si="94"/>
        <v>0</v>
      </c>
      <c r="H171" s="7">
        <f t="shared" si="94"/>
        <v>0</v>
      </c>
      <c r="I171" s="7">
        <f t="shared" si="94"/>
        <v>0</v>
      </c>
      <c r="J171" s="5" t="s">
        <v>47</v>
      </c>
      <c r="K171" s="5">
        <v>373</v>
      </c>
      <c r="L171" s="5"/>
    </row>
    <row r="172" spans="1:12" x14ac:dyDescent="0.25">
      <c r="A172" s="30"/>
      <c r="B172" s="171" t="s">
        <v>66</v>
      </c>
      <c r="C172" s="172"/>
      <c r="D172" s="9">
        <f t="shared" si="94"/>
        <v>342000</v>
      </c>
      <c r="E172" s="9">
        <f t="shared" si="94"/>
        <v>342000</v>
      </c>
      <c r="F172" s="9">
        <f t="shared" si="94"/>
        <v>0</v>
      </c>
      <c r="G172" s="9">
        <f t="shared" si="94"/>
        <v>0</v>
      </c>
      <c r="H172" s="9">
        <f t="shared" si="94"/>
        <v>0</v>
      </c>
      <c r="I172" s="9">
        <f t="shared" si="94"/>
        <v>0</v>
      </c>
      <c r="J172" s="10" t="s">
        <v>47</v>
      </c>
      <c r="K172" s="10"/>
      <c r="L172" s="10"/>
    </row>
    <row r="173" spans="1:12" ht="30.6" customHeight="1" x14ac:dyDescent="0.25">
      <c r="A173" s="100"/>
      <c r="B173" s="78" t="s">
        <v>10</v>
      </c>
      <c r="C173" s="108" t="s">
        <v>26</v>
      </c>
      <c r="D173" s="102">
        <v>342000</v>
      </c>
      <c r="E173" s="102">
        <v>342000</v>
      </c>
      <c r="F173" s="102">
        <v>0</v>
      </c>
      <c r="G173" s="102">
        <v>0</v>
      </c>
      <c r="H173" s="102">
        <v>0</v>
      </c>
      <c r="I173" s="102">
        <v>0</v>
      </c>
      <c r="J173" s="103" t="s">
        <v>47</v>
      </c>
      <c r="K173" s="19"/>
      <c r="L173" s="111"/>
    </row>
    <row r="174" spans="1:12" ht="86.4" customHeight="1" x14ac:dyDescent="0.25">
      <c r="A174" s="33"/>
      <c r="B174" s="195" t="s">
        <v>100</v>
      </c>
      <c r="C174" s="196"/>
      <c r="D174" s="7">
        <f t="shared" ref="D174:I175" si="95">D175</f>
        <v>280436</v>
      </c>
      <c r="E174" s="7">
        <f t="shared" si="95"/>
        <v>292000</v>
      </c>
      <c r="F174" s="7">
        <f t="shared" si="95"/>
        <v>0</v>
      </c>
      <c r="G174" s="7">
        <f t="shared" si="95"/>
        <v>0</v>
      </c>
      <c r="H174" s="7">
        <f t="shared" si="95"/>
        <v>0</v>
      </c>
      <c r="I174" s="7">
        <f t="shared" si="95"/>
        <v>0</v>
      </c>
      <c r="J174" s="5" t="s">
        <v>47</v>
      </c>
      <c r="K174" s="5">
        <v>373</v>
      </c>
      <c r="L174" s="5"/>
    </row>
    <row r="175" spans="1:12" x14ac:dyDescent="0.25">
      <c r="A175" s="30"/>
      <c r="B175" s="171" t="s">
        <v>66</v>
      </c>
      <c r="C175" s="172"/>
      <c r="D175" s="9">
        <f>D176</f>
        <v>280436</v>
      </c>
      <c r="E175" s="9">
        <f t="shared" si="95"/>
        <v>292000</v>
      </c>
      <c r="F175" s="9">
        <f t="shared" si="95"/>
        <v>0</v>
      </c>
      <c r="G175" s="9">
        <f t="shared" si="95"/>
        <v>0</v>
      </c>
      <c r="H175" s="9">
        <f t="shared" si="95"/>
        <v>0</v>
      </c>
      <c r="I175" s="9">
        <f t="shared" si="95"/>
        <v>0</v>
      </c>
      <c r="J175" s="10" t="s">
        <v>47</v>
      </c>
      <c r="K175" s="10"/>
      <c r="L175" s="10"/>
    </row>
    <row r="176" spans="1:12" ht="43.95" customHeight="1" x14ac:dyDescent="0.25">
      <c r="A176" s="100"/>
      <c r="B176" s="112" t="s">
        <v>10</v>
      </c>
      <c r="C176" s="108" t="s">
        <v>26</v>
      </c>
      <c r="D176" s="18">
        <v>280436</v>
      </c>
      <c r="E176" s="18">
        <v>292000</v>
      </c>
      <c r="F176" s="102">
        <v>0</v>
      </c>
      <c r="G176" s="102">
        <v>0</v>
      </c>
      <c r="H176" s="102">
        <v>0</v>
      </c>
      <c r="I176" s="102">
        <v>0</v>
      </c>
      <c r="J176" s="103" t="s">
        <v>47</v>
      </c>
      <c r="K176" s="19"/>
      <c r="L176" s="111"/>
    </row>
    <row r="177" spans="1:14" ht="43.95" customHeight="1" x14ac:dyDescent="0.25">
      <c r="A177" s="33"/>
      <c r="B177" s="195" t="s">
        <v>101</v>
      </c>
      <c r="C177" s="196"/>
      <c r="D177" s="7">
        <f t="shared" ref="D177:I177" si="96">D178</f>
        <v>6050</v>
      </c>
      <c r="E177" s="7">
        <f t="shared" si="96"/>
        <v>6050</v>
      </c>
      <c r="F177" s="7">
        <f t="shared" si="96"/>
        <v>0</v>
      </c>
      <c r="G177" s="7">
        <f t="shared" si="96"/>
        <v>0</v>
      </c>
      <c r="H177" s="7">
        <f t="shared" si="96"/>
        <v>0</v>
      </c>
      <c r="I177" s="7">
        <f t="shared" si="96"/>
        <v>0</v>
      </c>
      <c r="J177" s="5" t="s">
        <v>47</v>
      </c>
      <c r="K177" s="5" t="s">
        <v>17</v>
      </c>
      <c r="L177" s="5"/>
    </row>
    <row r="178" spans="1:14" ht="43.95" customHeight="1" x14ac:dyDescent="0.25">
      <c r="A178" s="31"/>
      <c r="B178" s="171" t="s">
        <v>102</v>
      </c>
      <c r="C178" s="172"/>
      <c r="D178" s="9">
        <f t="shared" ref="D178:I178" si="97">D179</f>
        <v>6050</v>
      </c>
      <c r="E178" s="9">
        <f t="shared" si="97"/>
        <v>6050</v>
      </c>
      <c r="F178" s="9">
        <f t="shared" si="97"/>
        <v>0</v>
      </c>
      <c r="G178" s="9">
        <f t="shared" si="97"/>
        <v>0</v>
      </c>
      <c r="H178" s="9">
        <f t="shared" si="97"/>
        <v>0</v>
      </c>
      <c r="I178" s="9">
        <f t="shared" si="97"/>
        <v>0</v>
      </c>
      <c r="J178" s="10" t="s">
        <v>47</v>
      </c>
      <c r="K178" s="10"/>
      <c r="L178" s="10"/>
    </row>
    <row r="179" spans="1:14" ht="43.95" customHeight="1" x14ac:dyDescent="0.25">
      <c r="A179" s="33"/>
      <c r="B179" s="12"/>
      <c r="C179" s="22" t="s">
        <v>23</v>
      </c>
      <c r="D179" s="16">
        <v>6050</v>
      </c>
      <c r="E179" s="16">
        <v>6050</v>
      </c>
      <c r="F179" s="16">
        <v>0</v>
      </c>
      <c r="G179" s="16">
        <v>0</v>
      </c>
      <c r="H179" s="16">
        <v>0</v>
      </c>
      <c r="I179" s="16">
        <v>0</v>
      </c>
      <c r="J179" s="19" t="s">
        <v>47</v>
      </c>
      <c r="K179" s="19"/>
      <c r="L179" s="86"/>
    </row>
    <row r="180" spans="1:14" ht="40.950000000000003" customHeight="1" x14ac:dyDescent="0.25">
      <c r="A180" s="33"/>
      <c r="B180" s="195" t="s">
        <v>193</v>
      </c>
      <c r="C180" s="196"/>
      <c r="D180" s="7">
        <f t="shared" ref="D180:I181" si="98">D181</f>
        <v>0</v>
      </c>
      <c r="E180" s="7">
        <f t="shared" si="98"/>
        <v>0</v>
      </c>
      <c r="F180" s="7">
        <f t="shared" si="98"/>
        <v>0</v>
      </c>
      <c r="G180" s="7">
        <f t="shared" si="98"/>
        <v>0</v>
      </c>
      <c r="H180" s="7">
        <f t="shared" si="98"/>
        <v>0</v>
      </c>
      <c r="I180" s="7">
        <f t="shared" si="98"/>
        <v>0</v>
      </c>
      <c r="J180" s="5" t="s">
        <v>47</v>
      </c>
      <c r="K180" s="5" t="s">
        <v>17</v>
      </c>
      <c r="L180" s="5"/>
    </row>
    <row r="181" spans="1:14" ht="13.2" customHeight="1" x14ac:dyDescent="0.25">
      <c r="A181" s="31"/>
      <c r="B181" s="171" t="s">
        <v>66</v>
      </c>
      <c r="C181" s="172"/>
      <c r="D181" s="222">
        <v>0</v>
      </c>
      <c r="E181" s="222">
        <v>0</v>
      </c>
      <c r="F181" s="222">
        <v>0</v>
      </c>
      <c r="G181" s="222">
        <v>0</v>
      </c>
      <c r="H181" s="222">
        <v>0</v>
      </c>
      <c r="I181" s="222">
        <v>0</v>
      </c>
      <c r="J181" s="223" t="s">
        <v>47</v>
      </c>
      <c r="K181" s="223"/>
      <c r="L181" s="223"/>
      <c r="M181" s="71"/>
      <c r="N181" s="71"/>
    </row>
    <row r="182" spans="1:14" ht="39.6" x14ac:dyDescent="0.25">
      <c r="A182" s="33"/>
      <c r="B182" s="227"/>
      <c r="C182" s="228" t="s">
        <v>181</v>
      </c>
      <c r="D182" s="224">
        <v>0</v>
      </c>
      <c r="E182" s="224">
        <v>0</v>
      </c>
      <c r="F182" s="224">
        <v>0</v>
      </c>
      <c r="G182" s="224">
        <v>0</v>
      </c>
      <c r="H182" s="225">
        <v>0</v>
      </c>
      <c r="I182" s="225">
        <v>0</v>
      </c>
      <c r="J182" s="226" t="s">
        <v>47</v>
      </c>
      <c r="K182" s="226"/>
      <c r="L182" s="229" t="s">
        <v>187</v>
      </c>
    </row>
    <row r="183" spans="1:14" ht="42" customHeight="1" x14ac:dyDescent="0.25">
      <c r="A183" s="192" t="s">
        <v>103</v>
      </c>
      <c r="B183" s="193"/>
      <c r="C183" s="194"/>
      <c r="D183" s="128">
        <f>D184+D188+D191</f>
        <v>330774</v>
      </c>
      <c r="E183" s="128">
        <f t="shared" ref="E183:I183" si="99">E184+E188+E191</f>
        <v>324680</v>
      </c>
      <c r="F183" s="128">
        <f t="shared" si="99"/>
        <v>0</v>
      </c>
      <c r="G183" s="128">
        <f t="shared" si="99"/>
        <v>0</v>
      </c>
      <c r="H183" s="128">
        <f t="shared" si="99"/>
        <v>0</v>
      </c>
      <c r="I183" s="128">
        <f t="shared" si="99"/>
        <v>0</v>
      </c>
      <c r="J183" s="70"/>
      <c r="K183" s="70" t="s">
        <v>17</v>
      </c>
      <c r="L183" s="70"/>
    </row>
    <row r="184" spans="1:14" ht="41.4" customHeight="1" x14ac:dyDescent="0.25">
      <c r="A184" s="33"/>
      <c r="B184" s="195" t="s">
        <v>104</v>
      </c>
      <c r="C184" s="196"/>
      <c r="D184" s="6">
        <f t="shared" ref="D184:I184" si="100">D185</f>
        <v>300774</v>
      </c>
      <c r="E184" s="6">
        <f t="shared" si="100"/>
        <v>294680</v>
      </c>
      <c r="F184" s="6">
        <f t="shared" si="100"/>
        <v>0</v>
      </c>
      <c r="G184" s="6">
        <f t="shared" si="100"/>
        <v>0</v>
      </c>
      <c r="H184" s="6">
        <f t="shared" si="100"/>
        <v>0</v>
      </c>
      <c r="I184" s="6">
        <f t="shared" si="100"/>
        <v>0</v>
      </c>
      <c r="J184" s="5" t="s">
        <v>47</v>
      </c>
      <c r="K184" s="5">
        <v>437</v>
      </c>
      <c r="L184" s="5"/>
    </row>
    <row r="185" spans="1:14" ht="30.6" customHeight="1" x14ac:dyDescent="0.25">
      <c r="A185" s="30"/>
      <c r="B185" s="171" t="s">
        <v>66</v>
      </c>
      <c r="C185" s="172"/>
      <c r="D185" s="129">
        <f>D186+D187</f>
        <v>300774</v>
      </c>
      <c r="E185" s="129">
        <f t="shared" ref="E185:I185" si="101">E186+E187</f>
        <v>294680</v>
      </c>
      <c r="F185" s="129">
        <f t="shared" si="101"/>
        <v>0</v>
      </c>
      <c r="G185" s="129">
        <f t="shared" si="101"/>
        <v>0</v>
      </c>
      <c r="H185" s="129">
        <f t="shared" si="101"/>
        <v>0</v>
      </c>
      <c r="I185" s="129">
        <f t="shared" si="101"/>
        <v>0</v>
      </c>
      <c r="J185" s="10" t="s">
        <v>47</v>
      </c>
      <c r="K185" s="10"/>
      <c r="L185" s="10"/>
    </row>
    <row r="186" spans="1:14" ht="61.2" customHeight="1" x14ac:dyDescent="0.25">
      <c r="A186" s="33"/>
      <c r="B186" s="17" t="s">
        <v>10</v>
      </c>
      <c r="C186" s="22" t="s">
        <v>26</v>
      </c>
      <c r="D186" s="18">
        <v>265169</v>
      </c>
      <c r="E186" s="18">
        <v>284680</v>
      </c>
      <c r="F186" s="18">
        <v>0</v>
      </c>
      <c r="G186" s="18">
        <v>0</v>
      </c>
      <c r="H186" s="18">
        <v>0</v>
      </c>
      <c r="I186" s="18">
        <v>0</v>
      </c>
      <c r="J186" s="18" t="s">
        <v>47</v>
      </c>
      <c r="K186" s="18"/>
      <c r="L186" s="111"/>
    </row>
    <row r="187" spans="1:14" ht="61.2" customHeight="1" x14ac:dyDescent="0.25">
      <c r="A187" s="33"/>
      <c r="B187" s="17" t="s">
        <v>12</v>
      </c>
      <c r="C187" s="22" t="s">
        <v>26</v>
      </c>
      <c r="D187" s="18">
        <v>35605</v>
      </c>
      <c r="E187" s="18">
        <v>10000</v>
      </c>
      <c r="F187" s="18">
        <v>0</v>
      </c>
      <c r="G187" s="18">
        <v>0</v>
      </c>
      <c r="H187" s="18">
        <v>0</v>
      </c>
      <c r="I187" s="18">
        <v>0</v>
      </c>
      <c r="J187" s="18" t="s">
        <v>47</v>
      </c>
      <c r="K187" s="18"/>
      <c r="L187" s="111"/>
    </row>
    <row r="188" spans="1:14" ht="30.6" customHeight="1" x14ac:dyDescent="0.25">
      <c r="A188" s="33"/>
      <c r="B188" s="195" t="s">
        <v>105</v>
      </c>
      <c r="C188" s="196"/>
      <c r="D188" s="7">
        <f t="shared" ref="D188:I188" si="102">D189</f>
        <v>0</v>
      </c>
      <c r="E188" s="7">
        <f t="shared" si="102"/>
        <v>0</v>
      </c>
      <c r="F188" s="7">
        <f t="shared" si="102"/>
        <v>0</v>
      </c>
      <c r="G188" s="7">
        <f t="shared" si="102"/>
        <v>0</v>
      </c>
      <c r="H188" s="7">
        <f t="shared" si="102"/>
        <v>0</v>
      </c>
      <c r="I188" s="7">
        <f t="shared" si="102"/>
        <v>0</v>
      </c>
      <c r="J188" s="5" t="s">
        <v>47</v>
      </c>
      <c r="K188" s="5">
        <v>373</v>
      </c>
      <c r="L188" s="5"/>
    </row>
    <row r="189" spans="1:14" x14ac:dyDescent="0.25">
      <c r="A189" s="30"/>
      <c r="B189" s="171" t="s">
        <v>66</v>
      </c>
      <c r="C189" s="172"/>
      <c r="D189" s="9">
        <v>0</v>
      </c>
      <c r="E189" s="9">
        <v>0</v>
      </c>
      <c r="F189" s="9">
        <f t="shared" ref="F189:I189" si="103">F190</f>
        <v>0</v>
      </c>
      <c r="G189" s="9">
        <f t="shared" si="103"/>
        <v>0</v>
      </c>
      <c r="H189" s="9">
        <f t="shared" si="103"/>
        <v>0</v>
      </c>
      <c r="I189" s="9">
        <f t="shared" si="103"/>
        <v>0</v>
      </c>
      <c r="J189" s="10" t="s">
        <v>47</v>
      </c>
      <c r="K189" s="10"/>
      <c r="L189" s="10"/>
    </row>
    <row r="190" spans="1:14" ht="32.4" customHeight="1" x14ac:dyDescent="0.25">
      <c r="A190" s="33"/>
      <c r="B190" s="12"/>
      <c r="C190" s="22" t="s">
        <v>26</v>
      </c>
      <c r="D190" s="18">
        <v>0</v>
      </c>
      <c r="E190" s="18">
        <v>0</v>
      </c>
      <c r="F190" s="18">
        <v>0</v>
      </c>
      <c r="G190" s="18">
        <v>0</v>
      </c>
      <c r="H190" s="18">
        <v>0</v>
      </c>
      <c r="I190" s="18">
        <v>0</v>
      </c>
      <c r="J190" s="19" t="s">
        <v>47</v>
      </c>
      <c r="K190" s="19"/>
      <c r="L190" s="86" t="s">
        <v>106</v>
      </c>
    </row>
    <row r="191" spans="1:14" ht="42" customHeight="1" x14ac:dyDescent="0.25">
      <c r="A191" s="33"/>
      <c r="B191" s="195" t="s">
        <v>107</v>
      </c>
      <c r="C191" s="196"/>
      <c r="D191" s="7">
        <f t="shared" ref="D191:I192" si="104">D192</f>
        <v>30000</v>
      </c>
      <c r="E191" s="7">
        <f t="shared" si="104"/>
        <v>30000</v>
      </c>
      <c r="F191" s="7">
        <f t="shared" si="104"/>
        <v>0</v>
      </c>
      <c r="G191" s="7">
        <f t="shared" si="104"/>
        <v>0</v>
      </c>
      <c r="H191" s="7">
        <f t="shared" si="104"/>
        <v>0</v>
      </c>
      <c r="I191" s="7">
        <f t="shared" si="104"/>
        <v>0</v>
      </c>
      <c r="J191" s="5" t="s">
        <v>47</v>
      </c>
      <c r="K191" s="5">
        <v>437</v>
      </c>
      <c r="L191" s="5"/>
    </row>
    <row r="192" spans="1:14" x14ac:dyDescent="0.25">
      <c r="A192" s="30"/>
      <c r="B192" s="171" t="s">
        <v>66</v>
      </c>
      <c r="C192" s="172"/>
      <c r="D192" s="9">
        <f t="shared" si="104"/>
        <v>30000</v>
      </c>
      <c r="E192" s="9">
        <f t="shared" si="104"/>
        <v>30000</v>
      </c>
      <c r="F192" s="9">
        <v>0</v>
      </c>
      <c r="G192" s="9">
        <v>0</v>
      </c>
      <c r="H192" s="9">
        <f t="shared" si="104"/>
        <v>0</v>
      </c>
      <c r="I192" s="9">
        <f t="shared" si="104"/>
        <v>0</v>
      </c>
      <c r="J192" s="10" t="s">
        <v>47</v>
      </c>
      <c r="K192" s="10"/>
      <c r="L192" s="10"/>
    </row>
    <row r="193" spans="1:12" ht="52.8" x14ac:dyDescent="0.25">
      <c r="A193" s="33"/>
      <c r="B193" s="12"/>
      <c r="C193" s="89" t="s">
        <v>165</v>
      </c>
      <c r="D193" s="21">
        <v>30000</v>
      </c>
      <c r="E193" s="21">
        <v>30000</v>
      </c>
      <c r="F193" s="16">
        <v>0</v>
      </c>
      <c r="G193" s="16">
        <v>0</v>
      </c>
      <c r="H193" s="18">
        <v>0</v>
      </c>
      <c r="I193" s="18">
        <v>0</v>
      </c>
      <c r="J193" s="19" t="s">
        <v>47</v>
      </c>
      <c r="K193" s="19"/>
      <c r="L193" s="86"/>
    </row>
    <row r="194" spans="1:12" ht="32.4" customHeight="1" x14ac:dyDescent="0.25">
      <c r="A194" s="192" t="s">
        <v>108</v>
      </c>
      <c r="B194" s="193"/>
      <c r="C194" s="194"/>
      <c r="D194" s="130">
        <v>0</v>
      </c>
      <c r="E194" s="130">
        <v>0</v>
      </c>
      <c r="F194" s="130">
        <v>0</v>
      </c>
      <c r="G194" s="130">
        <v>0</v>
      </c>
      <c r="H194" s="130">
        <v>0</v>
      </c>
      <c r="I194" s="130">
        <v>0</v>
      </c>
      <c r="J194" s="70"/>
      <c r="K194" s="70" t="s">
        <v>113</v>
      </c>
      <c r="L194" s="70"/>
    </row>
    <row r="195" spans="1:12" ht="44.4" customHeight="1" x14ac:dyDescent="0.25">
      <c r="A195" s="131"/>
      <c r="B195" s="195" t="s">
        <v>110</v>
      </c>
      <c r="C195" s="196"/>
      <c r="D195" s="7"/>
      <c r="E195" s="7"/>
      <c r="F195" s="7"/>
      <c r="G195" s="7"/>
      <c r="H195" s="7"/>
      <c r="I195" s="7"/>
      <c r="J195" s="5" t="s">
        <v>47</v>
      </c>
      <c r="K195" s="7">
        <v>253</v>
      </c>
      <c r="L195" s="5"/>
    </row>
    <row r="196" spans="1:12" ht="81.599999999999994" customHeight="1" x14ac:dyDescent="0.25">
      <c r="A196" s="131"/>
      <c r="B196" s="198" t="s">
        <v>111</v>
      </c>
      <c r="C196" s="199"/>
      <c r="D196" s="9"/>
      <c r="E196" s="9"/>
      <c r="F196" s="9"/>
      <c r="G196" s="9"/>
      <c r="H196" s="9"/>
      <c r="I196" s="9"/>
      <c r="J196" s="9" t="s">
        <v>47</v>
      </c>
      <c r="K196" s="9"/>
      <c r="L196" s="9"/>
    </row>
    <row r="197" spans="1:12" ht="38.4" customHeight="1" x14ac:dyDescent="0.25">
      <c r="A197" s="131"/>
      <c r="B197" s="132"/>
      <c r="C197" s="133" t="s">
        <v>112</v>
      </c>
      <c r="D197" s="131">
        <v>0</v>
      </c>
      <c r="E197" s="131">
        <v>0</v>
      </c>
      <c r="F197" s="131">
        <v>0</v>
      </c>
      <c r="G197" s="131">
        <v>0</v>
      </c>
      <c r="H197" s="131">
        <v>0</v>
      </c>
      <c r="I197" s="131">
        <v>0</v>
      </c>
      <c r="J197" s="131" t="s">
        <v>47</v>
      </c>
      <c r="K197" s="131"/>
      <c r="L197" s="119" t="s">
        <v>190</v>
      </c>
    </row>
    <row r="198" spans="1:12" ht="28.2" customHeight="1" x14ac:dyDescent="0.25">
      <c r="A198" s="131"/>
      <c r="B198" s="195" t="s">
        <v>114</v>
      </c>
      <c r="C198" s="196"/>
      <c r="D198" s="7">
        <v>0</v>
      </c>
      <c r="E198" s="7">
        <f>E201</f>
        <v>0</v>
      </c>
      <c r="F198" s="7">
        <f>F201</f>
        <v>0</v>
      </c>
      <c r="G198" s="7">
        <f>G201</f>
        <v>0</v>
      </c>
      <c r="H198" s="7">
        <f>H201</f>
        <v>0</v>
      </c>
      <c r="I198" s="7">
        <f>I201</f>
        <v>0</v>
      </c>
      <c r="J198" s="5" t="s">
        <v>47</v>
      </c>
      <c r="K198" s="7">
        <v>253</v>
      </c>
      <c r="L198" s="126"/>
    </row>
    <row r="199" spans="1:12" x14ac:dyDescent="0.25">
      <c r="A199" s="30"/>
      <c r="B199" s="171" t="s">
        <v>182</v>
      </c>
      <c r="C199" s="172"/>
      <c r="D199" s="9">
        <v>0</v>
      </c>
      <c r="E199" s="9">
        <v>0</v>
      </c>
      <c r="F199" s="9">
        <v>0</v>
      </c>
      <c r="G199" s="9">
        <v>0</v>
      </c>
      <c r="H199" s="9">
        <v>0</v>
      </c>
      <c r="I199" s="9">
        <v>0</v>
      </c>
      <c r="J199" s="10" t="s">
        <v>47</v>
      </c>
      <c r="K199" s="10"/>
      <c r="L199" s="10"/>
    </row>
    <row r="200" spans="1:12" ht="17.399999999999999" customHeight="1" x14ac:dyDescent="0.25">
      <c r="A200" s="30"/>
      <c r="B200" s="88"/>
      <c r="C200" s="89" t="s">
        <v>183</v>
      </c>
      <c r="D200" s="16">
        <v>0</v>
      </c>
      <c r="E200" s="16">
        <v>0</v>
      </c>
      <c r="F200" s="16">
        <v>0</v>
      </c>
      <c r="G200" s="16">
        <v>0</v>
      </c>
      <c r="H200" s="18">
        <v>0</v>
      </c>
      <c r="I200" s="18">
        <v>0</v>
      </c>
      <c r="J200" s="19" t="s">
        <v>47</v>
      </c>
      <c r="K200" s="19"/>
      <c r="L200" s="90" t="s">
        <v>188</v>
      </c>
    </row>
    <row r="201" spans="1:12" ht="46.2" customHeight="1" x14ac:dyDescent="0.25">
      <c r="A201" s="131"/>
      <c r="B201" s="195" t="s">
        <v>184</v>
      </c>
      <c r="C201" s="196"/>
      <c r="D201" s="7">
        <v>0</v>
      </c>
      <c r="E201" s="7">
        <f>E204</f>
        <v>0</v>
      </c>
      <c r="F201" s="7">
        <f>F204</f>
        <v>0</v>
      </c>
      <c r="G201" s="7">
        <f>G204</f>
        <v>0</v>
      </c>
      <c r="H201" s="7">
        <f>H204</f>
        <v>0</v>
      </c>
      <c r="I201" s="7">
        <f>I204</f>
        <v>0</v>
      </c>
      <c r="J201" s="5" t="s">
        <v>47</v>
      </c>
      <c r="K201" s="7">
        <v>253</v>
      </c>
      <c r="L201" s="126"/>
    </row>
    <row r="202" spans="1:12" x14ac:dyDescent="0.25">
      <c r="A202" s="30"/>
      <c r="B202" s="171" t="s">
        <v>182</v>
      </c>
      <c r="C202" s="172"/>
      <c r="D202" s="9">
        <v>0</v>
      </c>
      <c r="E202" s="9">
        <v>0</v>
      </c>
      <c r="F202" s="9">
        <v>0</v>
      </c>
      <c r="G202" s="9">
        <v>0</v>
      </c>
      <c r="H202" s="9">
        <v>0</v>
      </c>
      <c r="I202" s="9">
        <v>0</v>
      </c>
      <c r="J202" s="10" t="s">
        <v>47</v>
      </c>
      <c r="K202" s="10"/>
      <c r="L202" s="10"/>
    </row>
    <row r="203" spans="1:12" ht="17.399999999999999" customHeight="1" x14ac:dyDescent="0.25">
      <c r="A203" s="30"/>
      <c r="B203" s="88"/>
      <c r="C203" s="89" t="s">
        <v>183</v>
      </c>
      <c r="D203" s="16">
        <v>0</v>
      </c>
      <c r="E203" s="16">
        <v>0</v>
      </c>
      <c r="F203" s="16">
        <v>0</v>
      </c>
      <c r="G203" s="16">
        <v>0</v>
      </c>
      <c r="H203" s="18">
        <v>0</v>
      </c>
      <c r="I203" s="18">
        <v>0</v>
      </c>
      <c r="J203" s="19" t="s">
        <v>47</v>
      </c>
      <c r="K203" s="19"/>
      <c r="L203" s="90" t="s">
        <v>188</v>
      </c>
    </row>
    <row r="204" spans="1:12" ht="63.6" customHeight="1" x14ac:dyDescent="0.25">
      <c r="A204" s="131"/>
      <c r="B204" s="195" t="s">
        <v>115</v>
      </c>
      <c r="C204" s="196"/>
      <c r="D204" s="7">
        <v>0</v>
      </c>
      <c r="E204" s="7">
        <f t="shared" ref="E204:I204" si="105">E205</f>
        <v>0</v>
      </c>
      <c r="F204" s="7">
        <f t="shared" si="105"/>
        <v>0</v>
      </c>
      <c r="G204" s="7">
        <f t="shared" si="105"/>
        <v>0</v>
      </c>
      <c r="H204" s="7">
        <f t="shared" si="105"/>
        <v>0</v>
      </c>
      <c r="I204" s="7">
        <f t="shared" si="105"/>
        <v>0</v>
      </c>
      <c r="J204" s="5" t="s">
        <v>47</v>
      </c>
      <c r="K204" s="7" t="s">
        <v>116</v>
      </c>
      <c r="L204" s="7"/>
    </row>
    <row r="205" spans="1:12" ht="40.35" customHeight="1" x14ac:dyDescent="0.25">
      <c r="A205" s="30"/>
      <c r="B205" s="197" t="s">
        <v>66</v>
      </c>
      <c r="C205" s="172"/>
      <c r="D205" s="9">
        <f t="shared" ref="D205:I205" si="106">D206</f>
        <v>0</v>
      </c>
      <c r="E205" s="9">
        <f t="shared" si="106"/>
        <v>0</v>
      </c>
      <c r="F205" s="9">
        <v>0</v>
      </c>
      <c r="G205" s="9">
        <v>0</v>
      </c>
      <c r="H205" s="9">
        <f t="shared" si="106"/>
        <v>0</v>
      </c>
      <c r="I205" s="9">
        <f t="shared" si="106"/>
        <v>0</v>
      </c>
      <c r="J205" s="10" t="s">
        <v>47</v>
      </c>
      <c r="K205" s="10"/>
      <c r="L205" s="10"/>
    </row>
    <row r="206" spans="1:12" ht="39.6" x14ac:dyDescent="0.25">
      <c r="A206" s="33"/>
      <c r="B206" s="12"/>
      <c r="C206" s="119" t="s">
        <v>109</v>
      </c>
      <c r="D206" s="134">
        <v>0</v>
      </c>
      <c r="E206" s="134">
        <v>0</v>
      </c>
      <c r="F206" s="16">
        <v>0</v>
      </c>
      <c r="G206" s="16">
        <v>0</v>
      </c>
      <c r="H206" s="18">
        <v>0</v>
      </c>
      <c r="I206" s="18">
        <v>0</v>
      </c>
      <c r="J206" s="19" t="s">
        <v>47</v>
      </c>
      <c r="K206" s="19"/>
      <c r="L206" s="86" t="s">
        <v>117</v>
      </c>
    </row>
    <row r="207" spans="1:12" ht="26.4" x14ac:dyDescent="0.25">
      <c r="A207" s="192" t="s">
        <v>118</v>
      </c>
      <c r="B207" s="193"/>
      <c r="C207" s="194"/>
      <c r="D207" s="69">
        <f>D208+D218+D221+D212</f>
        <v>119032</v>
      </c>
      <c r="E207" s="69">
        <f t="shared" ref="E207:I207" si="107">E208+E218+E221+E212</f>
        <v>119032</v>
      </c>
      <c r="F207" s="69">
        <f t="shared" si="107"/>
        <v>0</v>
      </c>
      <c r="G207" s="69">
        <f t="shared" si="107"/>
        <v>0</v>
      </c>
      <c r="H207" s="69">
        <f t="shared" si="107"/>
        <v>0</v>
      </c>
      <c r="I207" s="69">
        <f t="shared" si="107"/>
        <v>0</v>
      </c>
      <c r="J207" s="70"/>
      <c r="K207" s="70" t="s">
        <v>18</v>
      </c>
      <c r="L207" s="118"/>
    </row>
    <row r="208" spans="1:12" ht="14.4" customHeight="1" x14ac:dyDescent="0.25">
      <c r="A208" s="33"/>
      <c r="B208" s="195" t="s">
        <v>119</v>
      </c>
      <c r="C208" s="196"/>
      <c r="D208" s="7">
        <f t="shared" ref="D208:I208" si="108">D209</f>
        <v>0</v>
      </c>
      <c r="E208" s="7">
        <f t="shared" si="108"/>
        <v>0</v>
      </c>
      <c r="F208" s="7">
        <f t="shared" si="108"/>
        <v>0</v>
      </c>
      <c r="G208" s="7">
        <f t="shared" si="108"/>
        <v>0</v>
      </c>
      <c r="H208" s="7">
        <f t="shared" si="108"/>
        <v>0</v>
      </c>
      <c r="I208" s="7">
        <f t="shared" si="108"/>
        <v>0</v>
      </c>
      <c r="J208" s="5" t="s">
        <v>47</v>
      </c>
      <c r="K208" s="5">
        <v>437</v>
      </c>
      <c r="L208" s="5"/>
    </row>
    <row r="209" spans="1:16" ht="14.4" customHeight="1" x14ac:dyDescent="0.25">
      <c r="A209" s="30"/>
      <c r="B209" s="171" t="s">
        <v>66</v>
      </c>
      <c r="C209" s="172"/>
      <c r="D209" s="9">
        <f>D210+D211</f>
        <v>0</v>
      </c>
      <c r="E209" s="9"/>
      <c r="F209" s="9">
        <v>0</v>
      </c>
      <c r="G209" s="9">
        <v>0</v>
      </c>
      <c r="H209" s="9">
        <f t="shared" ref="H209:I209" si="109">H210+H211</f>
        <v>0</v>
      </c>
      <c r="I209" s="9">
        <f t="shared" si="109"/>
        <v>0</v>
      </c>
      <c r="J209" s="10" t="s">
        <v>47</v>
      </c>
      <c r="K209" s="10"/>
      <c r="L209" s="10"/>
    </row>
    <row r="210" spans="1:16" ht="33" customHeight="1" x14ac:dyDescent="0.25">
      <c r="A210" s="11"/>
      <c r="B210" s="12"/>
      <c r="C210" s="92" t="s">
        <v>167</v>
      </c>
      <c r="D210" s="24">
        <v>0</v>
      </c>
      <c r="E210" s="24">
        <v>0</v>
      </c>
      <c r="F210" s="16">
        <v>0</v>
      </c>
      <c r="G210" s="16">
        <v>0</v>
      </c>
      <c r="H210" s="18">
        <v>0</v>
      </c>
      <c r="I210" s="18">
        <v>0</v>
      </c>
      <c r="J210" s="19" t="s">
        <v>47</v>
      </c>
      <c r="K210" s="19"/>
      <c r="L210" s="90" t="s">
        <v>169</v>
      </c>
    </row>
    <row r="211" spans="1:16" ht="44.4" customHeight="1" x14ac:dyDescent="0.25">
      <c r="A211" s="11"/>
      <c r="B211" s="12"/>
      <c r="C211" s="92" t="s">
        <v>167</v>
      </c>
      <c r="D211" s="24">
        <v>0</v>
      </c>
      <c r="E211" s="24">
        <v>0</v>
      </c>
      <c r="F211" s="16">
        <v>0</v>
      </c>
      <c r="G211" s="16">
        <v>0</v>
      </c>
      <c r="H211" s="18">
        <v>0</v>
      </c>
      <c r="I211" s="18">
        <v>0</v>
      </c>
      <c r="J211" s="19" t="s">
        <v>47</v>
      </c>
      <c r="K211" s="19"/>
      <c r="L211" s="90" t="s">
        <v>171</v>
      </c>
    </row>
    <row r="212" spans="1:16" ht="51" customHeight="1" x14ac:dyDescent="0.25">
      <c r="A212" s="11"/>
      <c r="B212" s="195" t="s">
        <v>122</v>
      </c>
      <c r="C212" s="196"/>
      <c r="D212" s="135">
        <f>D213</f>
        <v>0</v>
      </c>
      <c r="E212" s="135">
        <f t="shared" ref="E212:I212" si="110">E213</f>
        <v>0</v>
      </c>
      <c r="F212" s="135">
        <f t="shared" si="110"/>
        <v>0</v>
      </c>
      <c r="G212" s="135">
        <f t="shared" si="110"/>
        <v>0</v>
      </c>
      <c r="H212" s="135">
        <f t="shared" si="110"/>
        <v>0</v>
      </c>
      <c r="I212" s="135">
        <f t="shared" si="110"/>
        <v>0</v>
      </c>
      <c r="J212" s="136" t="s">
        <v>47</v>
      </c>
      <c r="K212" s="135">
        <v>373</v>
      </c>
      <c r="L212" s="5"/>
    </row>
    <row r="213" spans="1:16" x14ac:dyDescent="0.25">
      <c r="A213" s="11"/>
      <c r="B213" s="171" t="s">
        <v>66</v>
      </c>
      <c r="C213" s="172"/>
      <c r="D213" s="9">
        <v>0</v>
      </c>
      <c r="E213" s="9">
        <v>0</v>
      </c>
      <c r="F213" s="9">
        <f t="shared" ref="F213:I213" si="111">F214</f>
        <v>0</v>
      </c>
      <c r="G213" s="9">
        <f t="shared" si="111"/>
        <v>0</v>
      </c>
      <c r="H213" s="9">
        <f t="shared" si="111"/>
        <v>0</v>
      </c>
      <c r="I213" s="9">
        <f t="shared" si="111"/>
        <v>0</v>
      </c>
      <c r="J213" s="10" t="s">
        <v>47</v>
      </c>
      <c r="K213" s="10"/>
      <c r="L213" s="10"/>
    </row>
    <row r="214" spans="1:16" ht="26.4" x14ac:dyDescent="0.25">
      <c r="A214" s="11"/>
      <c r="B214" s="12"/>
      <c r="C214" s="22" t="s">
        <v>26</v>
      </c>
      <c r="D214" s="18">
        <v>0</v>
      </c>
      <c r="E214" s="18">
        <v>0</v>
      </c>
      <c r="F214" s="18">
        <v>0</v>
      </c>
      <c r="G214" s="18">
        <v>0</v>
      </c>
      <c r="H214" s="18">
        <v>0</v>
      </c>
      <c r="I214" s="18">
        <v>0</v>
      </c>
      <c r="J214" s="19" t="s">
        <v>47</v>
      </c>
      <c r="K214" s="19"/>
      <c r="L214" s="86" t="s">
        <v>124</v>
      </c>
    </row>
    <row r="215" spans="1:16" ht="45" customHeight="1" x14ac:dyDescent="0.25">
      <c r="A215" s="33"/>
      <c r="B215" s="195" t="s">
        <v>123</v>
      </c>
      <c r="C215" s="196"/>
      <c r="D215" s="7">
        <f t="shared" ref="D215:I215" si="112">D218</f>
        <v>0</v>
      </c>
      <c r="E215" s="7">
        <f t="shared" si="112"/>
        <v>0</v>
      </c>
      <c r="F215" s="7">
        <f t="shared" si="112"/>
        <v>0</v>
      </c>
      <c r="G215" s="7">
        <f t="shared" si="112"/>
        <v>0</v>
      </c>
      <c r="H215" s="7">
        <f t="shared" si="112"/>
        <v>0</v>
      </c>
      <c r="I215" s="7">
        <f t="shared" si="112"/>
        <v>0</v>
      </c>
      <c r="J215" s="5" t="s">
        <v>47</v>
      </c>
      <c r="K215" s="5">
        <v>373</v>
      </c>
      <c r="L215" s="5"/>
    </row>
    <row r="216" spans="1:16" ht="24" customHeight="1" x14ac:dyDescent="0.25">
      <c r="A216" s="30"/>
      <c r="B216" s="171" t="s">
        <v>66</v>
      </c>
      <c r="C216" s="172"/>
      <c r="D216" s="9">
        <v>0</v>
      </c>
      <c r="E216" s="9">
        <v>0</v>
      </c>
      <c r="F216" s="9">
        <v>0</v>
      </c>
      <c r="G216" s="9">
        <v>0</v>
      </c>
      <c r="H216" s="9">
        <v>0</v>
      </c>
      <c r="I216" s="9">
        <v>0</v>
      </c>
      <c r="J216" s="10" t="s">
        <v>47</v>
      </c>
      <c r="K216" s="10"/>
      <c r="L216" s="10"/>
    </row>
    <row r="217" spans="1:16" ht="42.6" customHeight="1" x14ac:dyDescent="0.25">
      <c r="A217" s="30"/>
      <c r="B217" s="88"/>
      <c r="C217" s="89" t="s">
        <v>181</v>
      </c>
      <c r="D217" s="16">
        <v>0</v>
      </c>
      <c r="E217" s="16">
        <v>0</v>
      </c>
      <c r="F217" s="16">
        <v>0</v>
      </c>
      <c r="G217" s="16">
        <v>0</v>
      </c>
      <c r="H217" s="18">
        <v>0</v>
      </c>
      <c r="I217" s="18">
        <v>0</v>
      </c>
      <c r="J217" s="19" t="s">
        <v>47</v>
      </c>
      <c r="K217" s="19"/>
      <c r="L217" s="90" t="s">
        <v>187</v>
      </c>
    </row>
    <row r="218" spans="1:16" x14ac:dyDescent="0.25">
      <c r="A218" s="33"/>
      <c r="B218" s="195" t="s">
        <v>121</v>
      </c>
      <c r="C218" s="196"/>
      <c r="D218" s="7">
        <f t="shared" ref="D218:I219" si="113">D219</f>
        <v>0</v>
      </c>
      <c r="E218" s="7"/>
      <c r="F218" s="7">
        <f t="shared" si="113"/>
        <v>0</v>
      </c>
      <c r="G218" s="7">
        <f t="shared" si="113"/>
        <v>0</v>
      </c>
      <c r="H218" s="7">
        <f t="shared" si="113"/>
        <v>0</v>
      </c>
      <c r="I218" s="7">
        <f t="shared" si="113"/>
        <v>0</v>
      </c>
      <c r="J218" s="5" t="s">
        <v>47</v>
      </c>
      <c r="K218" s="5">
        <v>253</v>
      </c>
      <c r="L218" s="5"/>
      <c r="M218" s="71"/>
      <c r="N218" s="71"/>
      <c r="O218" s="71"/>
      <c r="P218" s="71"/>
    </row>
    <row r="219" spans="1:16" ht="70.95" customHeight="1" x14ac:dyDescent="0.25">
      <c r="A219" s="30"/>
      <c r="B219" s="171" t="s">
        <v>120</v>
      </c>
      <c r="C219" s="172"/>
      <c r="D219" s="9">
        <f t="shared" si="113"/>
        <v>0</v>
      </c>
      <c r="E219" s="9"/>
      <c r="F219" s="9">
        <f t="shared" si="113"/>
        <v>0</v>
      </c>
      <c r="G219" s="9">
        <f t="shared" si="113"/>
        <v>0</v>
      </c>
      <c r="H219" s="9">
        <f t="shared" si="113"/>
        <v>0</v>
      </c>
      <c r="I219" s="9">
        <f t="shared" si="113"/>
        <v>0</v>
      </c>
      <c r="J219" s="10" t="s">
        <v>47</v>
      </c>
      <c r="K219" s="10"/>
      <c r="L219" s="10"/>
    </row>
    <row r="220" spans="1:16" ht="26.4" x14ac:dyDescent="0.25">
      <c r="A220" s="33"/>
      <c r="B220" s="12"/>
      <c r="C220" s="13" t="s">
        <v>13</v>
      </c>
      <c r="D220" s="14">
        <v>0</v>
      </c>
      <c r="E220" s="14">
        <v>0</v>
      </c>
      <c r="F220" s="14">
        <v>0</v>
      </c>
      <c r="G220" s="14">
        <v>0</v>
      </c>
      <c r="H220" s="14">
        <v>0</v>
      </c>
      <c r="I220" s="14">
        <v>0</v>
      </c>
      <c r="J220" s="11" t="s">
        <v>47</v>
      </c>
      <c r="K220" s="11"/>
      <c r="L220" s="86" t="s">
        <v>191</v>
      </c>
    </row>
    <row r="221" spans="1:16" ht="36" customHeight="1" x14ac:dyDescent="0.25">
      <c r="A221" s="33"/>
      <c r="B221" s="195" t="s">
        <v>125</v>
      </c>
      <c r="C221" s="196"/>
      <c r="D221" s="6">
        <f t="shared" ref="D221:I221" si="114">D222</f>
        <v>119032</v>
      </c>
      <c r="E221" s="6">
        <f t="shared" si="114"/>
        <v>119032</v>
      </c>
      <c r="F221" s="6">
        <f t="shared" si="114"/>
        <v>0</v>
      </c>
      <c r="G221" s="7">
        <f t="shared" si="114"/>
        <v>0</v>
      </c>
      <c r="H221" s="7">
        <f t="shared" si="114"/>
        <v>0</v>
      </c>
      <c r="I221" s="7">
        <f t="shared" si="114"/>
        <v>0</v>
      </c>
      <c r="J221" s="5" t="s">
        <v>47</v>
      </c>
      <c r="K221" s="5">
        <v>437</v>
      </c>
      <c r="L221" s="5"/>
    </row>
    <row r="222" spans="1:16" ht="28.95" customHeight="1" x14ac:dyDescent="0.25">
      <c r="A222" s="30"/>
      <c r="B222" s="171" t="s">
        <v>126</v>
      </c>
      <c r="C222" s="172"/>
      <c r="D222" s="9">
        <f t="shared" ref="D222:I222" si="115">D223+D224</f>
        <v>119032</v>
      </c>
      <c r="E222" s="9">
        <f t="shared" si="115"/>
        <v>119032</v>
      </c>
      <c r="F222" s="9">
        <f t="shared" si="115"/>
        <v>0</v>
      </c>
      <c r="G222" s="9">
        <f t="shared" si="115"/>
        <v>0</v>
      </c>
      <c r="H222" s="9">
        <f t="shared" si="115"/>
        <v>0</v>
      </c>
      <c r="I222" s="9">
        <f t="shared" si="115"/>
        <v>0</v>
      </c>
      <c r="J222" s="10" t="s">
        <v>47</v>
      </c>
      <c r="K222" s="10"/>
      <c r="L222" s="10"/>
    </row>
    <row r="223" spans="1:16" ht="56.4" customHeight="1" x14ac:dyDescent="0.25">
      <c r="A223" s="33"/>
      <c r="B223" s="12"/>
      <c r="C223" s="13" t="s">
        <v>128</v>
      </c>
      <c r="D223" s="13">
        <v>19384</v>
      </c>
      <c r="E223" s="13">
        <v>19384</v>
      </c>
      <c r="F223" s="23">
        <v>0</v>
      </c>
      <c r="G223" s="23">
        <v>0</v>
      </c>
      <c r="H223" s="23">
        <v>0</v>
      </c>
      <c r="I223" s="23">
        <v>0</v>
      </c>
      <c r="J223" s="137" t="s">
        <v>47</v>
      </c>
      <c r="K223" s="137"/>
      <c r="L223" s="86"/>
    </row>
    <row r="224" spans="1:16" ht="60" customHeight="1" x14ac:dyDescent="0.25">
      <c r="A224" s="33"/>
      <c r="B224" s="12"/>
      <c r="C224" s="13" t="s">
        <v>127</v>
      </c>
      <c r="D224" s="13">
        <v>99648</v>
      </c>
      <c r="E224" s="23">
        <v>99648</v>
      </c>
      <c r="F224" s="23">
        <v>0</v>
      </c>
      <c r="G224" s="23">
        <v>0</v>
      </c>
      <c r="H224" s="23">
        <v>0</v>
      </c>
      <c r="I224" s="23">
        <v>0</v>
      </c>
      <c r="J224" s="137" t="s">
        <v>47</v>
      </c>
      <c r="K224" s="137"/>
      <c r="L224" s="86"/>
    </row>
    <row r="225" spans="1:12" ht="54.6" customHeight="1" x14ac:dyDescent="0.25">
      <c r="A225" s="192" t="s">
        <v>129</v>
      </c>
      <c r="B225" s="193"/>
      <c r="C225" s="194"/>
      <c r="D225" s="69">
        <f t="shared" ref="D225:I225" si="116">D226+D229</f>
        <v>5000</v>
      </c>
      <c r="E225" s="69">
        <f t="shared" si="116"/>
        <v>5000</v>
      </c>
      <c r="F225" s="69">
        <f t="shared" si="116"/>
        <v>0</v>
      </c>
      <c r="G225" s="69">
        <f t="shared" si="116"/>
        <v>0</v>
      </c>
      <c r="H225" s="69">
        <f t="shared" si="116"/>
        <v>0</v>
      </c>
      <c r="I225" s="69">
        <f t="shared" si="116"/>
        <v>0</v>
      </c>
      <c r="J225" s="69"/>
      <c r="K225" s="69" t="s">
        <v>17</v>
      </c>
      <c r="L225" s="69"/>
    </row>
    <row r="226" spans="1:12" ht="44.4" customHeight="1" x14ac:dyDescent="0.25">
      <c r="A226" s="33"/>
      <c r="B226" s="195" t="s">
        <v>130</v>
      </c>
      <c r="C226" s="196"/>
      <c r="D226" s="7">
        <f t="shared" ref="D226:I227" si="117">D227</f>
        <v>5000</v>
      </c>
      <c r="E226" s="7">
        <f t="shared" si="117"/>
        <v>5000</v>
      </c>
      <c r="F226" s="7">
        <v>0</v>
      </c>
      <c r="G226" s="7">
        <v>0</v>
      </c>
      <c r="H226" s="7">
        <v>0</v>
      </c>
      <c r="I226" s="7">
        <f>I227</f>
        <v>0</v>
      </c>
      <c r="J226" s="5" t="s">
        <v>47</v>
      </c>
      <c r="K226" s="5" t="s">
        <v>17</v>
      </c>
      <c r="L226" s="5"/>
    </row>
    <row r="227" spans="1:12" ht="29.4" customHeight="1" x14ac:dyDescent="0.25">
      <c r="A227" s="30"/>
      <c r="B227" s="171" t="s">
        <v>66</v>
      </c>
      <c r="C227" s="172"/>
      <c r="D227" s="9">
        <f t="shared" si="117"/>
        <v>5000</v>
      </c>
      <c r="E227" s="9">
        <f t="shared" si="117"/>
        <v>5000</v>
      </c>
      <c r="F227" s="9">
        <f t="shared" si="117"/>
        <v>0</v>
      </c>
      <c r="G227" s="9">
        <f t="shared" si="117"/>
        <v>0</v>
      </c>
      <c r="H227" s="9">
        <f t="shared" si="117"/>
        <v>0</v>
      </c>
      <c r="I227" s="9">
        <f t="shared" si="117"/>
        <v>0</v>
      </c>
      <c r="J227" s="10" t="s">
        <v>47</v>
      </c>
      <c r="K227" s="10"/>
      <c r="L227" s="10"/>
    </row>
    <row r="228" spans="1:12" ht="25.35" customHeight="1" x14ac:dyDescent="0.25">
      <c r="A228" s="33"/>
      <c r="B228" s="12"/>
      <c r="C228" s="92" t="s">
        <v>167</v>
      </c>
      <c r="D228" s="21">
        <v>5000</v>
      </c>
      <c r="E228" s="21">
        <v>5000</v>
      </c>
      <c r="F228" s="16">
        <v>0</v>
      </c>
      <c r="G228" s="16">
        <v>0</v>
      </c>
      <c r="H228" s="18">
        <v>0</v>
      </c>
      <c r="I228" s="18">
        <v>0</v>
      </c>
      <c r="J228" s="19" t="s">
        <v>47</v>
      </c>
      <c r="K228" s="19"/>
      <c r="L228" s="79" t="s">
        <v>168</v>
      </c>
    </row>
    <row r="229" spans="1:12" ht="31.95" customHeight="1" x14ac:dyDescent="0.25">
      <c r="A229" s="33"/>
      <c r="B229" s="195" t="s">
        <v>131</v>
      </c>
      <c r="C229" s="196"/>
      <c r="D229" s="7">
        <f t="shared" ref="D229:I229" si="118">D230</f>
        <v>0</v>
      </c>
      <c r="E229" s="7">
        <f t="shared" si="118"/>
        <v>0</v>
      </c>
      <c r="F229" s="7">
        <f t="shared" si="118"/>
        <v>0</v>
      </c>
      <c r="G229" s="7">
        <f t="shared" si="118"/>
        <v>0</v>
      </c>
      <c r="H229" s="7">
        <f t="shared" si="118"/>
        <v>0</v>
      </c>
      <c r="I229" s="7">
        <f t="shared" si="118"/>
        <v>0</v>
      </c>
      <c r="J229" s="5" t="s">
        <v>47</v>
      </c>
      <c r="K229" s="5" t="s">
        <v>17</v>
      </c>
      <c r="L229" s="5"/>
    </row>
    <row r="230" spans="1:12" x14ac:dyDescent="0.25">
      <c r="A230" s="30"/>
      <c r="B230" s="171" t="s">
        <v>66</v>
      </c>
      <c r="C230" s="172"/>
      <c r="D230" s="9">
        <f t="shared" ref="D230:H230" si="119">D231+D232</f>
        <v>0</v>
      </c>
      <c r="E230" s="9">
        <f t="shared" si="119"/>
        <v>0</v>
      </c>
      <c r="F230" s="9">
        <f t="shared" si="119"/>
        <v>0</v>
      </c>
      <c r="G230" s="9">
        <f t="shared" si="119"/>
        <v>0</v>
      </c>
      <c r="H230" s="9">
        <f t="shared" si="119"/>
        <v>0</v>
      </c>
      <c r="I230" s="9">
        <f t="shared" ref="I230" si="120">I231+I232</f>
        <v>0</v>
      </c>
      <c r="J230" s="10" t="s">
        <v>47</v>
      </c>
      <c r="K230" s="10"/>
      <c r="L230" s="10"/>
    </row>
    <row r="231" spans="1:12" ht="52.8" x14ac:dyDescent="0.25">
      <c r="A231" s="33"/>
      <c r="B231" s="12"/>
      <c r="C231" s="89" t="s">
        <v>165</v>
      </c>
      <c r="D231" s="16">
        <v>0</v>
      </c>
      <c r="E231" s="16">
        <v>0</v>
      </c>
      <c r="F231" s="16">
        <v>0</v>
      </c>
      <c r="G231" s="16">
        <v>0</v>
      </c>
      <c r="H231" s="18">
        <v>0</v>
      </c>
      <c r="I231" s="18">
        <v>0</v>
      </c>
      <c r="J231" s="19" t="s">
        <v>47</v>
      </c>
      <c r="K231" s="19"/>
      <c r="L231" s="86" t="s">
        <v>87</v>
      </c>
    </row>
    <row r="232" spans="1:12" ht="26.4" x14ac:dyDescent="0.25">
      <c r="A232" s="33"/>
      <c r="B232" s="12"/>
      <c r="C232" s="92" t="s">
        <v>166</v>
      </c>
      <c r="D232" s="16">
        <v>0</v>
      </c>
      <c r="E232" s="16">
        <v>0</v>
      </c>
      <c r="F232" s="16">
        <v>0</v>
      </c>
      <c r="G232" s="16">
        <v>0</v>
      </c>
      <c r="H232" s="18">
        <v>0</v>
      </c>
      <c r="I232" s="18">
        <v>0</v>
      </c>
      <c r="J232" s="19" t="s">
        <v>47</v>
      </c>
      <c r="K232" s="19"/>
      <c r="L232" s="86" t="s">
        <v>87</v>
      </c>
    </row>
    <row r="233" spans="1:12" ht="32.4" customHeight="1" x14ac:dyDescent="0.25">
      <c r="A233" s="192" t="s">
        <v>132</v>
      </c>
      <c r="B233" s="193"/>
      <c r="C233" s="194"/>
      <c r="D233" s="69">
        <f t="shared" ref="D233:I233" si="121">D234+D237</f>
        <v>53604</v>
      </c>
      <c r="E233" s="69">
        <f t="shared" si="121"/>
        <v>44511</v>
      </c>
      <c r="F233" s="69">
        <f t="shared" si="121"/>
        <v>0</v>
      </c>
      <c r="G233" s="69">
        <f t="shared" si="121"/>
        <v>0</v>
      </c>
      <c r="H233" s="69">
        <f t="shared" si="121"/>
        <v>0</v>
      </c>
      <c r="I233" s="69">
        <f t="shared" si="121"/>
        <v>0</v>
      </c>
      <c r="J233" s="69"/>
      <c r="K233" s="69" t="s">
        <v>17</v>
      </c>
      <c r="L233" s="69"/>
    </row>
    <row r="234" spans="1:12" ht="24.6" customHeight="1" x14ac:dyDescent="0.25">
      <c r="A234" s="33"/>
      <c r="B234" s="195" t="s">
        <v>133</v>
      </c>
      <c r="C234" s="196"/>
      <c r="D234" s="7">
        <f t="shared" ref="D234:I235" si="122">D235</f>
        <v>53604</v>
      </c>
      <c r="E234" s="7">
        <f t="shared" si="122"/>
        <v>44511</v>
      </c>
      <c r="F234" s="7">
        <f t="shared" si="122"/>
        <v>0</v>
      </c>
      <c r="G234" s="7">
        <f t="shared" si="122"/>
        <v>0</v>
      </c>
      <c r="H234" s="7">
        <f t="shared" si="122"/>
        <v>0</v>
      </c>
      <c r="I234" s="7">
        <f t="shared" si="122"/>
        <v>0</v>
      </c>
      <c r="J234" s="5" t="s">
        <v>47</v>
      </c>
      <c r="K234" s="5" t="s">
        <v>17</v>
      </c>
      <c r="L234" s="5"/>
    </row>
    <row r="235" spans="1:12" x14ac:dyDescent="0.25">
      <c r="A235" s="30"/>
      <c r="B235" s="171" t="s">
        <v>66</v>
      </c>
      <c r="C235" s="172"/>
      <c r="D235" s="9">
        <f t="shared" ref="D235:G235" si="123">D236</f>
        <v>53604</v>
      </c>
      <c r="E235" s="9">
        <f t="shared" si="123"/>
        <v>44511</v>
      </c>
      <c r="F235" s="9">
        <f t="shared" si="123"/>
        <v>0</v>
      </c>
      <c r="G235" s="9">
        <f t="shared" si="123"/>
        <v>0</v>
      </c>
      <c r="H235" s="9">
        <f t="shared" si="122"/>
        <v>0</v>
      </c>
      <c r="I235" s="9">
        <f t="shared" si="122"/>
        <v>0</v>
      </c>
      <c r="J235" s="10" t="s">
        <v>47</v>
      </c>
      <c r="K235" s="10"/>
      <c r="L235" s="10"/>
    </row>
    <row r="236" spans="1:12" ht="39.6" x14ac:dyDescent="0.25">
      <c r="A236" s="33"/>
      <c r="B236" s="12"/>
      <c r="C236" s="13" t="s">
        <v>172</v>
      </c>
      <c r="D236" s="24">
        <v>53604</v>
      </c>
      <c r="E236" s="24">
        <v>44511</v>
      </c>
      <c r="F236" s="14">
        <v>0</v>
      </c>
      <c r="G236" s="14">
        <v>0</v>
      </c>
      <c r="H236" s="14">
        <v>0</v>
      </c>
      <c r="I236" s="14">
        <v>0</v>
      </c>
      <c r="J236" s="11" t="s">
        <v>47</v>
      </c>
      <c r="K236" s="11"/>
      <c r="L236" s="86" t="s">
        <v>173</v>
      </c>
    </row>
    <row r="237" spans="1:12" ht="39.6" customHeight="1" x14ac:dyDescent="0.25">
      <c r="A237" s="33"/>
      <c r="B237" s="195" t="s">
        <v>134</v>
      </c>
      <c r="C237" s="196"/>
      <c r="D237" s="7">
        <v>0</v>
      </c>
      <c r="E237" s="7"/>
      <c r="F237" s="7">
        <v>0</v>
      </c>
      <c r="G237" s="7">
        <v>0</v>
      </c>
      <c r="H237" s="7">
        <v>0</v>
      </c>
      <c r="I237" s="7">
        <v>0</v>
      </c>
      <c r="J237" s="5" t="s">
        <v>47</v>
      </c>
      <c r="K237" s="5" t="s">
        <v>17</v>
      </c>
      <c r="L237" s="5"/>
    </row>
    <row r="238" spans="1:12" ht="24" customHeight="1" x14ac:dyDescent="0.25">
      <c r="A238" s="30"/>
      <c r="B238" s="171" t="s">
        <v>66</v>
      </c>
      <c r="C238" s="172"/>
      <c r="D238" s="9">
        <v>0</v>
      </c>
      <c r="E238" s="9">
        <v>0</v>
      </c>
      <c r="F238" s="9">
        <v>0</v>
      </c>
      <c r="G238" s="9">
        <v>0</v>
      </c>
      <c r="H238" s="9">
        <v>0</v>
      </c>
      <c r="I238" s="9">
        <v>0</v>
      </c>
      <c r="J238" s="10" t="s">
        <v>47</v>
      </c>
      <c r="K238" s="10"/>
      <c r="L238" s="10"/>
    </row>
    <row r="239" spans="1:12" ht="42.6" customHeight="1" x14ac:dyDescent="0.25">
      <c r="A239" s="30"/>
      <c r="B239" s="88"/>
      <c r="C239" s="89" t="s">
        <v>181</v>
      </c>
      <c r="D239" s="16">
        <v>0</v>
      </c>
      <c r="E239" s="16">
        <v>0</v>
      </c>
      <c r="F239" s="16">
        <v>0</v>
      </c>
      <c r="G239" s="16">
        <v>0</v>
      </c>
      <c r="H239" s="18">
        <v>0</v>
      </c>
      <c r="I239" s="18">
        <v>0</v>
      </c>
      <c r="J239" s="19" t="s">
        <v>47</v>
      </c>
      <c r="K239" s="19"/>
      <c r="L239" s="90" t="s">
        <v>187</v>
      </c>
    </row>
    <row r="240" spans="1:12" ht="43.2" customHeight="1" x14ac:dyDescent="0.25">
      <c r="A240" s="33"/>
      <c r="B240" s="195" t="s">
        <v>135</v>
      </c>
      <c r="C240" s="196"/>
      <c r="D240" s="7"/>
      <c r="E240" s="7"/>
      <c r="F240" s="7"/>
      <c r="G240" s="7"/>
      <c r="H240" s="7"/>
      <c r="I240" s="7"/>
      <c r="J240" s="5" t="s">
        <v>47</v>
      </c>
      <c r="K240" s="5"/>
      <c r="L240" s="5"/>
    </row>
    <row r="241" spans="1:12" x14ac:dyDescent="0.25">
      <c r="A241" s="30"/>
      <c r="B241" s="171" t="s">
        <v>66</v>
      </c>
      <c r="C241" s="172"/>
      <c r="D241" s="9">
        <v>0</v>
      </c>
      <c r="E241" s="9"/>
      <c r="F241" s="9">
        <v>0</v>
      </c>
      <c r="G241" s="9">
        <v>0</v>
      </c>
      <c r="H241" s="9">
        <v>0</v>
      </c>
      <c r="I241" s="9">
        <v>0</v>
      </c>
      <c r="J241" s="10" t="s">
        <v>47</v>
      </c>
      <c r="K241" s="10"/>
      <c r="L241" s="10"/>
    </row>
    <row r="242" spans="1:12" ht="26.4" x14ac:dyDescent="0.25">
      <c r="A242" s="33"/>
      <c r="B242" s="12"/>
      <c r="C242" s="22" t="s">
        <v>26</v>
      </c>
      <c r="D242" s="18">
        <v>0</v>
      </c>
      <c r="E242" s="18"/>
      <c r="F242" s="18"/>
      <c r="G242" s="18"/>
      <c r="H242" s="18"/>
      <c r="I242" s="18"/>
      <c r="J242" s="19" t="s">
        <v>47</v>
      </c>
      <c r="K242" s="19"/>
      <c r="L242" s="86" t="s">
        <v>92</v>
      </c>
    </row>
    <row r="243" spans="1:12" ht="45" customHeight="1" x14ac:dyDescent="0.25">
      <c r="A243" s="206" t="s">
        <v>152</v>
      </c>
      <c r="B243" s="207"/>
      <c r="C243" s="207"/>
      <c r="D243" s="207"/>
      <c r="E243" s="207"/>
      <c r="F243" s="207"/>
      <c r="G243" s="207"/>
      <c r="H243" s="207"/>
      <c r="I243" s="207"/>
      <c r="J243" s="207"/>
      <c r="K243" s="207"/>
      <c r="L243" s="213"/>
    </row>
    <row r="244" spans="1:12" x14ac:dyDescent="0.25">
      <c r="A244" s="208" t="s">
        <v>21</v>
      </c>
      <c r="B244" s="209"/>
      <c r="C244" s="210"/>
      <c r="D244" s="138">
        <f>D245+D252+D261</f>
        <v>398483</v>
      </c>
      <c r="E244" s="138">
        <f t="shared" ref="E244:I244" si="124">E245+E252+E261</f>
        <v>0</v>
      </c>
      <c r="F244" s="138">
        <f t="shared" si="124"/>
        <v>0</v>
      </c>
      <c r="G244" s="138">
        <f t="shared" si="124"/>
        <v>10000</v>
      </c>
      <c r="H244" s="138">
        <f t="shared" si="124"/>
        <v>0</v>
      </c>
      <c r="I244" s="138">
        <f t="shared" si="124"/>
        <v>0</v>
      </c>
      <c r="J244" s="139"/>
      <c r="K244" s="139"/>
      <c r="L244" s="139"/>
    </row>
    <row r="245" spans="1:12" x14ac:dyDescent="0.25">
      <c r="A245" s="192" t="s">
        <v>139</v>
      </c>
      <c r="B245" s="193"/>
      <c r="C245" s="194"/>
      <c r="D245" s="69">
        <f t="shared" ref="D245:I245" si="125">D246+D253</f>
        <v>0</v>
      </c>
      <c r="E245" s="69">
        <f t="shared" si="125"/>
        <v>0</v>
      </c>
      <c r="F245" s="69">
        <f t="shared" si="125"/>
        <v>0</v>
      </c>
      <c r="G245" s="69">
        <f t="shared" si="125"/>
        <v>0</v>
      </c>
      <c r="H245" s="69">
        <f t="shared" si="125"/>
        <v>0</v>
      </c>
      <c r="I245" s="69">
        <f t="shared" si="125"/>
        <v>0</v>
      </c>
      <c r="J245" s="69"/>
      <c r="K245" s="69" t="s">
        <v>19</v>
      </c>
      <c r="L245" s="69"/>
    </row>
    <row r="246" spans="1:12" ht="30" customHeight="1" x14ac:dyDescent="0.25">
      <c r="A246" s="33"/>
      <c r="B246" s="195" t="s">
        <v>136</v>
      </c>
      <c r="C246" s="196"/>
      <c r="D246" s="7">
        <f t="shared" ref="D246:I250" si="126">D247</f>
        <v>0</v>
      </c>
      <c r="E246" s="7">
        <f t="shared" si="126"/>
        <v>0</v>
      </c>
      <c r="F246" s="7">
        <f t="shared" si="126"/>
        <v>0</v>
      </c>
      <c r="G246" s="7">
        <f t="shared" si="126"/>
        <v>0</v>
      </c>
      <c r="H246" s="7">
        <f t="shared" si="126"/>
        <v>0</v>
      </c>
      <c r="I246" s="7">
        <f t="shared" si="126"/>
        <v>0</v>
      </c>
      <c r="J246" s="5" t="s">
        <v>47</v>
      </c>
      <c r="K246" s="5" t="s">
        <v>19</v>
      </c>
      <c r="L246" s="5"/>
    </row>
    <row r="247" spans="1:12" ht="28.2" customHeight="1" x14ac:dyDescent="0.25">
      <c r="A247" s="30"/>
      <c r="B247" s="171" t="s">
        <v>66</v>
      </c>
      <c r="C247" s="172"/>
      <c r="D247" s="9">
        <f t="shared" si="126"/>
        <v>0</v>
      </c>
      <c r="E247" s="9">
        <f t="shared" si="126"/>
        <v>0</v>
      </c>
      <c r="F247" s="9">
        <f t="shared" si="126"/>
        <v>0</v>
      </c>
      <c r="G247" s="9">
        <f t="shared" si="126"/>
        <v>0</v>
      </c>
      <c r="H247" s="9">
        <f t="shared" si="126"/>
        <v>0</v>
      </c>
      <c r="I247" s="9">
        <f t="shared" si="126"/>
        <v>0</v>
      </c>
      <c r="J247" s="10" t="s">
        <v>47</v>
      </c>
      <c r="K247" s="10"/>
      <c r="L247" s="10"/>
    </row>
    <row r="248" spans="1:12" ht="26.4" x14ac:dyDescent="0.25">
      <c r="A248" s="33"/>
      <c r="B248" s="12"/>
      <c r="C248" s="22" t="s">
        <v>26</v>
      </c>
      <c r="D248" s="18">
        <v>0</v>
      </c>
      <c r="E248" s="18">
        <v>0</v>
      </c>
      <c r="F248" s="18">
        <v>0</v>
      </c>
      <c r="G248" s="18">
        <v>0</v>
      </c>
      <c r="H248" s="18">
        <v>0</v>
      </c>
      <c r="I248" s="18">
        <v>0</v>
      </c>
      <c r="J248" s="19" t="s">
        <v>47</v>
      </c>
      <c r="K248" s="19"/>
      <c r="L248" s="86" t="s">
        <v>137</v>
      </c>
    </row>
    <row r="249" spans="1:12" ht="42" customHeight="1" x14ac:dyDescent="0.25">
      <c r="A249" s="33"/>
      <c r="B249" s="195" t="s">
        <v>138</v>
      </c>
      <c r="C249" s="196"/>
      <c r="D249" s="7">
        <f t="shared" si="126"/>
        <v>0</v>
      </c>
      <c r="E249" s="7">
        <f t="shared" si="126"/>
        <v>0</v>
      </c>
      <c r="F249" s="7">
        <f t="shared" si="126"/>
        <v>0</v>
      </c>
      <c r="G249" s="7">
        <f t="shared" si="126"/>
        <v>0</v>
      </c>
      <c r="H249" s="7">
        <f t="shared" si="126"/>
        <v>0</v>
      </c>
      <c r="I249" s="7">
        <f t="shared" si="126"/>
        <v>0</v>
      </c>
      <c r="J249" s="5" t="s">
        <v>47</v>
      </c>
      <c r="K249" s="5" t="s">
        <v>19</v>
      </c>
      <c r="L249" s="5"/>
    </row>
    <row r="250" spans="1:12" x14ac:dyDescent="0.25">
      <c r="A250" s="33"/>
      <c r="B250" s="171" t="s">
        <v>66</v>
      </c>
      <c r="C250" s="172"/>
      <c r="D250" s="9">
        <f t="shared" si="126"/>
        <v>0</v>
      </c>
      <c r="E250" s="9">
        <f t="shared" si="126"/>
        <v>0</v>
      </c>
      <c r="F250" s="9">
        <f t="shared" si="126"/>
        <v>0</v>
      </c>
      <c r="G250" s="9">
        <f t="shared" si="126"/>
        <v>0</v>
      </c>
      <c r="H250" s="9">
        <f t="shared" si="126"/>
        <v>0</v>
      </c>
      <c r="I250" s="9">
        <f t="shared" si="126"/>
        <v>0</v>
      </c>
      <c r="J250" s="10" t="s">
        <v>47</v>
      </c>
      <c r="K250" s="10"/>
      <c r="L250" s="10"/>
    </row>
    <row r="251" spans="1:12" ht="26.4" x14ac:dyDescent="0.25">
      <c r="A251" s="33"/>
      <c r="B251" s="12"/>
      <c r="C251" s="22" t="s">
        <v>26</v>
      </c>
      <c r="D251" s="18">
        <v>0</v>
      </c>
      <c r="E251" s="18">
        <v>0</v>
      </c>
      <c r="F251" s="18">
        <v>0</v>
      </c>
      <c r="G251" s="18">
        <v>0</v>
      </c>
      <c r="H251" s="18">
        <v>0</v>
      </c>
      <c r="I251" s="18">
        <v>0</v>
      </c>
      <c r="J251" s="19" t="s">
        <v>47</v>
      </c>
      <c r="K251" s="19"/>
      <c r="L251" s="86" t="s">
        <v>137</v>
      </c>
    </row>
    <row r="252" spans="1:12" ht="44.4" customHeight="1" x14ac:dyDescent="0.25">
      <c r="A252" s="192" t="s">
        <v>140</v>
      </c>
      <c r="B252" s="193"/>
      <c r="C252" s="194"/>
      <c r="D252" s="69">
        <f t="shared" ref="D252:I252" si="127">D255+D253+D258</f>
        <v>0</v>
      </c>
      <c r="E252" s="69">
        <f t="shared" si="127"/>
        <v>0</v>
      </c>
      <c r="F252" s="69">
        <f t="shared" si="127"/>
        <v>0</v>
      </c>
      <c r="G252" s="69">
        <f t="shared" si="127"/>
        <v>0</v>
      </c>
      <c r="H252" s="69">
        <f t="shared" si="127"/>
        <v>0</v>
      </c>
      <c r="I252" s="69">
        <f t="shared" si="127"/>
        <v>0</v>
      </c>
      <c r="J252" s="69"/>
      <c r="K252" s="69">
        <v>373</v>
      </c>
      <c r="L252" s="69"/>
    </row>
    <row r="253" spans="1:12" ht="30.6" customHeight="1" x14ac:dyDescent="0.25">
      <c r="A253" s="33"/>
      <c r="B253" s="195" t="s">
        <v>141</v>
      </c>
      <c r="C253" s="196"/>
      <c r="D253" s="7">
        <v>0</v>
      </c>
      <c r="E253" s="7">
        <v>0</v>
      </c>
      <c r="F253" s="7">
        <v>0</v>
      </c>
      <c r="G253" s="7">
        <v>0</v>
      </c>
      <c r="H253" s="7">
        <v>0</v>
      </c>
      <c r="I253" s="7">
        <v>0</v>
      </c>
      <c r="J253" s="5" t="s">
        <v>47</v>
      </c>
      <c r="K253" s="5">
        <v>373</v>
      </c>
      <c r="L253" s="5"/>
    </row>
    <row r="254" spans="1:12" x14ac:dyDescent="0.25">
      <c r="A254" s="122"/>
      <c r="B254" s="171" t="s">
        <v>9</v>
      </c>
      <c r="C254" s="172"/>
      <c r="D254" s="9">
        <v>0</v>
      </c>
      <c r="E254" s="9">
        <v>0</v>
      </c>
      <c r="F254" s="9">
        <v>0</v>
      </c>
      <c r="G254" s="9">
        <v>0</v>
      </c>
      <c r="H254" s="9">
        <v>0</v>
      </c>
      <c r="I254" s="9">
        <v>0</v>
      </c>
      <c r="J254" s="10" t="s">
        <v>47</v>
      </c>
      <c r="K254" s="10"/>
      <c r="L254" s="140" t="s">
        <v>189</v>
      </c>
    </row>
    <row r="255" spans="1:12" ht="42" customHeight="1" x14ac:dyDescent="0.25">
      <c r="A255" s="33"/>
      <c r="B255" s="195" t="s">
        <v>142</v>
      </c>
      <c r="C255" s="196"/>
      <c r="D255" s="7">
        <f t="shared" ref="D255:I255" si="128">D256</f>
        <v>0</v>
      </c>
      <c r="E255" s="7">
        <f t="shared" si="128"/>
        <v>0</v>
      </c>
      <c r="F255" s="7">
        <f t="shared" si="128"/>
        <v>0</v>
      </c>
      <c r="G255" s="7">
        <f t="shared" si="128"/>
        <v>0</v>
      </c>
      <c r="H255" s="7">
        <f t="shared" si="128"/>
        <v>0</v>
      </c>
      <c r="I255" s="7">
        <f t="shared" si="128"/>
        <v>0</v>
      </c>
      <c r="J255" s="5" t="s">
        <v>47</v>
      </c>
      <c r="K255" s="5">
        <v>373</v>
      </c>
      <c r="L255" s="5"/>
    </row>
    <row r="256" spans="1:12" ht="16.95" customHeight="1" x14ac:dyDescent="0.25">
      <c r="A256" s="30"/>
      <c r="B256" s="171" t="s">
        <v>66</v>
      </c>
      <c r="C256" s="172"/>
      <c r="D256" s="9">
        <v>0</v>
      </c>
      <c r="E256" s="9">
        <v>0</v>
      </c>
      <c r="F256" s="9">
        <v>0</v>
      </c>
      <c r="G256" s="9">
        <v>0</v>
      </c>
      <c r="H256" s="9">
        <v>0</v>
      </c>
      <c r="I256" s="9">
        <v>0</v>
      </c>
      <c r="J256" s="10" t="s">
        <v>47</v>
      </c>
      <c r="K256" s="10"/>
      <c r="L256" s="10"/>
    </row>
    <row r="257" spans="1:12" ht="26.4" x14ac:dyDescent="0.25">
      <c r="A257" s="33"/>
      <c r="B257" s="12"/>
      <c r="C257" s="22" t="s">
        <v>27</v>
      </c>
      <c r="D257" s="18">
        <v>0</v>
      </c>
      <c r="E257" s="18">
        <v>0</v>
      </c>
      <c r="F257" s="18">
        <v>0</v>
      </c>
      <c r="G257" s="18">
        <v>0</v>
      </c>
      <c r="H257" s="18">
        <v>0</v>
      </c>
      <c r="I257" s="18">
        <v>0</v>
      </c>
      <c r="J257" s="19" t="s">
        <v>47</v>
      </c>
      <c r="K257" s="19"/>
      <c r="L257" s="86" t="s">
        <v>92</v>
      </c>
    </row>
    <row r="258" spans="1:12" ht="54" customHeight="1" x14ac:dyDescent="0.25">
      <c r="A258" s="33"/>
      <c r="B258" s="195" t="s">
        <v>143</v>
      </c>
      <c r="C258" s="196"/>
      <c r="D258" s="7">
        <f t="shared" ref="D258:I258" si="129">D259</f>
        <v>0</v>
      </c>
      <c r="E258" s="7">
        <f t="shared" si="129"/>
        <v>0</v>
      </c>
      <c r="F258" s="7">
        <f t="shared" si="129"/>
        <v>0</v>
      </c>
      <c r="G258" s="7">
        <f t="shared" si="129"/>
        <v>0</v>
      </c>
      <c r="H258" s="7">
        <f t="shared" si="129"/>
        <v>0</v>
      </c>
      <c r="I258" s="7">
        <f t="shared" si="129"/>
        <v>0</v>
      </c>
      <c r="J258" s="5" t="s">
        <v>47</v>
      </c>
      <c r="K258" s="5">
        <v>373</v>
      </c>
      <c r="L258" s="5"/>
    </row>
    <row r="259" spans="1:12" ht="33" customHeight="1" x14ac:dyDescent="0.25">
      <c r="A259" s="30"/>
      <c r="B259" s="171" t="s">
        <v>66</v>
      </c>
      <c r="C259" s="172"/>
      <c r="D259" s="9">
        <v>0</v>
      </c>
      <c r="E259" s="9">
        <v>0</v>
      </c>
      <c r="F259" s="9">
        <v>0</v>
      </c>
      <c r="G259" s="9">
        <v>0</v>
      </c>
      <c r="H259" s="9">
        <v>0</v>
      </c>
      <c r="I259" s="9">
        <v>0</v>
      </c>
      <c r="J259" s="10" t="s">
        <v>47</v>
      </c>
      <c r="K259" s="10"/>
      <c r="L259" s="10"/>
    </row>
    <row r="260" spans="1:12" ht="31.95" customHeight="1" x14ac:dyDescent="0.25">
      <c r="A260" s="33"/>
      <c r="B260" s="12"/>
      <c r="C260" s="92" t="s">
        <v>166</v>
      </c>
      <c r="D260" s="16">
        <v>0</v>
      </c>
      <c r="E260" s="16">
        <v>0</v>
      </c>
      <c r="F260" s="16">
        <v>0</v>
      </c>
      <c r="G260" s="16">
        <v>0</v>
      </c>
      <c r="H260" s="16">
        <v>0</v>
      </c>
      <c r="I260" s="16">
        <v>0</v>
      </c>
      <c r="J260" s="19" t="s">
        <v>47</v>
      </c>
      <c r="K260" s="19"/>
      <c r="L260" s="86" t="s">
        <v>56</v>
      </c>
    </row>
    <row r="261" spans="1:12" ht="33" customHeight="1" x14ac:dyDescent="0.25">
      <c r="A261" s="192" t="s">
        <v>144</v>
      </c>
      <c r="B261" s="193"/>
      <c r="C261" s="194"/>
      <c r="D261" s="69">
        <f>D262+D265</f>
        <v>398483</v>
      </c>
      <c r="E261" s="69"/>
      <c r="F261" s="69">
        <f>F262+F265</f>
        <v>0</v>
      </c>
      <c r="G261" s="69">
        <f>G262+G265</f>
        <v>10000</v>
      </c>
      <c r="H261" s="69">
        <f>H262+H265</f>
        <v>0</v>
      </c>
      <c r="I261" s="69">
        <f>I262+I265</f>
        <v>0</v>
      </c>
      <c r="J261" s="69"/>
      <c r="K261" s="69"/>
      <c r="L261" s="69"/>
    </row>
    <row r="262" spans="1:12" ht="14.4" customHeight="1" x14ac:dyDescent="0.25">
      <c r="A262" s="33"/>
      <c r="B262" s="195" t="s">
        <v>147</v>
      </c>
      <c r="C262" s="196"/>
      <c r="D262" s="7">
        <f t="shared" ref="D262:I262" si="130">D263</f>
        <v>230522</v>
      </c>
      <c r="E262" s="7">
        <f t="shared" si="130"/>
        <v>0</v>
      </c>
      <c r="F262" s="7">
        <f t="shared" si="130"/>
        <v>0</v>
      </c>
      <c r="G262" s="7">
        <f t="shared" si="130"/>
        <v>0</v>
      </c>
      <c r="H262" s="7">
        <f t="shared" si="130"/>
        <v>0</v>
      </c>
      <c r="I262" s="7">
        <f t="shared" si="130"/>
        <v>0</v>
      </c>
      <c r="J262" s="5" t="s">
        <v>47</v>
      </c>
      <c r="K262" s="5"/>
      <c r="L262" s="5"/>
    </row>
    <row r="263" spans="1:12" x14ac:dyDescent="0.25">
      <c r="A263" s="30"/>
      <c r="B263" s="171" t="s">
        <v>145</v>
      </c>
      <c r="C263" s="172"/>
      <c r="D263" s="9">
        <f t="shared" ref="D263:I263" si="131">D264</f>
        <v>230522</v>
      </c>
      <c r="E263" s="9">
        <f t="shared" si="131"/>
        <v>0</v>
      </c>
      <c r="F263" s="9">
        <f t="shared" si="131"/>
        <v>0</v>
      </c>
      <c r="G263" s="9">
        <f t="shared" si="131"/>
        <v>0</v>
      </c>
      <c r="H263" s="9">
        <f t="shared" si="131"/>
        <v>0</v>
      </c>
      <c r="I263" s="9">
        <f t="shared" si="131"/>
        <v>0</v>
      </c>
      <c r="J263" s="10" t="s">
        <v>47</v>
      </c>
      <c r="K263" s="10"/>
      <c r="L263" s="10"/>
    </row>
    <row r="264" spans="1:12" ht="60" customHeight="1" x14ac:dyDescent="0.25">
      <c r="A264" s="33"/>
      <c r="B264" s="12"/>
      <c r="C264" s="22" t="s">
        <v>146</v>
      </c>
      <c r="D264" s="16">
        <v>230522</v>
      </c>
      <c r="E264" s="16">
        <v>0</v>
      </c>
      <c r="F264" s="16">
        <v>0</v>
      </c>
      <c r="G264" s="16">
        <v>0</v>
      </c>
      <c r="H264" s="16">
        <v>0</v>
      </c>
      <c r="I264" s="16">
        <v>0</v>
      </c>
      <c r="J264" s="19" t="s">
        <v>47</v>
      </c>
      <c r="K264" s="19"/>
      <c r="L264" s="86"/>
    </row>
    <row r="265" spans="1:12" ht="45" customHeight="1" x14ac:dyDescent="0.25">
      <c r="A265" s="33"/>
      <c r="B265" s="195" t="s">
        <v>148</v>
      </c>
      <c r="C265" s="196"/>
      <c r="D265" s="6">
        <f t="shared" ref="D265:I265" si="132">D266</f>
        <v>167961</v>
      </c>
      <c r="E265" s="6">
        <f t="shared" si="132"/>
        <v>0</v>
      </c>
      <c r="F265" s="6">
        <f t="shared" si="132"/>
        <v>0</v>
      </c>
      <c r="G265" s="6">
        <f t="shared" si="132"/>
        <v>10000</v>
      </c>
      <c r="H265" s="6">
        <f t="shared" si="132"/>
        <v>0</v>
      </c>
      <c r="I265" s="6">
        <f t="shared" si="132"/>
        <v>0</v>
      </c>
      <c r="J265" s="5" t="s">
        <v>47</v>
      </c>
      <c r="K265" s="5"/>
      <c r="L265" s="5"/>
    </row>
    <row r="266" spans="1:12" x14ac:dyDescent="0.25">
      <c r="A266" s="30"/>
      <c r="B266" s="171" t="s">
        <v>126</v>
      </c>
      <c r="C266" s="172"/>
      <c r="D266" s="9">
        <f t="shared" ref="D266:I266" si="133">D267</f>
        <v>167961</v>
      </c>
      <c r="E266" s="9">
        <f t="shared" si="133"/>
        <v>0</v>
      </c>
      <c r="F266" s="9">
        <f t="shared" si="133"/>
        <v>0</v>
      </c>
      <c r="G266" s="9">
        <f t="shared" si="133"/>
        <v>10000</v>
      </c>
      <c r="H266" s="9">
        <f t="shared" si="133"/>
        <v>0</v>
      </c>
      <c r="I266" s="9">
        <f t="shared" si="133"/>
        <v>0</v>
      </c>
      <c r="J266" s="10" t="s">
        <v>47</v>
      </c>
      <c r="K266" s="10"/>
      <c r="L266" s="10"/>
    </row>
    <row r="267" spans="1:12" ht="52.8" x14ac:dyDescent="0.25">
      <c r="A267" s="33"/>
      <c r="B267" s="12"/>
      <c r="C267" s="13" t="s">
        <v>127</v>
      </c>
      <c r="D267" s="141">
        <v>167961</v>
      </c>
      <c r="E267" s="141">
        <v>0</v>
      </c>
      <c r="F267" s="141">
        <v>0</v>
      </c>
      <c r="G267" s="141">
        <v>10000</v>
      </c>
      <c r="H267" s="141">
        <v>0</v>
      </c>
      <c r="I267" s="141">
        <v>0</v>
      </c>
      <c r="J267" s="137" t="s">
        <v>47</v>
      </c>
      <c r="K267" s="137"/>
      <c r="L267" s="86"/>
    </row>
    <row r="268" spans="1:12" ht="44.4" customHeight="1" x14ac:dyDescent="0.25">
      <c r="A268" s="206" t="s">
        <v>153</v>
      </c>
      <c r="B268" s="207"/>
      <c r="C268" s="207"/>
      <c r="D268" s="207"/>
      <c r="E268" s="207"/>
      <c r="F268" s="207"/>
      <c r="G268" s="207"/>
      <c r="H268" s="207"/>
      <c r="I268" s="207"/>
      <c r="J268" s="207"/>
      <c r="K268" s="207"/>
      <c r="L268" s="207"/>
    </row>
    <row r="269" spans="1:12" x14ac:dyDescent="0.25">
      <c r="A269" s="208" t="s">
        <v>21</v>
      </c>
      <c r="B269" s="209"/>
      <c r="C269" s="210"/>
      <c r="D269" s="138">
        <f>D270+D277</f>
        <v>1339666</v>
      </c>
      <c r="E269" s="138">
        <f t="shared" ref="E269:I269" si="134">E270+E277</f>
        <v>0</v>
      </c>
      <c r="F269" s="138">
        <f t="shared" si="134"/>
        <v>10000</v>
      </c>
      <c r="G269" s="138">
        <f t="shared" si="134"/>
        <v>1305000</v>
      </c>
      <c r="H269" s="138">
        <f t="shared" si="134"/>
        <v>5235000</v>
      </c>
      <c r="I269" s="138">
        <f t="shared" si="134"/>
        <v>0</v>
      </c>
      <c r="J269" s="139"/>
      <c r="K269" s="139"/>
      <c r="L269" s="139"/>
    </row>
    <row r="270" spans="1:12" ht="33" customHeight="1" x14ac:dyDescent="0.25">
      <c r="A270" s="192" t="s">
        <v>155</v>
      </c>
      <c r="B270" s="193"/>
      <c r="C270" s="194"/>
      <c r="D270" s="69">
        <f>D271+D274</f>
        <v>1500</v>
      </c>
      <c r="E270" s="69">
        <f t="shared" ref="E270:I270" si="135">E271+E274</f>
        <v>0</v>
      </c>
      <c r="F270" s="69">
        <f t="shared" si="135"/>
        <v>0</v>
      </c>
      <c r="G270" s="69">
        <f t="shared" si="135"/>
        <v>5000</v>
      </c>
      <c r="H270" s="69">
        <f t="shared" si="135"/>
        <v>20000</v>
      </c>
      <c r="I270" s="69">
        <f t="shared" si="135"/>
        <v>0</v>
      </c>
      <c r="J270" s="69"/>
      <c r="K270" s="69">
        <v>425</v>
      </c>
      <c r="L270" s="69"/>
    </row>
    <row r="271" spans="1:12" x14ac:dyDescent="0.25">
      <c r="A271" s="33"/>
      <c r="B271" s="195" t="s">
        <v>154</v>
      </c>
      <c r="C271" s="196"/>
      <c r="D271" s="7">
        <v>0</v>
      </c>
      <c r="E271" s="7"/>
      <c r="F271" s="7">
        <v>0</v>
      </c>
      <c r="G271" s="7">
        <v>0</v>
      </c>
      <c r="H271" s="7">
        <v>0</v>
      </c>
      <c r="I271" s="7">
        <v>0</v>
      </c>
      <c r="J271" s="142" t="s">
        <v>47</v>
      </c>
      <c r="K271" s="142"/>
      <c r="L271" s="142"/>
    </row>
    <row r="272" spans="1:12" ht="30.6" customHeight="1" x14ac:dyDescent="0.25">
      <c r="A272" s="30"/>
      <c r="B272" s="171" t="s">
        <v>66</v>
      </c>
      <c r="C272" s="172"/>
      <c r="D272" s="9">
        <v>0</v>
      </c>
      <c r="E272" s="9">
        <v>0</v>
      </c>
      <c r="F272" s="9">
        <v>0</v>
      </c>
      <c r="G272" s="9">
        <v>0</v>
      </c>
      <c r="H272" s="9">
        <v>0</v>
      </c>
      <c r="I272" s="9">
        <v>0</v>
      </c>
      <c r="J272" s="143" t="s">
        <v>47</v>
      </c>
      <c r="K272" s="143"/>
      <c r="L272" s="143"/>
    </row>
    <row r="273" spans="1:12" ht="52.8" x14ac:dyDescent="0.25">
      <c r="A273" s="33"/>
      <c r="B273" s="12"/>
      <c r="C273" s="89" t="s">
        <v>165</v>
      </c>
      <c r="D273" s="16">
        <v>0</v>
      </c>
      <c r="E273" s="16">
        <v>0</v>
      </c>
      <c r="F273" s="16">
        <v>0</v>
      </c>
      <c r="G273" s="16">
        <v>0</v>
      </c>
      <c r="H273" s="18">
        <v>0</v>
      </c>
      <c r="I273" s="18">
        <v>0</v>
      </c>
      <c r="J273" s="4" t="s">
        <v>47</v>
      </c>
      <c r="K273" s="4"/>
      <c r="L273" s="86" t="s">
        <v>150</v>
      </c>
    </row>
    <row r="274" spans="1:12" ht="55.2" customHeight="1" x14ac:dyDescent="0.25">
      <c r="A274" s="33"/>
      <c r="B274" s="195" t="s">
        <v>156</v>
      </c>
      <c r="C274" s="196"/>
      <c r="D274" s="7">
        <f>D275</f>
        <v>1500</v>
      </c>
      <c r="E274" s="7">
        <f t="shared" ref="E274:I274" si="136">E275</f>
        <v>0</v>
      </c>
      <c r="F274" s="7">
        <f t="shared" si="136"/>
        <v>0</v>
      </c>
      <c r="G274" s="7">
        <f t="shared" si="136"/>
        <v>5000</v>
      </c>
      <c r="H274" s="7">
        <f t="shared" si="136"/>
        <v>20000</v>
      </c>
      <c r="I274" s="7">
        <f t="shared" si="136"/>
        <v>0</v>
      </c>
      <c r="J274" s="142" t="s">
        <v>47</v>
      </c>
      <c r="K274" s="7">
        <v>425</v>
      </c>
      <c r="L274" s="142"/>
    </row>
    <row r="275" spans="1:12" ht="33.6" customHeight="1" x14ac:dyDescent="0.25">
      <c r="A275" s="30"/>
      <c r="B275" s="171" t="s">
        <v>66</v>
      </c>
      <c r="C275" s="172"/>
      <c r="D275" s="9">
        <f>D276</f>
        <v>1500</v>
      </c>
      <c r="E275" s="9">
        <f t="shared" ref="E275:I275" si="137">E276</f>
        <v>0</v>
      </c>
      <c r="F275" s="9">
        <f t="shared" si="137"/>
        <v>0</v>
      </c>
      <c r="G275" s="9">
        <f t="shared" si="137"/>
        <v>5000</v>
      </c>
      <c r="H275" s="9">
        <f t="shared" si="137"/>
        <v>20000</v>
      </c>
      <c r="I275" s="9">
        <f t="shared" si="137"/>
        <v>0</v>
      </c>
      <c r="J275" s="143" t="s">
        <v>47</v>
      </c>
      <c r="K275" s="143"/>
      <c r="L275" s="143"/>
    </row>
    <row r="276" spans="1:12" ht="52.2" customHeight="1" x14ac:dyDescent="0.25">
      <c r="A276" s="33"/>
      <c r="B276" s="12"/>
      <c r="C276" s="32" t="s">
        <v>157</v>
      </c>
      <c r="D276" s="18">
        <v>1500</v>
      </c>
      <c r="E276" s="18">
        <v>0</v>
      </c>
      <c r="F276" s="18">
        <v>0</v>
      </c>
      <c r="G276" s="18">
        <v>5000</v>
      </c>
      <c r="H276" s="18">
        <v>20000</v>
      </c>
      <c r="I276" s="18">
        <v>0</v>
      </c>
      <c r="J276" s="18">
        <v>2028</v>
      </c>
      <c r="K276" s="4"/>
      <c r="L276" s="119" t="s">
        <v>76</v>
      </c>
    </row>
    <row r="277" spans="1:12" ht="76.2" customHeight="1" x14ac:dyDescent="0.25">
      <c r="A277" s="192" t="s">
        <v>158</v>
      </c>
      <c r="B277" s="193"/>
      <c r="C277" s="194"/>
      <c r="D277" s="69">
        <f t="shared" ref="D277:I277" si="138">D278+D285+D289+D292</f>
        <v>1338166</v>
      </c>
      <c r="E277" s="69">
        <f t="shared" si="138"/>
        <v>0</v>
      </c>
      <c r="F277" s="69">
        <f t="shared" si="138"/>
        <v>10000</v>
      </c>
      <c r="G277" s="69">
        <f t="shared" si="138"/>
        <v>1300000</v>
      </c>
      <c r="H277" s="69">
        <f t="shared" si="138"/>
        <v>5215000</v>
      </c>
      <c r="I277" s="69">
        <f t="shared" si="138"/>
        <v>0</v>
      </c>
      <c r="J277" s="69"/>
      <c r="K277" s="69">
        <v>425</v>
      </c>
      <c r="L277" s="69"/>
    </row>
    <row r="278" spans="1:12" x14ac:dyDescent="0.25">
      <c r="A278" s="33"/>
      <c r="B278" s="195" t="s">
        <v>159</v>
      </c>
      <c r="C278" s="196"/>
      <c r="D278" s="7">
        <v>0</v>
      </c>
      <c r="E278" s="7">
        <v>0</v>
      </c>
      <c r="F278" s="7">
        <v>0</v>
      </c>
      <c r="G278" s="7">
        <v>0</v>
      </c>
      <c r="H278" s="7">
        <v>0</v>
      </c>
      <c r="I278" s="7">
        <v>0</v>
      </c>
      <c r="J278" s="142" t="s">
        <v>47</v>
      </c>
      <c r="K278" s="142"/>
      <c r="L278" s="142"/>
    </row>
    <row r="279" spans="1:12" ht="50.4" customHeight="1" x14ac:dyDescent="0.25">
      <c r="A279" s="30"/>
      <c r="B279" s="171" t="s">
        <v>66</v>
      </c>
      <c r="C279" s="172"/>
      <c r="D279" s="9">
        <v>0</v>
      </c>
      <c r="E279" s="9">
        <v>0</v>
      </c>
      <c r="F279" s="9">
        <v>0</v>
      </c>
      <c r="G279" s="9">
        <v>0</v>
      </c>
      <c r="H279" s="9">
        <v>0</v>
      </c>
      <c r="I279" s="9">
        <v>0</v>
      </c>
      <c r="J279" s="143" t="s">
        <v>47</v>
      </c>
      <c r="K279" s="143"/>
      <c r="L279" s="143"/>
    </row>
    <row r="280" spans="1:12" ht="76.2" customHeight="1" x14ac:dyDescent="0.25">
      <c r="A280" s="33"/>
      <c r="B280" s="12"/>
      <c r="C280" s="89" t="s">
        <v>165</v>
      </c>
      <c r="D280" s="16">
        <v>0</v>
      </c>
      <c r="E280" s="16">
        <v>0</v>
      </c>
      <c r="F280" s="16">
        <v>0</v>
      </c>
      <c r="G280" s="16">
        <v>0</v>
      </c>
      <c r="H280" s="18">
        <v>0</v>
      </c>
      <c r="I280" s="18">
        <v>0</v>
      </c>
      <c r="J280" s="4" t="s">
        <v>47</v>
      </c>
      <c r="K280" s="4"/>
      <c r="L280" s="86" t="s">
        <v>56</v>
      </c>
    </row>
    <row r="281" spans="1:12" ht="61.2" customHeight="1" x14ac:dyDescent="0.25">
      <c r="A281" s="33"/>
      <c r="B281" s="12"/>
      <c r="C281" s="13" t="s">
        <v>166</v>
      </c>
      <c r="D281" s="16">
        <v>0</v>
      </c>
      <c r="E281" s="16">
        <v>0</v>
      </c>
      <c r="F281" s="16">
        <v>0</v>
      </c>
      <c r="G281" s="16">
        <v>0</v>
      </c>
      <c r="H281" s="18">
        <v>0</v>
      </c>
      <c r="I281" s="18">
        <v>0</v>
      </c>
      <c r="J281" s="4" t="s">
        <v>47</v>
      </c>
      <c r="K281" s="4"/>
      <c r="L281" s="86" t="s">
        <v>56</v>
      </c>
    </row>
    <row r="282" spans="1:12" ht="29.4" customHeight="1" x14ac:dyDescent="0.25">
      <c r="A282" s="33"/>
      <c r="B282" s="195" t="s">
        <v>160</v>
      </c>
      <c r="C282" s="196"/>
      <c r="D282" s="7">
        <v>0</v>
      </c>
      <c r="E282" s="7"/>
      <c r="F282" s="7">
        <v>0</v>
      </c>
      <c r="G282" s="7">
        <v>0</v>
      </c>
      <c r="H282" s="7">
        <v>0</v>
      </c>
      <c r="I282" s="7">
        <v>0</v>
      </c>
      <c r="J282" s="142" t="s">
        <v>47</v>
      </c>
      <c r="K282" s="142"/>
      <c r="L282" s="142"/>
    </row>
    <row r="283" spans="1:12" ht="24" customHeight="1" x14ac:dyDescent="0.25">
      <c r="A283" s="30"/>
      <c r="B283" s="171" t="s">
        <v>66</v>
      </c>
      <c r="C283" s="172"/>
      <c r="D283" s="9">
        <v>0</v>
      </c>
      <c r="E283" s="9">
        <v>0</v>
      </c>
      <c r="F283" s="9">
        <v>0</v>
      </c>
      <c r="G283" s="9">
        <v>0</v>
      </c>
      <c r="H283" s="9">
        <v>0</v>
      </c>
      <c r="I283" s="9">
        <v>0</v>
      </c>
      <c r="J283" s="10" t="s">
        <v>47</v>
      </c>
      <c r="K283" s="10"/>
      <c r="L283" s="10"/>
    </row>
    <row r="284" spans="1:12" ht="42.6" customHeight="1" x14ac:dyDescent="0.25">
      <c r="A284" s="30"/>
      <c r="B284" s="88"/>
      <c r="C284" s="89" t="s">
        <v>181</v>
      </c>
      <c r="D284" s="16">
        <v>0</v>
      </c>
      <c r="E284" s="16">
        <v>0</v>
      </c>
      <c r="F284" s="16">
        <v>0</v>
      </c>
      <c r="G284" s="16">
        <v>0</v>
      </c>
      <c r="H284" s="18">
        <v>0</v>
      </c>
      <c r="I284" s="18">
        <v>0</v>
      </c>
      <c r="J284" s="19" t="s">
        <v>47</v>
      </c>
      <c r="K284" s="19"/>
      <c r="L284" s="90" t="s">
        <v>187</v>
      </c>
    </row>
    <row r="285" spans="1:12" ht="88.2" customHeight="1" x14ac:dyDescent="0.25">
      <c r="A285" s="33"/>
      <c r="B285" s="195" t="s">
        <v>194</v>
      </c>
      <c r="C285" s="196"/>
      <c r="D285" s="6">
        <f t="shared" ref="D285:I285" si="139">D287+D288</f>
        <v>1338166</v>
      </c>
      <c r="E285" s="6">
        <f t="shared" si="139"/>
        <v>0</v>
      </c>
      <c r="F285" s="6">
        <f t="shared" si="139"/>
        <v>10000</v>
      </c>
      <c r="G285" s="6">
        <f t="shared" si="139"/>
        <v>1300000</v>
      </c>
      <c r="H285" s="6">
        <f t="shared" si="139"/>
        <v>5215000</v>
      </c>
      <c r="I285" s="6">
        <f t="shared" si="139"/>
        <v>0</v>
      </c>
      <c r="J285" s="6">
        <v>2028</v>
      </c>
      <c r="K285" s="7">
        <v>425</v>
      </c>
      <c r="L285" s="7"/>
    </row>
    <row r="286" spans="1:12" ht="26.4" customHeight="1" x14ac:dyDescent="0.25">
      <c r="A286" s="30"/>
      <c r="B286" s="171" t="s">
        <v>66</v>
      </c>
      <c r="C286" s="172"/>
      <c r="D286" s="9">
        <f t="shared" ref="D286:I286" si="140">D287+D288</f>
        <v>1338166</v>
      </c>
      <c r="E286" s="9">
        <f t="shared" si="140"/>
        <v>0</v>
      </c>
      <c r="F286" s="9">
        <f t="shared" si="140"/>
        <v>10000</v>
      </c>
      <c r="G286" s="9">
        <f t="shared" si="140"/>
        <v>1300000</v>
      </c>
      <c r="H286" s="9">
        <f t="shared" si="140"/>
        <v>5215000</v>
      </c>
      <c r="I286" s="9">
        <f t="shared" si="140"/>
        <v>0</v>
      </c>
      <c r="J286" s="9" t="s">
        <v>47</v>
      </c>
      <c r="K286" s="9"/>
      <c r="L286" s="143"/>
    </row>
    <row r="287" spans="1:12" ht="39.6" x14ac:dyDescent="0.25">
      <c r="A287" s="95"/>
      <c r="B287" s="11" t="s">
        <v>10</v>
      </c>
      <c r="C287" s="32" t="s">
        <v>157</v>
      </c>
      <c r="D287" s="144">
        <v>1338166</v>
      </c>
      <c r="E287" s="145">
        <v>0</v>
      </c>
      <c r="F287" s="146">
        <v>0</v>
      </c>
      <c r="G287" s="145">
        <v>0</v>
      </c>
      <c r="H287" s="145">
        <v>0</v>
      </c>
      <c r="I287" s="145">
        <v>0</v>
      </c>
      <c r="J287" s="4" t="s">
        <v>47</v>
      </c>
      <c r="K287" s="4"/>
      <c r="L287" s="119" t="s">
        <v>76</v>
      </c>
    </row>
    <row r="288" spans="1:12" ht="39.6" x14ac:dyDescent="0.25">
      <c r="A288" s="95"/>
      <c r="B288" s="11" t="s">
        <v>10</v>
      </c>
      <c r="C288" s="145" t="s">
        <v>185</v>
      </c>
      <c r="D288" s="145">
        <v>0</v>
      </c>
      <c r="E288" s="145">
        <v>0</v>
      </c>
      <c r="F288" s="145">
        <v>10000</v>
      </c>
      <c r="G288" s="145">
        <v>1300000</v>
      </c>
      <c r="H288" s="147">
        <v>5215000</v>
      </c>
      <c r="I288" s="145">
        <v>0</v>
      </c>
      <c r="J288" s="4" t="s">
        <v>47</v>
      </c>
      <c r="K288" s="4"/>
      <c r="L288" s="148"/>
    </row>
    <row r="289" spans="1:12" ht="63" customHeight="1" x14ac:dyDescent="0.25">
      <c r="A289" s="33"/>
      <c r="B289" s="195" t="s">
        <v>162</v>
      </c>
      <c r="C289" s="196"/>
      <c r="D289" s="7">
        <f t="shared" ref="D289:I289" si="141">D290</f>
        <v>0</v>
      </c>
      <c r="E289" s="7">
        <f t="shared" si="141"/>
        <v>0</v>
      </c>
      <c r="F289" s="7">
        <f t="shared" si="141"/>
        <v>0</v>
      </c>
      <c r="G289" s="7">
        <f t="shared" si="141"/>
        <v>0</v>
      </c>
      <c r="H289" s="7">
        <f t="shared" si="141"/>
        <v>0</v>
      </c>
      <c r="I289" s="7">
        <f t="shared" si="141"/>
        <v>0</v>
      </c>
      <c r="J289" s="142" t="s">
        <v>47</v>
      </c>
      <c r="K289" s="7"/>
      <c r="L289" s="7"/>
    </row>
    <row r="290" spans="1:12" x14ac:dyDescent="0.25">
      <c r="A290" s="30"/>
      <c r="B290" s="171" t="s">
        <v>66</v>
      </c>
      <c r="C290" s="172"/>
      <c r="D290" s="9">
        <f t="shared" ref="D290:I290" si="142">D291</f>
        <v>0</v>
      </c>
      <c r="E290" s="9">
        <f t="shared" si="142"/>
        <v>0</v>
      </c>
      <c r="F290" s="9">
        <f t="shared" si="142"/>
        <v>0</v>
      </c>
      <c r="G290" s="9">
        <f t="shared" si="142"/>
        <v>0</v>
      </c>
      <c r="H290" s="9">
        <f t="shared" si="142"/>
        <v>0</v>
      </c>
      <c r="I290" s="9">
        <f t="shared" si="142"/>
        <v>0</v>
      </c>
      <c r="J290" s="143" t="s">
        <v>47</v>
      </c>
      <c r="K290" s="143"/>
      <c r="L290" s="143"/>
    </row>
    <row r="291" spans="1:12" ht="145.19999999999999" x14ac:dyDescent="0.25">
      <c r="A291" s="149"/>
      <c r="B291" s="11" t="s">
        <v>163</v>
      </c>
      <c r="C291" s="82" t="s">
        <v>157</v>
      </c>
      <c r="D291" s="150">
        <v>0</v>
      </c>
      <c r="E291" s="150">
        <v>0</v>
      </c>
      <c r="F291" s="150">
        <v>0</v>
      </c>
      <c r="G291" s="150">
        <v>0</v>
      </c>
      <c r="H291" s="150">
        <v>0</v>
      </c>
      <c r="I291" s="150">
        <v>0</v>
      </c>
      <c r="J291" s="151" t="s">
        <v>47</v>
      </c>
      <c r="K291" s="151"/>
      <c r="L291" s="119" t="s">
        <v>161</v>
      </c>
    </row>
    <row r="292" spans="1:12" x14ac:dyDescent="0.25">
      <c r="A292" s="33"/>
      <c r="B292" s="195" t="s">
        <v>164</v>
      </c>
      <c r="C292" s="196"/>
      <c r="D292" s="7">
        <f t="shared" ref="D292:I292" si="143">D293</f>
        <v>0</v>
      </c>
      <c r="E292" s="7">
        <f t="shared" si="143"/>
        <v>0</v>
      </c>
      <c r="F292" s="7">
        <f t="shared" si="143"/>
        <v>0</v>
      </c>
      <c r="G292" s="7">
        <f t="shared" si="143"/>
        <v>0</v>
      </c>
      <c r="H292" s="7">
        <f t="shared" si="143"/>
        <v>0</v>
      </c>
      <c r="I292" s="7">
        <f t="shared" si="143"/>
        <v>0</v>
      </c>
      <c r="J292" s="142" t="s">
        <v>47</v>
      </c>
      <c r="K292" s="7"/>
      <c r="L292" s="7"/>
    </row>
    <row r="293" spans="1:12" x14ac:dyDescent="0.25">
      <c r="A293" s="30"/>
      <c r="B293" s="171" t="s">
        <v>66</v>
      </c>
      <c r="C293" s="172"/>
      <c r="D293" s="9">
        <v>0</v>
      </c>
      <c r="E293" s="9">
        <v>0</v>
      </c>
      <c r="F293" s="9">
        <v>0</v>
      </c>
      <c r="G293" s="9">
        <v>0</v>
      </c>
      <c r="H293" s="9">
        <v>0</v>
      </c>
      <c r="I293" s="9">
        <v>0</v>
      </c>
      <c r="J293" s="143" t="s">
        <v>47</v>
      </c>
      <c r="K293" s="143"/>
      <c r="L293" s="143"/>
    </row>
    <row r="294" spans="1:12" ht="26.4" x14ac:dyDescent="0.25">
      <c r="A294" s="33"/>
      <c r="B294" s="12"/>
      <c r="C294" s="22" t="s">
        <v>27</v>
      </c>
      <c r="D294" s="18">
        <v>0</v>
      </c>
      <c r="E294" s="18">
        <v>0</v>
      </c>
      <c r="F294" s="18">
        <v>0</v>
      </c>
      <c r="G294" s="18">
        <v>0</v>
      </c>
      <c r="H294" s="18">
        <v>0</v>
      </c>
      <c r="I294" s="18">
        <v>0</v>
      </c>
      <c r="J294" s="4" t="s">
        <v>47</v>
      </c>
      <c r="K294" s="4"/>
      <c r="L294" s="86" t="s">
        <v>92</v>
      </c>
    </row>
    <row r="295" spans="1:12" x14ac:dyDescent="0.25">
      <c r="A295" s="200" t="s">
        <v>149</v>
      </c>
      <c r="B295" s="201"/>
      <c r="C295" s="201"/>
      <c r="D295" s="201"/>
      <c r="E295" s="201"/>
      <c r="F295" s="201"/>
      <c r="G295" s="201"/>
      <c r="H295" s="201"/>
      <c r="I295" s="201"/>
      <c r="J295" s="201"/>
      <c r="K295" s="201"/>
      <c r="L295" s="202"/>
    </row>
    <row r="296" spans="1:12" x14ac:dyDescent="0.25">
      <c r="A296" s="36" t="s">
        <v>179</v>
      </c>
    </row>
  </sheetData>
  <customSheetViews>
    <customSheetView guid="{000F5A8F-B7B7-44C9-AB11-7776C4F57A3F}" scale="85" topLeftCell="A2">
      <selection activeCell="F3" sqref="F3"/>
      <pageMargins left="0" right="0" top="0" bottom="0" header="0" footer="0"/>
      <pageSetup paperSize="9" orientation="portrait" r:id="rId1"/>
    </customSheetView>
    <customSheetView guid="{B79C1ACF-54E3-445A-9031-DA4B1E449729}" scale="85" topLeftCell="A52">
      <selection activeCell="O66" sqref="O66:O67"/>
      <pageMargins left="0" right="0" top="0" bottom="0" header="0" footer="0"/>
      <pageSetup paperSize="9" orientation="portrait" r:id="rId2"/>
    </customSheetView>
    <customSheetView guid="{1F9AA6D0-666C-4AEF-A1D6-B116D9709222}" scale="85" topLeftCell="A96">
      <selection activeCell="M244" sqref="M244"/>
      <pageMargins left="0" right="0" top="0" bottom="0" header="0" footer="0"/>
      <pageSetup paperSize="9" orientation="portrait" r:id="rId3"/>
    </customSheetView>
    <customSheetView guid="{548F5D25-7129-43AC-9B19-B301D1954C63}" scale="70">
      <selection activeCell="P14" sqref="P14"/>
      <pageMargins left="0.7" right="0.7" top="0.75" bottom="0.75" header="0.3" footer="0.3"/>
      <pageSetup paperSize="9" orientation="portrait" r:id="rId4"/>
    </customSheetView>
    <customSheetView guid="{FEC01FAD-D061-4FD2-97BD-AEE92E356762}" topLeftCell="A100">
      <selection activeCell="G106" sqref="G106"/>
      <pageMargins left="0" right="0" top="0" bottom="0" header="0" footer="0"/>
    </customSheetView>
    <customSheetView guid="{3F656E39-BA1C-431A-8283-B40635B99792}" scale="90">
      <pane ySplit="1" topLeftCell="A14" activePane="bottomLeft" state="frozen"/>
      <selection pane="bottomLeft" activeCell="O18" sqref="O18"/>
      <pageMargins left="0" right="0" top="0" bottom="0" header="0" footer="0"/>
    </customSheetView>
    <customSheetView guid="{90217543-DCE5-4A3F-AD23-17F12AABB276}" topLeftCell="A78">
      <selection activeCell="L128" sqref="L128"/>
      <pageMargins left="0" right="0" top="0" bottom="0" header="0" footer="0"/>
    </customSheetView>
    <customSheetView guid="{321041B6-33E6-473D-890F-11F219CC253E}" scale="106" topLeftCell="A106">
      <selection activeCell="O131" sqref="O131"/>
      <pageMargins left="0" right="0" top="0" bottom="0" header="0" footer="0"/>
      <pageSetup paperSize="9" orientation="portrait" r:id="rId5"/>
    </customSheetView>
    <customSheetView guid="{FDFA9388-D487-48E9-B892-CCB614DAD3C7}" scale="85">
      <selection activeCell="F3" sqref="F3:J4"/>
      <pageMargins left="0" right="0" top="0" bottom="0" header="0" footer="0"/>
      <pageSetup paperSize="9" orientation="portrait" r:id="rId6"/>
    </customSheetView>
    <customSheetView guid="{A996B123-5D6A-4D25-973E-61AE118C1C28}" scale="85" topLeftCell="A34">
      <selection activeCell="A46" sqref="A46"/>
      <pageMargins left="0" right="0" top="0" bottom="0" header="0" footer="0"/>
      <pageSetup paperSize="9" orientation="portrait" r:id="rId7"/>
    </customSheetView>
    <customSheetView guid="{50CE6D8F-C667-4FC2-B2E1-43263F491B9B}" scale="85" hiddenColumns="1" topLeftCell="A94">
      <selection activeCell="I106" sqref="I106"/>
      <pageMargins left="0" right="0" top="0" bottom="0" header="0" footer="0"/>
      <pageSetup paperSize="9" orientation="portrait" r:id="rId8"/>
    </customSheetView>
    <customSheetView guid="{F5061483-E1A7-4941-8FC9-912C5E2F1692}" scale="85" hiddenColumns="1" topLeftCell="A127">
      <selection activeCell="H105" sqref="H105"/>
      <pageMargins left="0" right="0" top="0" bottom="0" header="0" footer="0"/>
      <pageSetup paperSize="9" orientation="portrait" r:id="rId9"/>
    </customSheetView>
    <customSheetView guid="{6FF01DA7-B5B4-4EC3-8F67-5D5ADCD39E8E}" scale="90" showPageBreaks="1">
      <pane ySplit="1" topLeftCell="A257" activePane="bottomLeft" state="frozen"/>
      <selection pane="bottomLeft" activeCell="J261" sqref="J261"/>
      <pageMargins left="0" right="0" top="0" bottom="0" header="0" footer="0"/>
      <pageSetup paperSize="9" scale="50" orientation="portrait" r:id="rId10"/>
    </customSheetView>
  </customSheetViews>
  <mergeCells count="187">
    <mergeCell ref="L126:N126"/>
    <mergeCell ref="B292:C292"/>
    <mergeCell ref="B293:C293"/>
    <mergeCell ref="B40:C40"/>
    <mergeCell ref="A270:C270"/>
    <mergeCell ref="A277:C277"/>
    <mergeCell ref="B250:C250"/>
    <mergeCell ref="A252:C252"/>
    <mergeCell ref="B253:C253"/>
    <mergeCell ref="B254:C254"/>
    <mergeCell ref="B255:C255"/>
    <mergeCell ref="B256:C256"/>
    <mergeCell ref="B259:C259"/>
    <mergeCell ref="B258:C258"/>
    <mergeCell ref="A261:C261"/>
    <mergeCell ref="A233:C233"/>
    <mergeCell ref="B240:C240"/>
    <mergeCell ref="A243:L243"/>
    <mergeCell ref="A207:C207"/>
    <mergeCell ref="A269:C269"/>
    <mergeCell ref="A245:C245"/>
    <mergeCell ref="B246:C246"/>
    <mergeCell ref="B247:C247"/>
    <mergeCell ref="B249:C249"/>
    <mergeCell ref="A295:L295"/>
    <mergeCell ref="A143:L143"/>
    <mergeCell ref="A268:L268"/>
    <mergeCell ref="B271:C271"/>
    <mergeCell ref="B272:C272"/>
    <mergeCell ref="B275:C275"/>
    <mergeCell ref="B274:C274"/>
    <mergeCell ref="B278:C278"/>
    <mergeCell ref="B279:C279"/>
    <mergeCell ref="B285:C285"/>
    <mergeCell ref="B282:C282"/>
    <mergeCell ref="B286:C286"/>
    <mergeCell ref="B289:C289"/>
    <mergeCell ref="B290:C290"/>
    <mergeCell ref="B262:C262"/>
    <mergeCell ref="B263:C263"/>
    <mergeCell ref="B266:C266"/>
    <mergeCell ref="B265:C265"/>
    <mergeCell ref="B283:C283"/>
    <mergeCell ref="B162:C162"/>
    <mergeCell ref="B199:C199"/>
    <mergeCell ref="B202:C202"/>
    <mergeCell ref="B238:C238"/>
    <mergeCell ref="A244:C244"/>
    <mergeCell ref="B226:C226"/>
    <mergeCell ref="B227:C227"/>
    <mergeCell ref="B229:C229"/>
    <mergeCell ref="A225:C225"/>
    <mergeCell ref="B230:C230"/>
    <mergeCell ref="B234:C234"/>
    <mergeCell ref="B235:C235"/>
    <mergeCell ref="B237:C237"/>
    <mergeCell ref="B241:C241"/>
    <mergeCell ref="B208:C208"/>
    <mergeCell ref="B209:C209"/>
    <mergeCell ref="B218:C218"/>
    <mergeCell ref="B221:C221"/>
    <mergeCell ref="B222:C222"/>
    <mergeCell ref="B219:C219"/>
    <mergeCell ref="B212:C212"/>
    <mergeCell ref="B215:C215"/>
    <mergeCell ref="B213:C213"/>
    <mergeCell ref="B216:C216"/>
    <mergeCell ref="B189:C189"/>
    <mergeCell ref="B191:C191"/>
    <mergeCell ref="B192:C192"/>
    <mergeCell ref="A194:C194"/>
    <mergeCell ref="B205:C205"/>
    <mergeCell ref="B195:C195"/>
    <mergeCell ref="B196:C196"/>
    <mergeCell ref="B198:C198"/>
    <mergeCell ref="B201:C201"/>
    <mergeCell ref="B204:C204"/>
    <mergeCell ref="B178:C178"/>
    <mergeCell ref="A183:C183"/>
    <mergeCell ref="B184:C184"/>
    <mergeCell ref="B185:C185"/>
    <mergeCell ref="B188:C188"/>
    <mergeCell ref="B171:C171"/>
    <mergeCell ref="B172:C172"/>
    <mergeCell ref="B174:C174"/>
    <mergeCell ref="B175:C175"/>
    <mergeCell ref="B177:C177"/>
    <mergeCell ref="B180:C180"/>
    <mergeCell ref="B181:C181"/>
    <mergeCell ref="B164:C164"/>
    <mergeCell ref="B165:C165"/>
    <mergeCell ref="B167:C167"/>
    <mergeCell ref="B168:C168"/>
    <mergeCell ref="A170:C170"/>
    <mergeCell ref="B153:C153"/>
    <mergeCell ref="B154:C154"/>
    <mergeCell ref="B159:C159"/>
    <mergeCell ref="B160:C160"/>
    <mergeCell ref="B161:C161"/>
    <mergeCell ref="B146:C146"/>
    <mergeCell ref="A145:C145"/>
    <mergeCell ref="B147:C147"/>
    <mergeCell ref="B149:C149"/>
    <mergeCell ref="B150:C150"/>
    <mergeCell ref="B138:C138"/>
    <mergeCell ref="B135:C135"/>
    <mergeCell ref="B140:C140"/>
    <mergeCell ref="A137:C137"/>
    <mergeCell ref="A139:C139"/>
    <mergeCell ref="B141:C141"/>
    <mergeCell ref="B110:C110"/>
    <mergeCell ref="A115:C115"/>
    <mergeCell ref="B116:C116"/>
    <mergeCell ref="B117:C117"/>
    <mergeCell ref="B106:C106"/>
    <mergeCell ref="B109:C109"/>
    <mergeCell ref="B90:C90"/>
    <mergeCell ref="B96:C96"/>
    <mergeCell ref="B100:C100"/>
    <mergeCell ref="B104:C104"/>
    <mergeCell ref="B107:C107"/>
    <mergeCell ref="B112:C112"/>
    <mergeCell ref="B113:C113"/>
    <mergeCell ref="B128:C128"/>
    <mergeCell ref="A130:C130"/>
    <mergeCell ref="B131:C131"/>
    <mergeCell ref="B132:C132"/>
    <mergeCell ref="B134:C134"/>
    <mergeCell ref="B119:C119"/>
    <mergeCell ref="B123:C123"/>
    <mergeCell ref="B124:C124"/>
    <mergeCell ref="A122:C122"/>
    <mergeCell ref="B127:C127"/>
    <mergeCell ref="B120:C120"/>
    <mergeCell ref="A88:C88"/>
    <mergeCell ref="B89:C89"/>
    <mergeCell ref="B95:C95"/>
    <mergeCell ref="B99:C99"/>
    <mergeCell ref="B103:C103"/>
    <mergeCell ref="B74:C74"/>
    <mergeCell ref="B77:C77"/>
    <mergeCell ref="B80:C80"/>
    <mergeCell ref="B83:C83"/>
    <mergeCell ref="B84:C84"/>
    <mergeCell ref="B81:C81"/>
    <mergeCell ref="B78:C78"/>
    <mergeCell ref="B75:C75"/>
    <mergeCell ref="B66:C66"/>
    <mergeCell ref="B69:C69"/>
    <mergeCell ref="B72:C72"/>
    <mergeCell ref="B68:C68"/>
    <mergeCell ref="B71:C71"/>
    <mergeCell ref="B54:C54"/>
    <mergeCell ref="B58:C58"/>
    <mergeCell ref="B57:C57"/>
    <mergeCell ref="B65:C65"/>
    <mergeCell ref="B62:C62"/>
    <mergeCell ref="A56:C56"/>
    <mergeCell ref="B63:C63"/>
    <mergeCell ref="B53:C53"/>
    <mergeCell ref="A42:C42"/>
    <mergeCell ref="L3:L4"/>
    <mergeCell ref="A5:C5"/>
    <mergeCell ref="A28:C28"/>
    <mergeCell ref="K3:K4"/>
    <mergeCell ref="A3:A4"/>
    <mergeCell ref="B3:B4"/>
    <mergeCell ref="D3:E3"/>
    <mergeCell ref="B29:C29"/>
    <mergeCell ref="B30:C30"/>
    <mergeCell ref="B32:C32"/>
    <mergeCell ref="B33:C33"/>
    <mergeCell ref="B35:C35"/>
    <mergeCell ref="B36:C36"/>
    <mergeCell ref="B39:C39"/>
    <mergeCell ref="B43:C43"/>
    <mergeCell ref="B46:C46"/>
    <mergeCell ref="B44:C44"/>
    <mergeCell ref="A1:L1"/>
    <mergeCell ref="A2:L2"/>
    <mergeCell ref="A26:J26"/>
    <mergeCell ref="C3:C4"/>
    <mergeCell ref="J3:J4"/>
    <mergeCell ref="F3:I3"/>
    <mergeCell ref="B47:C47"/>
    <mergeCell ref="B50:C50"/>
    <mergeCell ref="B51:C51"/>
  </mergeCells>
  <phoneticPr fontId="2" type="noConversion"/>
  <pageMargins left="0" right="0" top="0" bottom="0" header="0" footer="0"/>
  <pageSetup paperSize="9" scale="56" fitToHeight="0" orientation="landscape" r:id="rId11"/>
  <ignoredErrors>
    <ignoredError sqref="F58:G58"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Budzets</vt:lpstr>
      <vt:lpstr>Budzets!_Hlk62635761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DARBS</dc:creator>
  <cp:keywords/>
  <dc:description/>
  <cp:lastModifiedBy>Marija Vlasenko</cp:lastModifiedBy>
  <cp:revision/>
  <cp:lastPrinted>2023-08-30T14:19:55Z</cp:lastPrinted>
  <dcterms:created xsi:type="dcterms:W3CDTF">2015-06-05T18:17:20Z</dcterms:created>
  <dcterms:modified xsi:type="dcterms:W3CDTF">2023-10-04T06:49:34Z</dcterms:modified>
  <cp:category/>
  <cp:contentStatus/>
</cp:coreProperties>
</file>