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veselibasministrija-my.sharepoint.com/personal/anna_timofejeva_vm_gov_lv/Documents/Documents/A_Timofejeva/Patologijas_centrs/Koncept_zinojums/uz 5 dienu sask/Gala/"/>
    </mc:Choice>
  </mc:AlternateContent>
  <xr:revisionPtr revIDLastSave="99" documentId="8_{8497573C-3652-4386-9E61-D5A00F5962C6}" xr6:coauthVersionLast="47" xr6:coauthVersionMax="47" xr10:uidLastSave="{264DE23C-626A-4F93-B64F-4234F4C727F2}"/>
  <bookViews>
    <workbookView xWindow="28680" yWindow="-120" windowWidth="29040" windowHeight="15840" tabRatio="981" xr2:uid="{85599FB3-8C3B-466E-B2D4-FAA2242EBA20}"/>
  </bookViews>
  <sheets>
    <sheet name="Kopsavilkums" sheetId="10" r:id="rId1"/>
    <sheet name="1.Digitalizācija" sheetId="9" r:id="rId2"/>
    <sheet name="2.Darbības nepārtrauktība" sheetId="6" r:id="rId3"/>
    <sheet name="3.Molekulārā patoloģ" sheetId="7" r:id="rId4"/>
    <sheet name="4.Kvalitātes uzlabošana" sheetId="8" r:id="rId5"/>
  </sheets>
  <definedNames>
    <definedName name="_xlnm.Print_Area" localSheetId="1">'1.Digitalizācija'!$A$1:$H$13</definedName>
    <definedName name="_xlnm.Print_Area" localSheetId="2">'2.Darbības nepārtrauktība'!$A$1:$H$9</definedName>
    <definedName name="_xlnm.Print_Area" localSheetId="3">'3.Molekulārā patoloģ'!$A$1:$H$25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 i="9" l="1"/>
  <c r="D8" i="10"/>
  <c r="D7" i="10"/>
  <c r="C7" i="10"/>
  <c r="D6" i="10"/>
  <c r="D9" i="10" s="1"/>
  <c r="C6" i="10"/>
  <c r="F11" i="9"/>
  <c r="G11" i="9" s="1"/>
  <c r="F22" i="7"/>
  <c r="G22" i="7" s="1"/>
  <c r="F18" i="7"/>
  <c r="G18" i="7" s="1"/>
  <c r="F19" i="7"/>
  <c r="G19" i="7" s="1"/>
  <c r="F20" i="7"/>
  <c r="G20" i="7" s="1"/>
  <c r="F21" i="7"/>
  <c r="G21" i="7" s="1"/>
  <c r="F13" i="7"/>
  <c r="G13" i="7" s="1"/>
  <c r="F12" i="7"/>
  <c r="G12" i="7" s="1"/>
  <c r="F14" i="7"/>
  <c r="G14" i="7" s="1"/>
  <c r="F15" i="7"/>
  <c r="G15" i="7" s="1"/>
  <c r="F16" i="7"/>
  <c r="G16" i="7" s="1"/>
  <c r="F17" i="7"/>
  <c r="G17" i="7" s="1"/>
  <c r="F23" i="7"/>
  <c r="G23" i="7" s="1"/>
  <c r="F11" i="7"/>
  <c r="G11" i="7" s="1"/>
  <c r="F6" i="9"/>
  <c r="G6" i="9" s="1"/>
  <c r="F7" i="9"/>
  <c r="G7" i="9" s="1"/>
  <c r="E8" i="8"/>
  <c r="F8" i="8" s="1"/>
  <c r="E7" i="8"/>
  <c r="F7" i="8" s="1"/>
  <c r="F9" i="9"/>
  <c r="G9" i="9" s="1"/>
  <c r="F7" i="6"/>
  <c r="G7" i="6" s="1"/>
  <c r="F12" i="9"/>
  <c r="G12" i="9" s="1"/>
  <c r="F8" i="9"/>
  <c r="G8" i="9" s="1"/>
  <c r="F10" i="9"/>
  <c r="G10" i="9" s="1"/>
  <c r="F5" i="9"/>
  <c r="G5" i="9" s="1"/>
  <c r="C5" i="10" l="1"/>
  <c r="E9" i="8"/>
  <c r="F9" i="8" s="1"/>
  <c r="C8" i="10" s="1"/>
  <c r="E6" i="8"/>
  <c r="F6" i="8" s="1"/>
  <c r="E5" i="8"/>
  <c r="F5" i="8" s="1"/>
  <c r="E4" i="8"/>
  <c r="F4" i="8" s="1"/>
  <c r="F10" i="7"/>
  <c r="G10" i="7" s="1"/>
  <c r="F9" i="7"/>
  <c r="G9" i="7" s="1"/>
  <c r="F8" i="7"/>
  <c r="G8" i="7" s="1"/>
  <c r="F7" i="7"/>
  <c r="G7" i="7" s="1"/>
  <c r="F6" i="7"/>
  <c r="G6" i="7" s="1"/>
  <c r="F5" i="7"/>
  <c r="G5" i="7" s="1"/>
  <c r="F4" i="7"/>
  <c r="G4" i="7" s="1"/>
  <c r="F8" i="6"/>
  <c r="G8" i="6" s="1"/>
  <c r="F6" i="6"/>
  <c r="G6" i="6" s="1"/>
  <c r="F5" i="6"/>
  <c r="G5" i="6" s="1"/>
  <c r="F4" i="6"/>
  <c r="G4" i="6" s="1"/>
  <c r="F10" i="8" l="1"/>
  <c r="G24" i="7"/>
  <c r="G9" i="6"/>
  <c r="C9" i="10" l="1"/>
  <c r="C12" i="10" s="1"/>
</calcChain>
</file>

<file path=xl/sharedStrings.xml><?xml version="1.0" encoding="utf-8"?>
<sst xmlns="http://schemas.openxmlformats.org/spreadsheetml/2006/main" count="136" uniqueCount="94">
  <si>
    <t>4</t>
  </si>
  <si>
    <t>2</t>
  </si>
  <si>
    <t>Kasešu printeris</t>
  </si>
  <si>
    <t>Kaulu zāģis</t>
  </si>
  <si>
    <t>Palielinoties operāciju skaitam LOC galvas un kakla ķirurģijas nodaļā pieaug nepieciešamība sagatavot materiālu, kas satur kaula fragmentus diagnostikai. Lai to paveiktu, ir nepieciešami plāni un taisni kaulu griezumi, kas vieglāk tiek dekalcinēti un sniedz pārskatu par audzēja ieaugšanu kaulā.</t>
  </si>
  <si>
    <t>Dekalcinators</t>
  </si>
  <si>
    <t>1</t>
  </si>
  <si>
    <t>Ūdens destilators</t>
  </si>
  <si>
    <t>Imūnhistoķīmijas aparātu tīrīšanai tiek izmantots destilēts ūdens, ko regulāri pērkam iepakojumos. Šī iekārta, samazinātu izmaksas un nepiesārņotu dabu ar plastmasas kannām.</t>
  </si>
  <si>
    <t>kopā:</t>
  </si>
  <si>
    <t>Mikroskopi</t>
  </si>
  <si>
    <t>Daudzi mikroskopi Patoloģijas centrā ir novecojuši, VM nepārtraukti uzņem jaunus rezidentu, mikroskopu kvalitāte ir kritiska jauno ārstu apmācībā  un patologu darbā kā tādā.</t>
  </si>
  <si>
    <t>Mehāniskā pipete  1-kanālu pipetēšanai dažādu tilpumu.</t>
  </si>
  <si>
    <t>Pārņemot molekulāro testēšanu no LIC laboratorijas, nav pipešu  skaits produktīvam darbam, nav ar ko nomainīt bojātās un norakstītās pipetes</t>
  </si>
  <si>
    <t>DNS/RNS UV attīrīšanas bokss</t>
  </si>
  <si>
    <t>Svari elektroniskie</t>
  </si>
  <si>
    <t xml:space="preserve">Galda centrifūga 32 x 15ml stobriem </t>
  </si>
  <si>
    <t xml:space="preserve">Galda centrifūga 1,5ml stobriem </t>
  </si>
  <si>
    <t>Galda lampa ar palielinājuma stiklu (palielinājums x1,75)</t>
  </si>
  <si>
    <t>Ārsta darba vides uzlabošanai audu izgriešanas procesā.</t>
  </si>
  <si>
    <t>Vorteks-maisitajs</t>
  </si>
  <si>
    <t>Procesa uzlabošanai</t>
  </si>
  <si>
    <t>Šūnu skaitītāji</t>
  </si>
  <si>
    <t>Mikroskopu papildinājums šķidruma citoloģijas metodei</t>
  </si>
  <si>
    <t>Centrifūga citologiem</t>
  </si>
  <si>
    <t>Nepieciešams lai pilnvērtīgi strādātu ar šķidruma citoloģijas metodi.</t>
  </si>
  <si>
    <t>Kopā:</t>
  </si>
  <si>
    <t>Segstikliņu līmētājs</t>
  </si>
  <si>
    <t>Pieaugot izmeklājumu skaitam un  AV klāstam darbinieku atslodzei.</t>
  </si>
  <si>
    <t>HEM &amp; EOZ Cito  automātiskā krāsošanas iekārta</t>
  </si>
  <si>
    <t>parafīna noņēmējs no kasetēm</t>
  </si>
  <si>
    <t>Svītru kodu printers (stikliem)</t>
  </si>
  <si>
    <t>Audu mikropreparātu digitālie skeneri</t>
  </si>
  <si>
    <t>Digitālais FISH mikroskops</t>
  </si>
  <si>
    <r>
      <t xml:space="preserve">Objektīvs – Achromat klases objektīviem ar norādītām vai augstākām NA un WD, izkoriģētām hromatiskām aberācijām ar redzes lauku 22mm saderīgs ar Nikon mikroskopu                                          </t>
    </r>
    <r>
      <rPr>
        <i/>
        <sz val="11"/>
        <rFont val="Times New Roman"/>
        <family val="1"/>
        <charset val="186"/>
      </rPr>
      <t>Achromat 60X EU, N.A. 0.80, W.D. 0.30mm</t>
    </r>
  </si>
  <si>
    <t>LIS programmatūras licence</t>
  </si>
  <si>
    <t>Ekrāni patologiem digitālo attēlu izvērtēšanai</t>
  </si>
  <si>
    <t>Digitālo attēlu glabāšanas arhīvs</t>
  </si>
  <si>
    <t>IT risinājumi</t>
  </si>
  <si>
    <t>Ar kaulu zāģa darbību saistīta ierīce, kā nākošais posms cieto audu dekalcinācijai, kas dod iespēju audu griešanai un izmeklēšanai.</t>
  </si>
  <si>
    <t>Nepieciešams sakarā ar darba kapacitātes pieaugumu, katru jāizdrukā ap 1500 kasetes. Esošiem kasešu printeriem ir nepieciešams darbinieks, kas to nepārtraukti apkalpo darbības laikā, lēns drukāšanas ātrums, liels darbinieka pavadītais laiks pie printera.</t>
  </si>
  <si>
    <t>Mini centrifūga/vortekss (piemēram, Biosan, FV-2400 Microspin) ar maināmiem adapteriem</t>
  </si>
  <si>
    <t>Sausā bloka termostats</t>
  </si>
  <si>
    <t>Daudzfunkcionāla centrifūga ar dzesētāju un maināmiem rotoriem, piemēram, Eppendorf Centrifuge 5430R, Keypad, 230V/ 50-60 Hz</t>
  </si>
  <si>
    <t>NanoDrop One UV-Vis Spectrophotometer - nukleīnskābju koncentrācijas mērīšanai</t>
  </si>
  <si>
    <t xml:space="preserve">Qubit 4 fluorometrs - nukleīnskābju koncentrācijas mērīšanai </t>
  </si>
  <si>
    <t>PCR thermal cycler (piemēram, BioRad T100)</t>
  </si>
  <si>
    <t>Ierīce bibliotēku kvalitātes izvērtēšanai, piemēram, Agilent Tapestation 4200</t>
  </si>
  <si>
    <t>Ierīce izdalīto nukleīnskābju kvalitātes izvērtēšanai, piemēram, agarozes gela UV vizualizēšanas iekārta Uvitec Alliance Q9</t>
  </si>
  <si>
    <t>Ierīce bibliotēku automatizētai sagatavošanai, piemēram, Magnis Automation NGS prep (Agilent)</t>
  </si>
  <si>
    <t>Optiskās genoma mapēšanas iekārta</t>
  </si>
  <si>
    <t>Long read sekvenēšanas iekārta, piemēram, PacBio vai Oxford Nanopore sequencing</t>
  </si>
  <si>
    <t>NGS bibliotēku kvalitātes izvērtēšanai</t>
  </si>
  <si>
    <t>Izdalīto nukleīnskābju koncentrācijas mērīšanai un kvalitātes izvērtēšanai</t>
  </si>
  <si>
    <t>Griezumu pagatavošanai no parafīna blokiem molekulāro izmeklējumu veikšanai</t>
  </si>
  <si>
    <t>Izdalīto nukleīnskābju kvalitātes izvērtēšanai</t>
  </si>
  <si>
    <t>Automatizēta iekārta bibliotēku sagatavošanai</t>
  </si>
  <si>
    <t xml:space="preserve">Iekārta ar programmām iegūtu kopiju skaita variāciju, himērgēnu homologās  rekombinācijas reparācijas mehānisma defektu (HRD) noteikšanai solīdiem audzējiem un hematoonkoloģisku saslimšanu gadījumā, lai identificētu audzēja specifiskus mērķterapijas potenciālos mērķus un noteiktu audzēju diagnožu gadījumā personalizētu ārstēšanu, balstoties uz starptautiski akceptētām ģenētiskā riska stratifikācijām. </t>
  </si>
  <si>
    <t>20</t>
  </si>
  <si>
    <t>Esošais digitālā arhīva apjoms ir nepietiekošs lielajam datu apjomam, nepieciešams, to paplašināt.</t>
  </si>
  <si>
    <t>Pamatojums un skaidrojums</t>
  </si>
  <si>
    <t>Nepieciešamās iekārtas/risinājumi</t>
  </si>
  <si>
    <t>Digitalizācija</t>
  </si>
  <si>
    <t>Darbības nepārtrauktība</t>
  </si>
  <si>
    <t>Molekulārā patoloģija</t>
  </si>
  <si>
    <t>Kvalitātes uzlabošana</t>
  </si>
  <si>
    <t>Papildus nepieciešamais finansējums digitalizācijas procesu uzlabošanai un pilnveidošanai</t>
  </si>
  <si>
    <t>Stiklu skenēšanai viens no svarīgiem aspektiem ir svītru kodu kvalitāte, lai stikls būtu atpazīstams digitālā vidē. Esošie daudzkārt  remontēti, neiztur nepieciešamu darba noslodzi.</t>
  </si>
  <si>
    <t>LIS uzlabojumi Licences.</t>
  </si>
  <si>
    <t>NGS informācijas apstrādei klīniskai lietošanai ietver licenci datu apstrādei.</t>
  </si>
  <si>
    <t>Papildus nepieciešamais finansējums darbības nepārtrauktības nodrošināšanai</t>
  </si>
  <si>
    <t>Papildus nepieciešamais finansējums molekulārās patoloģijas attīstībai</t>
  </si>
  <si>
    <t>Papildus nepieciešamais finansējums kvalitātes procesa uzlabošanai</t>
  </si>
  <si>
    <t>Pavisam kopā:</t>
  </si>
  <si>
    <t>Gads</t>
  </si>
  <si>
    <t>Skaits</t>
  </si>
  <si>
    <t>N.p.k.</t>
  </si>
  <si>
    <t>Nepieciešams jauno molekulāro izmeklējumu veikšanai</t>
  </si>
  <si>
    <t xml:space="preserve">Šī pozīcija varētu būt ne tikai digitalizācijai, bet  arī pie molekulārajiem izmeklējumiem, bet ļoti prioritāra kompleksai šo abu jomu attīstībai. </t>
  </si>
  <si>
    <t>Digitālo attēlu pārlūkošanai.</t>
  </si>
  <si>
    <t>Ekrāns un aprīkojums apmācību auditorijā</t>
  </si>
  <si>
    <t>Mikrotoms - pilnībā automatizēts</t>
  </si>
  <si>
    <t>Apmācībai nepieciešama aprīkota telpa, kur iespējams mācīt gan studentus, gan rezidentus. Telpu trūkuma dēļ ir iespējams ierīkot tikai vienu šādu telpu.</t>
  </si>
  <si>
    <t xml:space="preserve"> Digitalizācijai nepieciešami 2 skeneri (cena 1 ap 330000 EUR), skeneriem jābūt paredzētiem klīniskā materiāla skenēšanai, kas piemēroti gan H&amp;E, gan IHĶ stiklu skenēšanai, maksimāli vienkārši lietojamiem, kas kopā spēj ieskenēt tuvu 2000 stikliem dienā.</t>
  </si>
  <si>
    <t>Papildus nepieciešamais finansējums VPC attīstībai 2026. gadam un 2027. gadam</t>
  </si>
  <si>
    <t>Nepieciešams audu ieliešanas procesā, lai optimizētu laboranta drabu.</t>
  </si>
  <si>
    <t xml:space="preserve">Nepieciešami jauno izmeklējumu veikšanai </t>
  </si>
  <si>
    <r>
      <t xml:space="preserve">Lai nodrošinātu </t>
    </r>
    <r>
      <rPr>
        <i/>
        <sz val="11"/>
        <color theme="1"/>
        <rFont val="Times New Roman"/>
        <family val="1"/>
        <charset val="186"/>
      </rPr>
      <t>Cito</t>
    </r>
    <r>
      <rPr>
        <sz val="11"/>
        <color theme="1"/>
        <rFont val="Times New Roman"/>
        <family val="1"/>
        <charset val="186"/>
      </rPr>
      <t xml:space="preserve"> laboratorijas darbu LOC operāciju blokā un mazinātu darba kaitīgumu tur strādājošajam biomedicīnas laborantam. Nepieciešams automatizēt krtāsošanas procesu.</t>
    </r>
  </si>
  <si>
    <t xml:space="preserve">Bronhoalveolāras lavāžas skaitīšanai </t>
  </si>
  <si>
    <r>
      <t>Papildus nepieciešamais finansējums 2026.gadam,</t>
    </r>
    <r>
      <rPr>
        <i/>
        <sz val="11"/>
        <color theme="1"/>
        <rFont val="Calibri"/>
        <family val="2"/>
        <charset val="186"/>
        <scheme val="minor"/>
      </rPr>
      <t xml:space="preserve"> euro</t>
    </r>
  </si>
  <si>
    <r>
      <t xml:space="preserve">Papildus nepieciešamais finansējums 2027.gadam, </t>
    </r>
    <r>
      <rPr>
        <i/>
        <sz val="11"/>
        <color theme="1"/>
        <rFont val="Calibri"/>
        <family val="2"/>
        <charset val="186"/>
        <scheme val="minor"/>
      </rPr>
      <t>euro</t>
    </r>
  </si>
  <si>
    <r>
      <t xml:space="preserve">Cena, </t>
    </r>
    <r>
      <rPr>
        <i/>
        <sz val="12"/>
        <color theme="1"/>
        <rFont val="Times New Roman"/>
        <family val="1"/>
        <charset val="186"/>
      </rPr>
      <t>euro</t>
    </r>
  </si>
  <si>
    <r>
      <t xml:space="preserve">Kopā cena bez PVN, </t>
    </r>
    <r>
      <rPr>
        <i/>
        <sz val="12"/>
        <color theme="1"/>
        <rFont val="Times New Roman"/>
        <family val="1"/>
        <charset val="186"/>
      </rPr>
      <t>euro</t>
    </r>
  </si>
  <si>
    <r>
      <t xml:space="preserve">Kopā cena ar PVN, </t>
    </r>
    <r>
      <rPr>
        <i/>
        <sz val="12"/>
        <color theme="1"/>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</si>
</sst>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quot;€&quot;_-;\-* #,##0.00\ &quot;€&quot;_-;_-* &quot;-&quot;??\ &quot;€&quot;_-;_-@_-"/>
    <numFmt numFmtId="165" formatCode="_-* #,##0.00\ _€_-;\-* #,##0.00\ _€_-;_-* &quot;-&quot;??\ _€_-;_-@_-"/>
  </numFmts>
  <fonts count="23" x14ac:knownFonts="1">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b/>
      <sz val="12"/>
      <color theme="1"/>
      <name val="Times New Roman"/>
      <family val="1"/>
      <charset val="186"/>
    </font>
    <font>
      <sz val="12"/>
      <color theme="1"/>
      <name val="Times New Roman"/>
      <family val="1"/>
      <charset val="186"/>
    </font>
    <font>
      <sz val="11"/>
      <color theme="1"/>
      <name val="Times New Roman"/>
      <family val="1"/>
      <charset val="186"/>
    </font>
    <font>
      <sz val="10"/>
      <color theme="1"/>
      <name val="Times New Roman"/>
      <family val="1"/>
      <charset val="186"/>
    </font>
    <font>
      <sz val="11"/>
      <name val="Times New Roman"/>
      <family val="1"/>
      <charset val="186"/>
    </font>
    <font>
      <sz val="11"/>
      <color indexed="8"/>
      <name val="Times New Roman"/>
      <family val="1"/>
      <charset val="186"/>
    </font>
    <font>
      <sz val="11"/>
      <color rgb="FF000000"/>
      <name val="Times New Roman"/>
      <family val="1"/>
      <charset val="186"/>
    </font>
    <font>
      <i/>
      <sz val="11"/>
      <name val="Times New Roman"/>
      <family val="1"/>
      <charset val="186"/>
    </font>
    <font>
      <b/>
      <sz val="11"/>
      <color theme="1"/>
      <name val="Times New Roman"/>
      <family val="1"/>
      <charset val="186"/>
    </font>
    <font>
      <sz val="8"/>
      <name val="Calibri"/>
      <family val="2"/>
      <charset val="186"/>
      <scheme val="minor"/>
    </font>
    <font>
      <sz val="11"/>
      <color rgb="FFFF0000"/>
      <name val="Times New Roman"/>
      <family val="1"/>
      <charset val="186"/>
    </font>
    <font>
      <b/>
      <sz val="14"/>
      <color theme="1"/>
      <name val="Calibri"/>
      <family val="2"/>
      <scheme val="minor"/>
    </font>
    <font>
      <b/>
      <sz val="14"/>
      <color theme="1"/>
      <name val="Times New Roman"/>
      <family val="1"/>
    </font>
    <font>
      <sz val="12"/>
      <name val="Times New Roman"/>
      <family val="1"/>
      <charset val="186"/>
    </font>
    <font>
      <sz val="12"/>
      <color rgb="FFFF0000"/>
      <name val="Times New Roman"/>
      <family val="1"/>
      <charset val="186"/>
    </font>
    <font>
      <b/>
      <sz val="11"/>
      <color theme="1"/>
      <name val="Calibri"/>
      <family val="2"/>
      <scheme val="minor"/>
    </font>
    <font>
      <sz val="16"/>
      <color theme="1"/>
      <name val="Times New Roman"/>
      <family val="1"/>
      <charset val="186"/>
    </font>
    <font>
      <i/>
      <sz val="11"/>
      <color theme="1"/>
      <name val="Times New Roman"/>
      <family val="1"/>
      <charset val="186"/>
    </font>
    <font>
      <i/>
      <sz val="11"/>
      <color theme="1"/>
      <name val="Calibri"/>
      <family val="2"/>
      <charset val="186"/>
      <scheme val="minor"/>
    </font>
    <font>
      <i/>
      <sz val="12"/>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6">
    <xf numFmtId="0" fontId="0" fillId="0" borderId="0"/>
    <xf numFmtId="0" fontId="1" fillId="0" borderId="0"/>
    <xf numFmtId="16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cellStyleXfs>
  <cellXfs count="115">
    <xf numFmtId="0" fontId="0" fillId="0" borderId="0" xfId="0"/>
    <xf numFmtId="0" fontId="2" fillId="0" borderId="0" xfId="0" applyFont="1"/>
    <xf numFmtId="0" fontId="5" fillId="0" borderId="0" xfId="0" applyFont="1" applyAlignment="1">
      <alignment horizontal="center" vertical="center"/>
    </xf>
    <xf numFmtId="0" fontId="1" fillId="2" borderId="0" xfId="1" applyFill="1"/>
    <xf numFmtId="0" fontId="5" fillId="2" borderId="1" xfId="1" applyFont="1" applyFill="1" applyBorder="1" applyAlignment="1">
      <alignment horizontal="left" vertical="center" wrapText="1"/>
    </xf>
    <xf numFmtId="0" fontId="5" fillId="2" borderId="1" xfId="1" applyFont="1" applyFill="1" applyBorder="1" applyAlignment="1">
      <alignment vertical="center" wrapText="1"/>
    </xf>
    <xf numFmtId="0" fontId="5" fillId="2" borderId="1" xfId="1" applyFont="1" applyFill="1" applyBorder="1" applyAlignment="1">
      <alignment horizontal="center" vertical="center" wrapText="1"/>
    </xf>
    <xf numFmtId="49" fontId="5" fillId="2" borderId="1" xfId="2" applyNumberFormat="1" applyFont="1" applyFill="1" applyBorder="1" applyAlignment="1">
      <alignment horizontal="center" vertical="center" wrapText="1"/>
    </xf>
    <xf numFmtId="43" fontId="5" fillId="2" borderId="1" xfId="3" applyFont="1" applyFill="1" applyBorder="1" applyAlignment="1">
      <alignment horizontal="center" vertical="center"/>
    </xf>
    <xf numFmtId="165" fontId="5" fillId="2" borderId="1" xfId="1" applyNumberFormat="1" applyFont="1" applyFill="1" applyBorder="1" applyAlignment="1">
      <alignment vertical="center"/>
    </xf>
    <xf numFmtId="2" fontId="5" fillId="2" borderId="1" xfId="1" applyNumberFormat="1" applyFont="1" applyFill="1" applyBorder="1" applyAlignment="1">
      <alignment horizontal="center" vertical="center" wrapText="1"/>
    </xf>
    <xf numFmtId="43" fontId="5" fillId="2" borderId="1" xfId="3" applyFont="1" applyFill="1" applyBorder="1" applyAlignment="1">
      <alignment horizontal="left" vertical="top" wrapText="1"/>
    </xf>
    <xf numFmtId="0" fontId="7" fillId="2" borderId="1" xfId="1" applyFont="1" applyFill="1" applyBorder="1" applyAlignment="1">
      <alignment horizontal="left" vertical="center" wrapText="1"/>
    </xf>
    <xf numFmtId="0" fontId="5" fillId="2" borderId="1" xfId="1" applyFont="1" applyFill="1" applyBorder="1" applyAlignment="1">
      <alignment vertical="center"/>
    </xf>
    <xf numFmtId="2"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165" fontId="5" fillId="2" borderId="1" xfId="1" applyNumberFormat="1" applyFont="1" applyFill="1" applyBorder="1" applyAlignment="1">
      <alignment horizontal="center" vertical="center"/>
    </xf>
    <xf numFmtId="2" fontId="5" fillId="0" borderId="1" xfId="1" applyNumberFormat="1" applyFont="1" applyBorder="1" applyAlignment="1">
      <alignment horizontal="center" vertical="center"/>
    </xf>
    <xf numFmtId="0" fontId="5" fillId="0" borderId="1" xfId="1" applyFont="1" applyBorder="1" applyAlignment="1">
      <alignment horizontal="center" vertical="center"/>
    </xf>
    <xf numFmtId="4" fontId="5" fillId="0" borderId="1" xfId="1" applyNumberFormat="1" applyFont="1" applyBorder="1" applyAlignment="1">
      <alignment horizontal="center" vertical="center"/>
    </xf>
    <xf numFmtId="4" fontId="8" fillId="0" borderId="1" xfId="1" applyNumberFormat="1" applyFont="1" applyBorder="1" applyAlignment="1">
      <alignment horizontal="center" vertical="center" wrapText="1"/>
    </xf>
    <xf numFmtId="0" fontId="5" fillId="0" borderId="1" xfId="1" applyFont="1" applyBorder="1" applyAlignment="1">
      <alignment horizontal="left" vertical="top" wrapText="1"/>
    </xf>
    <xf numFmtId="0" fontId="5" fillId="2" borderId="0" xfId="1" applyFont="1" applyFill="1"/>
    <xf numFmtId="0" fontId="8" fillId="0" borderId="1" xfId="1" applyFont="1" applyBorder="1" applyAlignment="1">
      <alignment horizontal="center" vertical="center" wrapText="1"/>
    </xf>
    <xf numFmtId="0" fontId="5" fillId="0" borderId="1" xfId="1" applyFont="1" applyBorder="1" applyAlignment="1">
      <alignment horizontal="left" vertical="center" wrapText="1"/>
    </xf>
    <xf numFmtId="0" fontId="7" fillId="2" borderId="1" xfId="5" applyFont="1" applyFill="1" applyBorder="1" applyAlignment="1">
      <alignment horizontal="center" vertical="center" wrapText="1"/>
    </xf>
    <xf numFmtId="2" fontId="5" fillId="2" borderId="1" xfId="5" applyNumberFormat="1" applyFont="1" applyFill="1" applyBorder="1" applyAlignment="1">
      <alignment horizontal="center" vertical="center"/>
    </xf>
    <xf numFmtId="4" fontId="7" fillId="2" borderId="1" xfId="5" applyNumberFormat="1" applyFont="1" applyFill="1" applyBorder="1" applyAlignment="1">
      <alignment horizontal="center" vertical="center"/>
    </xf>
    <xf numFmtId="0" fontId="8" fillId="2" borderId="1" xfId="4" applyFont="1" applyFill="1" applyBorder="1" applyAlignment="1">
      <alignment horizontal="center" vertical="center" wrapText="1"/>
    </xf>
    <xf numFmtId="4" fontId="8" fillId="2" borderId="1" xfId="4" applyNumberFormat="1" applyFont="1" applyFill="1" applyBorder="1" applyAlignment="1">
      <alignment horizontal="center" vertical="center" wrapText="1"/>
    </xf>
    <xf numFmtId="4" fontId="5" fillId="2" borderId="1" xfId="4" applyNumberFormat="1" applyFont="1" applyFill="1" applyBorder="1" applyAlignment="1">
      <alignment horizontal="center" vertical="center"/>
    </xf>
    <xf numFmtId="0" fontId="7" fillId="2" borderId="1" xfId="4" applyFont="1" applyFill="1" applyBorder="1" applyAlignment="1">
      <alignment horizontal="center" vertical="center" wrapText="1"/>
    </xf>
    <xf numFmtId="4" fontId="7" fillId="2" borderId="1" xfId="4" applyNumberFormat="1" applyFont="1" applyFill="1" applyBorder="1" applyAlignment="1">
      <alignment horizontal="center" vertical="center" wrapText="1"/>
    </xf>
    <xf numFmtId="2" fontId="7" fillId="2" borderId="1" xfId="1" applyNumberFormat="1" applyFont="1" applyFill="1" applyBorder="1" applyAlignment="1">
      <alignment horizontal="center" vertical="center"/>
    </xf>
    <xf numFmtId="0" fontId="7" fillId="2" borderId="1" xfId="1" applyFont="1" applyFill="1" applyBorder="1" applyAlignment="1">
      <alignment horizontal="center" vertical="center"/>
    </xf>
    <xf numFmtId="0" fontId="5" fillId="2" borderId="0" xfId="1" applyFont="1" applyFill="1" applyAlignment="1">
      <alignment horizontal="center" vertical="center"/>
    </xf>
    <xf numFmtId="0" fontId="7" fillId="2" borderId="1" xfId="0" applyFont="1" applyFill="1" applyBorder="1" applyAlignment="1">
      <alignment wrapText="1"/>
    </xf>
    <xf numFmtId="4" fontId="7" fillId="2" borderId="1" xfId="1" applyNumberFormat="1" applyFont="1" applyFill="1" applyBorder="1" applyAlignment="1">
      <alignment horizontal="center" vertical="center"/>
    </xf>
    <xf numFmtId="0" fontId="5" fillId="2" borderId="0" xfId="1" applyFont="1" applyFill="1" applyAlignment="1">
      <alignment horizontal="center" vertical="center" wrapText="1"/>
    </xf>
    <xf numFmtId="0" fontId="5" fillId="2" borderId="1" xfId="1" applyFont="1" applyFill="1" applyBorder="1" applyAlignment="1">
      <alignment horizontal="left" vertical="top" wrapText="1"/>
    </xf>
    <xf numFmtId="0" fontId="5" fillId="2" borderId="1" xfId="1" applyFont="1" applyFill="1" applyBorder="1" applyAlignment="1">
      <alignment vertical="top" wrapText="1"/>
    </xf>
    <xf numFmtId="0" fontId="5" fillId="2" borderId="1" xfId="1" applyFont="1" applyFill="1" applyBorder="1" applyAlignment="1">
      <alignment horizontal="center" vertical="top" wrapText="1"/>
    </xf>
    <xf numFmtId="2" fontId="5" fillId="2" borderId="1" xfId="1" applyNumberFormat="1" applyFont="1" applyFill="1" applyBorder="1" applyAlignment="1">
      <alignment horizontal="center" vertical="top" wrapText="1"/>
    </xf>
    <xf numFmtId="49" fontId="5" fillId="2" borderId="1" xfId="2" applyNumberFormat="1" applyFont="1" applyFill="1" applyBorder="1" applyAlignment="1">
      <alignment horizontal="center" vertical="top" wrapText="1"/>
    </xf>
    <xf numFmtId="43" fontId="5" fillId="2" borderId="1" xfId="3" applyFont="1" applyFill="1" applyBorder="1" applyAlignment="1">
      <alignment vertical="top"/>
    </xf>
    <xf numFmtId="165" fontId="5" fillId="2" borderId="1" xfId="1" applyNumberFormat="1" applyFont="1" applyFill="1" applyBorder="1" applyAlignment="1">
      <alignment vertical="top"/>
    </xf>
    <xf numFmtId="2" fontId="7" fillId="2" borderId="1" xfId="1" applyNumberFormat="1" applyFont="1" applyFill="1" applyBorder="1" applyAlignment="1">
      <alignment horizontal="center" vertical="top" wrapText="1"/>
    </xf>
    <xf numFmtId="0" fontId="5" fillId="2" borderId="1" xfId="1" applyFont="1" applyFill="1" applyBorder="1" applyAlignment="1">
      <alignment wrapText="1"/>
    </xf>
    <xf numFmtId="0" fontId="5" fillId="0" borderId="0" xfId="0" applyFont="1"/>
    <xf numFmtId="0" fontId="11" fillId="0" borderId="0" xfId="0" applyFont="1"/>
    <xf numFmtId="165" fontId="11" fillId="0" borderId="0" xfId="0" applyNumberFormat="1" applyFont="1"/>
    <xf numFmtId="0" fontId="5" fillId="2" borderId="1" xfId="4" applyFont="1" applyFill="1" applyBorder="1" applyAlignment="1">
      <alignment horizontal="left" vertical="center"/>
    </xf>
    <xf numFmtId="0" fontId="5" fillId="0" borderId="1" xfId="0" applyFont="1" applyBorder="1" applyAlignment="1">
      <alignment vertical="center"/>
    </xf>
    <xf numFmtId="165" fontId="5" fillId="0" borderId="1" xfId="0" applyNumberFormat="1" applyFont="1" applyBorder="1"/>
    <xf numFmtId="0" fontId="11" fillId="0" borderId="1" xfId="0" applyFont="1" applyBorder="1"/>
    <xf numFmtId="4" fontId="6" fillId="0" borderId="0" xfId="0" applyNumberFormat="1" applyFont="1" applyAlignment="1">
      <alignment horizontal="center" vertical="center" wrapText="1"/>
    </xf>
    <xf numFmtId="16" fontId="5" fillId="0" borderId="0" xfId="0" applyNumberFormat="1" applyFont="1"/>
    <xf numFmtId="0" fontId="5" fillId="0" borderId="1" xfId="0" applyFont="1" applyBorder="1" applyAlignment="1">
      <alignment vertical="center" wrapText="1"/>
    </xf>
    <xf numFmtId="0" fontId="13" fillId="0" borderId="0" xfId="0" applyFont="1"/>
    <xf numFmtId="0" fontId="13" fillId="0" borderId="2" xfId="1" applyFont="1" applyBorder="1" applyAlignment="1">
      <alignment horizontal="left" vertical="center" wrapText="1"/>
    </xf>
    <xf numFmtId="43" fontId="5" fillId="0" borderId="0" xfId="0" applyNumberFormat="1" applyFont="1"/>
    <xf numFmtId="4" fontId="0" fillId="0" borderId="0" xfId="0" applyNumberFormat="1"/>
    <xf numFmtId="0" fontId="0" fillId="0" borderId="1" xfId="0" applyBorder="1"/>
    <xf numFmtId="0" fontId="0" fillId="0" borderId="1" xfId="0" applyBorder="1" applyAlignment="1">
      <alignment horizontal="center" wrapText="1"/>
    </xf>
    <xf numFmtId="4" fontId="0" fillId="0" borderId="1" xfId="0" applyNumberFormat="1" applyBorder="1"/>
    <xf numFmtId="0" fontId="14" fillId="0" borderId="0" xfId="0" applyFont="1"/>
    <xf numFmtId="0" fontId="15" fillId="0" borderId="0" xfId="0" applyFont="1"/>
    <xf numFmtId="0" fontId="4" fillId="0" borderId="1" xfId="0" applyFont="1" applyBorder="1" applyAlignment="1">
      <alignment horizontal="center"/>
    </xf>
    <xf numFmtId="0" fontId="4" fillId="2" borderId="1" xfId="1" applyFont="1" applyFill="1" applyBorder="1" applyAlignment="1">
      <alignment horizontal="left" vertical="center" wrapText="1"/>
    </xf>
    <xf numFmtId="0" fontId="4" fillId="2" borderId="1" xfId="1" applyFont="1" applyFill="1" applyBorder="1" applyAlignment="1">
      <alignment vertical="center" wrapText="1"/>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49" fontId="4" fillId="2" borderId="1" xfId="2" applyNumberFormat="1" applyFont="1" applyFill="1" applyBorder="1" applyAlignment="1">
      <alignment horizontal="center" vertical="center" wrapText="1"/>
    </xf>
    <xf numFmtId="43" fontId="4" fillId="2" borderId="1" xfId="3" applyFont="1" applyFill="1" applyBorder="1" applyAlignment="1">
      <alignment horizontal="center" vertical="center"/>
    </xf>
    <xf numFmtId="165" fontId="4" fillId="2" borderId="1" xfId="1" applyNumberFormat="1" applyFont="1" applyFill="1" applyBorder="1" applyAlignment="1">
      <alignment vertical="center"/>
    </xf>
    <xf numFmtId="0" fontId="16" fillId="2" borderId="1" xfId="1" applyFont="1" applyFill="1" applyBorder="1" applyAlignment="1">
      <alignment horizontal="left" vertical="center" wrapText="1"/>
    </xf>
    <xf numFmtId="0" fontId="4" fillId="2" borderId="1" xfId="4" applyFont="1" applyFill="1" applyBorder="1" applyAlignment="1">
      <alignment horizontal="left" vertical="center" wrapText="1"/>
    </xf>
    <xf numFmtId="2" fontId="4" fillId="2" borderId="1" xfId="1" applyNumberFormat="1" applyFont="1" applyFill="1" applyBorder="1" applyAlignment="1">
      <alignment horizontal="center" vertical="center"/>
    </xf>
    <xf numFmtId="0" fontId="4" fillId="2" borderId="1" xfId="1" applyFont="1" applyFill="1" applyBorder="1" applyAlignment="1">
      <alignment horizontal="center" vertical="center"/>
    </xf>
    <xf numFmtId="165" fontId="4" fillId="2" borderId="1" xfId="1" applyNumberFormat="1" applyFont="1" applyFill="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wrapText="1"/>
    </xf>
    <xf numFmtId="0" fontId="4" fillId="0" borderId="0" xfId="0" applyFont="1"/>
    <xf numFmtId="0" fontId="3" fillId="0" borderId="0" xfId="0" applyFont="1"/>
    <xf numFmtId="165" fontId="3" fillId="0" borderId="0" xfId="0" applyNumberFormat="1" applyFont="1"/>
    <xf numFmtId="0" fontId="17" fillId="0" borderId="0" xfId="0" applyFont="1"/>
    <xf numFmtId="4" fontId="4" fillId="0" borderId="1" xfId="0" applyNumberFormat="1" applyFont="1" applyBorder="1" applyAlignment="1">
      <alignment horizontal="left" vertical="top" wrapText="1"/>
    </xf>
    <xf numFmtId="4" fontId="4" fillId="2" borderId="1" xfId="0" applyNumberFormat="1" applyFont="1" applyFill="1" applyBorder="1" applyAlignment="1">
      <alignment horizontal="left" vertical="top" wrapText="1"/>
    </xf>
    <xf numFmtId="0" fontId="4" fillId="0" borderId="1" xfId="0" applyFont="1" applyBorder="1" applyAlignment="1">
      <alignment horizontal="left" vertical="top"/>
    </xf>
    <xf numFmtId="0" fontId="4" fillId="2" borderId="1" xfId="1" applyFont="1" applyFill="1" applyBorder="1" applyAlignment="1">
      <alignment horizontal="left" vertical="top" wrapText="1"/>
    </xf>
    <xf numFmtId="0" fontId="7" fillId="2" borderId="1" xfId="1" applyFont="1" applyFill="1" applyBorder="1" applyAlignment="1">
      <alignment horizontal="left" vertical="top" wrapText="1"/>
    </xf>
    <xf numFmtId="0" fontId="0" fillId="0" borderId="0" xfId="0" applyAlignment="1">
      <alignment horizontal="left" vertical="top"/>
    </xf>
    <xf numFmtId="0" fontId="9" fillId="0" borderId="1" xfId="0" applyFont="1" applyBorder="1" applyAlignment="1">
      <alignment horizontal="left" vertical="top" wrapText="1"/>
    </xf>
    <xf numFmtId="0" fontId="7" fillId="2" borderId="1" xfId="5" applyFont="1" applyFill="1" applyBorder="1" applyAlignment="1">
      <alignment horizontal="left" vertical="top" wrapText="1"/>
    </xf>
    <xf numFmtId="0" fontId="8" fillId="2" borderId="1" xfId="4" applyFont="1" applyFill="1" applyBorder="1" applyAlignment="1">
      <alignment horizontal="left" vertical="top" wrapText="1"/>
    </xf>
    <xf numFmtId="0" fontId="7" fillId="2" borderId="1" xfId="4" applyFont="1" applyFill="1" applyBorder="1" applyAlignment="1">
      <alignment horizontal="left" vertical="top" wrapText="1"/>
    </xf>
    <xf numFmtId="0" fontId="4" fillId="2" borderId="1" xfId="0" applyFont="1" applyFill="1" applyBorder="1" applyAlignment="1">
      <alignment horizontal="center" wrapText="1"/>
    </xf>
    <xf numFmtId="0" fontId="4" fillId="2" borderId="1" xfId="0" applyFont="1" applyFill="1" applyBorder="1" applyAlignment="1">
      <alignment horizontal="center"/>
    </xf>
    <xf numFmtId="4" fontId="18" fillId="3" borderId="0" xfId="0" applyNumberFormat="1" applyFont="1" applyFill="1"/>
    <xf numFmtId="0" fontId="0" fillId="0" borderId="0" xfId="0" applyAlignment="1">
      <alignment horizontal="right"/>
    </xf>
    <xf numFmtId="2" fontId="4" fillId="2" borderId="1" xfId="1" applyNumberFormat="1" applyFont="1" applyFill="1" applyBorder="1" applyAlignment="1">
      <alignment horizontal="right" vertical="center" wrapText="1"/>
    </xf>
    <xf numFmtId="4" fontId="8" fillId="0" borderId="1" xfId="1" applyNumberFormat="1" applyFont="1" applyBorder="1" applyAlignment="1">
      <alignment horizontal="right" vertical="center" wrapText="1"/>
    </xf>
    <xf numFmtId="4" fontId="7" fillId="2" borderId="1" xfId="5" applyNumberFormat="1" applyFont="1" applyFill="1" applyBorder="1" applyAlignment="1">
      <alignment horizontal="right" vertical="center"/>
    </xf>
    <xf numFmtId="4" fontId="8" fillId="2" borderId="1" xfId="4" applyNumberFormat="1" applyFont="1" applyFill="1" applyBorder="1" applyAlignment="1">
      <alignment horizontal="right" vertical="center" wrapText="1"/>
    </xf>
    <xf numFmtId="165" fontId="5" fillId="2" borderId="1" xfId="1" applyNumberFormat="1" applyFont="1" applyFill="1" applyBorder="1" applyAlignment="1">
      <alignment horizontal="right" vertical="center"/>
    </xf>
    <xf numFmtId="165" fontId="2" fillId="0" borderId="0" xfId="0" applyNumberFormat="1" applyFont="1" applyAlignment="1">
      <alignment horizontal="right"/>
    </xf>
    <xf numFmtId="0" fontId="4" fillId="0" borderId="1" xfId="0" applyFont="1" applyBorder="1" applyAlignment="1">
      <alignment horizontal="left" vertical="top" wrapText="1"/>
    </xf>
    <xf numFmtId="0" fontId="5" fillId="2" borderId="1" xfId="4" applyFont="1" applyFill="1" applyBorder="1" applyAlignment="1">
      <alignment horizontal="left" vertical="top" wrapText="1"/>
    </xf>
    <xf numFmtId="4" fontId="5" fillId="2" borderId="1" xfId="4" applyNumberFormat="1" applyFont="1" applyFill="1" applyBorder="1" applyAlignment="1">
      <alignment horizontal="center" vertical="center" wrapText="1"/>
    </xf>
    <xf numFmtId="0" fontId="5" fillId="2" borderId="1" xfId="4" applyFont="1" applyFill="1" applyBorder="1" applyAlignment="1">
      <alignment horizontal="center" vertical="center" wrapText="1"/>
    </xf>
    <xf numFmtId="4" fontId="5" fillId="2" borderId="1" xfId="4" applyNumberFormat="1" applyFont="1" applyFill="1" applyBorder="1" applyAlignment="1">
      <alignment horizontal="right" vertical="center" wrapText="1"/>
    </xf>
    <xf numFmtId="0" fontId="5" fillId="2" borderId="1" xfId="1" applyFont="1" applyFill="1" applyBorder="1" applyAlignment="1">
      <alignment horizontal="left" vertical="top"/>
    </xf>
    <xf numFmtId="0" fontId="19" fillId="0" borderId="0" xfId="0" applyFont="1"/>
    <xf numFmtId="0" fontId="2" fillId="0" borderId="0" xfId="0" applyFont="1" applyAlignment="1">
      <alignment horizontal="right"/>
    </xf>
    <xf numFmtId="4" fontId="2" fillId="0" borderId="0" xfId="0" applyNumberFormat="1" applyFont="1"/>
  </cellXfs>
  <cellStyles count="6">
    <cellStyle name="Comma 2 3" xfId="3" xr:uid="{409C45A6-E2C3-4B8E-A1B8-0487EB9FA2C6}"/>
    <cellStyle name="Currency 2" xfId="2" xr:uid="{D09D6DB3-5A2E-464B-9640-8536B5CBCB96}"/>
    <cellStyle name="Normal" xfId="0" builtinId="0"/>
    <cellStyle name="Normal 2 4" xfId="5" xr:uid="{16A3F9FC-AA77-4520-90C8-8552299B0EC0}"/>
    <cellStyle name="Normal 2 5" xfId="1" xr:uid="{1F1523AA-9E6D-4080-8DAE-7372FB38BFAA}"/>
    <cellStyle name="Normal 2 7" xfId="4" xr:uid="{63FF8654-5579-446C-9D0D-CDF1FD6B3C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3D0B8-7BB1-42D1-8360-CEF9B715289E}">
  <dimension ref="B2:E12"/>
  <sheetViews>
    <sheetView tabSelected="1" zoomScale="130" zoomScaleNormal="130" workbookViewId="0">
      <selection activeCell="D12" sqref="D12"/>
    </sheetView>
  </sheetViews>
  <sheetFormatPr defaultRowHeight="14.5" x14ac:dyDescent="0.35"/>
  <cols>
    <col min="2" max="2" width="21.6328125" customWidth="1"/>
    <col min="3" max="3" width="16.36328125" customWidth="1"/>
    <col min="4" max="4" width="18.36328125" customWidth="1"/>
    <col min="5" max="5" width="11.453125" bestFit="1" customWidth="1"/>
  </cols>
  <sheetData>
    <row r="2" spans="2:5" ht="18.5" x14ac:dyDescent="0.45">
      <c r="B2" s="65" t="s">
        <v>84</v>
      </c>
    </row>
    <row r="4" spans="2:5" ht="58" x14ac:dyDescent="0.35">
      <c r="B4" s="62"/>
      <c r="C4" s="63" t="s">
        <v>89</v>
      </c>
      <c r="D4" s="63" t="s">
        <v>90</v>
      </c>
    </row>
    <row r="5" spans="2:5" x14ac:dyDescent="0.35">
      <c r="B5" s="62" t="s">
        <v>62</v>
      </c>
      <c r="C5" s="64">
        <f>'1.Digitalizācija'!G13</f>
        <v>1647778</v>
      </c>
      <c r="D5" s="62"/>
    </row>
    <row r="6" spans="2:5" x14ac:dyDescent="0.35">
      <c r="B6" s="62" t="s">
        <v>63</v>
      </c>
      <c r="C6" s="64">
        <f>SUM('2.Darbības nepārtrauktība'!G4:G7)</f>
        <v>247082</v>
      </c>
      <c r="D6" s="64">
        <f>SUM('2.Darbības nepārtrauktība'!G8)</f>
        <v>30250</v>
      </c>
    </row>
    <row r="7" spans="2:5" x14ac:dyDescent="0.35">
      <c r="B7" s="62" t="s">
        <v>64</v>
      </c>
      <c r="C7" s="64">
        <f>SUM('3.Molekulārā patoloģ'!G4:G20)</f>
        <v>139234.70000000001</v>
      </c>
      <c r="D7" s="64">
        <f>SUM('3.Molekulārā patoloģ'!G21:G23)</f>
        <v>459800</v>
      </c>
    </row>
    <row r="8" spans="2:5" x14ac:dyDescent="0.35">
      <c r="B8" s="62" t="s">
        <v>65</v>
      </c>
      <c r="C8" s="64">
        <f>'4.Kvalitātes uzlabošana'!F8+'4.Kvalitātes uzlabošana'!F9</f>
        <v>4537.5</v>
      </c>
      <c r="D8" s="64">
        <f>SUM('4.Kvalitātes uzlabošana'!F4:F7)</f>
        <v>86519.84</v>
      </c>
    </row>
    <row r="9" spans="2:5" x14ac:dyDescent="0.35">
      <c r="C9" s="98">
        <f>ROUNDUP(SUM(C5:C8),0)</f>
        <v>2038633</v>
      </c>
      <c r="D9" s="98">
        <f>ROUNDUP(SUM(D5:D8),0)</f>
        <v>576570</v>
      </c>
    </row>
    <row r="10" spans="2:5" x14ac:dyDescent="0.35">
      <c r="C10" s="61"/>
    </row>
    <row r="12" spans="2:5" x14ac:dyDescent="0.35">
      <c r="B12" s="113" t="s">
        <v>73</v>
      </c>
      <c r="C12" s="114">
        <f>C9+D9</f>
        <v>2615203</v>
      </c>
      <c r="E12" s="61"/>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EB548-ADA6-483B-A0C5-B6DE2C5F39E1}">
  <dimension ref="A2:J16"/>
  <sheetViews>
    <sheetView view="pageBreakPreview" zoomScale="115" zoomScaleNormal="100" zoomScaleSheetLayoutView="115" workbookViewId="0">
      <pane ySplit="4" topLeftCell="A12" activePane="bottomLeft" state="frozen"/>
      <selection pane="bottomLeft" activeCell="F15" sqref="F15"/>
    </sheetView>
  </sheetViews>
  <sheetFormatPr defaultColWidth="8.6328125" defaultRowHeight="14" x14ac:dyDescent="0.3"/>
  <cols>
    <col min="1" max="1" width="8.453125" style="48" customWidth="1"/>
    <col min="2" max="2" width="16.6328125" style="48" customWidth="1"/>
    <col min="3" max="3" width="12.36328125" style="48" customWidth="1"/>
    <col min="4" max="4" width="11.6328125" style="48" customWidth="1"/>
    <col min="5" max="5" width="8.6328125" style="48"/>
    <col min="6" max="6" width="23.6328125" style="48" customWidth="1"/>
    <col min="7" max="7" width="23.36328125" style="48" customWidth="1"/>
    <col min="8" max="8" width="48.36328125" style="48" customWidth="1"/>
    <col min="9" max="9" width="8.6328125" style="48"/>
    <col min="10" max="10" width="34.6328125" style="48" customWidth="1"/>
    <col min="11" max="16384" width="8.6328125" style="48"/>
  </cols>
  <sheetData>
    <row r="2" spans="1:10" ht="17.5" x14ac:dyDescent="0.35">
      <c r="A2" s="66" t="s">
        <v>66</v>
      </c>
    </row>
    <row r="4" spans="1:10" ht="31.25" customHeight="1" x14ac:dyDescent="0.35">
      <c r="A4" s="67" t="s">
        <v>76</v>
      </c>
      <c r="B4" s="96" t="s">
        <v>61</v>
      </c>
      <c r="C4" s="97" t="s">
        <v>74</v>
      </c>
      <c r="D4" s="97" t="s">
        <v>91</v>
      </c>
      <c r="E4" s="97" t="s">
        <v>75</v>
      </c>
      <c r="F4" s="97" t="s">
        <v>92</v>
      </c>
      <c r="G4" s="97" t="s">
        <v>93</v>
      </c>
      <c r="H4" s="97" t="s">
        <v>60</v>
      </c>
    </row>
    <row r="5" spans="1:10" s="2" customFormat="1" ht="81" customHeight="1" x14ac:dyDescent="0.3">
      <c r="A5" s="68">
        <v>1</v>
      </c>
      <c r="B5" s="69" t="s">
        <v>32</v>
      </c>
      <c r="C5" s="70">
        <v>2026</v>
      </c>
      <c r="D5" s="71">
        <v>330000</v>
      </c>
      <c r="E5" s="72" t="s">
        <v>1</v>
      </c>
      <c r="F5" s="73">
        <f t="shared" ref="F5:F7" si="0">D5*E5</f>
        <v>660000</v>
      </c>
      <c r="G5" s="74">
        <f t="shared" ref="G5:G7" si="1">F5*1.21</f>
        <v>798600</v>
      </c>
      <c r="H5" s="86" t="s">
        <v>83</v>
      </c>
      <c r="I5" s="55"/>
      <c r="J5" s="48"/>
    </row>
    <row r="6" spans="1:10" s="2" customFormat="1" ht="33" customHeight="1" x14ac:dyDescent="0.3">
      <c r="A6" s="68">
        <v>2</v>
      </c>
      <c r="B6" s="69" t="s">
        <v>38</v>
      </c>
      <c r="C6" s="70">
        <v>2026</v>
      </c>
      <c r="D6" s="71">
        <v>50000</v>
      </c>
      <c r="E6" s="72" t="s">
        <v>6</v>
      </c>
      <c r="F6" s="73">
        <f t="shared" si="0"/>
        <v>50000</v>
      </c>
      <c r="G6" s="74">
        <f t="shared" si="1"/>
        <v>60500</v>
      </c>
      <c r="H6" s="87" t="s">
        <v>69</v>
      </c>
      <c r="I6" s="55"/>
      <c r="J6" s="48"/>
    </row>
    <row r="7" spans="1:10" s="2" customFormat="1" ht="44" customHeight="1" x14ac:dyDescent="0.3">
      <c r="A7" s="68">
        <v>3</v>
      </c>
      <c r="B7" s="69" t="s">
        <v>37</v>
      </c>
      <c r="C7" s="70">
        <v>2026</v>
      </c>
      <c r="D7" s="71">
        <v>350000</v>
      </c>
      <c r="E7" s="72" t="s">
        <v>6</v>
      </c>
      <c r="F7" s="73">
        <f t="shared" si="0"/>
        <v>350000</v>
      </c>
      <c r="G7" s="74">
        <f t="shared" si="1"/>
        <v>423500</v>
      </c>
      <c r="H7" s="87" t="s">
        <v>59</v>
      </c>
      <c r="I7" s="55"/>
      <c r="J7" s="48"/>
    </row>
    <row r="8" spans="1:10" ht="46.5" x14ac:dyDescent="0.3">
      <c r="A8" s="68">
        <v>4</v>
      </c>
      <c r="B8" s="69" t="s">
        <v>35</v>
      </c>
      <c r="C8" s="70">
        <v>2026</v>
      </c>
      <c r="D8" s="71">
        <v>25000</v>
      </c>
      <c r="E8" s="72" t="s">
        <v>6</v>
      </c>
      <c r="F8" s="73">
        <f t="shared" ref="F8:F11" si="2">D8*E8</f>
        <v>25000</v>
      </c>
      <c r="G8" s="74">
        <f t="shared" ref="G8:G11" si="3">F8*1.21</f>
        <v>30250</v>
      </c>
      <c r="H8" s="88" t="s">
        <v>68</v>
      </c>
    </row>
    <row r="9" spans="1:10" s="22" customFormat="1" ht="63.75" customHeight="1" x14ac:dyDescent="0.3">
      <c r="A9" s="75">
        <v>5</v>
      </c>
      <c r="B9" s="76" t="s">
        <v>31</v>
      </c>
      <c r="C9" s="70">
        <v>2026</v>
      </c>
      <c r="D9" s="77">
        <v>25200</v>
      </c>
      <c r="E9" s="78">
        <v>4</v>
      </c>
      <c r="F9" s="100">
        <f t="shared" si="2"/>
        <v>100800</v>
      </c>
      <c r="G9" s="79">
        <f t="shared" si="3"/>
        <v>121968</v>
      </c>
      <c r="H9" s="89" t="s">
        <v>67</v>
      </c>
    </row>
    <row r="10" spans="1:10" ht="47" customHeight="1" x14ac:dyDescent="0.3">
      <c r="A10" s="68">
        <v>6</v>
      </c>
      <c r="B10" s="80" t="s">
        <v>33</v>
      </c>
      <c r="C10" s="70">
        <v>2026</v>
      </c>
      <c r="D10" s="71">
        <v>120000</v>
      </c>
      <c r="E10" s="72" t="s">
        <v>6</v>
      </c>
      <c r="F10" s="73">
        <f t="shared" si="2"/>
        <v>120000</v>
      </c>
      <c r="G10" s="74">
        <f t="shared" si="3"/>
        <v>145200</v>
      </c>
      <c r="H10" s="106" t="s">
        <v>78</v>
      </c>
    </row>
    <row r="11" spans="1:10" ht="62" x14ac:dyDescent="0.3">
      <c r="A11" s="68">
        <v>7</v>
      </c>
      <c r="B11" s="80" t="s">
        <v>80</v>
      </c>
      <c r="C11" s="70">
        <v>2026</v>
      </c>
      <c r="D11" s="71">
        <v>16000</v>
      </c>
      <c r="E11" s="72" t="s">
        <v>6</v>
      </c>
      <c r="F11" s="73">
        <f t="shared" si="2"/>
        <v>16000</v>
      </c>
      <c r="G11" s="74">
        <f t="shared" si="3"/>
        <v>19360</v>
      </c>
      <c r="H11" s="106" t="s">
        <v>82</v>
      </c>
    </row>
    <row r="12" spans="1:10" ht="62" x14ac:dyDescent="0.35">
      <c r="A12" s="68">
        <v>8</v>
      </c>
      <c r="B12" s="81" t="s">
        <v>36</v>
      </c>
      <c r="C12" s="70">
        <v>2026</v>
      </c>
      <c r="D12" s="71">
        <v>2000</v>
      </c>
      <c r="E12" s="72" t="s">
        <v>58</v>
      </c>
      <c r="F12" s="73">
        <f t="shared" ref="F12" si="4">D12*E12</f>
        <v>40000</v>
      </c>
      <c r="G12" s="74">
        <f t="shared" ref="G12" si="5">F12*1.21</f>
        <v>48400</v>
      </c>
      <c r="H12" s="88" t="s">
        <v>79</v>
      </c>
    </row>
    <row r="13" spans="1:10" ht="15.5" x14ac:dyDescent="0.35">
      <c r="A13" s="82"/>
      <c r="B13" s="82"/>
      <c r="C13" s="82"/>
      <c r="D13" s="82"/>
      <c r="E13" s="82"/>
      <c r="F13" s="83" t="s">
        <v>26</v>
      </c>
      <c r="G13" s="84">
        <f>SUM(G5:G12)</f>
        <v>1647778</v>
      </c>
      <c r="H13" s="85"/>
    </row>
    <row r="16" spans="1:10" x14ac:dyDescent="0.3">
      <c r="G16" s="60"/>
    </row>
  </sheetData>
  <phoneticPr fontId="12" type="noConversion"/>
  <pageMargins left="0.7" right="0.7" top="0.75" bottom="0.75" header="0.3" footer="0.3"/>
  <pageSetup paperSize="9" scale="49" orientation="portrait" verticalDpi="0" r:id="rId1"/>
  <colBreaks count="1" manualBreakCount="1">
    <brk id="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8E7E4-D424-4019-9469-16FE48D3F2DE}">
  <dimension ref="A2:I9"/>
  <sheetViews>
    <sheetView view="pageBreakPreview" zoomScale="112" zoomScaleNormal="100" zoomScaleSheetLayoutView="112" workbookViewId="0">
      <selection activeCell="H3" sqref="H3"/>
    </sheetView>
  </sheetViews>
  <sheetFormatPr defaultColWidth="8.6328125" defaultRowHeight="14" x14ac:dyDescent="0.3"/>
  <cols>
    <col min="1" max="1" width="6.36328125" style="48" customWidth="1"/>
    <col min="2" max="2" width="17.08984375" style="48" customWidth="1"/>
    <col min="3" max="3" width="8.6328125" style="48"/>
    <col min="4" max="4" width="11.36328125" style="48" customWidth="1"/>
    <col min="5" max="5" width="8.6328125" style="48"/>
    <col min="6" max="6" width="38.90625" style="48" customWidth="1"/>
    <col min="7" max="7" width="24.54296875" style="48" customWidth="1"/>
    <col min="8" max="8" width="48.6328125" style="48" customWidth="1"/>
    <col min="9" max="16384" width="8.6328125" style="48"/>
  </cols>
  <sheetData>
    <row r="2" spans="1:9" ht="17.5" x14ac:dyDescent="0.35">
      <c r="A2" s="66" t="s">
        <v>70</v>
      </c>
    </row>
    <row r="3" spans="1:9" ht="31" x14ac:dyDescent="0.35">
      <c r="A3" s="48" t="s">
        <v>76</v>
      </c>
      <c r="B3" s="96" t="s">
        <v>61</v>
      </c>
      <c r="C3" s="97" t="s">
        <v>74</v>
      </c>
      <c r="D3" s="97" t="s">
        <v>91</v>
      </c>
      <c r="E3" s="97" t="s">
        <v>75</v>
      </c>
      <c r="F3" s="97" t="s">
        <v>92</v>
      </c>
      <c r="G3" s="97" t="s">
        <v>93</v>
      </c>
      <c r="H3" s="97" t="s">
        <v>60</v>
      </c>
    </row>
    <row r="4" spans="1:9" s="22" customFormat="1" ht="70" x14ac:dyDescent="0.3">
      <c r="A4" s="12">
        <v>1</v>
      </c>
      <c r="B4" s="51" t="s">
        <v>2</v>
      </c>
      <c r="C4" s="6">
        <v>2026</v>
      </c>
      <c r="D4" s="14">
        <v>42600</v>
      </c>
      <c r="E4" s="15">
        <v>2</v>
      </c>
      <c r="F4" s="10">
        <f t="shared" ref="F4:F8" si="0">D4*E4</f>
        <v>85200</v>
      </c>
      <c r="G4" s="16">
        <f t="shared" ref="G4:G8" si="1">F4*1.21</f>
        <v>103092</v>
      </c>
      <c r="H4" s="5" t="s">
        <v>40</v>
      </c>
    </row>
    <row r="5" spans="1:9" ht="84" x14ac:dyDescent="0.3">
      <c r="A5" s="12">
        <v>2</v>
      </c>
      <c r="B5" s="52" t="s">
        <v>3</v>
      </c>
      <c r="C5" s="6">
        <v>2026</v>
      </c>
      <c r="D5" s="14">
        <v>43000</v>
      </c>
      <c r="E5" s="15">
        <v>1</v>
      </c>
      <c r="F5" s="10">
        <f t="shared" si="0"/>
        <v>43000</v>
      </c>
      <c r="G5" s="16">
        <f t="shared" si="1"/>
        <v>52030</v>
      </c>
      <c r="H5" s="57" t="s">
        <v>4</v>
      </c>
    </row>
    <row r="6" spans="1:9" s="22" customFormat="1" ht="42" x14ac:dyDescent="0.3">
      <c r="A6" s="39">
        <v>3</v>
      </c>
      <c r="B6" s="40" t="s">
        <v>5</v>
      </c>
      <c r="C6" s="6">
        <v>2026</v>
      </c>
      <c r="D6" s="10">
        <v>20000</v>
      </c>
      <c r="E6" s="7" t="s">
        <v>6</v>
      </c>
      <c r="F6" s="8">
        <f t="shared" si="0"/>
        <v>20000</v>
      </c>
      <c r="G6" s="16">
        <f t="shared" si="1"/>
        <v>24200</v>
      </c>
      <c r="H6" s="11" t="s">
        <v>39</v>
      </c>
    </row>
    <row r="7" spans="1:9" ht="56" x14ac:dyDescent="0.3">
      <c r="A7" s="4">
        <v>4</v>
      </c>
      <c r="B7" s="13" t="s">
        <v>10</v>
      </c>
      <c r="C7" s="6">
        <v>2026</v>
      </c>
      <c r="D7" s="14">
        <v>7000</v>
      </c>
      <c r="E7" s="15">
        <v>8</v>
      </c>
      <c r="F7" s="10">
        <f t="shared" si="0"/>
        <v>56000</v>
      </c>
      <c r="G7" s="16">
        <f t="shared" si="1"/>
        <v>67760</v>
      </c>
      <c r="H7" s="5" t="s">
        <v>11</v>
      </c>
      <c r="I7" s="56"/>
    </row>
    <row r="8" spans="1:9" s="22" customFormat="1" ht="56" x14ac:dyDescent="0.3">
      <c r="A8" s="12">
        <v>5</v>
      </c>
      <c r="B8" s="5" t="s">
        <v>7</v>
      </c>
      <c r="C8" s="6">
        <v>2027</v>
      </c>
      <c r="D8" s="14">
        <v>25000</v>
      </c>
      <c r="E8" s="15">
        <v>1</v>
      </c>
      <c r="F8" s="10">
        <f t="shared" si="0"/>
        <v>25000</v>
      </c>
      <c r="G8" s="16">
        <f t="shared" si="1"/>
        <v>30250</v>
      </c>
      <c r="H8" s="5" t="s">
        <v>8</v>
      </c>
    </row>
    <row r="9" spans="1:9" x14ac:dyDescent="0.3">
      <c r="F9" s="54" t="s">
        <v>9</v>
      </c>
      <c r="G9" s="53">
        <f>SUM(G4:G8)</f>
        <v>277332</v>
      </c>
      <c r="H9" s="58"/>
    </row>
  </sheetData>
  <pageMargins left="0.7" right="0.7" top="0.75" bottom="0.75" header="0.3" footer="0.3"/>
  <pageSetup paperSize="9" scale="57" orientation="portrait" verticalDpi="0" r:id="rId1"/>
  <colBreaks count="1" manualBreakCount="1">
    <brk id="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D1D62-9EB4-4B13-955E-DB942D212611}">
  <dimension ref="A2:I25"/>
  <sheetViews>
    <sheetView view="pageBreakPreview" zoomScaleNormal="100" zoomScaleSheetLayoutView="100" workbookViewId="0">
      <selection activeCell="G3" sqref="G3"/>
    </sheetView>
  </sheetViews>
  <sheetFormatPr defaultRowHeight="14.5" x14ac:dyDescent="0.35"/>
  <cols>
    <col min="1" max="1" width="6.36328125" customWidth="1"/>
    <col min="2" max="2" width="25.6328125" style="91" customWidth="1"/>
    <col min="4" max="4" width="11.36328125" customWidth="1"/>
    <col min="6" max="7" width="23.36328125" customWidth="1"/>
    <col min="8" max="8" width="53" customWidth="1"/>
  </cols>
  <sheetData>
    <row r="2" spans="1:8" ht="17.5" x14ac:dyDescent="0.35">
      <c r="A2" s="66" t="s">
        <v>71</v>
      </c>
    </row>
    <row r="3" spans="1:8" ht="31" x14ac:dyDescent="0.35">
      <c r="A3" t="s">
        <v>76</v>
      </c>
      <c r="B3" s="96" t="s">
        <v>61</v>
      </c>
      <c r="C3" s="97" t="s">
        <v>74</v>
      </c>
      <c r="D3" s="97" t="s">
        <v>91</v>
      </c>
      <c r="E3" s="97" t="s">
        <v>75</v>
      </c>
      <c r="F3" s="97" t="s">
        <v>92</v>
      </c>
      <c r="G3" s="97" t="s">
        <v>93</v>
      </c>
      <c r="H3" s="97" t="s">
        <v>60</v>
      </c>
    </row>
    <row r="4" spans="1:8" s="22" customFormat="1" ht="42" x14ac:dyDescent="0.3">
      <c r="A4" s="12">
        <v>1</v>
      </c>
      <c r="B4" s="21" t="s">
        <v>12</v>
      </c>
      <c r="C4" s="6">
        <v>2026</v>
      </c>
      <c r="D4" s="17">
        <v>280</v>
      </c>
      <c r="E4" s="18">
        <v>10</v>
      </c>
      <c r="F4" s="19">
        <f t="shared" ref="F4:F10" si="0">D4*E4</f>
        <v>2800</v>
      </c>
      <c r="G4" s="101">
        <f t="shared" ref="G4:G10" si="1">F4*1.21</f>
        <v>3388</v>
      </c>
      <c r="H4" s="21" t="s">
        <v>13</v>
      </c>
    </row>
    <row r="5" spans="1:8" s="22" customFormat="1" ht="28" x14ac:dyDescent="0.3">
      <c r="A5" s="12">
        <v>2</v>
      </c>
      <c r="B5" s="92" t="s">
        <v>14</v>
      </c>
      <c r="C5" s="6">
        <v>2026</v>
      </c>
      <c r="D5" s="20">
        <v>2300</v>
      </c>
      <c r="E5" s="23">
        <v>2</v>
      </c>
      <c r="F5" s="20">
        <f t="shared" si="0"/>
        <v>4600</v>
      </c>
      <c r="G5" s="101">
        <f t="shared" si="1"/>
        <v>5566</v>
      </c>
      <c r="H5" s="24" t="s">
        <v>77</v>
      </c>
    </row>
    <row r="6" spans="1:8" s="22" customFormat="1" ht="14" x14ac:dyDescent="0.3">
      <c r="A6" s="12">
        <v>3</v>
      </c>
      <c r="B6" s="93" t="s">
        <v>15</v>
      </c>
      <c r="C6" s="6">
        <v>2026</v>
      </c>
      <c r="D6" s="26">
        <v>750</v>
      </c>
      <c r="E6" s="25">
        <v>1</v>
      </c>
      <c r="F6" s="27">
        <f t="shared" si="0"/>
        <v>750</v>
      </c>
      <c r="G6" s="102">
        <f t="shared" si="1"/>
        <v>907.5</v>
      </c>
      <c r="H6" s="24" t="s">
        <v>77</v>
      </c>
    </row>
    <row r="7" spans="1:8" s="22" customFormat="1" ht="28" x14ac:dyDescent="0.3">
      <c r="A7" s="12">
        <v>4</v>
      </c>
      <c r="B7" s="93" t="s">
        <v>16</v>
      </c>
      <c r="C7" s="6">
        <v>2026</v>
      </c>
      <c r="D7" s="25">
        <v>4000</v>
      </c>
      <c r="E7" s="25">
        <v>1</v>
      </c>
      <c r="F7" s="27">
        <f t="shared" si="0"/>
        <v>4000</v>
      </c>
      <c r="G7" s="102">
        <f t="shared" si="1"/>
        <v>4840</v>
      </c>
      <c r="H7" s="24" t="s">
        <v>77</v>
      </c>
    </row>
    <row r="8" spans="1:8" s="22" customFormat="1" ht="28" x14ac:dyDescent="0.3">
      <c r="A8" s="12">
        <v>5</v>
      </c>
      <c r="B8" s="93" t="s">
        <v>17</v>
      </c>
      <c r="C8" s="6">
        <v>2026</v>
      </c>
      <c r="D8" s="25">
        <v>4000</v>
      </c>
      <c r="E8" s="25">
        <v>1</v>
      </c>
      <c r="F8" s="27">
        <f t="shared" si="0"/>
        <v>4000</v>
      </c>
      <c r="G8" s="102">
        <f t="shared" si="1"/>
        <v>4840</v>
      </c>
      <c r="H8" s="24" t="s">
        <v>77</v>
      </c>
    </row>
    <row r="9" spans="1:8" s="22" customFormat="1" ht="28" x14ac:dyDescent="0.3">
      <c r="A9" s="12">
        <v>6</v>
      </c>
      <c r="B9" s="94" t="s">
        <v>18</v>
      </c>
      <c r="C9" s="6">
        <v>2026</v>
      </c>
      <c r="D9" s="29">
        <v>80</v>
      </c>
      <c r="E9" s="28">
        <v>4</v>
      </c>
      <c r="F9" s="30">
        <f t="shared" si="0"/>
        <v>320</v>
      </c>
      <c r="G9" s="103">
        <f t="shared" si="1"/>
        <v>387.2</v>
      </c>
      <c r="H9" s="24" t="s">
        <v>19</v>
      </c>
    </row>
    <row r="10" spans="1:8" s="22" customFormat="1" ht="14" x14ac:dyDescent="0.3">
      <c r="A10" s="4">
        <v>7</v>
      </c>
      <c r="B10" s="107" t="s">
        <v>20</v>
      </c>
      <c r="C10" s="6">
        <v>2026</v>
      </c>
      <c r="D10" s="108">
        <v>100</v>
      </c>
      <c r="E10" s="109">
        <v>1</v>
      </c>
      <c r="F10" s="30">
        <f t="shared" si="0"/>
        <v>100</v>
      </c>
      <c r="G10" s="110">
        <f t="shared" si="1"/>
        <v>121</v>
      </c>
      <c r="H10" s="24" t="s">
        <v>21</v>
      </c>
    </row>
    <row r="11" spans="1:8" s="22" customFormat="1" ht="14" x14ac:dyDescent="0.3">
      <c r="A11" s="4">
        <v>8</v>
      </c>
      <c r="B11" s="111" t="s">
        <v>22</v>
      </c>
      <c r="C11" s="6">
        <v>2026</v>
      </c>
      <c r="D11" s="14">
        <v>900</v>
      </c>
      <c r="E11" s="15">
        <v>3</v>
      </c>
      <c r="F11" s="10">
        <f t="shared" ref="F11:F23" si="2">D11*E11</f>
        <v>2700</v>
      </c>
      <c r="G11" s="9">
        <f t="shared" ref="G11:G23" si="3">F11*1.21</f>
        <v>3267</v>
      </c>
      <c r="H11" s="4" t="s">
        <v>88</v>
      </c>
    </row>
    <row r="12" spans="1:8" s="22" customFormat="1" ht="56" x14ac:dyDescent="0.3">
      <c r="A12" s="4">
        <v>9</v>
      </c>
      <c r="B12" s="107" t="s">
        <v>41</v>
      </c>
      <c r="C12" s="6">
        <v>2026</v>
      </c>
      <c r="D12" s="108">
        <v>300</v>
      </c>
      <c r="E12" s="109">
        <v>1</v>
      </c>
      <c r="F12" s="10">
        <f t="shared" si="2"/>
        <v>300</v>
      </c>
      <c r="G12" s="104">
        <f t="shared" si="3"/>
        <v>363</v>
      </c>
      <c r="H12" s="24" t="s">
        <v>77</v>
      </c>
    </row>
    <row r="13" spans="1:8" s="22" customFormat="1" ht="14" x14ac:dyDescent="0.3">
      <c r="A13" s="4">
        <v>10</v>
      </c>
      <c r="B13" s="107" t="s">
        <v>42</v>
      </c>
      <c r="C13" s="6">
        <v>2026</v>
      </c>
      <c r="D13" s="108">
        <v>500</v>
      </c>
      <c r="E13" s="109">
        <v>1</v>
      </c>
      <c r="F13" s="10">
        <f>D13*E13</f>
        <v>500</v>
      </c>
      <c r="G13" s="104">
        <f t="shared" si="3"/>
        <v>605</v>
      </c>
      <c r="H13" s="24" t="s">
        <v>77</v>
      </c>
    </row>
    <row r="14" spans="1:8" s="22" customFormat="1" ht="70" x14ac:dyDescent="0.3">
      <c r="A14" s="12">
        <v>11</v>
      </c>
      <c r="B14" s="95" t="s">
        <v>43</v>
      </c>
      <c r="C14" s="6">
        <v>2026</v>
      </c>
      <c r="D14" s="32">
        <v>7000</v>
      </c>
      <c r="E14" s="31">
        <v>1</v>
      </c>
      <c r="F14" s="10">
        <f t="shared" si="2"/>
        <v>7000</v>
      </c>
      <c r="G14" s="104">
        <f t="shared" si="3"/>
        <v>8470</v>
      </c>
      <c r="H14" s="24" t="s">
        <v>77</v>
      </c>
    </row>
    <row r="15" spans="1:8" s="22" customFormat="1" ht="56" x14ac:dyDescent="0.3">
      <c r="A15" s="12">
        <v>12</v>
      </c>
      <c r="B15" s="95" t="s">
        <v>44</v>
      </c>
      <c r="C15" s="6">
        <v>2026</v>
      </c>
      <c r="D15" s="32">
        <v>13000</v>
      </c>
      <c r="E15" s="31">
        <v>1</v>
      </c>
      <c r="F15" s="10">
        <f t="shared" si="2"/>
        <v>13000</v>
      </c>
      <c r="G15" s="104">
        <f t="shared" si="3"/>
        <v>15730</v>
      </c>
      <c r="H15" s="24" t="s">
        <v>53</v>
      </c>
    </row>
    <row r="16" spans="1:8" s="22" customFormat="1" ht="42" x14ac:dyDescent="0.3">
      <c r="A16" s="12">
        <v>13</v>
      </c>
      <c r="B16" s="95" t="s">
        <v>45</v>
      </c>
      <c r="C16" s="6">
        <v>2026</v>
      </c>
      <c r="D16" s="32">
        <v>4000</v>
      </c>
      <c r="E16" s="31">
        <v>1</v>
      </c>
      <c r="F16" s="10">
        <f t="shared" si="2"/>
        <v>4000</v>
      </c>
      <c r="G16" s="104">
        <f t="shared" si="3"/>
        <v>4840</v>
      </c>
      <c r="H16" s="24" t="s">
        <v>53</v>
      </c>
    </row>
    <row r="17" spans="1:9" s="22" customFormat="1" ht="28" x14ac:dyDescent="0.3">
      <c r="A17" s="4">
        <v>14</v>
      </c>
      <c r="B17" s="107" t="s">
        <v>81</v>
      </c>
      <c r="C17" s="6">
        <v>2026</v>
      </c>
      <c r="D17" s="108">
        <v>13000</v>
      </c>
      <c r="E17" s="109">
        <v>1</v>
      </c>
      <c r="F17" s="10">
        <f t="shared" si="2"/>
        <v>13000</v>
      </c>
      <c r="G17" s="104">
        <f t="shared" si="3"/>
        <v>15730</v>
      </c>
      <c r="H17" s="24" t="s">
        <v>54</v>
      </c>
    </row>
    <row r="18" spans="1:9" s="22" customFormat="1" ht="28" x14ac:dyDescent="0.3">
      <c r="A18" s="12">
        <v>15</v>
      </c>
      <c r="B18" s="95" t="s">
        <v>46</v>
      </c>
      <c r="C18" s="6">
        <v>2026</v>
      </c>
      <c r="D18" s="32">
        <v>4000</v>
      </c>
      <c r="E18" s="31">
        <v>2</v>
      </c>
      <c r="F18" s="10">
        <f t="shared" si="2"/>
        <v>8000</v>
      </c>
      <c r="G18" s="104">
        <f t="shared" si="3"/>
        <v>9680</v>
      </c>
      <c r="H18" s="24" t="s">
        <v>77</v>
      </c>
    </row>
    <row r="19" spans="1:9" s="22" customFormat="1" ht="42" x14ac:dyDescent="0.3">
      <c r="A19" s="12">
        <v>16</v>
      </c>
      <c r="B19" s="95" t="s">
        <v>47</v>
      </c>
      <c r="C19" s="6">
        <v>2026</v>
      </c>
      <c r="D19" s="32">
        <v>25000</v>
      </c>
      <c r="E19" s="31">
        <v>1</v>
      </c>
      <c r="F19" s="10">
        <f t="shared" si="2"/>
        <v>25000</v>
      </c>
      <c r="G19" s="104">
        <f t="shared" si="3"/>
        <v>30250</v>
      </c>
      <c r="H19" s="24" t="s">
        <v>52</v>
      </c>
    </row>
    <row r="20" spans="1:9" s="22" customFormat="1" ht="70" x14ac:dyDescent="0.3">
      <c r="A20" s="12">
        <v>17</v>
      </c>
      <c r="B20" s="95" t="s">
        <v>48</v>
      </c>
      <c r="C20" s="6">
        <v>2026</v>
      </c>
      <c r="D20" s="32">
        <v>25000</v>
      </c>
      <c r="E20" s="31">
        <v>1</v>
      </c>
      <c r="F20" s="10">
        <f t="shared" si="2"/>
        <v>25000</v>
      </c>
      <c r="G20" s="104">
        <f t="shared" si="3"/>
        <v>30250</v>
      </c>
      <c r="H20" s="24" t="s">
        <v>55</v>
      </c>
    </row>
    <row r="21" spans="1:9" s="22" customFormat="1" ht="56" x14ac:dyDescent="0.3">
      <c r="A21" s="12">
        <v>18</v>
      </c>
      <c r="B21" s="95" t="s">
        <v>49</v>
      </c>
      <c r="C21" s="6">
        <v>2027</v>
      </c>
      <c r="D21" s="32">
        <v>40000</v>
      </c>
      <c r="E21" s="31">
        <v>1</v>
      </c>
      <c r="F21" s="10">
        <f t="shared" si="2"/>
        <v>40000</v>
      </c>
      <c r="G21" s="104">
        <f t="shared" si="3"/>
        <v>48400</v>
      </c>
      <c r="H21" s="24" t="s">
        <v>56</v>
      </c>
    </row>
    <row r="22" spans="1:9" s="22" customFormat="1" ht="98" x14ac:dyDescent="0.3">
      <c r="A22" s="12">
        <v>19</v>
      </c>
      <c r="B22" s="95" t="s">
        <v>50</v>
      </c>
      <c r="C22" s="6">
        <v>2027</v>
      </c>
      <c r="D22" s="32">
        <v>300000</v>
      </c>
      <c r="E22" s="31">
        <v>1</v>
      </c>
      <c r="F22" s="10">
        <f t="shared" si="2"/>
        <v>300000</v>
      </c>
      <c r="G22" s="104">
        <f t="shared" si="3"/>
        <v>363000</v>
      </c>
      <c r="H22" s="24" t="s">
        <v>57</v>
      </c>
    </row>
    <row r="23" spans="1:9" s="22" customFormat="1" ht="42" x14ac:dyDescent="0.3">
      <c r="A23" s="12">
        <v>20</v>
      </c>
      <c r="B23" s="90" t="s">
        <v>51</v>
      </c>
      <c r="C23" s="6">
        <v>2027</v>
      </c>
      <c r="D23" s="33">
        <v>40000</v>
      </c>
      <c r="E23" s="34">
        <v>1</v>
      </c>
      <c r="F23" s="10">
        <f t="shared" si="2"/>
        <v>40000</v>
      </c>
      <c r="G23" s="104">
        <f t="shared" si="3"/>
        <v>48400</v>
      </c>
      <c r="H23" s="24" t="s">
        <v>77</v>
      </c>
      <c r="I23" s="35"/>
    </row>
    <row r="24" spans="1:9" x14ac:dyDescent="0.35">
      <c r="C24" s="38"/>
      <c r="F24" s="1" t="s">
        <v>26</v>
      </c>
      <c r="G24" s="105">
        <f>SUM(G4:G23)</f>
        <v>599034.69999999995</v>
      </c>
      <c r="H24" s="59"/>
    </row>
    <row r="25" spans="1:9" x14ac:dyDescent="0.35">
      <c r="C25" s="38"/>
      <c r="G25" s="99"/>
    </row>
  </sheetData>
  <pageMargins left="0.7" right="0.7" top="0.75" bottom="0.75" header="0.3" footer="0.3"/>
  <pageSetup paperSize="9" scale="49" orientation="portrait" verticalDpi="0" r:id="rId1"/>
  <colBreaks count="1" manualBreakCount="1">
    <brk id="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D1533-6D35-4DD8-BC03-9A04C43B29C9}">
  <dimension ref="A2:G10"/>
  <sheetViews>
    <sheetView view="pageBreakPreview" zoomScaleNormal="100" zoomScaleSheetLayoutView="100" workbookViewId="0">
      <selection activeCell="E7" sqref="E7"/>
    </sheetView>
  </sheetViews>
  <sheetFormatPr defaultColWidth="8.6328125" defaultRowHeight="14" x14ac:dyDescent="0.3"/>
  <cols>
    <col min="1" max="1" width="31.6328125" style="48" customWidth="1"/>
    <col min="2" max="2" width="8.6328125" style="48"/>
    <col min="3" max="3" width="10.6328125" style="48" customWidth="1"/>
    <col min="4" max="4" width="8.6328125" style="48"/>
    <col min="5" max="5" width="22.6328125" style="48" customWidth="1"/>
    <col min="6" max="6" width="23.6328125" style="48" customWidth="1"/>
    <col min="7" max="7" width="46.6328125" style="48" customWidth="1"/>
    <col min="8" max="16384" width="8.6328125" style="48"/>
  </cols>
  <sheetData>
    <row r="2" spans="1:7" ht="20.5" x14ac:dyDescent="0.45">
      <c r="A2" s="112" t="s">
        <v>72</v>
      </c>
    </row>
    <row r="3" spans="1:7" ht="15.5" x14ac:dyDescent="0.35">
      <c r="A3" s="96" t="s">
        <v>61</v>
      </c>
      <c r="B3" s="97" t="s">
        <v>74</v>
      </c>
      <c r="C3" s="97" t="s">
        <v>91</v>
      </c>
      <c r="D3" s="97" t="s">
        <v>75</v>
      </c>
      <c r="E3" s="97" t="s">
        <v>92</v>
      </c>
      <c r="F3" s="97" t="s">
        <v>93</v>
      </c>
      <c r="G3" s="97" t="s">
        <v>60</v>
      </c>
    </row>
    <row r="4" spans="1:7" s="22" customFormat="1" ht="28" x14ac:dyDescent="0.3">
      <c r="A4" s="40" t="s">
        <v>27</v>
      </c>
      <c r="B4" s="41">
        <v>2027</v>
      </c>
      <c r="C4" s="42">
        <v>36000</v>
      </c>
      <c r="D4" s="43" t="s">
        <v>6</v>
      </c>
      <c r="E4" s="44">
        <f t="shared" ref="E4:E9" si="0">C4*D4</f>
        <v>36000</v>
      </c>
      <c r="F4" s="45">
        <f t="shared" ref="F4:F9" si="1">E4*1.21</f>
        <v>43560</v>
      </c>
      <c r="G4" s="11" t="s">
        <v>28</v>
      </c>
    </row>
    <row r="5" spans="1:7" s="22" customFormat="1" ht="56" x14ac:dyDescent="0.3">
      <c r="A5" s="40" t="s">
        <v>29</v>
      </c>
      <c r="B5" s="6">
        <v>2027</v>
      </c>
      <c r="C5" s="42">
        <v>30000</v>
      </c>
      <c r="D5" s="43" t="s">
        <v>6</v>
      </c>
      <c r="E5" s="44">
        <f t="shared" si="0"/>
        <v>30000</v>
      </c>
      <c r="F5" s="45">
        <f t="shared" si="1"/>
        <v>36300</v>
      </c>
      <c r="G5" s="11" t="s">
        <v>87</v>
      </c>
    </row>
    <row r="6" spans="1:7" s="22" customFormat="1" ht="28" x14ac:dyDescent="0.3">
      <c r="A6" s="40" t="s">
        <v>30</v>
      </c>
      <c r="B6" s="6">
        <v>2027</v>
      </c>
      <c r="C6" s="46">
        <v>726</v>
      </c>
      <c r="D6" s="43" t="s">
        <v>0</v>
      </c>
      <c r="E6" s="42">
        <f t="shared" si="0"/>
        <v>2904</v>
      </c>
      <c r="F6" s="45">
        <f t="shared" si="1"/>
        <v>3513.8399999999997</v>
      </c>
      <c r="G6" s="47" t="s">
        <v>85</v>
      </c>
    </row>
    <row r="7" spans="1:7" s="3" customFormat="1" ht="112.5" x14ac:dyDescent="0.35">
      <c r="A7" s="36" t="s">
        <v>34</v>
      </c>
      <c r="B7" s="6">
        <v>2027</v>
      </c>
      <c r="C7" s="37">
        <v>650</v>
      </c>
      <c r="D7" s="34">
        <v>4</v>
      </c>
      <c r="E7" s="10">
        <f t="shared" si="0"/>
        <v>2600</v>
      </c>
      <c r="F7" s="16">
        <f t="shared" si="1"/>
        <v>3146</v>
      </c>
      <c r="G7" s="12" t="s">
        <v>23</v>
      </c>
    </row>
    <row r="8" spans="1:7" s="3" customFormat="1" ht="28" x14ac:dyDescent="0.35">
      <c r="A8" s="5" t="s">
        <v>24</v>
      </c>
      <c r="B8" s="6">
        <v>2026</v>
      </c>
      <c r="C8" s="37">
        <v>3000</v>
      </c>
      <c r="D8" s="15">
        <v>1</v>
      </c>
      <c r="E8" s="10">
        <f t="shared" si="0"/>
        <v>3000</v>
      </c>
      <c r="F8" s="16">
        <f t="shared" si="1"/>
        <v>3630</v>
      </c>
      <c r="G8" s="5" t="s">
        <v>25</v>
      </c>
    </row>
    <row r="9" spans="1:7" s="22" customFormat="1" x14ac:dyDescent="0.3">
      <c r="A9" s="93" t="s">
        <v>15</v>
      </c>
      <c r="B9" s="41">
        <v>2026</v>
      </c>
      <c r="C9" s="26">
        <v>750</v>
      </c>
      <c r="D9" s="25">
        <v>1</v>
      </c>
      <c r="E9" s="27">
        <f t="shared" si="0"/>
        <v>750</v>
      </c>
      <c r="F9" s="27">
        <f t="shared" si="1"/>
        <v>907.5</v>
      </c>
      <c r="G9" s="21" t="s">
        <v>86</v>
      </c>
    </row>
    <row r="10" spans="1:7" x14ac:dyDescent="0.3">
      <c r="E10" s="49" t="s">
        <v>26</v>
      </c>
      <c r="F10" s="50">
        <f>SUM(F4:F9)</f>
        <v>91057.34</v>
      </c>
      <c r="G10" s="58"/>
    </row>
  </sheetData>
  <pageMargins left="0.7" right="0.7" top="0.75" bottom="0.75" header="0.3" footer="0.3"/>
  <pageSetup paperSize="9" scale="48" orientation="portrait" verticalDpi="0" r:id="rId1"/>
</worksheet>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Kopsavilkums</vt:lpstr>
      <vt:lpstr>1.Digitalizācija</vt:lpstr>
      <vt:lpstr>2.Darbības nepārtrauktība</vt:lpstr>
      <vt:lpstr>3.Molekulārā patoloģ</vt:lpstr>
      <vt:lpstr>4.Kvalitātes uzlabošana</vt:lpstr>
      <vt:lpstr>'1.Digitalizācija'!Print_Area</vt:lpstr>
      <vt:lpstr>'2.Darbības nepārtrauktība'!Print_Area</vt:lpstr>
      <vt:lpstr>'3.Molekulārā patoloģ'!Print_Area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Anete Baškevica</dc:creator>
  <cp:lastModifiedBy>Anna Timofējeva</cp:lastModifiedBy>
  <cp:lastPrinted>2022-09-16T04:23:47Z</cp:lastPrinted>
  <dcterms:created xsi:type="dcterms:W3CDTF">2022-09-15T17:15:55Z</dcterms:created>
  <dcterms:modified xsi:type="dcterms:W3CDTF">2025-07-11T05:16:16Z</dcterms:modified>
</cp:coreProperties>
</file>