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User\Documents\Jānis_mape\Ugunslietas\Infozinojums_2021\VSS_652_uzd_izpilde\"/>
    </mc:Choice>
  </mc:AlternateContent>
  <xr:revisionPtr revIDLastSave="0" documentId="8_{920530FE-7F15-4E4F-B7F0-FD80349200E8}" xr6:coauthVersionLast="47" xr6:coauthVersionMax="47" xr10:uidLastSave="{00000000-0000-0000-0000-000000000000}"/>
  <bookViews>
    <workbookView xWindow="780" yWindow="780" windowWidth="16725" windowHeight="15420" xr2:uid="{00000000-000D-0000-FFFF-FFFF00000000}"/>
  </bookViews>
  <sheets>
    <sheet name="Sheet1" sheetId="1" r:id="rId1"/>
  </sheets>
  <definedNames>
    <definedName name="_xlnm._FilterDatabase" localSheetId="0" hidden="1">Sheet1!$A$2:$L$85</definedName>
    <definedName name="_xlnm.Print_Titles" localSheetId="0">Sheet1!$2:$2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0" i="1" l="1"/>
  <c r="H92" i="1" s="1"/>
  <c r="I43" i="1" l="1"/>
  <c r="J43" i="1"/>
  <c r="K43" i="1" s="1"/>
  <c r="M43" i="1" s="1"/>
  <c r="N43" i="1" s="1"/>
  <c r="L43" i="1"/>
  <c r="G43" i="1"/>
  <c r="I48" i="1"/>
  <c r="J48" i="1"/>
  <c r="K48" i="1" s="1"/>
  <c r="M48" i="1" s="1"/>
  <c r="N48" i="1" s="1"/>
  <c r="L48" i="1"/>
  <c r="G48" i="1"/>
  <c r="O43" i="1" l="1"/>
  <c r="O48" i="1"/>
  <c r="L25" i="1" l="1"/>
  <c r="J25" i="1"/>
  <c r="K25" i="1" s="1"/>
  <c r="M25" i="1" s="1"/>
  <c r="N25" i="1" s="1"/>
  <c r="I25" i="1"/>
  <c r="G25" i="1"/>
  <c r="L73" i="1"/>
  <c r="J73" i="1"/>
  <c r="K73" i="1" s="1"/>
  <c r="M73" i="1" s="1"/>
  <c r="N73" i="1" s="1"/>
  <c r="I73" i="1"/>
  <c r="G73" i="1"/>
  <c r="I66" i="1"/>
  <c r="J66" i="1"/>
  <c r="K66" i="1" s="1"/>
  <c r="M66" i="1" s="1"/>
  <c r="N66" i="1" s="1"/>
  <c r="L66" i="1"/>
  <c r="G66" i="1"/>
  <c r="I41" i="1"/>
  <c r="J41" i="1"/>
  <c r="K41" i="1" s="1"/>
  <c r="M41" i="1" s="1"/>
  <c r="N41" i="1" s="1"/>
  <c r="L41" i="1"/>
  <c r="G41" i="1"/>
  <c r="I22" i="1"/>
  <c r="J22" i="1"/>
  <c r="K22" i="1" s="1"/>
  <c r="M22" i="1" s="1"/>
  <c r="N22" i="1" s="1"/>
  <c r="L22" i="1"/>
  <c r="G22" i="1"/>
  <c r="O25" i="1" l="1"/>
  <c r="O73" i="1"/>
  <c r="O66" i="1"/>
  <c r="O41" i="1"/>
  <c r="O22" i="1"/>
  <c r="I15" i="1" l="1"/>
  <c r="J15" i="1"/>
  <c r="K15" i="1" s="1"/>
  <c r="M15" i="1" s="1"/>
  <c r="N15" i="1" s="1"/>
  <c r="L15" i="1"/>
  <c r="G15" i="1"/>
  <c r="O15" i="1" l="1"/>
  <c r="J5" i="1"/>
  <c r="J6" i="1"/>
  <c r="J7" i="1"/>
  <c r="J8" i="1"/>
  <c r="J9" i="1"/>
  <c r="J10" i="1"/>
  <c r="J11" i="1"/>
  <c r="J12" i="1"/>
  <c r="J13" i="1"/>
  <c r="J14" i="1"/>
  <c r="J16" i="1"/>
  <c r="J17" i="1"/>
  <c r="J18" i="1"/>
  <c r="J19" i="1"/>
  <c r="J20" i="1"/>
  <c r="J21" i="1"/>
  <c r="J23" i="1"/>
  <c r="J24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2" i="1"/>
  <c r="J44" i="1"/>
  <c r="J45" i="1"/>
  <c r="J46" i="1"/>
  <c r="J47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7" i="1"/>
  <c r="J68" i="1"/>
  <c r="J69" i="1"/>
  <c r="J70" i="1"/>
  <c r="J71" i="1"/>
  <c r="J72" i="1"/>
  <c r="J74" i="1"/>
  <c r="J75" i="1"/>
  <c r="J76" i="1"/>
  <c r="J77" i="1"/>
  <c r="J78" i="1"/>
  <c r="J79" i="1"/>
  <c r="J80" i="1"/>
  <c r="J81" i="1"/>
  <c r="J82" i="1"/>
  <c r="J4" i="1"/>
  <c r="E83" i="1" l="1"/>
  <c r="L5" i="1" l="1"/>
  <c r="L6" i="1"/>
  <c r="L7" i="1"/>
  <c r="L8" i="1"/>
  <c r="L9" i="1"/>
  <c r="L10" i="1"/>
  <c r="L11" i="1"/>
  <c r="L12" i="1"/>
  <c r="L13" i="1"/>
  <c r="L14" i="1"/>
  <c r="L16" i="1"/>
  <c r="L17" i="1"/>
  <c r="L18" i="1"/>
  <c r="L19" i="1"/>
  <c r="L20" i="1"/>
  <c r="L21" i="1"/>
  <c r="L23" i="1"/>
  <c r="L24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2" i="1"/>
  <c r="L44" i="1"/>
  <c r="L45" i="1"/>
  <c r="L46" i="1"/>
  <c r="L47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7" i="1"/>
  <c r="L68" i="1"/>
  <c r="L69" i="1"/>
  <c r="L70" i="1"/>
  <c r="L71" i="1"/>
  <c r="L72" i="1"/>
  <c r="L74" i="1"/>
  <c r="L75" i="1"/>
  <c r="L76" i="1"/>
  <c r="L77" i="1"/>
  <c r="L78" i="1"/>
  <c r="L79" i="1"/>
  <c r="L80" i="1"/>
  <c r="L81" i="1"/>
  <c r="L82" i="1"/>
  <c r="L4" i="1"/>
  <c r="I14" i="1"/>
  <c r="K14" i="1"/>
  <c r="M14" i="1" s="1"/>
  <c r="G14" i="1"/>
  <c r="K77" i="1"/>
  <c r="M77" i="1" s="1"/>
  <c r="I77" i="1"/>
  <c r="G77" i="1"/>
  <c r="K81" i="1"/>
  <c r="M81" i="1" s="1"/>
  <c r="K82" i="1"/>
  <c r="M82" i="1" s="1"/>
  <c r="I78" i="1"/>
  <c r="I79" i="1"/>
  <c r="I80" i="1"/>
  <c r="I81" i="1"/>
  <c r="I82" i="1"/>
  <c r="G78" i="1"/>
  <c r="G79" i="1"/>
  <c r="G80" i="1"/>
  <c r="G81" i="1"/>
  <c r="G82" i="1"/>
  <c r="K69" i="1"/>
  <c r="M69" i="1" s="1"/>
  <c r="K70" i="1"/>
  <c r="M70" i="1" s="1"/>
  <c r="K71" i="1"/>
  <c r="M71" i="1" s="1"/>
  <c r="K72" i="1"/>
  <c r="M72" i="1" s="1"/>
  <c r="K74" i="1"/>
  <c r="M74" i="1" s="1"/>
  <c r="K75" i="1"/>
  <c r="M75" i="1" s="1"/>
  <c r="K76" i="1"/>
  <c r="M76" i="1" s="1"/>
  <c r="K78" i="1"/>
  <c r="M78" i="1" s="1"/>
  <c r="K79" i="1"/>
  <c r="M79" i="1" s="1"/>
  <c r="K80" i="1"/>
  <c r="M80" i="1" s="1"/>
  <c r="I69" i="1"/>
  <c r="I70" i="1"/>
  <c r="I71" i="1"/>
  <c r="I72" i="1"/>
  <c r="I74" i="1"/>
  <c r="I75" i="1"/>
  <c r="I76" i="1"/>
  <c r="G69" i="1"/>
  <c r="G70" i="1"/>
  <c r="G71" i="1"/>
  <c r="G72" i="1"/>
  <c r="G74" i="1"/>
  <c r="G75" i="1"/>
  <c r="G76" i="1"/>
  <c r="K6" i="1"/>
  <c r="M6" i="1" s="1"/>
  <c r="K7" i="1"/>
  <c r="M7" i="1" s="1"/>
  <c r="N7" i="1" s="1"/>
  <c r="K8" i="1"/>
  <c r="M8" i="1" s="1"/>
  <c r="I6" i="1"/>
  <c r="I7" i="1"/>
  <c r="I8" i="1"/>
  <c r="G6" i="1"/>
  <c r="G7" i="1"/>
  <c r="G8" i="1"/>
  <c r="K59" i="1"/>
  <c r="M59" i="1" s="1"/>
  <c r="K60" i="1"/>
  <c r="M60" i="1" s="1"/>
  <c r="K61" i="1"/>
  <c r="M61" i="1" s="1"/>
  <c r="K62" i="1"/>
  <c r="M62" i="1" s="1"/>
  <c r="K63" i="1"/>
  <c r="M63" i="1" s="1"/>
  <c r="K64" i="1"/>
  <c r="M64" i="1" s="1"/>
  <c r="K65" i="1"/>
  <c r="M65" i="1" s="1"/>
  <c r="K67" i="1"/>
  <c r="M67" i="1" s="1"/>
  <c r="K68" i="1"/>
  <c r="M68" i="1" s="1"/>
  <c r="I59" i="1"/>
  <c r="I60" i="1"/>
  <c r="I61" i="1"/>
  <c r="I62" i="1"/>
  <c r="I63" i="1"/>
  <c r="I64" i="1"/>
  <c r="I65" i="1"/>
  <c r="I67" i="1"/>
  <c r="I68" i="1"/>
  <c r="G59" i="1"/>
  <c r="G60" i="1"/>
  <c r="G61" i="1"/>
  <c r="G62" i="1"/>
  <c r="G63" i="1"/>
  <c r="G64" i="1"/>
  <c r="G65" i="1"/>
  <c r="G67" i="1"/>
  <c r="G68" i="1"/>
  <c r="K50" i="1"/>
  <c r="M50" i="1" s="1"/>
  <c r="K51" i="1"/>
  <c r="M51" i="1" s="1"/>
  <c r="K52" i="1"/>
  <c r="M52" i="1" s="1"/>
  <c r="K53" i="1"/>
  <c r="M53" i="1" s="1"/>
  <c r="K54" i="1"/>
  <c r="M54" i="1" s="1"/>
  <c r="K55" i="1"/>
  <c r="M55" i="1" s="1"/>
  <c r="K56" i="1"/>
  <c r="M56" i="1" s="1"/>
  <c r="K57" i="1"/>
  <c r="M57" i="1" s="1"/>
  <c r="K58" i="1"/>
  <c r="M58" i="1" s="1"/>
  <c r="I50" i="1"/>
  <c r="I51" i="1"/>
  <c r="I52" i="1"/>
  <c r="I53" i="1"/>
  <c r="I54" i="1"/>
  <c r="I55" i="1"/>
  <c r="I56" i="1"/>
  <c r="I57" i="1"/>
  <c r="I58" i="1"/>
  <c r="G50" i="1"/>
  <c r="G51" i="1"/>
  <c r="G52" i="1"/>
  <c r="G53" i="1"/>
  <c r="G54" i="1"/>
  <c r="G55" i="1"/>
  <c r="G56" i="1"/>
  <c r="G57" i="1"/>
  <c r="G58" i="1"/>
  <c r="K39" i="1"/>
  <c r="M39" i="1" s="1"/>
  <c r="I39" i="1"/>
  <c r="G39" i="1"/>
  <c r="I5" i="1"/>
  <c r="K5" i="1"/>
  <c r="M5" i="1" s="1"/>
  <c r="K40" i="1"/>
  <c r="M40" i="1" s="1"/>
  <c r="K42" i="1"/>
  <c r="M42" i="1" s="1"/>
  <c r="K44" i="1"/>
  <c r="M44" i="1" s="1"/>
  <c r="K45" i="1"/>
  <c r="M45" i="1" s="1"/>
  <c r="K46" i="1"/>
  <c r="M46" i="1" s="1"/>
  <c r="K47" i="1"/>
  <c r="M47" i="1" s="1"/>
  <c r="K49" i="1"/>
  <c r="M49" i="1" s="1"/>
  <c r="I40" i="1"/>
  <c r="I42" i="1"/>
  <c r="I44" i="1"/>
  <c r="I45" i="1"/>
  <c r="I46" i="1"/>
  <c r="I47" i="1"/>
  <c r="I49" i="1"/>
  <c r="G40" i="1"/>
  <c r="G42" i="1"/>
  <c r="G44" i="1"/>
  <c r="G45" i="1"/>
  <c r="G46" i="1"/>
  <c r="G47" i="1"/>
  <c r="G49" i="1"/>
  <c r="K35" i="1"/>
  <c r="M35" i="1" s="1"/>
  <c r="K36" i="1"/>
  <c r="M36" i="1" s="1"/>
  <c r="K37" i="1"/>
  <c r="M37" i="1" s="1"/>
  <c r="K38" i="1"/>
  <c r="M38" i="1" s="1"/>
  <c r="I36" i="1"/>
  <c r="I37" i="1"/>
  <c r="I38" i="1"/>
  <c r="G33" i="1"/>
  <c r="G34" i="1"/>
  <c r="G35" i="1"/>
  <c r="G36" i="1"/>
  <c r="G37" i="1"/>
  <c r="G38" i="1"/>
  <c r="G5" i="1"/>
  <c r="K16" i="1"/>
  <c r="M16" i="1" s="1"/>
  <c r="I16" i="1"/>
  <c r="G16" i="1"/>
  <c r="K13" i="1"/>
  <c r="M13" i="1" s="1"/>
  <c r="I13" i="1"/>
  <c r="G13" i="1"/>
  <c r="K12" i="1"/>
  <c r="M12" i="1" s="1"/>
  <c r="I12" i="1"/>
  <c r="G12" i="1"/>
  <c r="K11" i="1"/>
  <c r="M11" i="1" s="1"/>
  <c r="I11" i="1"/>
  <c r="G11" i="1"/>
  <c r="K30" i="1"/>
  <c r="M30" i="1" s="1"/>
  <c r="I30" i="1"/>
  <c r="G30" i="1"/>
  <c r="K29" i="1"/>
  <c r="M29" i="1" s="1"/>
  <c r="I29" i="1"/>
  <c r="G29" i="1"/>
  <c r="K28" i="1"/>
  <c r="M28" i="1" s="1"/>
  <c r="I28" i="1"/>
  <c r="G28" i="1"/>
  <c r="K27" i="1"/>
  <c r="M27" i="1" s="1"/>
  <c r="I27" i="1"/>
  <c r="G27" i="1"/>
  <c r="K9" i="1"/>
  <c r="M9" i="1" s="1"/>
  <c r="K10" i="1"/>
  <c r="M10" i="1" s="1"/>
  <c r="K17" i="1"/>
  <c r="M17" i="1" s="1"/>
  <c r="K18" i="1"/>
  <c r="M18" i="1" s="1"/>
  <c r="K19" i="1"/>
  <c r="M19" i="1" s="1"/>
  <c r="K20" i="1"/>
  <c r="M20" i="1" s="1"/>
  <c r="K21" i="1"/>
  <c r="M21" i="1" s="1"/>
  <c r="K23" i="1"/>
  <c r="M23" i="1" s="1"/>
  <c r="K24" i="1"/>
  <c r="M24" i="1" s="1"/>
  <c r="K26" i="1"/>
  <c r="M26" i="1" s="1"/>
  <c r="K31" i="1"/>
  <c r="M31" i="1" s="1"/>
  <c r="K32" i="1"/>
  <c r="M32" i="1" s="1"/>
  <c r="K33" i="1"/>
  <c r="M33" i="1" s="1"/>
  <c r="K34" i="1"/>
  <c r="M34" i="1" s="1"/>
  <c r="I4" i="1"/>
  <c r="I9" i="1"/>
  <c r="I10" i="1"/>
  <c r="I17" i="1"/>
  <c r="I18" i="1"/>
  <c r="I19" i="1"/>
  <c r="I20" i="1"/>
  <c r="I21" i="1"/>
  <c r="I23" i="1"/>
  <c r="I24" i="1"/>
  <c r="I26" i="1"/>
  <c r="I31" i="1"/>
  <c r="I32" i="1"/>
  <c r="I33" i="1"/>
  <c r="I34" i="1"/>
  <c r="I35" i="1"/>
  <c r="G4" i="1"/>
  <c r="G9" i="1"/>
  <c r="G10" i="1"/>
  <c r="G17" i="1"/>
  <c r="G18" i="1"/>
  <c r="G19" i="1"/>
  <c r="G20" i="1"/>
  <c r="G21" i="1"/>
  <c r="G23" i="1"/>
  <c r="G24" i="1"/>
  <c r="G26" i="1"/>
  <c r="G31" i="1"/>
  <c r="G32" i="1"/>
  <c r="N32" i="1" l="1"/>
  <c r="O32" i="1" s="1"/>
  <c r="N23" i="1"/>
  <c r="O23" i="1" s="1"/>
  <c r="N18" i="1"/>
  <c r="O18" i="1" s="1"/>
  <c r="N13" i="1"/>
  <c r="O13" i="1" s="1"/>
  <c r="N49" i="1"/>
  <c r="O49" i="1" s="1"/>
  <c r="N44" i="1"/>
  <c r="O44" i="1" s="1"/>
  <c r="N52" i="1"/>
  <c r="O52" i="1" s="1"/>
  <c r="N60" i="1"/>
  <c r="O60" i="1" s="1"/>
  <c r="N76" i="1"/>
  <c r="O76" i="1" s="1"/>
  <c r="N12" i="1"/>
  <c r="O12" i="1" s="1"/>
  <c r="N63" i="1"/>
  <c r="O63" i="1" s="1"/>
  <c r="N29" i="1"/>
  <c r="O29" i="1" s="1"/>
  <c r="N36" i="1"/>
  <c r="O36" i="1" s="1"/>
  <c r="N56" i="1"/>
  <c r="O56" i="1" s="1"/>
  <c r="N64" i="1"/>
  <c r="O64" i="1" s="1"/>
  <c r="N8" i="1"/>
  <c r="O8" i="1" s="1"/>
  <c r="N71" i="1"/>
  <c r="O71" i="1" s="1"/>
  <c r="N31" i="1"/>
  <c r="O31" i="1" s="1"/>
  <c r="N17" i="1"/>
  <c r="O17" i="1" s="1"/>
  <c r="N28" i="1"/>
  <c r="O28" i="1" s="1"/>
  <c r="N35" i="1"/>
  <c r="O35" i="1" s="1"/>
  <c r="N47" i="1"/>
  <c r="O47" i="1" s="1"/>
  <c r="N42" i="1"/>
  <c r="O42" i="1" s="1"/>
  <c r="N55" i="1"/>
  <c r="O55" i="1" s="1"/>
  <c r="N68" i="1"/>
  <c r="O68" i="1" s="1"/>
  <c r="N59" i="1"/>
  <c r="O59" i="1" s="1"/>
  <c r="N80" i="1"/>
  <c r="O80" i="1" s="1"/>
  <c r="N75" i="1"/>
  <c r="O75" i="1" s="1"/>
  <c r="N70" i="1"/>
  <c r="O70" i="1" s="1"/>
  <c r="N82" i="1"/>
  <c r="O82" i="1" s="1"/>
  <c r="N34" i="1"/>
  <c r="O34" i="1" s="1"/>
  <c r="N26" i="1"/>
  <c r="O26" i="1" s="1"/>
  <c r="N20" i="1"/>
  <c r="O20" i="1" s="1"/>
  <c r="N10" i="1"/>
  <c r="O10" i="1" s="1"/>
  <c r="N27" i="1"/>
  <c r="O27" i="1" s="1"/>
  <c r="N11" i="1"/>
  <c r="O11" i="1" s="1"/>
  <c r="N38" i="1"/>
  <c r="O38" i="1" s="1"/>
  <c r="N46" i="1"/>
  <c r="O46" i="1" s="1"/>
  <c r="N40" i="1"/>
  <c r="O40" i="1" s="1"/>
  <c r="N58" i="1"/>
  <c r="O58" i="1" s="1"/>
  <c r="N54" i="1"/>
  <c r="O54" i="1" s="1"/>
  <c r="N50" i="1"/>
  <c r="O50" i="1" s="1"/>
  <c r="N67" i="1"/>
  <c r="O67" i="1" s="1"/>
  <c r="N62" i="1"/>
  <c r="O62" i="1" s="1"/>
  <c r="N6" i="1"/>
  <c r="O6" i="1" s="1"/>
  <c r="N79" i="1"/>
  <c r="O79" i="1" s="1"/>
  <c r="N74" i="1"/>
  <c r="O74" i="1" s="1"/>
  <c r="N69" i="1"/>
  <c r="O69" i="1" s="1"/>
  <c r="N81" i="1"/>
  <c r="O81" i="1" s="1"/>
  <c r="N21" i="1"/>
  <c r="O21" i="1" s="1"/>
  <c r="N51" i="1"/>
  <c r="O51" i="1" s="1"/>
  <c r="N77" i="1"/>
  <c r="O77" i="1" s="1"/>
  <c r="N33" i="1"/>
  <c r="O33" i="1" s="1"/>
  <c r="N24" i="1"/>
  <c r="O24" i="1" s="1"/>
  <c r="N19" i="1"/>
  <c r="O19" i="1" s="1"/>
  <c r="N9" i="1"/>
  <c r="O9" i="1" s="1"/>
  <c r="N16" i="1"/>
  <c r="O16" i="1" s="1"/>
  <c r="N37" i="1"/>
  <c r="O37" i="1" s="1"/>
  <c r="N45" i="1"/>
  <c r="O45" i="1" s="1"/>
  <c r="N5" i="1"/>
  <c r="O5" i="1" s="1"/>
  <c r="N39" i="1"/>
  <c r="O39" i="1" s="1"/>
  <c r="N57" i="1"/>
  <c r="O57" i="1" s="1"/>
  <c r="N53" i="1"/>
  <c r="O53" i="1" s="1"/>
  <c r="N65" i="1"/>
  <c r="O65" i="1" s="1"/>
  <c r="N61" i="1"/>
  <c r="O61" i="1" s="1"/>
  <c r="N78" i="1"/>
  <c r="O78" i="1" s="1"/>
  <c r="N72" i="1"/>
  <c r="O72" i="1" s="1"/>
  <c r="N14" i="1"/>
  <c r="O14" i="1" s="1"/>
  <c r="N30" i="1"/>
  <c r="O30" i="1" s="1"/>
  <c r="O7" i="1"/>
  <c r="G83" i="1"/>
  <c r="I83" i="1"/>
  <c r="K4" i="1"/>
  <c r="K83" i="1" l="1"/>
  <c r="M4" i="1"/>
  <c r="N4" i="1" s="1"/>
  <c r="M83" i="1" l="1"/>
  <c r="O4" i="1" l="1"/>
  <c r="O83" i="1" s="1"/>
  <c r="N83" i="1"/>
  <c r="O85" i="1" l="1"/>
  <c r="O86" i="1" s="1"/>
</calcChain>
</file>

<file path=xl/sharedStrings.xml><?xml version="1.0" encoding="utf-8"?>
<sst xmlns="http://schemas.openxmlformats.org/spreadsheetml/2006/main" count="386" uniqueCount="95">
  <si>
    <t xml:space="preserve">Amatu saime </t>
  </si>
  <si>
    <t xml:space="preserve">Amatu līmenis attiecīgajā saimē </t>
  </si>
  <si>
    <t xml:space="preserve">Algas grupa </t>
  </si>
  <si>
    <t xml:space="preserve">Kategorija </t>
  </si>
  <si>
    <t xml:space="preserve">Amatu skaits saimē attiecīgajā līmenī </t>
  </si>
  <si>
    <t xml:space="preserve">Esošā darba samaksa vienam nodarbinātajam mēnesī (atbilstoši štatu sarakstam) </t>
  </si>
  <si>
    <t xml:space="preserve">Mēneša algas fonds </t>
  </si>
  <si>
    <t xml:space="preserve">7=(5*6) </t>
  </si>
  <si>
    <t xml:space="preserve">9=(8*5) </t>
  </si>
  <si>
    <t xml:space="preserve">10=(6-8) </t>
  </si>
  <si>
    <t xml:space="preserve">11=(10*5) </t>
  </si>
  <si>
    <t>I</t>
  </si>
  <si>
    <t>13</t>
  </si>
  <si>
    <t>1</t>
  </si>
  <si>
    <t>14</t>
  </si>
  <si>
    <t>2</t>
  </si>
  <si>
    <t>IV</t>
  </si>
  <si>
    <t>5</t>
  </si>
  <si>
    <t>3</t>
  </si>
  <si>
    <t>IVC</t>
  </si>
  <si>
    <t>15</t>
  </si>
  <si>
    <t>12.1</t>
  </si>
  <si>
    <t>IIA</t>
  </si>
  <si>
    <t>9</t>
  </si>
  <si>
    <t>IVB</t>
  </si>
  <si>
    <t>IIIA</t>
  </si>
  <si>
    <t>VA</t>
  </si>
  <si>
    <t>12</t>
  </si>
  <si>
    <t>16</t>
  </si>
  <si>
    <t>IIB</t>
  </si>
  <si>
    <t>11</t>
  </si>
  <si>
    <t>18.3</t>
  </si>
  <si>
    <t>II</t>
  </si>
  <si>
    <t>7</t>
  </si>
  <si>
    <t>III</t>
  </si>
  <si>
    <t>8</t>
  </si>
  <si>
    <t>IVA</t>
  </si>
  <si>
    <t>10</t>
  </si>
  <si>
    <t>19.1</t>
  </si>
  <si>
    <t>19.2</t>
  </si>
  <si>
    <t>19.3</t>
  </si>
  <si>
    <t>19.4</t>
  </si>
  <si>
    <t>19.5</t>
  </si>
  <si>
    <t>19.6</t>
  </si>
  <si>
    <t>21</t>
  </si>
  <si>
    <t>IIIB</t>
  </si>
  <si>
    <t>24</t>
  </si>
  <si>
    <t>26.1</t>
  </si>
  <si>
    <t>V</t>
  </si>
  <si>
    <t>26.3</t>
  </si>
  <si>
    <t>VIB</t>
  </si>
  <si>
    <t>27</t>
  </si>
  <si>
    <t>30</t>
  </si>
  <si>
    <t>35</t>
  </si>
  <si>
    <t>43</t>
  </si>
  <si>
    <t>Kopā</t>
  </si>
  <si>
    <t>x</t>
  </si>
  <si>
    <t>Papildus nepieciešamais algas fonds</t>
  </si>
  <si>
    <t>Papildus nepieciešams kopā</t>
  </si>
  <si>
    <t>Dienestā apstiprinātās amata vietas</t>
  </si>
  <si>
    <t>500</t>
  </si>
  <si>
    <t>IIC</t>
  </si>
  <si>
    <t>940</t>
  </si>
  <si>
    <t>750</t>
  </si>
  <si>
    <t>L.Viļuma, 10.05.2021.</t>
  </si>
  <si>
    <t>1240</t>
  </si>
  <si>
    <t>22</t>
  </si>
  <si>
    <t>1100</t>
  </si>
  <si>
    <t xml:space="preserve">VSAOI 23,59% </t>
  </si>
  <si>
    <t>2021. gada atlīdzības fonds (t.sk. VOSAI, atvaļinājuma pabalsti, citi pabalsti, veselības apdrošināšana)</t>
  </si>
  <si>
    <t>I. Zemture, 18.05.2021.</t>
  </si>
  <si>
    <t>Atvaļinājuma pabalsts</t>
  </si>
  <si>
    <t>1.pielikums</t>
  </si>
  <si>
    <t>Atalgojuma aprēķins nodarbinātajiem kapacitātes stirpināšanai</t>
  </si>
  <si>
    <t>2353,00</t>
  </si>
  <si>
    <t>1382,00</t>
  </si>
  <si>
    <t>1060,00</t>
  </si>
  <si>
    <t>1030,00</t>
  </si>
  <si>
    <t>1120,00</t>
  </si>
  <si>
    <t>1917,00</t>
  </si>
  <si>
    <t>1287,00</t>
  </si>
  <si>
    <t>1150,00</t>
  </si>
  <si>
    <t>1647,00</t>
  </si>
  <si>
    <t>1190,00</t>
  </si>
  <si>
    <t>1115,00</t>
  </si>
  <si>
    <t>1340,00</t>
  </si>
  <si>
    <t>800,00</t>
  </si>
  <si>
    <t>1100,00</t>
  </si>
  <si>
    <t>2264,00</t>
  </si>
  <si>
    <t>620,00</t>
  </si>
  <si>
    <t xml:space="preserve">Maks. pieļaujamā alga vienam nodarbinātajam attiecīgajai saimei, līmenim mēnesī </t>
  </si>
  <si>
    <t xml:space="preserve">Mēneša algas fonds ar maks. algām </t>
  </si>
  <si>
    <t xml:space="preserve">Starpība starp esošo un maks. algu  </t>
  </si>
  <si>
    <t xml:space="preserve">Starpība uz darbinieku skaitu </t>
  </si>
  <si>
    <t xml:space="preserve">% pret maks.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</si>
</sst>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name val="BaltHelvetica"/>
    </font>
    <font>
      <b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6" fillId="0" borderId="0"/>
  </cellStyleXfs>
  <cellXfs count="9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/>
    <xf numFmtId="0" fontId="0" fillId="0" borderId="5" xfId="0" applyFill="1" applyBorder="1" applyAlignment="1">
      <alignment horizontal="center" vertical="center"/>
    </xf>
    <xf numFmtId="0" fontId="0" fillId="0" borderId="0" xfId="0" applyFill="1"/>
    <xf numFmtId="0" fontId="0" fillId="0" borderId="7" xfId="0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1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" fontId="0" fillId="0" borderId="0" xfId="0" applyNumberFormat="1" applyFill="1"/>
    <xf numFmtId="49" fontId="0" fillId="0" borderId="7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0" xfId="0" applyFont="1"/>
    <xf numFmtId="3" fontId="0" fillId="0" borderId="0" xfId="0" applyNumberFormat="1" applyBorder="1" applyAlignment="1">
      <alignment horizontal="center" vertical="center"/>
    </xf>
    <xf numFmtId="1" fontId="0" fillId="3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/>
    </xf>
    <xf numFmtId="1" fontId="0" fillId="2" borderId="6" xfId="0" applyNumberFormat="1" applyFill="1" applyBorder="1" applyAlignment="1">
      <alignment horizontal="center" vertical="center"/>
    </xf>
    <xf numFmtId="1" fontId="0" fillId="2" borderId="4" xfId="0" applyNumberFormat="1" applyFill="1" applyBorder="1" applyAlignment="1">
      <alignment horizontal="center" vertical="center"/>
    </xf>
    <xf numFmtId="1" fontId="0" fillId="2" borderId="9" xfId="0" applyNumberFormat="1" applyFill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" fontId="0" fillId="3" borderId="11" xfId="0" applyNumberFormat="1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" fontId="0" fillId="0" borderId="12" xfId="0" applyNumberFormat="1" applyFill="1" applyBorder="1" applyAlignment="1">
      <alignment horizontal="center" vertical="center"/>
    </xf>
    <xf numFmtId="1" fontId="0" fillId="2" borderId="12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/>
    </xf>
    <xf numFmtId="1" fontId="0" fillId="0" borderId="5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/>
    </xf>
    <xf numFmtId="49" fontId="0" fillId="0" borderId="9" xfId="0" applyNumberFormat="1" applyFill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49" fontId="0" fillId="0" borderId="10" xfId="0" applyNumberFormat="1" applyFill="1" applyBorder="1" applyAlignment="1">
      <alignment horizontal="center"/>
    </xf>
    <xf numFmtId="49" fontId="0" fillId="0" borderId="4" xfId="0" applyNumberFormat="1" applyFill="1" applyBorder="1" applyAlignment="1">
      <alignment horizontal="center"/>
    </xf>
    <xf numFmtId="2" fontId="0" fillId="0" borderId="3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  <xf numFmtId="2" fontId="0" fillId="0" borderId="7" xfId="0" applyNumberFormat="1" applyFill="1" applyBorder="1" applyAlignment="1">
      <alignment horizontal="center"/>
    </xf>
    <xf numFmtId="2" fontId="0" fillId="0" borderId="3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49" fontId="0" fillId="0" borderId="12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Border="1"/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3" fontId="0" fillId="0" borderId="0" xfId="0" applyNumberFormat="1" applyFill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/>
    </xf>
    <xf numFmtId="3" fontId="7" fillId="0" borderId="7" xfId="1" applyNumberFormat="1" applyFont="1" applyBorder="1" applyAlignment="1">
      <alignment horizontal="right" vertical="top" wrapText="1"/>
    </xf>
    <xf numFmtId="2" fontId="0" fillId="0" borderId="0" xfId="0" applyNumberForma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5" fillId="2" borderId="0" xfId="0" applyNumberFormat="1" applyFont="1" applyFill="1"/>
    <xf numFmtId="0" fontId="5" fillId="2" borderId="0" xfId="0" applyFont="1" applyFill="1"/>
    <xf numFmtId="0" fontId="0" fillId="3" borderId="4" xfId="0" applyFill="1" applyBorder="1" applyAlignment="1">
      <alignment horizontal="center" vertical="center"/>
    </xf>
    <xf numFmtId="0" fontId="8" fillId="0" borderId="0" xfId="0" applyFont="1"/>
    <xf numFmtId="0" fontId="9" fillId="0" borderId="0" xfId="0" applyFont="1" applyFill="1" applyAlignment="1">
      <alignment horizontal="left" vertical="center"/>
    </xf>
  </cellXfs>
  <cellStyles count="2">
    <cellStyle name="Normal" xfId="0" builtinId="0"/>
    <cellStyle name="Parastais_FMLikp01_p05_221205_pap_afp_mak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2"/>
  <sheetViews>
    <sheetView tabSelected="1" workbookViewId="0">
      <selection activeCell="A90" sqref="A90"/>
    </sheetView>
  </sheetViews>
  <sheetFormatPr defaultRowHeight="15"/>
  <cols>
    <col min="1" max="1" width="12.42578125" style="79" customWidth="1"/>
    <col min="2" max="2" width="10.5703125" style="79" customWidth="1"/>
    <col min="3" max="3" width="11.28515625" style="79" customWidth="1"/>
    <col min="4" max="4" width="9.5703125" style="79" customWidth="1"/>
    <col min="5" max="5" width="11.140625" style="79" customWidth="1"/>
    <col min="6" max="6" width="14.85546875" style="79" customWidth="1"/>
    <col min="7" max="7" width="12.140625" style="79" customWidth="1"/>
    <col min="8" max="8" width="16.140625" style="79" customWidth="1"/>
    <col min="9" max="9" width="13.140625" style="79" customWidth="1"/>
    <col min="10" max="10" width="10.7109375" style="2" customWidth="1"/>
    <col min="11" max="11" width="12.28515625" style="2" customWidth="1"/>
    <col min="12" max="12" width="9.85546875" style="2" customWidth="1"/>
    <col min="13" max="13" width="12" customWidth="1"/>
    <col min="14" max="14" width="11.28515625" customWidth="1"/>
    <col min="15" max="15" width="12.42578125" customWidth="1"/>
  </cols>
  <sheetData>
    <row r="1" spans="1:16" ht="15.75" thickBot="1">
      <c r="A1" s="89" t="s">
        <v>73</v>
      </c>
      <c r="O1" s="88" t="s">
        <v>72</v>
      </c>
    </row>
    <row r="2" spans="1:16" ht="60.75" thickBot="1">
      <c r="A2" s="49" t="s">
        <v>0</v>
      </c>
      <c r="B2" s="50" t="s">
        <v>1</v>
      </c>
      <c r="C2" s="50" t="s">
        <v>2</v>
      </c>
      <c r="D2" s="50" t="s">
        <v>3</v>
      </c>
      <c r="E2" s="50" t="s">
        <v>4</v>
      </c>
      <c r="F2" s="50" t="s">
        <v>5</v>
      </c>
      <c r="G2" s="50" t="s">
        <v>6</v>
      </c>
      <c r="H2" s="50" t="s">
        <v>90</v>
      </c>
      <c r="I2" s="50" t="s">
        <v>91</v>
      </c>
      <c r="J2" s="1" t="s">
        <v>92</v>
      </c>
      <c r="K2" s="1" t="s">
        <v>93</v>
      </c>
      <c r="L2" s="1" t="s">
        <v>94</v>
      </c>
      <c r="M2" s="31" t="s">
        <v>57</v>
      </c>
      <c r="N2" s="31" t="s">
        <v>68</v>
      </c>
      <c r="O2" s="31" t="s">
        <v>58</v>
      </c>
    </row>
    <row r="3" spans="1:16" ht="15.75" thickBot="1">
      <c r="A3" s="51">
        <v>1</v>
      </c>
      <c r="B3" s="51">
        <v>2</v>
      </c>
      <c r="C3" s="51">
        <v>3</v>
      </c>
      <c r="D3" s="51">
        <v>4</v>
      </c>
      <c r="E3" s="51">
        <v>5</v>
      </c>
      <c r="F3" s="51">
        <v>6</v>
      </c>
      <c r="G3" s="51" t="s">
        <v>7</v>
      </c>
      <c r="H3" s="51">
        <v>8</v>
      </c>
      <c r="I3" s="51" t="s">
        <v>8</v>
      </c>
      <c r="J3" s="3" t="s">
        <v>9</v>
      </c>
      <c r="K3" s="3" t="s">
        <v>10</v>
      </c>
      <c r="L3" s="3">
        <v>12</v>
      </c>
      <c r="M3" s="32">
        <v>13</v>
      </c>
      <c r="N3" s="32">
        <v>14</v>
      </c>
      <c r="O3" s="32">
        <v>15</v>
      </c>
    </row>
    <row r="4" spans="1:16" s="10" customFormat="1">
      <c r="A4" s="52" t="s">
        <v>13</v>
      </c>
      <c r="B4" s="52" t="s">
        <v>19</v>
      </c>
      <c r="C4" s="52" t="s">
        <v>20</v>
      </c>
      <c r="D4" s="52" t="s">
        <v>18</v>
      </c>
      <c r="E4" s="9">
        <v>1</v>
      </c>
      <c r="F4" s="52" t="s">
        <v>74</v>
      </c>
      <c r="G4" s="53">
        <f t="shared" ref="G4:G69" si="0">E4*F4</f>
        <v>2353</v>
      </c>
      <c r="H4" s="9">
        <v>2353</v>
      </c>
      <c r="I4" s="9">
        <f t="shared" ref="I4:I69" si="1">H4*E4</f>
        <v>2353</v>
      </c>
      <c r="J4" s="9">
        <f>H4-F4</f>
        <v>0</v>
      </c>
      <c r="K4" s="9">
        <f t="shared" ref="K4:K69" si="2">J4*E4</f>
        <v>0</v>
      </c>
      <c r="L4" s="17">
        <f>(F4*100)/H4</f>
        <v>100</v>
      </c>
      <c r="M4" s="33">
        <f>K4*12</f>
        <v>0</v>
      </c>
      <c r="N4" s="33">
        <f>$M4*0.2359</f>
        <v>0</v>
      </c>
      <c r="O4" s="33">
        <f>M4+N4</f>
        <v>0</v>
      </c>
    </row>
    <row r="5" spans="1:16" s="10" customFormat="1">
      <c r="A5" s="54" t="s">
        <v>15</v>
      </c>
      <c r="B5" s="54" t="s">
        <v>16</v>
      </c>
      <c r="C5" s="54" t="s">
        <v>30</v>
      </c>
      <c r="D5" s="54" t="s">
        <v>18</v>
      </c>
      <c r="E5" s="11">
        <v>1</v>
      </c>
      <c r="F5" s="54" t="s">
        <v>75</v>
      </c>
      <c r="G5" s="12">
        <f>E5*F5</f>
        <v>1382</v>
      </c>
      <c r="H5" s="11">
        <v>1382</v>
      </c>
      <c r="I5" s="11">
        <f>H5*E5</f>
        <v>1382</v>
      </c>
      <c r="J5" s="11">
        <f t="shared" ref="J5:J67" si="3">H5-F5</f>
        <v>0</v>
      </c>
      <c r="K5" s="11">
        <f>J5*E5</f>
        <v>0</v>
      </c>
      <c r="L5" s="17">
        <f t="shared" ref="L5:L67" si="4">(F5*100)/H5</f>
        <v>100</v>
      </c>
      <c r="M5" s="33">
        <f t="shared" ref="M5:M67" si="5">K5*12</f>
        <v>0</v>
      </c>
      <c r="N5" s="33">
        <f>$M5*0.2359</f>
        <v>0</v>
      </c>
      <c r="O5" s="33">
        <f t="shared" ref="O5:O67" si="6">M5+N5</f>
        <v>0</v>
      </c>
    </row>
    <row r="6" spans="1:16" s="10" customFormat="1">
      <c r="A6" s="55" t="s">
        <v>18</v>
      </c>
      <c r="B6" s="55" t="s">
        <v>29</v>
      </c>
      <c r="C6" s="55" t="s">
        <v>35</v>
      </c>
      <c r="D6" s="55" t="s">
        <v>18</v>
      </c>
      <c r="E6" s="18">
        <v>1</v>
      </c>
      <c r="F6" s="54" t="s">
        <v>60</v>
      </c>
      <c r="G6" s="14">
        <f t="shared" ref="G6:G8" si="7">E6*F6</f>
        <v>500</v>
      </c>
      <c r="H6" s="15">
        <v>1093</v>
      </c>
      <c r="I6" s="15">
        <f t="shared" ref="I6:I8" si="8">H6*E6</f>
        <v>1093</v>
      </c>
      <c r="J6" s="15">
        <f t="shared" si="3"/>
        <v>593</v>
      </c>
      <c r="K6" s="15">
        <f t="shared" ref="K6:K8" si="9">J6*E6</f>
        <v>593</v>
      </c>
      <c r="L6" s="14">
        <f t="shared" si="4"/>
        <v>45.745654162854528</v>
      </c>
      <c r="M6" s="35">
        <f t="shared" si="5"/>
        <v>7116</v>
      </c>
      <c r="N6" s="35">
        <f t="shared" ref="N6:N69" si="10">$M6*0.2359</f>
        <v>1678.6643999999999</v>
      </c>
      <c r="O6" s="35">
        <f t="shared" si="6"/>
        <v>8794.6643999999997</v>
      </c>
    </row>
    <row r="7" spans="1:16" s="10" customFormat="1">
      <c r="A7" s="55" t="s">
        <v>18</v>
      </c>
      <c r="B7" s="55" t="s">
        <v>34</v>
      </c>
      <c r="C7" s="55" t="s">
        <v>37</v>
      </c>
      <c r="D7" s="55" t="s">
        <v>18</v>
      </c>
      <c r="E7" s="18">
        <v>1</v>
      </c>
      <c r="F7" s="54" t="s">
        <v>76</v>
      </c>
      <c r="G7" s="19">
        <f t="shared" si="7"/>
        <v>1060</v>
      </c>
      <c r="H7" s="18">
        <v>1287</v>
      </c>
      <c r="I7" s="18">
        <f t="shared" si="8"/>
        <v>1287</v>
      </c>
      <c r="J7" s="18">
        <f t="shared" si="3"/>
        <v>227</v>
      </c>
      <c r="K7" s="18">
        <f t="shared" si="9"/>
        <v>227</v>
      </c>
      <c r="L7" s="19">
        <f t="shared" si="4"/>
        <v>82.362082362082361</v>
      </c>
      <c r="M7" s="36">
        <f t="shared" si="5"/>
        <v>2724</v>
      </c>
      <c r="N7" s="36">
        <f t="shared" si="10"/>
        <v>642.59159999999997</v>
      </c>
      <c r="O7" s="36">
        <f t="shared" si="6"/>
        <v>3366.5915999999997</v>
      </c>
      <c r="P7" s="16"/>
    </row>
    <row r="8" spans="1:16" s="10" customFormat="1">
      <c r="A8" s="56" t="s">
        <v>18</v>
      </c>
      <c r="B8" s="56" t="s">
        <v>61</v>
      </c>
      <c r="C8" s="56" t="s">
        <v>23</v>
      </c>
      <c r="D8" s="56" t="s">
        <v>18</v>
      </c>
      <c r="E8" s="57">
        <v>1</v>
      </c>
      <c r="F8" s="54" t="s">
        <v>77</v>
      </c>
      <c r="G8" s="14">
        <f t="shared" si="7"/>
        <v>1030</v>
      </c>
      <c r="H8" s="15">
        <v>1190</v>
      </c>
      <c r="I8" s="15">
        <f t="shared" si="8"/>
        <v>1190</v>
      </c>
      <c r="J8" s="15">
        <f t="shared" si="3"/>
        <v>160</v>
      </c>
      <c r="K8" s="15">
        <f t="shared" si="9"/>
        <v>160</v>
      </c>
      <c r="L8" s="14">
        <f t="shared" si="4"/>
        <v>86.554621848739501</v>
      </c>
      <c r="M8" s="35">
        <f t="shared" si="5"/>
        <v>1920</v>
      </c>
      <c r="N8" s="35">
        <f t="shared" si="10"/>
        <v>452.928</v>
      </c>
      <c r="O8" s="35">
        <f t="shared" si="6"/>
        <v>2372.9279999999999</v>
      </c>
    </row>
    <row r="9" spans="1:16" s="10" customFormat="1">
      <c r="A9" s="58" t="s">
        <v>21</v>
      </c>
      <c r="B9" s="58" t="s">
        <v>22</v>
      </c>
      <c r="C9" s="58" t="s">
        <v>23</v>
      </c>
      <c r="D9" s="58" t="s">
        <v>18</v>
      </c>
      <c r="E9" s="20">
        <v>1</v>
      </c>
      <c r="F9" s="58" t="s">
        <v>78</v>
      </c>
      <c r="G9" s="21">
        <f t="shared" si="0"/>
        <v>1120</v>
      </c>
      <c r="H9" s="20">
        <v>1190</v>
      </c>
      <c r="I9" s="20">
        <f t="shared" si="1"/>
        <v>1190</v>
      </c>
      <c r="J9" s="20">
        <f t="shared" si="3"/>
        <v>70</v>
      </c>
      <c r="K9" s="20">
        <f t="shared" si="2"/>
        <v>70</v>
      </c>
      <c r="L9" s="21">
        <f t="shared" si="4"/>
        <v>94.117647058823536</v>
      </c>
      <c r="M9" s="37">
        <f t="shared" si="5"/>
        <v>840</v>
      </c>
      <c r="N9" s="37">
        <f t="shared" si="10"/>
        <v>198.15600000000001</v>
      </c>
      <c r="O9" s="37">
        <f t="shared" si="6"/>
        <v>1038.1559999999999</v>
      </c>
    </row>
    <row r="10" spans="1:16" s="10" customFormat="1">
      <c r="A10" s="59" t="s">
        <v>21</v>
      </c>
      <c r="B10" s="59" t="s">
        <v>24</v>
      </c>
      <c r="C10" s="59" t="s">
        <v>12</v>
      </c>
      <c r="D10" s="59" t="s">
        <v>18</v>
      </c>
      <c r="E10" s="15">
        <v>1</v>
      </c>
      <c r="F10" s="59" t="s">
        <v>79</v>
      </c>
      <c r="G10" s="14">
        <f t="shared" si="0"/>
        <v>1917</v>
      </c>
      <c r="H10" s="15">
        <v>1917</v>
      </c>
      <c r="I10" s="15">
        <f t="shared" si="1"/>
        <v>1917</v>
      </c>
      <c r="J10" s="15">
        <f t="shared" si="3"/>
        <v>0</v>
      </c>
      <c r="K10" s="15">
        <f t="shared" si="2"/>
        <v>0</v>
      </c>
      <c r="L10" s="14">
        <f t="shared" si="4"/>
        <v>100</v>
      </c>
      <c r="M10" s="35">
        <f t="shared" si="5"/>
        <v>0</v>
      </c>
      <c r="N10" s="35">
        <f t="shared" si="10"/>
        <v>0</v>
      </c>
      <c r="O10" s="35">
        <f t="shared" si="6"/>
        <v>0</v>
      </c>
    </row>
    <row r="11" spans="1:16">
      <c r="A11" s="56" t="s">
        <v>12</v>
      </c>
      <c r="B11" s="56" t="s">
        <v>11</v>
      </c>
      <c r="C11" s="56" t="s">
        <v>13</v>
      </c>
      <c r="D11" s="56" t="s">
        <v>13</v>
      </c>
      <c r="E11" s="57">
        <v>1</v>
      </c>
      <c r="F11" s="60">
        <v>500</v>
      </c>
      <c r="G11" s="43">
        <f>E11*F11</f>
        <v>500</v>
      </c>
      <c r="H11" s="57">
        <v>500</v>
      </c>
      <c r="I11" s="57">
        <f>H11*E11</f>
        <v>500</v>
      </c>
      <c r="J11" s="6">
        <f t="shared" si="3"/>
        <v>0</v>
      </c>
      <c r="K11" s="6">
        <f>J11*E11</f>
        <v>0</v>
      </c>
      <c r="L11" s="13">
        <f t="shared" si="4"/>
        <v>100</v>
      </c>
      <c r="M11" s="34">
        <f t="shared" si="5"/>
        <v>0</v>
      </c>
      <c r="N11" s="34">
        <f t="shared" si="10"/>
        <v>0</v>
      </c>
      <c r="O11" s="34">
        <f t="shared" si="6"/>
        <v>0</v>
      </c>
    </row>
    <row r="12" spans="1:16">
      <c r="A12" s="55" t="s">
        <v>12</v>
      </c>
      <c r="B12" s="55" t="s">
        <v>11</v>
      </c>
      <c r="C12" s="55" t="s">
        <v>13</v>
      </c>
      <c r="D12" s="18">
        <v>2</v>
      </c>
      <c r="E12" s="27">
        <v>4</v>
      </c>
      <c r="F12" s="61">
        <v>500</v>
      </c>
      <c r="G12" s="19">
        <f t="shared" ref="G12:G16" si="11">E12*F12</f>
        <v>2000</v>
      </c>
      <c r="H12" s="18">
        <v>500</v>
      </c>
      <c r="I12" s="18">
        <f t="shared" ref="I12:I16" si="12">H12*E12</f>
        <v>2000</v>
      </c>
      <c r="J12" s="22">
        <f t="shared" si="3"/>
        <v>0</v>
      </c>
      <c r="K12" s="22">
        <f t="shared" ref="K12:K16" si="13">J12*E12</f>
        <v>0</v>
      </c>
      <c r="L12" s="19">
        <f t="shared" si="4"/>
        <v>100</v>
      </c>
      <c r="M12" s="36">
        <f t="shared" si="5"/>
        <v>0</v>
      </c>
      <c r="N12" s="36">
        <f t="shared" si="10"/>
        <v>0</v>
      </c>
      <c r="O12" s="36">
        <f t="shared" si="6"/>
        <v>0</v>
      </c>
    </row>
    <row r="13" spans="1:16">
      <c r="A13" s="55" t="s">
        <v>12</v>
      </c>
      <c r="B13" s="55" t="s">
        <v>11</v>
      </c>
      <c r="C13" s="55" t="s">
        <v>13</v>
      </c>
      <c r="D13" s="18">
        <v>3</v>
      </c>
      <c r="E13" s="18">
        <v>26</v>
      </c>
      <c r="F13" s="61">
        <v>500</v>
      </c>
      <c r="G13" s="19">
        <f t="shared" si="11"/>
        <v>13000</v>
      </c>
      <c r="H13" s="18">
        <v>500</v>
      </c>
      <c r="I13" s="18">
        <f t="shared" si="12"/>
        <v>13000</v>
      </c>
      <c r="J13" s="22">
        <f t="shared" si="3"/>
        <v>0</v>
      </c>
      <c r="K13" s="22">
        <f t="shared" si="13"/>
        <v>0</v>
      </c>
      <c r="L13" s="19">
        <f t="shared" si="4"/>
        <v>100</v>
      </c>
      <c r="M13" s="36">
        <f t="shared" si="5"/>
        <v>0</v>
      </c>
      <c r="N13" s="36">
        <f t="shared" si="10"/>
        <v>0</v>
      </c>
      <c r="O13" s="36">
        <f t="shared" si="6"/>
        <v>0</v>
      </c>
    </row>
    <row r="14" spans="1:16">
      <c r="A14" s="55" t="s">
        <v>12</v>
      </c>
      <c r="B14" s="55" t="s">
        <v>22</v>
      </c>
      <c r="C14" s="55" t="s">
        <v>15</v>
      </c>
      <c r="D14" s="18">
        <v>3</v>
      </c>
      <c r="E14" s="18">
        <v>8</v>
      </c>
      <c r="F14" s="61">
        <v>500</v>
      </c>
      <c r="G14" s="19">
        <f t="shared" si="11"/>
        <v>4000</v>
      </c>
      <c r="H14" s="18">
        <v>530</v>
      </c>
      <c r="I14" s="18">
        <f t="shared" si="12"/>
        <v>4240</v>
      </c>
      <c r="J14" s="22">
        <f t="shared" si="3"/>
        <v>30</v>
      </c>
      <c r="K14" s="22">
        <f t="shared" si="13"/>
        <v>240</v>
      </c>
      <c r="L14" s="19">
        <f t="shared" si="4"/>
        <v>94.339622641509436</v>
      </c>
      <c r="M14" s="36">
        <f t="shared" si="5"/>
        <v>2880</v>
      </c>
      <c r="N14" s="36">
        <f t="shared" si="10"/>
        <v>679.39200000000005</v>
      </c>
      <c r="O14" s="36">
        <f t="shared" si="6"/>
        <v>3559.3919999999998</v>
      </c>
    </row>
    <row r="15" spans="1:16">
      <c r="A15" s="55" t="s">
        <v>12</v>
      </c>
      <c r="B15" s="55" t="s">
        <v>22</v>
      </c>
      <c r="C15" s="55" t="s">
        <v>15</v>
      </c>
      <c r="D15" s="18">
        <v>2</v>
      </c>
      <c r="E15" s="18">
        <v>2</v>
      </c>
      <c r="F15" s="61">
        <v>500</v>
      </c>
      <c r="G15" s="19">
        <f t="shared" si="11"/>
        <v>1000</v>
      </c>
      <c r="H15" s="18">
        <v>500</v>
      </c>
      <c r="I15" s="18">
        <f t="shared" si="12"/>
        <v>1000</v>
      </c>
      <c r="J15" s="22">
        <f t="shared" si="3"/>
        <v>0</v>
      </c>
      <c r="K15" s="22">
        <f t="shared" si="13"/>
        <v>0</v>
      </c>
      <c r="L15" s="19">
        <f t="shared" si="4"/>
        <v>100</v>
      </c>
      <c r="M15" s="36">
        <f t="shared" si="5"/>
        <v>0</v>
      </c>
      <c r="N15" s="36">
        <f t="shared" si="10"/>
        <v>0</v>
      </c>
      <c r="O15" s="36">
        <f t="shared" si="6"/>
        <v>0</v>
      </c>
    </row>
    <row r="16" spans="1:16">
      <c r="A16" s="62" t="s">
        <v>12</v>
      </c>
      <c r="B16" s="62" t="s">
        <v>16</v>
      </c>
      <c r="C16" s="62" t="s">
        <v>17</v>
      </c>
      <c r="D16" s="62" t="s">
        <v>18</v>
      </c>
      <c r="E16" s="63">
        <v>2</v>
      </c>
      <c r="F16" s="64">
        <v>500</v>
      </c>
      <c r="G16" s="48">
        <f t="shared" si="11"/>
        <v>1000</v>
      </c>
      <c r="H16" s="63">
        <v>802</v>
      </c>
      <c r="I16" s="63">
        <f t="shared" si="12"/>
        <v>1604</v>
      </c>
      <c r="J16" s="40">
        <f t="shared" si="3"/>
        <v>302</v>
      </c>
      <c r="K16" s="40">
        <f t="shared" si="13"/>
        <v>604</v>
      </c>
      <c r="L16" s="41">
        <f t="shared" si="4"/>
        <v>62.344139650872819</v>
      </c>
      <c r="M16" s="42">
        <f t="shared" si="5"/>
        <v>7248</v>
      </c>
      <c r="N16" s="42">
        <f t="shared" si="10"/>
        <v>1709.8032000000001</v>
      </c>
      <c r="O16" s="42">
        <f t="shared" si="6"/>
        <v>8957.8032000000003</v>
      </c>
    </row>
    <row r="17" spans="1:15">
      <c r="A17" s="55" t="s">
        <v>14</v>
      </c>
      <c r="B17" s="55" t="s">
        <v>25</v>
      </c>
      <c r="C17" s="55" t="s">
        <v>23</v>
      </c>
      <c r="D17" s="55" t="s">
        <v>18</v>
      </c>
      <c r="E17" s="18">
        <v>6</v>
      </c>
      <c r="F17" s="61">
        <v>1120</v>
      </c>
      <c r="G17" s="19">
        <f t="shared" si="0"/>
        <v>6720</v>
      </c>
      <c r="H17" s="18">
        <v>1190</v>
      </c>
      <c r="I17" s="18">
        <f t="shared" si="1"/>
        <v>7140</v>
      </c>
      <c r="J17" s="22">
        <f t="shared" si="3"/>
        <v>70</v>
      </c>
      <c r="K17" s="22">
        <f t="shared" si="2"/>
        <v>420</v>
      </c>
      <c r="L17" s="19">
        <f t="shared" si="4"/>
        <v>94.117647058823536</v>
      </c>
      <c r="M17" s="36">
        <f t="shared" si="5"/>
        <v>5040</v>
      </c>
      <c r="N17" s="36">
        <f t="shared" si="10"/>
        <v>1188.9359999999999</v>
      </c>
      <c r="O17" s="36">
        <f t="shared" si="6"/>
        <v>6228.9359999999997</v>
      </c>
    </row>
    <row r="18" spans="1:15">
      <c r="A18" s="55" t="s">
        <v>14</v>
      </c>
      <c r="B18" s="55" t="s">
        <v>25</v>
      </c>
      <c r="C18" s="55" t="s">
        <v>23</v>
      </c>
      <c r="D18" s="55" t="s">
        <v>18</v>
      </c>
      <c r="E18" s="18">
        <v>2</v>
      </c>
      <c r="F18" s="65">
        <v>1150</v>
      </c>
      <c r="G18" s="19">
        <f t="shared" si="0"/>
        <v>2300</v>
      </c>
      <c r="H18" s="18">
        <v>1190</v>
      </c>
      <c r="I18" s="18">
        <f t="shared" si="1"/>
        <v>2380</v>
      </c>
      <c r="J18" s="22">
        <f t="shared" si="3"/>
        <v>40</v>
      </c>
      <c r="K18" s="22">
        <f t="shared" si="2"/>
        <v>80</v>
      </c>
      <c r="L18" s="19">
        <f t="shared" si="4"/>
        <v>96.638655462184872</v>
      </c>
      <c r="M18" s="36">
        <f t="shared" si="5"/>
        <v>960</v>
      </c>
      <c r="N18" s="36">
        <f t="shared" si="10"/>
        <v>226.464</v>
      </c>
      <c r="O18" s="36">
        <f t="shared" si="6"/>
        <v>1186.4639999999999</v>
      </c>
    </row>
    <row r="19" spans="1:15">
      <c r="A19" s="59" t="s">
        <v>14</v>
      </c>
      <c r="B19" s="59" t="s">
        <v>26</v>
      </c>
      <c r="C19" s="59" t="s">
        <v>27</v>
      </c>
      <c r="D19" s="59" t="s">
        <v>18</v>
      </c>
      <c r="E19" s="15">
        <v>1</v>
      </c>
      <c r="F19" s="66">
        <v>1647</v>
      </c>
      <c r="G19" s="14">
        <f t="shared" si="0"/>
        <v>1647</v>
      </c>
      <c r="H19" s="15">
        <v>1647</v>
      </c>
      <c r="I19" s="15">
        <f t="shared" si="1"/>
        <v>1647</v>
      </c>
      <c r="J19" s="5">
        <f t="shared" si="3"/>
        <v>0</v>
      </c>
      <c r="K19" s="5">
        <f t="shared" si="2"/>
        <v>0</v>
      </c>
      <c r="L19" s="14">
        <f t="shared" si="4"/>
        <v>100</v>
      </c>
      <c r="M19" s="35">
        <f t="shared" si="5"/>
        <v>0</v>
      </c>
      <c r="N19" s="35">
        <f t="shared" si="10"/>
        <v>0</v>
      </c>
      <c r="O19" s="35">
        <f t="shared" si="6"/>
        <v>0</v>
      </c>
    </row>
    <row r="20" spans="1:15">
      <c r="A20" s="54" t="s">
        <v>28</v>
      </c>
      <c r="B20" s="54" t="s">
        <v>29</v>
      </c>
      <c r="C20" s="54" t="s">
        <v>30</v>
      </c>
      <c r="D20" s="54" t="s">
        <v>18</v>
      </c>
      <c r="E20" s="11">
        <v>1</v>
      </c>
      <c r="F20" s="67">
        <v>1382</v>
      </c>
      <c r="G20" s="12">
        <f t="shared" si="0"/>
        <v>1382</v>
      </c>
      <c r="H20" s="11">
        <v>1382</v>
      </c>
      <c r="I20" s="11">
        <f t="shared" si="1"/>
        <v>1382</v>
      </c>
      <c r="J20" s="7">
        <f t="shared" si="3"/>
        <v>0</v>
      </c>
      <c r="K20" s="7">
        <f t="shared" si="2"/>
        <v>0</v>
      </c>
      <c r="L20" s="12">
        <f t="shared" si="4"/>
        <v>100</v>
      </c>
      <c r="M20" s="38">
        <f t="shared" si="5"/>
        <v>0</v>
      </c>
      <c r="N20" s="38">
        <f t="shared" si="10"/>
        <v>0</v>
      </c>
      <c r="O20" s="38">
        <f t="shared" si="6"/>
        <v>0</v>
      </c>
    </row>
    <row r="21" spans="1:15">
      <c r="A21" s="56" t="s">
        <v>31</v>
      </c>
      <c r="B21" s="56" t="s">
        <v>32</v>
      </c>
      <c r="C21" s="56" t="s">
        <v>33</v>
      </c>
      <c r="D21" s="56" t="s">
        <v>18</v>
      </c>
      <c r="E21" s="57">
        <v>1</v>
      </c>
      <c r="F21" s="60">
        <v>830</v>
      </c>
      <c r="G21" s="43">
        <f t="shared" si="0"/>
        <v>830</v>
      </c>
      <c r="H21" s="57">
        <v>996</v>
      </c>
      <c r="I21" s="57">
        <f t="shared" si="1"/>
        <v>996</v>
      </c>
      <c r="J21" s="6">
        <f t="shared" si="3"/>
        <v>166</v>
      </c>
      <c r="K21" s="6">
        <f t="shared" si="2"/>
        <v>166</v>
      </c>
      <c r="L21" s="13">
        <f t="shared" si="4"/>
        <v>83.333333333333329</v>
      </c>
      <c r="M21" s="34">
        <f t="shared" si="5"/>
        <v>1992</v>
      </c>
      <c r="N21" s="34">
        <f t="shared" si="10"/>
        <v>469.9128</v>
      </c>
      <c r="O21" s="34">
        <f t="shared" si="6"/>
        <v>2461.9128000000001</v>
      </c>
    </row>
    <row r="22" spans="1:15">
      <c r="A22" s="55" t="s">
        <v>31</v>
      </c>
      <c r="B22" s="55" t="s">
        <v>34</v>
      </c>
      <c r="C22" s="55" t="s">
        <v>35</v>
      </c>
      <c r="D22" s="56" t="s">
        <v>13</v>
      </c>
      <c r="E22" s="57">
        <v>1</v>
      </c>
      <c r="F22" s="60">
        <v>745</v>
      </c>
      <c r="G22" s="43">
        <f t="shared" si="0"/>
        <v>745</v>
      </c>
      <c r="H22" s="57">
        <v>745</v>
      </c>
      <c r="I22" s="57">
        <f t="shared" si="1"/>
        <v>745</v>
      </c>
      <c r="J22" s="6">
        <f t="shared" si="3"/>
        <v>0</v>
      </c>
      <c r="K22" s="6">
        <f t="shared" si="2"/>
        <v>0</v>
      </c>
      <c r="L22" s="43">
        <f t="shared" si="4"/>
        <v>100</v>
      </c>
      <c r="M22" s="39">
        <f t="shared" si="5"/>
        <v>0</v>
      </c>
      <c r="N22" s="39">
        <f t="shared" si="10"/>
        <v>0</v>
      </c>
      <c r="O22" s="39">
        <f t="shared" si="6"/>
        <v>0</v>
      </c>
    </row>
    <row r="23" spans="1:15">
      <c r="A23" s="55" t="s">
        <v>31</v>
      </c>
      <c r="B23" s="55" t="s">
        <v>34</v>
      </c>
      <c r="C23" s="55" t="s">
        <v>35</v>
      </c>
      <c r="D23" s="55" t="s">
        <v>15</v>
      </c>
      <c r="E23" s="18">
        <v>1</v>
      </c>
      <c r="F23" s="61">
        <v>800</v>
      </c>
      <c r="G23" s="19">
        <f t="shared" si="0"/>
        <v>800</v>
      </c>
      <c r="H23" s="18">
        <v>920</v>
      </c>
      <c r="I23" s="18">
        <f t="shared" si="1"/>
        <v>920</v>
      </c>
      <c r="J23" s="22">
        <f t="shared" si="3"/>
        <v>120</v>
      </c>
      <c r="K23" s="22">
        <f t="shared" si="2"/>
        <v>120</v>
      </c>
      <c r="L23" s="19">
        <f t="shared" si="4"/>
        <v>86.956521739130437</v>
      </c>
      <c r="M23" s="36">
        <f t="shared" si="5"/>
        <v>1440</v>
      </c>
      <c r="N23" s="36">
        <f t="shared" si="10"/>
        <v>339.69600000000003</v>
      </c>
      <c r="O23" s="36">
        <f t="shared" si="6"/>
        <v>1779.6959999999999</v>
      </c>
    </row>
    <row r="24" spans="1:15">
      <c r="A24" s="55" t="s">
        <v>31</v>
      </c>
      <c r="B24" s="55" t="s">
        <v>34</v>
      </c>
      <c r="C24" s="55" t="s">
        <v>35</v>
      </c>
      <c r="D24" s="55" t="s">
        <v>18</v>
      </c>
      <c r="E24" s="18">
        <v>18</v>
      </c>
      <c r="F24" s="61">
        <v>850</v>
      </c>
      <c r="G24" s="19">
        <f t="shared" si="0"/>
        <v>15300</v>
      </c>
      <c r="H24" s="18">
        <v>1093</v>
      </c>
      <c r="I24" s="18">
        <f t="shared" si="1"/>
        <v>19674</v>
      </c>
      <c r="J24" s="22">
        <f t="shared" si="3"/>
        <v>243</v>
      </c>
      <c r="K24" s="22">
        <f t="shared" si="2"/>
        <v>4374</v>
      </c>
      <c r="L24" s="19">
        <f t="shared" si="4"/>
        <v>77.7676120768527</v>
      </c>
      <c r="M24" s="36">
        <f t="shared" si="5"/>
        <v>52488</v>
      </c>
      <c r="N24" s="36">
        <f t="shared" si="10"/>
        <v>12381.9192</v>
      </c>
      <c r="O24" s="36">
        <f t="shared" si="6"/>
        <v>64869.919200000004</v>
      </c>
    </row>
    <row r="25" spans="1:15">
      <c r="A25" s="56" t="s">
        <v>31</v>
      </c>
      <c r="B25" s="56" t="s">
        <v>34</v>
      </c>
      <c r="C25" s="56" t="s">
        <v>35</v>
      </c>
      <c r="D25" s="56" t="s">
        <v>18</v>
      </c>
      <c r="E25" s="57">
        <v>1</v>
      </c>
      <c r="F25" s="60">
        <v>980</v>
      </c>
      <c r="G25" s="43">
        <f t="shared" si="0"/>
        <v>980</v>
      </c>
      <c r="H25" s="18">
        <v>1093</v>
      </c>
      <c r="I25" s="18">
        <f t="shared" si="1"/>
        <v>1093</v>
      </c>
      <c r="J25" s="22">
        <f t="shared" si="3"/>
        <v>113</v>
      </c>
      <c r="K25" s="22">
        <f t="shared" si="2"/>
        <v>113</v>
      </c>
      <c r="L25" s="19">
        <f t="shared" si="4"/>
        <v>89.661482159194875</v>
      </c>
      <c r="M25" s="36">
        <f t="shared" si="5"/>
        <v>1356</v>
      </c>
      <c r="N25" s="36">
        <f t="shared" si="10"/>
        <v>319.88040000000001</v>
      </c>
      <c r="O25" s="36">
        <f t="shared" si="6"/>
        <v>1675.8804</v>
      </c>
    </row>
    <row r="26" spans="1:15">
      <c r="A26" s="59" t="s">
        <v>31</v>
      </c>
      <c r="B26" s="59" t="s">
        <v>36</v>
      </c>
      <c r="C26" s="59" t="s">
        <v>37</v>
      </c>
      <c r="D26" s="59" t="s">
        <v>18</v>
      </c>
      <c r="E26" s="15">
        <v>1</v>
      </c>
      <c r="F26" s="66">
        <v>1150</v>
      </c>
      <c r="G26" s="14">
        <f t="shared" si="0"/>
        <v>1150</v>
      </c>
      <c r="H26" s="15">
        <v>1287</v>
      </c>
      <c r="I26" s="15">
        <f t="shared" si="1"/>
        <v>1287</v>
      </c>
      <c r="J26" s="5">
        <f t="shared" si="3"/>
        <v>137</v>
      </c>
      <c r="K26" s="5">
        <f t="shared" si="2"/>
        <v>137</v>
      </c>
      <c r="L26" s="14">
        <f t="shared" si="4"/>
        <v>89.355089355089362</v>
      </c>
      <c r="M26" s="35">
        <f t="shared" si="5"/>
        <v>1644</v>
      </c>
      <c r="N26" s="35">
        <f t="shared" si="10"/>
        <v>387.81959999999998</v>
      </c>
      <c r="O26" s="35">
        <f t="shared" si="6"/>
        <v>2031.8196</v>
      </c>
    </row>
    <row r="27" spans="1:15">
      <c r="A27" s="54" t="s">
        <v>38</v>
      </c>
      <c r="B27" s="54" t="s">
        <v>32</v>
      </c>
      <c r="C27" s="54" t="s">
        <v>23</v>
      </c>
      <c r="D27" s="54" t="s">
        <v>18</v>
      </c>
      <c r="E27" s="11">
        <v>1</v>
      </c>
      <c r="F27" s="67">
        <v>110</v>
      </c>
      <c r="G27" s="12">
        <f>E27*F27</f>
        <v>110</v>
      </c>
      <c r="H27" s="11">
        <v>1190</v>
      </c>
      <c r="I27" s="11">
        <f>H27*E27</f>
        <v>1190</v>
      </c>
      <c r="J27" s="7">
        <f t="shared" si="3"/>
        <v>1080</v>
      </c>
      <c r="K27" s="7">
        <f>J27*E27</f>
        <v>1080</v>
      </c>
      <c r="L27" s="12">
        <f t="shared" si="4"/>
        <v>9.2436974789915958</v>
      </c>
      <c r="M27" s="38">
        <f t="shared" si="5"/>
        <v>12960</v>
      </c>
      <c r="N27" s="38">
        <f t="shared" si="10"/>
        <v>3057.2640000000001</v>
      </c>
      <c r="O27" s="38">
        <f t="shared" si="6"/>
        <v>16017.263999999999</v>
      </c>
    </row>
    <row r="28" spans="1:15">
      <c r="A28" s="56" t="s">
        <v>39</v>
      </c>
      <c r="B28" s="56" t="s">
        <v>11</v>
      </c>
      <c r="C28" s="56" t="s">
        <v>35</v>
      </c>
      <c r="D28" s="56" t="s">
        <v>15</v>
      </c>
      <c r="E28" s="57">
        <v>1</v>
      </c>
      <c r="F28" s="68">
        <v>920</v>
      </c>
      <c r="G28" s="43">
        <f t="shared" ref="G28:G30" si="14">E28*F28</f>
        <v>920</v>
      </c>
      <c r="H28" s="57">
        <v>920</v>
      </c>
      <c r="I28" s="57">
        <f t="shared" ref="I28:I30" si="15">H28*E28</f>
        <v>920</v>
      </c>
      <c r="J28" s="6">
        <f t="shared" si="3"/>
        <v>0</v>
      </c>
      <c r="K28" s="6">
        <f t="shared" ref="K28:K30" si="16">J28*E28</f>
        <v>0</v>
      </c>
      <c r="L28" s="13">
        <f t="shared" si="4"/>
        <v>100</v>
      </c>
      <c r="M28" s="34">
        <f t="shared" si="5"/>
        <v>0</v>
      </c>
      <c r="N28" s="34">
        <f t="shared" si="10"/>
        <v>0</v>
      </c>
      <c r="O28" s="34">
        <f t="shared" si="6"/>
        <v>0</v>
      </c>
    </row>
    <row r="29" spans="1:15">
      <c r="A29" s="55" t="s">
        <v>39</v>
      </c>
      <c r="B29" s="55" t="s">
        <v>32</v>
      </c>
      <c r="C29" s="55" t="s">
        <v>37</v>
      </c>
      <c r="D29" s="55" t="s">
        <v>15</v>
      </c>
      <c r="E29" s="18">
        <v>1</v>
      </c>
      <c r="F29" s="61">
        <v>1115</v>
      </c>
      <c r="G29" s="19">
        <f t="shared" si="14"/>
        <v>1115</v>
      </c>
      <c r="H29" s="18">
        <v>1115</v>
      </c>
      <c r="I29" s="18">
        <f t="shared" si="15"/>
        <v>1115</v>
      </c>
      <c r="J29" s="22">
        <f t="shared" si="3"/>
        <v>0</v>
      </c>
      <c r="K29" s="22">
        <f t="shared" si="16"/>
        <v>0</v>
      </c>
      <c r="L29" s="19">
        <f t="shared" si="4"/>
        <v>100</v>
      </c>
      <c r="M29" s="36">
        <f t="shared" si="5"/>
        <v>0</v>
      </c>
      <c r="N29" s="36">
        <f t="shared" si="10"/>
        <v>0</v>
      </c>
      <c r="O29" s="36">
        <f t="shared" si="6"/>
        <v>0</v>
      </c>
    </row>
    <row r="30" spans="1:15">
      <c r="A30" s="59" t="s">
        <v>39</v>
      </c>
      <c r="B30" s="59" t="s">
        <v>11</v>
      </c>
      <c r="C30" s="59" t="s">
        <v>35</v>
      </c>
      <c r="D30" s="59" t="s">
        <v>18</v>
      </c>
      <c r="E30" s="87">
        <v>11</v>
      </c>
      <c r="F30" s="66">
        <v>1093</v>
      </c>
      <c r="G30" s="14">
        <f t="shared" si="14"/>
        <v>12023</v>
      </c>
      <c r="H30" s="15">
        <v>1093</v>
      </c>
      <c r="I30" s="15">
        <f t="shared" si="15"/>
        <v>12023</v>
      </c>
      <c r="J30" s="5">
        <f t="shared" si="3"/>
        <v>0</v>
      </c>
      <c r="K30" s="5">
        <f t="shared" si="16"/>
        <v>0</v>
      </c>
      <c r="L30" s="14">
        <f t="shared" si="4"/>
        <v>100</v>
      </c>
      <c r="M30" s="35">
        <f t="shared" si="5"/>
        <v>0</v>
      </c>
      <c r="N30" s="35">
        <f t="shared" si="10"/>
        <v>0</v>
      </c>
      <c r="O30" s="35">
        <f t="shared" si="6"/>
        <v>0</v>
      </c>
    </row>
    <row r="31" spans="1:15">
      <c r="A31" s="58" t="s">
        <v>40</v>
      </c>
      <c r="B31" s="58" t="s">
        <v>25</v>
      </c>
      <c r="C31" s="58" t="s">
        <v>12</v>
      </c>
      <c r="D31" s="58" t="s">
        <v>18</v>
      </c>
      <c r="E31" s="20">
        <v>1</v>
      </c>
      <c r="F31" s="58" t="s">
        <v>79</v>
      </c>
      <c r="G31" s="21">
        <f t="shared" si="0"/>
        <v>1917</v>
      </c>
      <c r="H31" s="20">
        <v>1917</v>
      </c>
      <c r="I31" s="20">
        <f t="shared" si="1"/>
        <v>1917</v>
      </c>
      <c r="J31" s="23">
        <f t="shared" si="3"/>
        <v>0</v>
      </c>
      <c r="K31" s="23">
        <f t="shared" si="2"/>
        <v>0</v>
      </c>
      <c r="L31" s="21">
        <f t="shared" si="4"/>
        <v>100</v>
      </c>
      <c r="M31" s="37">
        <f t="shared" si="5"/>
        <v>0</v>
      </c>
      <c r="N31" s="37">
        <f t="shared" si="10"/>
        <v>0</v>
      </c>
      <c r="O31" s="37">
        <f t="shared" si="6"/>
        <v>0</v>
      </c>
    </row>
    <row r="32" spans="1:15">
      <c r="A32" s="59" t="s">
        <v>40</v>
      </c>
      <c r="B32" s="59" t="s">
        <v>29</v>
      </c>
      <c r="C32" s="59" t="s">
        <v>30</v>
      </c>
      <c r="D32" s="59" t="s">
        <v>18</v>
      </c>
      <c r="E32" s="15">
        <v>1</v>
      </c>
      <c r="F32" s="59" t="s">
        <v>75</v>
      </c>
      <c r="G32" s="14">
        <f t="shared" si="0"/>
        <v>1382</v>
      </c>
      <c r="H32" s="15">
        <v>1382</v>
      </c>
      <c r="I32" s="15">
        <f t="shared" si="1"/>
        <v>1382</v>
      </c>
      <c r="J32" s="5">
        <f t="shared" si="3"/>
        <v>0</v>
      </c>
      <c r="K32" s="5">
        <f t="shared" si="2"/>
        <v>0</v>
      </c>
      <c r="L32" s="14">
        <f t="shared" si="4"/>
        <v>100</v>
      </c>
      <c r="M32" s="35">
        <f t="shared" si="5"/>
        <v>0</v>
      </c>
      <c r="N32" s="35">
        <f t="shared" si="10"/>
        <v>0</v>
      </c>
      <c r="O32" s="35">
        <f t="shared" si="6"/>
        <v>0</v>
      </c>
    </row>
    <row r="33" spans="1:15">
      <c r="A33" s="54" t="s">
        <v>41</v>
      </c>
      <c r="B33" s="54" t="s">
        <v>34</v>
      </c>
      <c r="C33" s="54" t="s">
        <v>37</v>
      </c>
      <c r="D33" s="54" t="s">
        <v>18</v>
      </c>
      <c r="E33" s="11">
        <v>2</v>
      </c>
      <c r="F33" s="54" t="s">
        <v>80</v>
      </c>
      <c r="G33" s="12">
        <f t="shared" si="0"/>
        <v>2574</v>
      </c>
      <c r="H33" s="11">
        <v>1287</v>
      </c>
      <c r="I33" s="11">
        <f t="shared" si="1"/>
        <v>2574</v>
      </c>
      <c r="J33" s="7">
        <f t="shared" si="3"/>
        <v>0</v>
      </c>
      <c r="K33" s="7">
        <f t="shared" si="2"/>
        <v>0</v>
      </c>
      <c r="L33" s="12">
        <f t="shared" si="4"/>
        <v>100</v>
      </c>
      <c r="M33" s="38">
        <f t="shared" si="5"/>
        <v>0</v>
      </c>
      <c r="N33" s="38">
        <f t="shared" si="10"/>
        <v>0</v>
      </c>
      <c r="O33" s="38">
        <f t="shared" si="6"/>
        <v>0</v>
      </c>
    </row>
    <row r="34" spans="1:15">
      <c r="A34" s="56" t="s">
        <v>42</v>
      </c>
      <c r="B34" s="56" t="s">
        <v>29</v>
      </c>
      <c r="C34" s="56" t="s">
        <v>23</v>
      </c>
      <c r="D34" s="56" t="s">
        <v>18</v>
      </c>
      <c r="E34" s="57">
        <v>4</v>
      </c>
      <c r="F34" s="56" t="s">
        <v>81</v>
      </c>
      <c r="G34" s="43">
        <f t="shared" si="0"/>
        <v>4600</v>
      </c>
      <c r="H34" s="57">
        <v>1190</v>
      </c>
      <c r="I34" s="57">
        <f t="shared" si="1"/>
        <v>4760</v>
      </c>
      <c r="J34" s="6">
        <f t="shared" si="3"/>
        <v>40</v>
      </c>
      <c r="K34" s="6">
        <f t="shared" si="2"/>
        <v>160</v>
      </c>
      <c r="L34" s="13">
        <f t="shared" si="4"/>
        <v>96.638655462184872</v>
      </c>
      <c r="M34" s="34">
        <f t="shared" si="5"/>
        <v>1920</v>
      </c>
      <c r="N34" s="34">
        <f t="shared" si="10"/>
        <v>452.928</v>
      </c>
      <c r="O34" s="34">
        <f t="shared" si="6"/>
        <v>2372.9279999999999</v>
      </c>
    </row>
    <row r="35" spans="1:15">
      <c r="A35" s="55" t="s">
        <v>42</v>
      </c>
      <c r="B35" s="55" t="s">
        <v>25</v>
      </c>
      <c r="C35" s="55" t="s">
        <v>37</v>
      </c>
      <c r="D35" s="55" t="s">
        <v>18</v>
      </c>
      <c r="E35" s="18">
        <v>1</v>
      </c>
      <c r="F35" s="55" t="s">
        <v>81</v>
      </c>
      <c r="G35" s="19">
        <f t="shared" si="0"/>
        <v>1150</v>
      </c>
      <c r="H35" s="18">
        <v>1287</v>
      </c>
      <c r="I35" s="18">
        <f t="shared" si="1"/>
        <v>1287</v>
      </c>
      <c r="J35" s="22">
        <f t="shared" si="3"/>
        <v>137</v>
      </c>
      <c r="K35" s="22">
        <f t="shared" si="2"/>
        <v>137</v>
      </c>
      <c r="L35" s="19">
        <f t="shared" si="4"/>
        <v>89.355089355089362</v>
      </c>
      <c r="M35" s="36">
        <f t="shared" si="5"/>
        <v>1644</v>
      </c>
      <c r="N35" s="36">
        <f t="shared" si="10"/>
        <v>387.81959999999998</v>
      </c>
      <c r="O35" s="36">
        <f t="shared" si="6"/>
        <v>2031.8196</v>
      </c>
    </row>
    <row r="36" spans="1:15">
      <c r="A36" s="55" t="s">
        <v>42</v>
      </c>
      <c r="B36" s="55" t="s">
        <v>25</v>
      </c>
      <c r="C36" s="55" t="s">
        <v>37</v>
      </c>
      <c r="D36" s="55" t="s">
        <v>18</v>
      </c>
      <c r="E36" s="18">
        <v>1</v>
      </c>
      <c r="F36" s="55" t="s">
        <v>80</v>
      </c>
      <c r="G36" s="19">
        <f t="shared" si="0"/>
        <v>1287</v>
      </c>
      <c r="H36" s="18">
        <v>1287</v>
      </c>
      <c r="I36" s="18">
        <f t="shared" si="1"/>
        <v>1287</v>
      </c>
      <c r="J36" s="22">
        <f t="shared" si="3"/>
        <v>0</v>
      </c>
      <c r="K36" s="22">
        <f t="shared" si="2"/>
        <v>0</v>
      </c>
      <c r="L36" s="19">
        <f t="shared" si="4"/>
        <v>100</v>
      </c>
      <c r="M36" s="36">
        <f t="shared" si="5"/>
        <v>0</v>
      </c>
      <c r="N36" s="36">
        <f t="shared" si="10"/>
        <v>0</v>
      </c>
      <c r="O36" s="36">
        <f t="shared" si="6"/>
        <v>0</v>
      </c>
    </row>
    <row r="37" spans="1:15">
      <c r="A37" s="59" t="s">
        <v>42</v>
      </c>
      <c r="B37" s="59" t="s">
        <v>36</v>
      </c>
      <c r="C37" s="59" t="s">
        <v>27</v>
      </c>
      <c r="D37" s="59" t="s">
        <v>18</v>
      </c>
      <c r="E37" s="15">
        <v>1</v>
      </c>
      <c r="F37" s="59" t="s">
        <v>82</v>
      </c>
      <c r="G37" s="14">
        <f t="shared" si="0"/>
        <v>1647</v>
      </c>
      <c r="H37" s="15">
        <v>1647</v>
      </c>
      <c r="I37" s="15">
        <f t="shared" si="1"/>
        <v>1647</v>
      </c>
      <c r="J37" s="5">
        <f t="shared" si="3"/>
        <v>0</v>
      </c>
      <c r="K37" s="5">
        <f t="shared" si="2"/>
        <v>0</v>
      </c>
      <c r="L37" s="14">
        <f t="shared" si="4"/>
        <v>100</v>
      </c>
      <c r="M37" s="35">
        <f t="shared" si="5"/>
        <v>0</v>
      </c>
      <c r="N37" s="35">
        <f t="shared" si="10"/>
        <v>0</v>
      </c>
      <c r="O37" s="35">
        <f t="shared" si="6"/>
        <v>0</v>
      </c>
    </row>
    <row r="38" spans="1:15">
      <c r="A38" s="54" t="s">
        <v>43</v>
      </c>
      <c r="B38" s="54" t="s">
        <v>34</v>
      </c>
      <c r="C38" s="54" t="s">
        <v>37</v>
      </c>
      <c r="D38" s="54" t="s">
        <v>18</v>
      </c>
      <c r="E38" s="11">
        <v>1</v>
      </c>
      <c r="F38" s="54" t="s">
        <v>80</v>
      </c>
      <c r="G38" s="12">
        <f t="shared" si="0"/>
        <v>1287</v>
      </c>
      <c r="H38" s="11">
        <v>1287</v>
      </c>
      <c r="I38" s="11">
        <f t="shared" si="1"/>
        <v>1287</v>
      </c>
      <c r="J38" s="7">
        <f t="shared" si="3"/>
        <v>0</v>
      </c>
      <c r="K38" s="7">
        <f t="shared" si="2"/>
        <v>0</v>
      </c>
      <c r="L38" s="12">
        <f t="shared" si="4"/>
        <v>100</v>
      </c>
      <c r="M38" s="38">
        <f t="shared" si="5"/>
        <v>0</v>
      </c>
      <c r="N38" s="38">
        <f t="shared" si="10"/>
        <v>0</v>
      </c>
      <c r="O38" s="38">
        <f t="shared" si="6"/>
        <v>0</v>
      </c>
    </row>
    <row r="39" spans="1:15">
      <c r="A39" s="56" t="s">
        <v>44</v>
      </c>
      <c r="B39" s="56" t="s">
        <v>25</v>
      </c>
      <c r="C39" s="56" t="s">
        <v>23</v>
      </c>
      <c r="D39" s="56" t="s">
        <v>18</v>
      </c>
      <c r="E39" s="69">
        <v>1</v>
      </c>
      <c r="F39" s="56" t="s">
        <v>83</v>
      </c>
      <c r="G39" s="13">
        <f t="shared" si="0"/>
        <v>1190</v>
      </c>
      <c r="H39" s="69">
        <v>1190</v>
      </c>
      <c r="I39" s="57">
        <f t="shared" si="1"/>
        <v>1190</v>
      </c>
      <c r="J39" s="6">
        <f t="shared" si="3"/>
        <v>0</v>
      </c>
      <c r="K39" s="6">
        <f t="shared" si="2"/>
        <v>0</v>
      </c>
      <c r="L39" s="13">
        <f t="shared" si="4"/>
        <v>100</v>
      </c>
      <c r="M39" s="34">
        <f t="shared" si="5"/>
        <v>0</v>
      </c>
      <c r="N39" s="34">
        <f t="shared" si="10"/>
        <v>0</v>
      </c>
      <c r="O39" s="34">
        <f t="shared" si="6"/>
        <v>0</v>
      </c>
    </row>
    <row r="40" spans="1:15">
      <c r="A40" s="55" t="s">
        <v>44</v>
      </c>
      <c r="B40" s="55" t="s">
        <v>25</v>
      </c>
      <c r="C40" s="55" t="s">
        <v>23</v>
      </c>
      <c r="D40" s="55" t="s">
        <v>18</v>
      </c>
      <c r="E40" s="18">
        <v>1</v>
      </c>
      <c r="F40" s="55" t="s">
        <v>78</v>
      </c>
      <c r="G40" s="19">
        <f t="shared" si="0"/>
        <v>1120</v>
      </c>
      <c r="H40" s="18">
        <v>1190</v>
      </c>
      <c r="I40" s="18">
        <f t="shared" si="1"/>
        <v>1190</v>
      </c>
      <c r="J40" s="22">
        <f t="shared" si="3"/>
        <v>70</v>
      </c>
      <c r="K40" s="22">
        <f t="shared" si="2"/>
        <v>70</v>
      </c>
      <c r="L40" s="19">
        <f t="shared" si="4"/>
        <v>94.117647058823536</v>
      </c>
      <c r="M40" s="36">
        <f t="shared" si="5"/>
        <v>840</v>
      </c>
      <c r="N40" s="36">
        <f t="shared" si="10"/>
        <v>198.15600000000001</v>
      </c>
      <c r="O40" s="36">
        <f t="shared" si="6"/>
        <v>1038.1559999999999</v>
      </c>
    </row>
    <row r="41" spans="1:15">
      <c r="A41" s="55" t="s">
        <v>44</v>
      </c>
      <c r="B41" s="55" t="s">
        <v>45</v>
      </c>
      <c r="C41" s="55" t="s">
        <v>37</v>
      </c>
      <c r="D41" s="55" t="s">
        <v>13</v>
      </c>
      <c r="E41" s="18">
        <v>1</v>
      </c>
      <c r="F41" s="55" t="s">
        <v>62</v>
      </c>
      <c r="G41" s="19">
        <f t="shared" si="0"/>
        <v>940</v>
      </c>
      <c r="H41" s="18">
        <v>940</v>
      </c>
      <c r="I41" s="18">
        <f t="shared" si="1"/>
        <v>940</v>
      </c>
      <c r="J41" s="22">
        <f t="shared" si="3"/>
        <v>0</v>
      </c>
      <c r="K41" s="22">
        <f t="shared" si="2"/>
        <v>0</v>
      </c>
      <c r="L41" s="19">
        <f t="shared" si="4"/>
        <v>100</v>
      </c>
      <c r="M41" s="36">
        <f t="shared" si="5"/>
        <v>0</v>
      </c>
      <c r="N41" s="36">
        <f t="shared" si="10"/>
        <v>0</v>
      </c>
      <c r="O41" s="36">
        <f t="shared" si="6"/>
        <v>0</v>
      </c>
    </row>
    <row r="42" spans="1:15">
      <c r="A42" s="55" t="s">
        <v>44</v>
      </c>
      <c r="B42" s="55" t="s">
        <v>45</v>
      </c>
      <c r="C42" s="55" t="s">
        <v>37</v>
      </c>
      <c r="D42" s="55" t="s">
        <v>15</v>
      </c>
      <c r="E42" s="18">
        <v>1</v>
      </c>
      <c r="F42" s="55" t="s">
        <v>84</v>
      </c>
      <c r="G42" s="19">
        <f t="shared" si="0"/>
        <v>1115</v>
      </c>
      <c r="H42" s="18">
        <v>1115</v>
      </c>
      <c r="I42" s="18">
        <f t="shared" si="1"/>
        <v>1115</v>
      </c>
      <c r="J42" s="22">
        <f t="shared" si="3"/>
        <v>0</v>
      </c>
      <c r="K42" s="22">
        <f t="shared" si="2"/>
        <v>0</v>
      </c>
      <c r="L42" s="19">
        <f t="shared" si="4"/>
        <v>100</v>
      </c>
      <c r="M42" s="36">
        <f t="shared" si="5"/>
        <v>0</v>
      </c>
      <c r="N42" s="36">
        <f t="shared" si="10"/>
        <v>0</v>
      </c>
      <c r="O42" s="36">
        <f t="shared" si="6"/>
        <v>0</v>
      </c>
    </row>
    <row r="43" spans="1:15">
      <c r="A43" s="55" t="s">
        <v>66</v>
      </c>
      <c r="B43" s="55" t="s">
        <v>45</v>
      </c>
      <c r="C43" s="55" t="s">
        <v>37</v>
      </c>
      <c r="D43" s="55" t="s">
        <v>15</v>
      </c>
      <c r="E43" s="18">
        <v>1</v>
      </c>
      <c r="F43" s="55" t="s">
        <v>67</v>
      </c>
      <c r="G43" s="19">
        <f t="shared" si="0"/>
        <v>1100</v>
      </c>
      <c r="H43" s="18">
        <v>1115</v>
      </c>
      <c r="I43" s="18">
        <f t="shared" si="1"/>
        <v>1115</v>
      </c>
      <c r="J43" s="22">
        <f t="shared" si="3"/>
        <v>15</v>
      </c>
      <c r="K43" s="22">
        <f t="shared" si="2"/>
        <v>15</v>
      </c>
      <c r="L43" s="19">
        <f t="shared" si="4"/>
        <v>98.654708520179369</v>
      </c>
      <c r="M43" s="36">
        <f t="shared" si="5"/>
        <v>180</v>
      </c>
      <c r="N43" s="36">
        <f t="shared" si="10"/>
        <v>42.462000000000003</v>
      </c>
      <c r="O43" s="36">
        <f t="shared" si="6"/>
        <v>222.46199999999999</v>
      </c>
    </row>
    <row r="44" spans="1:15">
      <c r="A44" s="55" t="s">
        <v>44</v>
      </c>
      <c r="B44" s="55" t="s">
        <v>45</v>
      </c>
      <c r="C44" s="55" t="s">
        <v>37</v>
      </c>
      <c r="D44" s="55" t="s">
        <v>18</v>
      </c>
      <c r="E44" s="18">
        <v>8</v>
      </c>
      <c r="F44" s="55" t="s">
        <v>81</v>
      </c>
      <c r="G44" s="19">
        <f t="shared" si="0"/>
        <v>9200</v>
      </c>
      <c r="H44" s="18">
        <v>1287</v>
      </c>
      <c r="I44" s="18">
        <f t="shared" si="1"/>
        <v>10296</v>
      </c>
      <c r="J44" s="22">
        <f t="shared" si="3"/>
        <v>137</v>
      </c>
      <c r="K44" s="22">
        <f t="shared" si="2"/>
        <v>1096</v>
      </c>
      <c r="L44" s="19">
        <f t="shared" si="4"/>
        <v>89.355089355089362</v>
      </c>
      <c r="M44" s="36">
        <f t="shared" si="5"/>
        <v>13152</v>
      </c>
      <c r="N44" s="36">
        <f t="shared" si="10"/>
        <v>3102.5567999999998</v>
      </c>
      <c r="O44" s="36">
        <f t="shared" si="6"/>
        <v>16254.5568</v>
      </c>
    </row>
    <row r="45" spans="1:15">
      <c r="A45" s="55" t="s">
        <v>44</v>
      </c>
      <c r="B45" s="55" t="s">
        <v>45</v>
      </c>
      <c r="C45" s="55" t="s">
        <v>37</v>
      </c>
      <c r="D45" s="55" t="s">
        <v>18</v>
      </c>
      <c r="E45" s="18">
        <v>1</v>
      </c>
      <c r="F45" s="55" t="s">
        <v>83</v>
      </c>
      <c r="G45" s="19">
        <f t="shared" si="0"/>
        <v>1190</v>
      </c>
      <c r="H45" s="18">
        <v>1287</v>
      </c>
      <c r="I45" s="18">
        <f t="shared" si="1"/>
        <v>1287</v>
      </c>
      <c r="J45" s="22">
        <f t="shared" si="3"/>
        <v>97</v>
      </c>
      <c r="K45" s="22">
        <f t="shared" si="2"/>
        <v>97</v>
      </c>
      <c r="L45" s="19">
        <f t="shared" si="4"/>
        <v>92.463092463092465</v>
      </c>
      <c r="M45" s="36">
        <f t="shared" si="5"/>
        <v>1164</v>
      </c>
      <c r="N45" s="36">
        <f t="shared" si="10"/>
        <v>274.58760000000001</v>
      </c>
      <c r="O45" s="36">
        <f t="shared" si="6"/>
        <v>1438.5876000000001</v>
      </c>
    </row>
    <row r="46" spans="1:15">
      <c r="A46" s="59" t="s">
        <v>44</v>
      </c>
      <c r="B46" s="59" t="s">
        <v>26</v>
      </c>
      <c r="C46" s="59" t="s">
        <v>27</v>
      </c>
      <c r="D46" s="59" t="s">
        <v>18</v>
      </c>
      <c r="E46" s="15">
        <v>1</v>
      </c>
      <c r="F46" s="59" t="s">
        <v>82</v>
      </c>
      <c r="G46" s="14">
        <f t="shared" si="0"/>
        <v>1647</v>
      </c>
      <c r="H46" s="15">
        <v>1647</v>
      </c>
      <c r="I46" s="15">
        <f t="shared" si="1"/>
        <v>1647</v>
      </c>
      <c r="J46" s="5">
        <f t="shared" si="3"/>
        <v>0</v>
      </c>
      <c r="K46" s="5">
        <f t="shared" si="2"/>
        <v>0</v>
      </c>
      <c r="L46" s="14">
        <f t="shared" si="4"/>
        <v>100</v>
      </c>
      <c r="M46" s="35">
        <f t="shared" si="5"/>
        <v>0</v>
      </c>
      <c r="N46" s="35">
        <f t="shared" si="10"/>
        <v>0</v>
      </c>
      <c r="O46" s="35">
        <f t="shared" si="6"/>
        <v>0</v>
      </c>
    </row>
    <row r="47" spans="1:15">
      <c r="A47" s="70" t="s">
        <v>46</v>
      </c>
      <c r="B47" s="70" t="s">
        <v>32</v>
      </c>
      <c r="C47" s="70" t="s">
        <v>23</v>
      </c>
      <c r="D47" s="70" t="s">
        <v>18</v>
      </c>
      <c r="E47" s="69">
        <v>1</v>
      </c>
      <c r="F47" s="70" t="s">
        <v>81</v>
      </c>
      <c r="G47" s="13">
        <f t="shared" si="0"/>
        <v>1150</v>
      </c>
      <c r="H47" s="69">
        <v>1190</v>
      </c>
      <c r="I47" s="69">
        <f t="shared" si="1"/>
        <v>1190</v>
      </c>
      <c r="J47" s="4">
        <f t="shared" si="3"/>
        <v>40</v>
      </c>
      <c r="K47" s="4">
        <f t="shared" si="2"/>
        <v>40</v>
      </c>
      <c r="L47" s="13">
        <f t="shared" si="4"/>
        <v>96.638655462184872</v>
      </c>
      <c r="M47" s="34">
        <f t="shared" si="5"/>
        <v>480</v>
      </c>
      <c r="N47" s="34">
        <f t="shared" si="10"/>
        <v>113.232</v>
      </c>
      <c r="O47" s="34">
        <f t="shared" si="6"/>
        <v>593.23199999999997</v>
      </c>
    </row>
    <row r="48" spans="1:15">
      <c r="A48" s="62" t="s">
        <v>46</v>
      </c>
      <c r="B48" s="62" t="s">
        <v>34</v>
      </c>
      <c r="C48" s="62" t="s">
        <v>30</v>
      </c>
      <c r="D48" s="62" t="s">
        <v>18</v>
      </c>
      <c r="E48" s="63">
        <v>1</v>
      </c>
      <c r="F48" s="71" t="s">
        <v>65</v>
      </c>
      <c r="G48" s="48">
        <f t="shared" si="0"/>
        <v>1240</v>
      </c>
      <c r="H48" s="63">
        <v>1382</v>
      </c>
      <c r="I48" s="63">
        <f t="shared" si="1"/>
        <v>1382</v>
      </c>
      <c r="J48" s="47">
        <f t="shared" si="3"/>
        <v>142</v>
      </c>
      <c r="K48" s="47">
        <f t="shared" si="2"/>
        <v>142</v>
      </c>
      <c r="L48" s="48">
        <f t="shared" si="4"/>
        <v>89.725036179450072</v>
      </c>
      <c r="M48" s="42">
        <f t="shared" si="5"/>
        <v>1704</v>
      </c>
      <c r="N48" s="42">
        <f t="shared" si="10"/>
        <v>401.97359999999998</v>
      </c>
      <c r="O48" s="42">
        <f t="shared" si="6"/>
        <v>2105.9735999999998</v>
      </c>
    </row>
    <row r="49" spans="1:15">
      <c r="A49" s="72" t="s">
        <v>47</v>
      </c>
      <c r="B49" s="72" t="s">
        <v>16</v>
      </c>
      <c r="C49" s="72" t="s">
        <v>30</v>
      </c>
      <c r="D49" s="72" t="s">
        <v>18</v>
      </c>
      <c r="E49" s="73">
        <v>2</v>
      </c>
      <c r="F49" s="72" t="s">
        <v>85</v>
      </c>
      <c r="G49" s="45">
        <f t="shared" si="0"/>
        <v>2680</v>
      </c>
      <c r="H49" s="73">
        <v>1382</v>
      </c>
      <c r="I49" s="73">
        <f t="shared" si="1"/>
        <v>2764</v>
      </c>
      <c r="J49" s="44">
        <f t="shared" si="3"/>
        <v>42</v>
      </c>
      <c r="K49" s="44">
        <f t="shared" si="2"/>
        <v>84</v>
      </c>
      <c r="L49" s="45">
        <f t="shared" si="4"/>
        <v>96.96092619392185</v>
      </c>
      <c r="M49" s="46">
        <f t="shared" si="5"/>
        <v>1008</v>
      </c>
      <c r="N49" s="46">
        <f t="shared" si="10"/>
        <v>237.78719999999998</v>
      </c>
      <c r="O49" s="46">
        <f t="shared" si="6"/>
        <v>1245.7872</v>
      </c>
    </row>
    <row r="50" spans="1:15">
      <c r="A50" s="59" t="s">
        <v>47</v>
      </c>
      <c r="B50" s="59" t="s">
        <v>48</v>
      </c>
      <c r="C50" s="59" t="s">
        <v>27</v>
      </c>
      <c r="D50" s="59" t="s">
        <v>18</v>
      </c>
      <c r="E50" s="15">
        <v>1</v>
      </c>
      <c r="F50" s="59" t="s">
        <v>82</v>
      </c>
      <c r="G50" s="14">
        <f t="shared" si="0"/>
        <v>1647</v>
      </c>
      <c r="H50" s="15">
        <v>1647</v>
      </c>
      <c r="I50" s="15">
        <f t="shared" si="1"/>
        <v>1647</v>
      </c>
      <c r="J50" s="5">
        <f t="shared" si="3"/>
        <v>0</v>
      </c>
      <c r="K50" s="5">
        <f t="shared" si="2"/>
        <v>0</v>
      </c>
      <c r="L50" s="14">
        <f t="shared" si="4"/>
        <v>100</v>
      </c>
      <c r="M50" s="35">
        <f t="shared" si="5"/>
        <v>0</v>
      </c>
      <c r="N50" s="35">
        <f t="shared" si="10"/>
        <v>0</v>
      </c>
      <c r="O50" s="35">
        <f t="shared" si="6"/>
        <v>0</v>
      </c>
    </row>
    <row r="51" spans="1:15">
      <c r="A51" s="56" t="s">
        <v>49</v>
      </c>
      <c r="B51" s="56" t="s">
        <v>25</v>
      </c>
      <c r="C51" s="56" t="s">
        <v>23</v>
      </c>
      <c r="D51" s="56" t="s">
        <v>13</v>
      </c>
      <c r="E51" s="57">
        <v>19</v>
      </c>
      <c r="F51" s="56" t="s">
        <v>86</v>
      </c>
      <c r="G51" s="43">
        <f t="shared" si="0"/>
        <v>15200</v>
      </c>
      <c r="H51" s="57">
        <v>835</v>
      </c>
      <c r="I51" s="57">
        <f t="shared" si="1"/>
        <v>15865</v>
      </c>
      <c r="J51" s="6">
        <f t="shared" si="3"/>
        <v>35</v>
      </c>
      <c r="K51" s="6">
        <f t="shared" si="2"/>
        <v>665</v>
      </c>
      <c r="L51" s="13">
        <f t="shared" si="4"/>
        <v>95.808383233532936</v>
      </c>
      <c r="M51" s="34">
        <f t="shared" si="5"/>
        <v>7980</v>
      </c>
      <c r="N51" s="34">
        <f t="shared" si="10"/>
        <v>1882.482</v>
      </c>
      <c r="O51" s="34">
        <f t="shared" si="6"/>
        <v>9862.482</v>
      </c>
    </row>
    <row r="52" spans="1:15">
      <c r="A52" s="55" t="s">
        <v>49</v>
      </c>
      <c r="B52" s="55" t="s">
        <v>25</v>
      </c>
      <c r="C52" s="55" t="s">
        <v>23</v>
      </c>
      <c r="D52" s="55" t="s">
        <v>15</v>
      </c>
      <c r="E52" s="18">
        <v>25</v>
      </c>
      <c r="F52" s="61">
        <v>850</v>
      </c>
      <c r="G52" s="19">
        <f t="shared" si="0"/>
        <v>21250</v>
      </c>
      <c r="H52" s="18">
        <v>1015</v>
      </c>
      <c r="I52" s="18">
        <f t="shared" si="1"/>
        <v>25375</v>
      </c>
      <c r="J52" s="22">
        <f t="shared" si="3"/>
        <v>165</v>
      </c>
      <c r="K52" s="22">
        <f t="shared" si="2"/>
        <v>4125</v>
      </c>
      <c r="L52" s="19">
        <f t="shared" si="4"/>
        <v>83.743842364532014</v>
      </c>
      <c r="M52" s="36">
        <f t="shared" si="5"/>
        <v>49500</v>
      </c>
      <c r="N52" s="36">
        <f t="shared" si="10"/>
        <v>11677.05</v>
      </c>
      <c r="O52" s="36">
        <f t="shared" si="6"/>
        <v>61177.05</v>
      </c>
    </row>
    <row r="53" spans="1:15">
      <c r="A53" s="55" t="s">
        <v>49</v>
      </c>
      <c r="B53" s="55" t="s">
        <v>25</v>
      </c>
      <c r="C53" s="55" t="s">
        <v>23</v>
      </c>
      <c r="D53" s="55" t="s">
        <v>18</v>
      </c>
      <c r="E53" s="18">
        <v>245</v>
      </c>
      <c r="F53" s="61">
        <v>900</v>
      </c>
      <c r="G53" s="19">
        <f t="shared" si="0"/>
        <v>220500</v>
      </c>
      <c r="H53" s="18">
        <v>1190</v>
      </c>
      <c r="I53" s="18">
        <f t="shared" si="1"/>
        <v>291550</v>
      </c>
      <c r="J53" s="22">
        <f t="shared" si="3"/>
        <v>290</v>
      </c>
      <c r="K53" s="22">
        <f t="shared" si="2"/>
        <v>71050</v>
      </c>
      <c r="L53" s="19">
        <f t="shared" si="4"/>
        <v>75.630252100840337</v>
      </c>
      <c r="M53" s="36">
        <f t="shared" si="5"/>
        <v>852600</v>
      </c>
      <c r="N53" s="36">
        <f t="shared" si="10"/>
        <v>201128.34</v>
      </c>
      <c r="O53" s="36">
        <f t="shared" si="6"/>
        <v>1053728.3400000001</v>
      </c>
    </row>
    <row r="54" spans="1:15">
      <c r="A54" s="55" t="s">
        <v>49</v>
      </c>
      <c r="B54" s="55" t="s">
        <v>25</v>
      </c>
      <c r="C54" s="55" t="s">
        <v>23</v>
      </c>
      <c r="D54" s="55" t="s">
        <v>18</v>
      </c>
      <c r="E54" s="18">
        <v>9</v>
      </c>
      <c r="F54" s="55" t="s">
        <v>87</v>
      </c>
      <c r="G54" s="19">
        <f t="shared" si="0"/>
        <v>9900</v>
      </c>
      <c r="H54" s="18">
        <v>1190</v>
      </c>
      <c r="I54" s="18">
        <f t="shared" si="1"/>
        <v>10710</v>
      </c>
      <c r="J54" s="22">
        <f t="shared" si="3"/>
        <v>90</v>
      </c>
      <c r="K54" s="22">
        <f t="shared" si="2"/>
        <v>810</v>
      </c>
      <c r="L54" s="19">
        <f t="shared" si="4"/>
        <v>92.436974789915965</v>
      </c>
      <c r="M54" s="36">
        <f t="shared" si="5"/>
        <v>9720</v>
      </c>
      <c r="N54" s="36">
        <f t="shared" si="10"/>
        <v>2292.9479999999999</v>
      </c>
      <c r="O54" s="36">
        <f t="shared" si="6"/>
        <v>12012.948</v>
      </c>
    </row>
    <row r="55" spans="1:15">
      <c r="A55" s="55" t="s">
        <v>49</v>
      </c>
      <c r="B55" s="55" t="s">
        <v>16</v>
      </c>
      <c r="C55" s="55" t="s">
        <v>30</v>
      </c>
      <c r="D55" s="55" t="s">
        <v>18</v>
      </c>
      <c r="E55" s="18">
        <v>59</v>
      </c>
      <c r="F55" s="61">
        <v>1030</v>
      </c>
      <c r="G55" s="19">
        <f t="shared" si="0"/>
        <v>60770</v>
      </c>
      <c r="H55" s="18">
        <v>1382</v>
      </c>
      <c r="I55" s="18">
        <f t="shared" si="1"/>
        <v>81538</v>
      </c>
      <c r="J55" s="22">
        <f t="shared" si="3"/>
        <v>352</v>
      </c>
      <c r="K55" s="22">
        <f t="shared" si="2"/>
        <v>20768</v>
      </c>
      <c r="L55" s="19">
        <f t="shared" si="4"/>
        <v>74.529667149059335</v>
      </c>
      <c r="M55" s="36">
        <f t="shared" si="5"/>
        <v>249216</v>
      </c>
      <c r="N55" s="36">
        <f t="shared" si="10"/>
        <v>58790.054400000001</v>
      </c>
      <c r="O55" s="36">
        <f t="shared" si="6"/>
        <v>308006.05440000002</v>
      </c>
    </row>
    <row r="56" spans="1:15">
      <c r="A56" s="55" t="s">
        <v>49</v>
      </c>
      <c r="B56" s="55" t="s">
        <v>16</v>
      </c>
      <c r="C56" s="55" t="s">
        <v>30</v>
      </c>
      <c r="D56" s="55" t="s">
        <v>18</v>
      </c>
      <c r="E56" s="18">
        <v>10</v>
      </c>
      <c r="F56" s="55" t="s">
        <v>75</v>
      </c>
      <c r="G56" s="19">
        <f t="shared" si="0"/>
        <v>13820</v>
      </c>
      <c r="H56" s="18">
        <v>1382</v>
      </c>
      <c r="I56" s="18">
        <f t="shared" si="1"/>
        <v>13820</v>
      </c>
      <c r="J56" s="22">
        <f t="shared" si="3"/>
        <v>0</v>
      </c>
      <c r="K56" s="22">
        <f t="shared" si="2"/>
        <v>0</v>
      </c>
      <c r="L56" s="19">
        <f t="shared" si="4"/>
        <v>100</v>
      </c>
      <c r="M56" s="36">
        <f t="shared" si="5"/>
        <v>0</v>
      </c>
      <c r="N56" s="36">
        <f t="shared" si="10"/>
        <v>0</v>
      </c>
      <c r="O56" s="36">
        <f t="shared" si="6"/>
        <v>0</v>
      </c>
    </row>
    <row r="57" spans="1:15">
      <c r="A57" s="55" t="s">
        <v>49</v>
      </c>
      <c r="B57" s="55" t="s">
        <v>48</v>
      </c>
      <c r="C57" s="55" t="s">
        <v>27</v>
      </c>
      <c r="D57" s="55" t="s">
        <v>18</v>
      </c>
      <c r="E57" s="18">
        <v>10</v>
      </c>
      <c r="F57" s="55" t="s">
        <v>82</v>
      </c>
      <c r="G57" s="19">
        <f t="shared" si="0"/>
        <v>16470</v>
      </c>
      <c r="H57" s="18">
        <v>1647</v>
      </c>
      <c r="I57" s="18">
        <f t="shared" si="1"/>
        <v>16470</v>
      </c>
      <c r="J57" s="22">
        <f t="shared" si="3"/>
        <v>0</v>
      </c>
      <c r="K57" s="22">
        <f t="shared" si="2"/>
        <v>0</v>
      </c>
      <c r="L57" s="19">
        <f t="shared" si="4"/>
        <v>100</v>
      </c>
      <c r="M57" s="36">
        <f t="shared" si="5"/>
        <v>0</v>
      </c>
      <c r="N57" s="36">
        <f t="shared" si="10"/>
        <v>0</v>
      </c>
      <c r="O57" s="36">
        <f t="shared" si="6"/>
        <v>0</v>
      </c>
    </row>
    <row r="58" spans="1:15">
      <c r="A58" s="59" t="s">
        <v>49</v>
      </c>
      <c r="B58" s="59" t="s">
        <v>50</v>
      </c>
      <c r="C58" s="59" t="s">
        <v>14</v>
      </c>
      <c r="D58" s="59" t="s">
        <v>18</v>
      </c>
      <c r="E58" s="15">
        <v>1</v>
      </c>
      <c r="F58" s="59" t="s">
        <v>88</v>
      </c>
      <c r="G58" s="14">
        <f t="shared" si="0"/>
        <v>2264</v>
      </c>
      <c r="H58" s="15">
        <v>2264</v>
      </c>
      <c r="I58" s="15">
        <f t="shared" si="1"/>
        <v>2264</v>
      </c>
      <c r="J58" s="5">
        <f t="shared" si="3"/>
        <v>0</v>
      </c>
      <c r="K58" s="5">
        <f t="shared" si="2"/>
        <v>0</v>
      </c>
      <c r="L58" s="14">
        <f t="shared" si="4"/>
        <v>100</v>
      </c>
      <c r="M58" s="35">
        <f t="shared" si="5"/>
        <v>0</v>
      </c>
      <c r="N58" s="35">
        <f t="shared" si="10"/>
        <v>0</v>
      </c>
      <c r="O58" s="35">
        <f t="shared" si="6"/>
        <v>0</v>
      </c>
    </row>
    <row r="59" spans="1:15">
      <c r="A59" s="54" t="s">
        <v>51</v>
      </c>
      <c r="B59" s="54" t="s">
        <v>34</v>
      </c>
      <c r="C59" s="54" t="s">
        <v>37</v>
      </c>
      <c r="D59" s="54" t="s">
        <v>18</v>
      </c>
      <c r="E59" s="11">
        <v>1</v>
      </c>
      <c r="F59" s="54" t="s">
        <v>80</v>
      </c>
      <c r="G59" s="12">
        <f t="shared" si="0"/>
        <v>1287</v>
      </c>
      <c r="H59" s="11">
        <v>1287</v>
      </c>
      <c r="I59" s="11">
        <f t="shared" si="1"/>
        <v>1287</v>
      </c>
      <c r="J59" s="7">
        <f t="shared" si="3"/>
        <v>0</v>
      </c>
      <c r="K59" s="7">
        <f t="shared" si="2"/>
        <v>0</v>
      </c>
      <c r="L59" s="12">
        <f t="shared" si="4"/>
        <v>100</v>
      </c>
      <c r="M59" s="38">
        <f t="shared" si="5"/>
        <v>0</v>
      </c>
      <c r="N59" s="38">
        <f t="shared" si="10"/>
        <v>0</v>
      </c>
      <c r="O59" s="38">
        <f t="shared" si="6"/>
        <v>0</v>
      </c>
    </row>
    <row r="60" spans="1:15">
      <c r="A60" s="56" t="s">
        <v>52</v>
      </c>
      <c r="B60" s="56" t="s">
        <v>19</v>
      </c>
      <c r="C60" s="56" t="s">
        <v>27</v>
      </c>
      <c r="D60" s="56" t="s">
        <v>18</v>
      </c>
      <c r="E60" s="57">
        <v>1</v>
      </c>
      <c r="F60" s="56" t="s">
        <v>82</v>
      </c>
      <c r="G60" s="43">
        <f t="shared" si="0"/>
        <v>1647</v>
      </c>
      <c r="H60" s="57">
        <v>1647</v>
      </c>
      <c r="I60" s="57">
        <f t="shared" si="1"/>
        <v>1647</v>
      </c>
      <c r="J60" s="6">
        <f t="shared" si="3"/>
        <v>0</v>
      </c>
      <c r="K60" s="6">
        <f t="shared" si="2"/>
        <v>0</v>
      </c>
      <c r="L60" s="13">
        <f t="shared" si="4"/>
        <v>100</v>
      </c>
      <c r="M60" s="34">
        <f t="shared" si="5"/>
        <v>0</v>
      </c>
      <c r="N60" s="34">
        <f t="shared" si="10"/>
        <v>0</v>
      </c>
      <c r="O60" s="34">
        <f t="shared" si="6"/>
        <v>0</v>
      </c>
    </row>
    <row r="61" spans="1:15">
      <c r="A61" s="55" t="s">
        <v>52</v>
      </c>
      <c r="B61" s="55" t="s">
        <v>34</v>
      </c>
      <c r="C61" s="55" t="s">
        <v>23</v>
      </c>
      <c r="D61" s="55" t="s">
        <v>18</v>
      </c>
      <c r="E61" s="18">
        <v>2</v>
      </c>
      <c r="F61" s="55" t="s">
        <v>81</v>
      </c>
      <c r="G61" s="19">
        <f t="shared" si="0"/>
        <v>2300</v>
      </c>
      <c r="H61" s="18">
        <v>1190</v>
      </c>
      <c r="I61" s="18">
        <f t="shared" si="1"/>
        <v>2380</v>
      </c>
      <c r="J61" s="22">
        <f t="shared" si="3"/>
        <v>40</v>
      </c>
      <c r="K61" s="22">
        <f t="shared" si="2"/>
        <v>80</v>
      </c>
      <c r="L61" s="19">
        <f t="shared" si="4"/>
        <v>96.638655462184872</v>
      </c>
      <c r="M61" s="36">
        <f t="shared" si="5"/>
        <v>960</v>
      </c>
      <c r="N61" s="36">
        <f t="shared" si="10"/>
        <v>226.464</v>
      </c>
      <c r="O61" s="36">
        <f t="shared" si="6"/>
        <v>1186.4639999999999</v>
      </c>
    </row>
    <row r="62" spans="1:15">
      <c r="A62" s="59" t="s">
        <v>52</v>
      </c>
      <c r="B62" s="59" t="s">
        <v>24</v>
      </c>
      <c r="C62" s="59" t="s">
        <v>30</v>
      </c>
      <c r="D62" s="59" t="s">
        <v>18</v>
      </c>
      <c r="E62" s="15">
        <v>1</v>
      </c>
      <c r="F62" s="59" t="s">
        <v>75</v>
      </c>
      <c r="G62" s="14">
        <f t="shared" si="0"/>
        <v>1382</v>
      </c>
      <c r="H62" s="15">
        <v>1382</v>
      </c>
      <c r="I62" s="15">
        <f t="shared" si="1"/>
        <v>1382</v>
      </c>
      <c r="J62" s="5">
        <f t="shared" si="3"/>
        <v>0</v>
      </c>
      <c r="K62" s="5">
        <f t="shared" si="2"/>
        <v>0</v>
      </c>
      <c r="L62" s="14">
        <f t="shared" si="4"/>
        <v>100</v>
      </c>
      <c r="M62" s="35">
        <f t="shared" si="5"/>
        <v>0</v>
      </c>
      <c r="N62" s="35">
        <f t="shared" si="10"/>
        <v>0</v>
      </c>
      <c r="O62" s="35">
        <f t="shared" si="6"/>
        <v>0</v>
      </c>
    </row>
    <row r="63" spans="1:15">
      <c r="A63" s="56" t="s">
        <v>53</v>
      </c>
      <c r="B63" s="56" t="s">
        <v>32</v>
      </c>
      <c r="C63" s="56" t="s">
        <v>23</v>
      </c>
      <c r="D63" s="56" t="s">
        <v>13</v>
      </c>
      <c r="E63" s="57">
        <v>4</v>
      </c>
      <c r="F63" s="56" t="s">
        <v>86</v>
      </c>
      <c r="G63" s="43">
        <f t="shared" si="0"/>
        <v>3200</v>
      </c>
      <c r="H63" s="57">
        <v>835</v>
      </c>
      <c r="I63" s="57">
        <f t="shared" si="1"/>
        <v>3340</v>
      </c>
      <c r="J63" s="6">
        <f t="shared" si="3"/>
        <v>35</v>
      </c>
      <c r="K63" s="6">
        <f t="shared" si="2"/>
        <v>140</v>
      </c>
      <c r="L63" s="13">
        <f t="shared" si="4"/>
        <v>95.808383233532936</v>
      </c>
      <c r="M63" s="34">
        <f t="shared" si="5"/>
        <v>1680</v>
      </c>
      <c r="N63" s="34">
        <f t="shared" si="10"/>
        <v>396.31200000000001</v>
      </c>
      <c r="O63" s="34">
        <f t="shared" si="6"/>
        <v>2076.3119999999999</v>
      </c>
    </row>
    <row r="64" spans="1:15">
      <c r="A64" s="55" t="s">
        <v>53</v>
      </c>
      <c r="B64" s="55" t="s">
        <v>32</v>
      </c>
      <c r="C64" s="55" t="s">
        <v>23</v>
      </c>
      <c r="D64" s="55" t="s">
        <v>13</v>
      </c>
      <c r="E64" s="18">
        <v>4</v>
      </c>
      <c r="F64" s="61">
        <v>835</v>
      </c>
      <c r="G64" s="19">
        <f t="shared" si="0"/>
        <v>3340</v>
      </c>
      <c r="H64" s="18">
        <v>835</v>
      </c>
      <c r="I64" s="18">
        <f t="shared" si="1"/>
        <v>3340</v>
      </c>
      <c r="J64" s="22">
        <f t="shared" si="3"/>
        <v>0</v>
      </c>
      <c r="K64" s="22">
        <f t="shared" si="2"/>
        <v>0</v>
      </c>
      <c r="L64" s="19">
        <f t="shared" si="4"/>
        <v>100</v>
      </c>
      <c r="M64" s="36">
        <f t="shared" si="5"/>
        <v>0</v>
      </c>
      <c r="N64" s="36">
        <f t="shared" si="10"/>
        <v>0</v>
      </c>
      <c r="O64" s="36">
        <f t="shared" si="6"/>
        <v>0</v>
      </c>
    </row>
    <row r="65" spans="1:15">
      <c r="A65" s="55" t="s">
        <v>53</v>
      </c>
      <c r="B65" s="55" t="s">
        <v>32</v>
      </c>
      <c r="C65" s="55" t="s">
        <v>23</v>
      </c>
      <c r="D65" s="55" t="s">
        <v>15</v>
      </c>
      <c r="E65" s="18">
        <v>4</v>
      </c>
      <c r="F65" s="61">
        <v>850</v>
      </c>
      <c r="G65" s="19">
        <f t="shared" si="0"/>
        <v>3400</v>
      </c>
      <c r="H65" s="18">
        <v>1015</v>
      </c>
      <c r="I65" s="18">
        <f t="shared" si="1"/>
        <v>4060</v>
      </c>
      <c r="J65" s="22">
        <f t="shared" si="3"/>
        <v>165</v>
      </c>
      <c r="K65" s="22">
        <f t="shared" si="2"/>
        <v>660</v>
      </c>
      <c r="L65" s="19">
        <f t="shared" si="4"/>
        <v>83.743842364532014</v>
      </c>
      <c r="M65" s="36">
        <f t="shared" si="5"/>
        <v>7920</v>
      </c>
      <c r="N65" s="36">
        <f t="shared" si="10"/>
        <v>1868.328</v>
      </c>
      <c r="O65" s="36">
        <f t="shared" si="6"/>
        <v>9788.3279999999995</v>
      </c>
    </row>
    <row r="66" spans="1:15">
      <c r="A66" s="55" t="s">
        <v>53</v>
      </c>
      <c r="B66" s="55" t="s">
        <v>32</v>
      </c>
      <c r="C66" s="55" t="s">
        <v>23</v>
      </c>
      <c r="D66" s="55" t="s">
        <v>15</v>
      </c>
      <c r="E66" s="18">
        <v>1</v>
      </c>
      <c r="F66" s="61">
        <v>865</v>
      </c>
      <c r="G66" s="19">
        <f t="shared" si="0"/>
        <v>865</v>
      </c>
      <c r="H66" s="18">
        <v>1015</v>
      </c>
      <c r="I66" s="18">
        <f t="shared" si="1"/>
        <v>1015</v>
      </c>
      <c r="J66" s="22">
        <f t="shared" si="3"/>
        <v>150</v>
      </c>
      <c r="K66" s="22">
        <f t="shared" si="2"/>
        <v>150</v>
      </c>
      <c r="L66" s="19">
        <f t="shared" si="4"/>
        <v>85.221674876847288</v>
      </c>
      <c r="M66" s="36">
        <f t="shared" si="5"/>
        <v>1800</v>
      </c>
      <c r="N66" s="36">
        <f t="shared" si="10"/>
        <v>424.62</v>
      </c>
      <c r="O66" s="36">
        <f t="shared" si="6"/>
        <v>2224.62</v>
      </c>
    </row>
    <row r="67" spans="1:15">
      <c r="A67" s="55" t="s">
        <v>53</v>
      </c>
      <c r="B67" s="55" t="s">
        <v>32</v>
      </c>
      <c r="C67" s="55" t="s">
        <v>23</v>
      </c>
      <c r="D67" s="55" t="s">
        <v>15</v>
      </c>
      <c r="E67" s="18">
        <v>3</v>
      </c>
      <c r="F67" s="65">
        <v>1015</v>
      </c>
      <c r="G67" s="19">
        <f t="shared" si="0"/>
        <v>3045</v>
      </c>
      <c r="H67" s="18">
        <v>1015</v>
      </c>
      <c r="I67" s="18">
        <f t="shared" si="1"/>
        <v>3045</v>
      </c>
      <c r="J67" s="22">
        <f t="shared" si="3"/>
        <v>0</v>
      </c>
      <c r="K67" s="22">
        <f t="shared" si="2"/>
        <v>0</v>
      </c>
      <c r="L67" s="19">
        <f t="shared" si="4"/>
        <v>100</v>
      </c>
      <c r="M67" s="36">
        <f t="shared" si="5"/>
        <v>0</v>
      </c>
      <c r="N67" s="36">
        <f t="shared" si="10"/>
        <v>0</v>
      </c>
      <c r="O67" s="36">
        <f t="shared" si="6"/>
        <v>0</v>
      </c>
    </row>
    <row r="68" spans="1:15">
      <c r="A68" s="55" t="s">
        <v>53</v>
      </c>
      <c r="B68" s="55" t="s">
        <v>32</v>
      </c>
      <c r="C68" s="55" t="s">
        <v>23</v>
      </c>
      <c r="D68" s="55" t="s">
        <v>18</v>
      </c>
      <c r="E68" s="18">
        <v>28</v>
      </c>
      <c r="F68" s="61">
        <v>900</v>
      </c>
      <c r="G68" s="19">
        <f t="shared" si="0"/>
        <v>25200</v>
      </c>
      <c r="H68" s="18">
        <v>1190</v>
      </c>
      <c r="I68" s="18">
        <f t="shared" si="1"/>
        <v>33320</v>
      </c>
      <c r="J68" s="22">
        <f t="shared" ref="J68:J82" si="17">H68-F68</f>
        <v>290</v>
      </c>
      <c r="K68" s="22">
        <f t="shared" si="2"/>
        <v>8120</v>
      </c>
      <c r="L68" s="19">
        <f t="shared" ref="L68:L82" si="18">(F68*100)/H68</f>
        <v>75.630252100840337</v>
      </c>
      <c r="M68" s="36">
        <f t="shared" ref="M68:M82" si="19">K68*12</f>
        <v>97440</v>
      </c>
      <c r="N68" s="36">
        <f t="shared" si="10"/>
        <v>22986.096000000001</v>
      </c>
      <c r="O68" s="36">
        <f t="shared" ref="O68:O82" si="20">M68+N68</f>
        <v>120426.09600000001</v>
      </c>
    </row>
    <row r="69" spans="1:15">
      <c r="A69" s="55" t="s">
        <v>53</v>
      </c>
      <c r="B69" s="55" t="s">
        <v>32</v>
      </c>
      <c r="C69" s="55" t="s">
        <v>23</v>
      </c>
      <c r="D69" s="55" t="s">
        <v>18</v>
      </c>
      <c r="E69" s="18">
        <v>21</v>
      </c>
      <c r="F69" s="61">
        <v>915</v>
      </c>
      <c r="G69" s="19">
        <f t="shared" si="0"/>
        <v>19215</v>
      </c>
      <c r="H69" s="18">
        <v>1190</v>
      </c>
      <c r="I69" s="18">
        <f t="shared" si="1"/>
        <v>24990</v>
      </c>
      <c r="J69" s="22">
        <f t="shared" si="17"/>
        <v>275</v>
      </c>
      <c r="K69" s="22">
        <f t="shared" si="2"/>
        <v>5775</v>
      </c>
      <c r="L69" s="19">
        <f t="shared" si="18"/>
        <v>76.890756302521012</v>
      </c>
      <c r="M69" s="36">
        <f t="shared" si="19"/>
        <v>69300</v>
      </c>
      <c r="N69" s="36">
        <f t="shared" si="10"/>
        <v>16347.87</v>
      </c>
      <c r="O69" s="36">
        <f t="shared" si="20"/>
        <v>85647.87</v>
      </c>
    </row>
    <row r="70" spans="1:15">
      <c r="A70" s="55" t="s">
        <v>53</v>
      </c>
      <c r="B70" s="55" t="s">
        <v>32</v>
      </c>
      <c r="C70" s="55" t="s">
        <v>23</v>
      </c>
      <c r="D70" s="55" t="s">
        <v>18</v>
      </c>
      <c r="E70" s="18">
        <v>37</v>
      </c>
      <c r="F70" s="61">
        <v>1150</v>
      </c>
      <c r="G70" s="19">
        <f t="shared" ref="G70:G82" si="21">E70*F70</f>
        <v>42550</v>
      </c>
      <c r="H70" s="18">
        <v>1190</v>
      </c>
      <c r="I70" s="18">
        <f t="shared" ref="I70:I82" si="22">H70*E70</f>
        <v>44030</v>
      </c>
      <c r="J70" s="22">
        <f t="shared" si="17"/>
        <v>40</v>
      </c>
      <c r="K70" s="22">
        <f t="shared" ref="K70:K82" si="23">J70*E70</f>
        <v>1480</v>
      </c>
      <c r="L70" s="19">
        <f t="shared" si="18"/>
        <v>96.638655462184872</v>
      </c>
      <c r="M70" s="36">
        <f t="shared" si="19"/>
        <v>17760</v>
      </c>
      <c r="N70" s="36">
        <f t="shared" ref="N70:N82" si="24">$M70*0.2359</f>
        <v>4189.5839999999998</v>
      </c>
      <c r="O70" s="36">
        <f t="shared" si="20"/>
        <v>21949.583999999999</v>
      </c>
    </row>
    <row r="71" spans="1:15">
      <c r="A71" s="55" t="s">
        <v>53</v>
      </c>
      <c r="B71" s="55" t="s">
        <v>32</v>
      </c>
      <c r="C71" s="55" t="s">
        <v>23</v>
      </c>
      <c r="D71" s="55" t="s">
        <v>18</v>
      </c>
      <c r="E71" s="27">
        <v>6</v>
      </c>
      <c r="F71" s="61">
        <v>1190</v>
      </c>
      <c r="G71" s="19">
        <f t="shared" si="21"/>
        <v>7140</v>
      </c>
      <c r="H71" s="18">
        <v>1190</v>
      </c>
      <c r="I71" s="18">
        <f t="shared" si="22"/>
        <v>7140</v>
      </c>
      <c r="J71" s="22">
        <f t="shared" si="17"/>
        <v>0</v>
      </c>
      <c r="K71" s="22">
        <f t="shared" si="23"/>
        <v>0</v>
      </c>
      <c r="L71" s="19">
        <f t="shared" si="18"/>
        <v>100</v>
      </c>
      <c r="M71" s="36">
        <f t="shared" si="19"/>
        <v>0</v>
      </c>
      <c r="N71" s="36">
        <f t="shared" si="24"/>
        <v>0</v>
      </c>
      <c r="O71" s="36">
        <f t="shared" si="20"/>
        <v>0</v>
      </c>
    </row>
    <row r="72" spans="1:15">
      <c r="A72" s="55" t="s">
        <v>53</v>
      </c>
      <c r="B72" s="55" t="s">
        <v>34</v>
      </c>
      <c r="C72" s="55" t="s">
        <v>37</v>
      </c>
      <c r="D72" s="55" t="s">
        <v>18</v>
      </c>
      <c r="E72" s="18">
        <v>2</v>
      </c>
      <c r="F72" s="65">
        <v>1250</v>
      </c>
      <c r="G72" s="19">
        <f t="shared" si="21"/>
        <v>2500</v>
      </c>
      <c r="H72" s="18">
        <v>1287</v>
      </c>
      <c r="I72" s="18">
        <f t="shared" si="22"/>
        <v>2574</v>
      </c>
      <c r="J72" s="22">
        <f t="shared" si="17"/>
        <v>37</v>
      </c>
      <c r="K72" s="22">
        <f t="shared" si="23"/>
        <v>74</v>
      </c>
      <c r="L72" s="19">
        <f t="shared" si="18"/>
        <v>97.125097125097128</v>
      </c>
      <c r="M72" s="36">
        <f t="shared" si="19"/>
        <v>888</v>
      </c>
      <c r="N72" s="36">
        <f t="shared" si="24"/>
        <v>209.47919999999999</v>
      </c>
      <c r="O72" s="36">
        <f t="shared" si="20"/>
        <v>1097.4792</v>
      </c>
    </row>
    <row r="73" spans="1:15">
      <c r="A73" s="55" t="s">
        <v>53</v>
      </c>
      <c r="B73" s="55" t="s">
        <v>34</v>
      </c>
      <c r="C73" s="55" t="s">
        <v>37</v>
      </c>
      <c r="D73" s="55" t="s">
        <v>18</v>
      </c>
      <c r="E73" s="18">
        <v>2</v>
      </c>
      <c r="F73" s="65">
        <v>1190</v>
      </c>
      <c r="G73" s="19">
        <f t="shared" si="21"/>
        <v>2380</v>
      </c>
      <c r="H73" s="18">
        <v>1287</v>
      </c>
      <c r="I73" s="18">
        <f t="shared" si="22"/>
        <v>2574</v>
      </c>
      <c r="J73" s="22">
        <f t="shared" si="17"/>
        <v>97</v>
      </c>
      <c r="K73" s="22">
        <f t="shared" si="23"/>
        <v>194</v>
      </c>
      <c r="L73" s="19">
        <f t="shared" si="18"/>
        <v>92.463092463092465</v>
      </c>
      <c r="M73" s="36">
        <f t="shared" si="19"/>
        <v>2328</v>
      </c>
      <c r="N73" s="36">
        <f t="shared" si="24"/>
        <v>549.17520000000002</v>
      </c>
      <c r="O73" s="36">
        <f t="shared" si="20"/>
        <v>2877.1752000000001</v>
      </c>
    </row>
    <row r="74" spans="1:15">
      <c r="A74" s="55" t="s">
        <v>53</v>
      </c>
      <c r="B74" s="55" t="s">
        <v>36</v>
      </c>
      <c r="C74" s="55" t="s">
        <v>30</v>
      </c>
      <c r="D74" s="55" t="s">
        <v>18</v>
      </c>
      <c r="E74" s="18">
        <v>2</v>
      </c>
      <c r="F74" s="61">
        <v>1382</v>
      </c>
      <c r="G74" s="19">
        <f t="shared" si="21"/>
        <v>2764</v>
      </c>
      <c r="H74" s="18">
        <v>1382</v>
      </c>
      <c r="I74" s="18">
        <f t="shared" si="22"/>
        <v>2764</v>
      </c>
      <c r="J74" s="22">
        <f t="shared" si="17"/>
        <v>0</v>
      </c>
      <c r="K74" s="22">
        <f t="shared" si="23"/>
        <v>0</v>
      </c>
      <c r="L74" s="19">
        <f t="shared" si="18"/>
        <v>100</v>
      </c>
      <c r="M74" s="36">
        <f t="shared" si="19"/>
        <v>0</v>
      </c>
      <c r="N74" s="36">
        <f t="shared" si="24"/>
        <v>0</v>
      </c>
      <c r="O74" s="36">
        <f t="shared" si="20"/>
        <v>0</v>
      </c>
    </row>
    <row r="75" spans="1:15">
      <c r="A75" s="55" t="s">
        <v>53</v>
      </c>
      <c r="B75" s="55" t="s">
        <v>24</v>
      </c>
      <c r="C75" s="55" t="s">
        <v>27</v>
      </c>
      <c r="D75" s="55" t="s">
        <v>18</v>
      </c>
      <c r="E75" s="18">
        <v>1</v>
      </c>
      <c r="F75" s="55" t="s">
        <v>82</v>
      </c>
      <c r="G75" s="19">
        <f t="shared" si="21"/>
        <v>1647</v>
      </c>
      <c r="H75" s="18">
        <v>1647</v>
      </c>
      <c r="I75" s="18">
        <f t="shared" si="22"/>
        <v>1647</v>
      </c>
      <c r="J75" s="22">
        <f t="shared" si="17"/>
        <v>0</v>
      </c>
      <c r="K75" s="22">
        <f t="shared" si="23"/>
        <v>0</v>
      </c>
      <c r="L75" s="19">
        <f t="shared" si="18"/>
        <v>100</v>
      </c>
      <c r="M75" s="36">
        <f t="shared" si="19"/>
        <v>0</v>
      </c>
      <c r="N75" s="36">
        <f t="shared" si="24"/>
        <v>0</v>
      </c>
      <c r="O75" s="36">
        <f t="shared" si="20"/>
        <v>0</v>
      </c>
    </row>
    <row r="76" spans="1:15">
      <c r="A76" s="59" t="s">
        <v>53</v>
      </c>
      <c r="B76" s="59" t="s">
        <v>48</v>
      </c>
      <c r="C76" s="59" t="s">
        <v>12</v>
      </c>
      <c r="D76" s="59" t="s">
        <v>18</v>
      </c>
      <c r="E76" s="15">
        <v>1</v>
      </c>
      <c r="F76" s="59" t="s">
        <v>79</v>
      </c>
      <c r="G76" s="14">
        <f t="shared" si="21"/>
        <v>1917</v>
      </c>
      <c r="H76" s="15">
        <v>1917</v>
      </c>
      <c r="I76" s="15">
        <f t="shared" si="22"/>
        <v>1917</v>
      </c>
      <c r="J76" s="5">
        <f t="shared" si="17"/>
        <v>0</v>
      </c>
      <c r="K76" s="5">
        <f t="shared" si="23"/>
        <v>0</v>
      </c>
      <c r="L76" s="14">
        <f t="shared" si="18"/>
        <v>100</v>
      </c>
      <c r="M76" s="35">
        <f t="shared" si="19"/>
        <v>0</v>
      </c>
      <c r="N76" s="35">
        <f t="shared" si="24"/>
        <v>0</v>
      </c>
      <c r="O76" s="35">
        <f t="shared" si="20"/>
        <v>0</v>
      </c>
    </row>
    <row r="77" spans="1:15">
      <c r="A77" s="56" t="s">
        <v>54</v>
      </c>
      <c r="B77" s="56" t="s">
        <v>34</v>
      </c>
      <c r="C77" s="56" t="s">
        <v>37</v>
      </c>
      <c r="D77" s="56" t="s">
        <v>13</v>
      </c>
      <c r="E77" s="57">
        <v>1</v>
      </c>
      <c r="F77" s="56" t="s">
        <v>63</v>
      </c>
      <c r="G77" s="43">
        <f t="shared" si="21"/>
        <v>750</v>
      </c>
      <c r="H77" s="57">
        <v>940</v>
      </c>
      <c r="I77" s="57">
        <f t="shared" si="22"/>
        <v>940</v>
      </c>
      <c r="J77" s="28">
        <f t="shared" si="17"/>
        <v>190</v>
      </c>
      <c r="K77" s="28">
        <f t="shared" si="23"/>
        <v>190</v>
      </c>
      <c r="L77" s="29">
        <f t="shared" si="18"/>
        <v>79.787234042553195</v>
      </c>
      <c r="M77" s="34">
        <f t="shared" si="19"/>
        <v>2280</v>
      </c>
      <c r="N77" s="34">
        <f t="shared" si="24"/>
        <v>537.85199999999998</v>
      </c>
      <c r="O77" s="34">
        <f t="shared" si="20"/>
        <v>2817.8519999999999</v>
      </c>
    </row>
    <row r="78" spans="1:15">
      <c r="A78" s="55" t="s">
        <v>54</v>
      </c>
      <c r="B78" s="55" t="s">
        <v>34</v>
      </c>
      <c r="C78" s="55" t="s">
        <v>37</v>
      </c>
      <c r="D78" s="55" t="s">
        <v>18</v>
      </c>
      <c r="E78" s="18">
        <v>2</v>
      </c>
      <c r="F78" s="55" t="s">
        <v>89</v>
      </c>
      <c r="G78" s="19">
        <f t="shared" si="21"/>
        <v>1240</v>
      </c>
      <c r="H78" s="18">
        <v>1287</v>
      </c>
      <c r="I78" s="18">
        <f t="shared" si="22"/>
        <v>2574</v>
      </c>
      <c r="J78" s="27">
        <f t="shared" si="17"/>
        <v>667</v>
      </c>
      <c r="K78" s="27">
        <f t="shared" si="23"/>
        <v>1334</v>
      </c>
      <c r="L78" s="26">
        <f t="shared" si="18"/>
        <v>48.174048174048174</v>
      </c>
      <c r="M78" s="36">
        <f t="shared" si="19"/>
        <v>16008</v>
      </c>
      <c r="N78" s="36">
        <f t="shared" si="24"/>
        <v>3776.2871999999998</v>
      </c>
      <c r="O78" s="36">
        <f t="shared" si="20"/>
        <v>19784.287199999999</v>
      </c>
    </row>
    <row r="79" spans="1:15">
      <c r="A79" s="55" t="s">
        <v>54</v>
      </c>
      <c r="B79" s="55" t="s">
        <v>34</v>
      </c>
      <c r="C79" s="55" t="s">
        <v>37</v>
      </c>
      <c r="D79" s="55" t="s">
        <v>18</v>
      </c>
      <c r="E79" s="18">
        <v>2</v>
      </c>
      <c r="F79" s="61">
        <v>720</v>
      </c>
      <c r="G79" s="19">
        <f t="shared" si="21"/>
        <v>1440</v>
      </c>
      <c r="H79" s="18">
        <v>1287</v>
      </c>
      <c r="I79" s="18">
        <f t="shared" si="22"/>
        <v>2574</v>
      </c>
      <c r="J79" s="27">
        <f t="shared" si="17"/>
        <v>567</v>
      </c>
      <c r="K79" s="27">
        <f t="shared" si="23"/>
        <v>1134</v>
      </c>
      <c r="L79" s="26">
        <f t="shared" si="18"/>
        <v>55.944055944055947</v>
      </c>
      <c r="M79" s="36">
        <f t="shared" si="19"/>
        <v>13608</v>
      </c>
      <c r="N79" s="36">
        <f t="shared" si="24"/>
        <v>3210.1271999999999</v>
      </c>
      <c r="O79" s="36">
        <f t="shared" si="20"/>
        <v>16818.127199999999</v>
      </c>
    </row>
    <row r="80" spans="1:15">
      <c r="A80" s="55" t="s">
        <v>54</v>
      </c>
      <c r="B80" s="55" t="s">
        <v>34</v>
      </c>
      <c r="C80" s="55" t="s">
        <v>37</v>
      </c>
      <c r="D80" s="55" t="s">
        <v>18</v>
      </c>
      <c r="E80" s="18">
        <v>2</v>
      </c>
      <c r="F80" s="55" t="s">
        <v>86</v>
      </c>
      <c r="G80" s="19">
        <f t="shared" si="21"/>
        <v>1600</v>
      </c>
      <c r="H80" s="18">
        <v>1287</v>
      </c>
      <c r="I80" s="18">
        <f t="shared" si="22"/>
        <v>2574</v>
      </c>
      <c r="J80" s="27">
        <f t="shared" si="17"/>
        <v>487</v>
      </c>
      <c r="K80" s="27">
        <f t="shared" si="23"/>
        <v>974</v>
      </c>
      <c r="L80" s="26">
        <f t="shared" si="18"/>
        <v>62.160062160062161</v>
      </c>
      <c r="M80" s="36">
        <f t="shared" si="19"/>
        <v>11688</v>
      </c>
      <c r="N80" s="36">
        <f t="shared" si="24"/>
        <v>2757.1992</v>
      </c>
      <c r="O80" s="36">
        <f t="shared" si="20"/>
        <v>14445.199199999999</v>
      </c>
    </row>
    <row r="81" spans="1:15">
      <c r="A81" s="55" t="s">
        <v>54</v>
      </c>
      <c r="B81" s="55" t="s">
        <v>34</v>
      </c>
      <c r="C81" s="55" t="s">
        <v>37</v>
      </c>
      <c r="D81" s="55" t="s">
        <v>18</v>
      </c>
      <c r="E81" s="18">
        <v>8</v>
      </c>
      <c r="F81" s="61">
        <v>850</v>
      </c>
      <c r="G81" s="19">
        <f t="shared" si="21"/>
        <v>6800</v>
      </c>
      <c r="H81" s="18">
        <v>1287</v>
      </c>
      <c r="I81" s="18">
        <f t="shared" si="22"/>
        <v>10296</v>
      </c>
      <c r="J81" s="27">
        <f t="shared" si="17"/>
        <v>437</v>
      </c>
      <c r="K81" s="27">
        <f t="shared" si="23"/>
        <v>3496</v>
      </c>
      <c r="L81" s="26">
        <f t="shared" si="18"/>
        <v>66.045066045066051</v>
      </c>
      <c r="M81" s="36">
        <f t="shared" si="19"/>
        <v>41952</v>
      </c>
      <c r="N81" s="36">
        <f t="shared" si="24"/>
        <v>9896.4768000000004</v>
      </c>
      <c r="O81" s="36">
        <f t="shared" si="20"/>
        <v>51848.476800000004</v>
      </c>
    </row>
    <row r="82" spans="1:15">
      <c r="A82" s="59" t="s">
        <v>54</v>
      </c>
      <c r="B82" s="59" t="s">
        <v>16</v>
      </c>
      <c r="C82" s="59" t="s">
        <v>30</v>
      </c>
      <c r="D82" s="59" t="s">
        <v>18</v>
      </c>
      <c r="E82" s="15">
        <v>1</v>
      </c>
      <c r="F82" s="59" t="s">
        <v>85</v>
      </c>
      <c r="G82" s="14">
        <f t="shared" si="21"/>
        <v>1340</v>
      </c>
      <c r="H82" s="15">
        <v>1382</v>
      </c>
      <c r="I82" s="15">
        <f t="shared" si="22"/>
        <v>1382</v>
      </c>
      <c r="J82" s="5">
        <f t="shared" si="17"/>
        <v>42</v>
      </c>
      <c r="K82" s="5">
        <f t="shared" si="23"/>
        <v>42</v>
      </c>
      <c r="L82" s="14">
        <f t="shared" si="18"/>
        <v>96.96092619392185</v>
      </c>
      <c r="M82" s="35">
        <f t="shared" si="19"/>
        <v>504</v>
      </c>
      <c r="N82" s="35">
        <f t="shared" si="24"/>
        <v>118.89359999999999</v>
      </c>
      <c r="O82" s="35">
        <f t="shared" si="20"/>
        <v>622.89359999999999</v>
      </c>
    </row>
    <row r="83" spans="1:15" s="8" customFormat="1">
      <c r="A83" s="74" t="s">
        <v>55</v>
      </c>
      <c r="B83" s="75" t="s">
        <v>59</v>
      </c>
      <c r="C83" s="76"/>
      <c r="D83" s="74"/>
      <c r="E83" s="77">
        <f>SUM(E4:E82)</f>
        <v>644</v>
      </c>
      <c r="F83" s="77"/>
      <c r="G83" s="77">
        <f>SUM(G4:G82)</f>
        <v>616070</v>
      </c>
      <c r="H83" s="77" t="s">
        <v>56</v>
      </c>
      <c r="I83" s="77">
        <f>SUM(I4:I82)</f>
        <v>747556</v>
      </c>
      <c r="J83" s="25" t="s">
        <v>56</v>
      </c>
      <c r="K83" s="25">
        <f>SUM(K4:K82)</f>
        <v>131486</v>
      </c>
      <c r="L83" s="25" t="s">
        <v>56</v>
      </c>
      <c r="M83" s="30">
        <f>SUM(M4:M82)</f>
        <v>1577832</v>
      </c>
      <c r="N83" s="30">
        <f>SUM(N4:N82)</f>
        <v>372210.56879999995</v>
      </c>
      <c r="O83" s="30">
        <f t="shared" ref="O83" si="25">SUM(O4:O82)</f>
        <v>1950042.5688</v>
      </c>
    </row>
    <row r="84" spans="1:15" ht="2.25" customHeight="1">
      <c r="A84" s="78"/>
      <c r="E84" s="75"/>
      <c r="M84" s="24"/>
      <c r="N84" s="24"/>
    </row>
    <row r="85" spans="1:15" ht="35.25" customHeight="1">
      <c r="A85" s="78" t="s">
        <v>64</v>
      </c>
      <c r="C85" s="78" t="s">
        <v>70</v>
      </c>
      <c r="E85" s="80"/>
      <c r="F85" s="75"/>
      <c r="L85" s="2" t="s">
        <v>71</v>
      </c>
      <c r="O85">
        <f>O83/12*0.5</f>
        <v>81251.773700000005</v>
      </c>
    </row>
    <row r="86" spans="1:15">
      <c r="L86" s="84" t="s">
        <v>55</v>
      </c>
      <c r="M86" s="85"/>
      <c r="N86" s="86"/>
      <c r="O86" s="85">
        <f>O83+O85</f>
        <v>2031294.3425</v>
      </c>
    </row>
    <row r="90" spans="1:15">
      <c r="A90" s="75" t="s">
        <v>69</v>
      </c>
      <c r="E90" s="81"/>
      <c r="H90" s="82">
        <f>11687422+197862</f>
        <v>11885284</v>
      </c>
    </row>
    <row r="91" spans="1:15">
      <c r="H91" s="79">
        <v>1935360</v>
      </c>
    </row>
    <row r="92" spans="1:15">
      <c r="H92" s="83">
        <f>H91/H90*100</f>
        <v>16.283666423116184</v>
      </c>
    </row>
  </sheetData>
  <autoFilter ref="A2:L85" xr:uid="{00000000-0009-0000-0000-000000000000}"/>
  <phoneticPr fontId="3" type="noConversion"/>
  <pageMargins left="0.51181102362204722" right="0.51181102362204722" top="0.55118110236220474" bottom="0.55118110236220474" header="0.31496062992125984" footer="0.11811023622047245"/>
  <pageSetup paperSize="8" scale="75" orientation="landscape" r:id="rId1"/>
  <headerFoot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26B9D396E4B964ABB3EFD74FEC12FBC" ma:contentTypeVersion="10" ma:contentTypeDescription="Izveidot jaunu dokumentu." ma:contentTypeScope="" ma:versionID="1404d189f92610b7c25d135ea9715831">
  <xsd:schema xmlns:xsd="http://www.w3.org/2001/XMLSchema" xmlns:xs="http://www.w3.org/2001/XMLSchema" xmlns:p="http://schemas.microsoft.com/office/2006/metadata/properties" xmlns:ns3="f9fe6767-2bd7-40ea-8fa8-309452e799bd" targetNamespace="http://schemas.microsoft.com/office/2006/metadata/properties" ma:root="true" ma:fieldsID="a0090483ef1022d29077325da1cb6e48" ns3:_="">
    <xsd:import namespace="f9fe6767-2bd7-40ea-8fa8-309452e799b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fe6767-2bd7-40ea-8fa8-309452e79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F29C86-79C8-42B2-B605-1D5402D694E3}">
  <ds:schemaRefs>
    <ds:schemaRef ds:uri="http://purl.org/dc/elements/1.1/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f9fe6767-2bd7-40ea-8fa8-309452e799bd"/>
  </ds:schemaRefs>
</ds:datastoreItem>
</file>

<file path=customXml/itemProps2.xml><?xml version="1.0" encoding="utf-8"?>
<ds:datastoreItem xmlns:ds="http://schemas.openxmlformats.org/officeDocument/2006/customXml" ds:itemID="{D3A797C7-73B7-426F-9CD0-590419BBEA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fe6767-2bd7-40ea-8fa8-309452e799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6213F8-6325-4E05-A6FA-EB00E370C1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Līna Viļuma</dc:creator>
  <cp:lastModifiedBy>User</cp:lastModifiedBy>
  <cp:lastPrinted>2021-05-10T10:07:24Z</cp:lastPrinted>
  <dcterms:created xsi:type="dcterms:W3CDTF">2019-07-09T13:42:04Z</dcterms:created>
  <dcterms:modified xsi:type="dcterms:W3CDTF">2021-08-24T06:26:41Z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0x010100626B9D396E4B964ABB3EFD74FEC12FBC</vt:lpwstr>
  </property>
</Properties>
</file>