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S:\Invaliditātes jautājumi\INVAL un ĪKP reforma\6_ iesniegsana MK\"/>
    </mc:Choice>
  </mc:AlternateContent>
  <xr:revisionPtr revIDLastSave="0" documentId="13_ncr:1_{22B77E6C-FA68-412E-B8D8-8D3B2E11207B}" xr6:coauthVersionLast="47" xr6:coauthVersionMax="47" xr10:uidLastSave="{00000000-0000-0000-0000-000000000000}"/>
  <bookViews>
    <workbookView xWindow="-110" yWindow="-110" windowWidth="19420" windowHeight="10420" xr2:uid="{89682A72-A1EA-44C0-A62D-8845CA66991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8" i="1" l="1"/>
  <c r="B41" i="1"/>
  <c r="D36" i="1"/>
  <c r="C36" i="1"/>
  <c r="H26" i="1"/>
  <c r="H27" i="1" s="1"/>
  <c r="C26" i="1"/>
  <c r="C27" i="1" s="1"/>
  <c r="C28" i="1" s="1"/>
  <c r="B17" i="1"/>
  <c r="G8" i="1"/>
  <c r="B8" i="1"/>
  <c r="Q7" i="1"/>
  <c r="R7" i="1" s="1"/>
  <c r="L7" i="1"/>
  <c r="N7" i="1" s="1"/>
  <c r="I7" i="1"/>
  <c r="H7" i="1"/>
  <c r="D7" i="1"/>
  <c r="C7" i="1"/>
  <c r="Q6" i="1"/>
  <c r="S6" i="1" s="1"/>
  <c r="L6" i="1"/>
  <c r="N6" i="1" s="1"/>
  <c r="I6" i="1"/>
  <c r="H6" i="1"/>
  <c r="D6" i="1"/>
  <c r="C6" i="1"/>
  <c r="C8" i="1" s="1"/>
  <c r="D8" i="1" l="1"/>
  <c r="M7" i="1"/>
  <c r="N8" i="1"/>
  <c r="H8" i="1"/>
  <c r="D37" i="1" s="1"/>
  <c r="D38" i="1" s="1"/>
  <c r="D41" i="1" s="1"/>
  <c r="S7" i="1"/>
  <c r="S8" i="1" s="1"/>
  <c r="C30" i="1" s="1"/>
  <c r="C37" i="1"/>
  <c r="C38" i="1" s="1"/>
  <c r="C41" i="1" s="1"/>
  <c r="I8" i="1"/>
  <c r="E36" i="1"/>
  <c r="F36" i="1"/>
  <c r="M6" i="1"/>
  <c r="M8" i="1" s="1"/>
  <c r="E37" i="1" s="1"/>
  <c r="R6" i="1"/>
  <c r="R8" i="1" s="1"/>
  <c r="F37" i="1" l="1"/>
  <c r="F38" i="1" s="1"/>
  <c r="H30" i="1"/>
  <c r="K30" i="1" s="1"/>
  <c r="F40" i="1" s="1"/>
  <c r="E38" i="1"/>
  <c r="E41" i="1" s="1"/>
  <c r="F41" i="1" l="1"/>
</calcChain>
</file>

<file path=xl/sharedStrings.xml><?xml version="1.0" encoding="utf-8"?>
<sst xmlns="http://schemas.openxmlformats.org/spreadsheetml/2006/main" count="87" uniqueCount="52">
  <si>
    <r>
      <rPr>
        <b/>
        <sz val="11"/>
        <color theme="1"/>
        <rFont val="Calibri"/>
        <family val="2"/>
        <charset val="186"/>
        <scheme val="minor"/>
      </rPr>
      <t xml:space="preserve">Mērķa grupas lieluma prgnozes periodā no 2030.-2033. gadam </t>
    </r>
    <r>
      <rPr>
        <sz val="11"/>
        <color theme="1"/>
        <rFont val="Calibri"/>
        <family val="2"/>
        <charset val="186"/>
        <scheme val="minor"/>
      </rPr>
      <t xml:space="preserve">
</t>
    </r>
    <r>
      <rPr>
        <i/>
        <sz val="11"/>
        <color theme="1"/>
        <rFont val="Calibri"/>
        <family val="2"/>
        <charset val="186"/>
        <scheme val="minor"/>
      </rPr>
      <t>! Mērķa grupas lielums ņemts atbilstoši Fiskāli strukturālā plāna prognozei un veicot pieņēmumu (atbilstoši faktiskajai ĪKP izmaksai), ka ĪKP vispārējā gadījumā saņem 84% no kopējā ĪKP sānēmējiem, attiecīgi 16% - no bērnības), 2030. -2033. gadam piemērojot 2% pieaugumu ĪKP saņēmēju skaitā, ievērojot iepriekšējo gadu pieauguma tendences
! Tiek veidots pieņēmums, ka ,novērtējot ĪK nepieciešamību,  60% varētu atbilsts augstai aprūpes vajadzībai, 40% - ļoti augstai aprūpes vajadzībai</t>
    </r>
  </si>
  <si>
    <t>2030. gads</t>
  </si>
  <si>
    <t>2031. gads</t>
  </si>
  <si>
    <t>2032.gads</t>
  </si>
  <si>
    <t>2033.gads</t>
  </si>
  <si>
    <t>Ļoti augsta aprūpes vajadzība</t>
  </si>
  <si>
    <t>Augsta vajadzība 60%</t>
  </si>
  <si>
    <t>Ļoti augsta vajadzība 40%</t>
  </si>
  <si>
    <t>Vispārējs (84%)</t>
  </si>
  <si>
    <t>No bērnības (16%)</t>
  </si>
  <si>
    <t>KOPĀ</t>
  </si>
  <si>
    <t>Izejošie ĪKP apmēri (euro/mēnesī)</t>
  </si>
  <si>
    <t>ĪKP vispārējā gadījumā</t>
  </si>
  <si>
    <t>ĪKP no bērnības</t>
  </si>
  <si>
    <t>ĪKP summas reformas ietvars (euro/mēnesī)</t>
  </si>
  <si>
    <t>Augsta vajadzība</t>
  </si>
  <si>
    <t>Ļoti augsta vajadzība</t>
  </si>
  <si>
    <t>! Aprēķins inflācijas ietekmei uz ĪKP 2033 gadā( 3.gads kopš 2030. gada  paaugstināšanas), 2032. gadā tiek virzīt kā JPI 2033. gadam, ņemot vērā 3 pilnus patēriņa cenu indeksa izmaiņas (PCI)  rādītājus, par kuriem būs informācija 2032. gadā, sagatavojot JPI: 2029. (gads pirms paaugstināšanas) , 2030. (paaugstināšanas gads) , 2031. (gads pēc paaugstināšanas) gads</t>
  </si>
  <si>
    <t>PCI piemērošana ĪKP</t>
  </si>
  <si>
    <t>Gads</t>
  </si>
  <si>
    <t>Gada vidējais patēriņa cenu indekss (PCI)</t>
  </si>
  <si>
    <t>IKP</t>
  </si>
  <si>
    <t>Komentārs</t>
  </si>
  <si>
    <t>2029**</t>
  </si>
  <si>
    <t>2030**</t>
  </si>
  <si>
    <t>Apmērs no 01.01.2030. augstas vajadzības līmenim</t>
  </si>
  <si>
    <t>Apmērs no 01.01.2030. ļoti augstas vajadzības līmenim</t>
  </si>
  <si>
    <t>2031**</t>
  </si>
  <si>
    <t>2032**</t>
  </si>
  <si>
    <t>2033**</t>
  </si>
  <si>
    <t>Apmērs no 01.01.2033. (piemērojot gada vidējo PCI par 2029., 2030. un 2031.gadu)</t>
  </si>
  <si>
    <t>Apmērs no 01.01.2032. (piemērojot gada vidējo PCI par 2029., 2030. un 2031.gadu)</t>
  </si>
  <si>
    <t>Papildu nepieciešamais finasējumsaugstas un  ļoti  augstas vajadzības ĪKP apmēra pārskatīšanai pēc PCI</t>
  </si>
  <si>
    <t>Noapaļots līdz veseliem euro</t>
  </si>
  <si>
    <t>Papildu nepieciešamais finasējums   augstas vajadzības ĪKP apmēra pārskatīšanai pēc PCI</t>
  </si>
  <si>
    <t>Papildu nepieciešamais finasējums ļoti  augstas vajadzības ĪKP apmēra pārskatīšanai pēc PCI</t>
  </si>
  <si>
    <t>2029. gads</t>
  </si>
  <si>
    <t>2030.gads</t>
  </si>
  <si>
    <t>2031.gads</t>
  </si>
  <si>
    <t>Visiem paaugstina līdz 450</t>
  </si>
  <si>
    <t>x</t>
  </si>
  <si>
    <t>40% līdz 540</t>
  </si>
  <si>
    <t>Kopā ĪKP</t>
  </si>
  <si>
    <t xml:space="preserve">VSAA IT </t>
  </si>
  <si>
    <t>Inflācijas ietekme</t>
  </si>
  <si>
    <t>Kopā</t>
  </si>
  <si>
    <t>ĪKP izmaksu aprēķins, t.sk VSAA IT pielāgojumi izmaiņu ieviešanai</t>
  </si>
  <si>
    <t>12. pielikums</t>
  </si>
  <si>
    <t>**Finanšu ministrija, Makroekonomisko pieņēmumu un prognožu skaitliskās vērtības: patēriņu cenu indekss; izmaiņas %: https://www.fm.gov.lv/lv/tautsaimniecibas-un-budzeta-izpildes-analize(skatīts 22.04.2026)</t>
  </si>
  <si>
    <t>**Finanšu ministrija, Makroekonomisko pieņēmumu un prognožu skaitliskās vērtības:patēriņu cenu indekss; izmaiņas %: https://www.fm.gov.lv/lv/tautsaimniecibas-un-budzeta-izpildes-analize(skatīts 22.04.2026)</t>
  </si>
  <si>
    <t xml:space="preserve"> Gradēta īpašas kopšanas pabalsta (ĪKP) ieviešana:
1) no 01.01.2030.
2)divu līmeņu ĪKP  - augsta vajadzība un ļoti augsta vajadzība (koeficients 1.2)
3) reizi 3 gados nodrošnāt ĪKP pārskatīšanu atbilstoši inflācijas izmaiņām  no pēdējās pārskatīšanas (pilnu 3 gadu inflācijas izmaiņas - gads pirms pēdējās pārskatīšanas, pārskatīšanas gads un gads pēc pāskatīšanas)</t>
  </si>
  <si>
    <t>2033.gads un turpmāk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</si>
</sst>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1"/>
      <color theme="1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color rgb="FF7030A0"/>
      <name val="Calibri"/>
      <family val="2"/>
      <charset val="186"/>
      <scheme val="minor"/>
    </font>
    <font>
      <i/>
      <sz val="11"/>
      <color theme="1"/>
      <name val="Calibri"/>
      <family val="2"/>
      <charset val="186"/>
      <scheme val="minor"/>
    </font>
    <font>
      <i/>
      <sz val="11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b/>
      <sz val="11"/>
      <color rgb="FFFF0000"/>
      <name val="Calibri"/>
      <family val="2"/>
      <charset val="186"/>
      <scheme val="minor"/>
    </font>
    <font>
      <b/>
      <sz val="14"/>
      <color rgb="FF000000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sz val="10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i/>
      <sz val="8"/>
      <color theme="1"/>
      <name val="Times New Roman"/>
      <family val="1"/>
      <charset val="186"/>
    </font>
    <font>
      <b/>
      <sz val="11"/>
      <color rgb="FF7030A0"/>
      <name val="Calibri"/>
      <family val="2"/>
      <charset val="186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/>
    <xf numFmtId="9" fontId="0" fillId="0" borderId="1" xfId="0" applyNumberFormat="1" applyBorder="1" applyAlignment="1">
      <alignment wrapText="1"/>
    </xf>
    <xf numFmtId="9" fontId="0" fillId="0" borderId="0" xfId="0" applyNumberFormat="1" applyAlignment="1">
      <alignment wrapText="1"/>
    </xf>
    <xf numFmtId="1" fontId="6" fillId="0" borderId="1" xfId="0" applyNumberFormat="1" applyFont="1" applyBorder="1"/>
    <xf numFmtId="1" fontId="0" fillId="0" borderId="1" xfId="0" applyNumberFormat="1" applyBorder="1"/>
    <xf numFmtId="0" fontId="6" fillId="0" borderId="1" xfId="0" applyFont="1" applyBorder="1"/>
    <xf numFmtId="1" fontId="0" fillId="0" borderId="0" xfId="0" applyNumberFormat="1"/>
    <xf numFmtId="1" fontId="2" fillId="0" borderId="1" xfId="0" applyNumberFormat="1" applyFont="1" applyBorder="1"/>
    <xf numFmtId="0" fontId="7" fillId="0" borderId="0" xfId="0" applyFont="1"/>
    <xf numFmtId="0" fontId="1" fillId="0" borderId="0" xfId="0" applyFont="1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9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left" vertical="top"/>
    </xf>
    <xf numFmtId="164" fontId="10" fillId="0" borderId="1" xfId="0" applyNumberFormat="1" applyFont="1" applyBorder="1" applyAlignment="1">
      <alignment horizontal="right"/>
    </xf>
    <xf numFmtId="1" fontId="9" fillId="0" borderId="1" xfId="0" applyNumberFormat="1" applyFont="1" applyBorder="1"/>
    <xf numFmtId="0" fontId="11" fillId="0" borderId="9" xfId="0" applyFont="1" applyBorder="1"/>
    <xf numFmtId="0" fontId="12" fillId="0" borderId="8" xfId="0" applyFont="1" applyBorder="1" applyAlignment="1">
      <alignment horizontal="left" vertical="top"/>
    </xf>
    <xf numFmtId="164" fontId="10" fillId="0" borderId="1" xfId="0" applyNumberFormat="1" applyFont="1" applyBorder="1" applyAlignment="1">
      <alignment horizontal="right" vertical="top"/>
    </xf>
    <xf numFmtId="164" fontId="13" fillId="0" borderId="1" xfId="0" applyNumberFormat="1" applyFont="1" applyBorder="1" applyAlignment="1">
      <alignment vertical="top"/>
    </xf>
    <xf numFmtId="0" fontId="14" fillId="0" borderId="9" xfId="0" applyFont="1" applyBorder="1" applyAlignment="1">
      <alignment horizontal="center" vertical="top" wrapText="1"/>
    </xf>
    <xf numFmtId="1" fontId="13" fillId="0" borderId="1" xfId="0" applyNumberFormat="1" applyFont="1" applyBorder="1" applyAlignment="1">
      <alignment vertical="top"/>
    </xf>
    <xf numFmtId="164" fontId="9" fillId="0" borderId="1" xfId="0" applyNumberFormat="1" applyFont="1" applyBorder="1"/>
    <xf numFmtId="0" fontId="14" fillId="0" borderId="9" xfId="0" applyFont="1" applyBorder="1"/>
    <xf numFmtId="164" fontId="13" fillId="0" borderId="1" xfId="0" applyNumberFormat="1" applyFont="1" applyBorder="1"/>
    <xf numFmtId="1" fontId="13" fillId="0" borderId="11" xfId="0" applyNumberFormat="1" applyFont="1" applyBorder="1"/>
    <xf numFmtId="0" fontId="14" fillId="0" borderId="12" xfId="0" applyFont="1" applyBorder="1" applyAlignment="1">
      <alignment horizontal="center" vertical="top" wrapText="1"/>
    </xf>
    <xf numFmtId="0" fontId="2" fillId="6" borderId="0" xfId="0" applyFont="1" applyFill="1" applyAlignment="1">
      <alignment horizontal="center" wrapText="1"/>
    </xf>
    <xf numFmtId="1" fontId="13" fillId="7" borderId="15" xfId="0" applyNumberFormat="1" applyFont="1" applyFill="1" applyBorder="1"/>
    <xf numFmtId="0" fontId="14" fillId="0" borderId="16" xfId="0" applyFont="1" applyBorder="1"/>
    <xf numFmtId="0" fontId="0" fillId="0" borderId="1" xfId="0" applyBorder="1" applyAlignment="1">
      <alignment wrapText="1"/>
    </xf>
    <xf numFmtId="0" fontId="7" fillId="0" borderId="1" xfId="0" applyFont="1" applyBorder="1"/>
    <xf numFmtId="1" fontId="7" fillId="0" borderId="1" xfId="0" applyNumberFormat="1" applyFont="1" applyBorder="1"/>
    <xf numFmtId="0" fontId="16" fillId="0" borderId="1" xfId="0" applyFont="1" applyBorder="1"/>
    <xf numFmtId="0" fontId="2" fillId="0" borderId="0" xfId="0" applyFont="1"/>
    <xf numFmtId="0" fontId="15" fillId="0" borderId="0" xfId="0" applyFont="1" applyAlignment="1">
      <alignment horizontal="left" vertical="top" wrapText="1"/>
    </xf>
    <xf numFmtId="0" fontId="2" fillId="8" borderId="2" xfId="0" applyFont="1" applyFill="1" applyBorder="1" applyAlignment="1">
      <alignment horizontal="center"/>
    </xf>
    <xf numFmtId="0" fontId="2" fillId="8" borderId="17" xfId="0" applyFont="1" applyFill="1" applyBorder="1" applyAlignment="1">
      <alignment horizontal="center"/>
    </xf>
    <xf numFmtId="0" fontId="2" fillId="8" borderId="3" xfId="0" applyFont="1" applyFill="1" applyBorder="1" applyAlignment="1">
      <alignment horizontal="center"/>
    </xf>
    <xf numFmtId="0" fontId="2" fillId="6" borderId="0" xfId="0" applyFont="1" applyFill="1" applyAlignment="1">
      <alignment horizontal="center" wrapText="1"/>
    </xf>
    <xf numFmtId="0" fontId="10" fillId="0" borderId="10" xfId="0" applyFont="1" applyBorder="1" applyAlignment="1">
      <alignment horizontal="center" vertical="top"/>
    </xf>
    <xf numFmtId="0" fontId="10" fillId="0" borderId="3" xfId="0" applyFont="1" applyBorder="1" applyAlignment="1">
      <alignment horizontal="center" vertical="top"/>
    </xf>
    <xf numFmtId="0" fontId="12" fillId="0" borderId="13" xfId="0" applyFont="1" applyBorder="1" applyAlignment="1">
      <alignment horizontal="center" vertical="top" wrapText="1"/>
    </xf>
    <xf numFmtId="0" fontId="12" fillId="0" borderId="14" xfId="0" applyFont="1" applyBorder="1" applyAlignment="1">
      <alignment horizontal="center" vertical="top" wrapText="1"/>
    </xf>
    <xf numFmtId="1" fontId="2" fillId="6" borderId="0" xfId="0" applyNumberFormat="1" applyFont="1" applyFill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6" fillId="0" borderId="0" xfId="0" applyFont="1" applyAlignment="1">
      <alignment horizontal="left" wrapText="1"/>
    </xf>
    <xf numFmtId="0" fontId="0" fillId="0" borderId="0" xfId="0" applyAlignment="1">
      <alignment horizontal="center"/>
    </xf>
    <xf numFmtId="0" fontId="8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0" fontId="5" fillId="2" borderId="1" xfId="0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center" wrapText="1"/>
    </xf>
    <xf numFmtId="0" fontId="0" fillId="3" borderId="1" xfId="0" applyFill="1" applyBorder="1" applyAlignment="1">
      <alignment horizontal="center" wrapText="1"/>
    </xf>
    <xf numFmtId="0" fontId="0" fillId="4" borderId="1" xfId="0" applyFill="1" applyBorder="1" applyAlignment="1">
      <alignment horizontal="center" wrapText="1"/>
    </xf>
    <xf numFmtId="0" fontId="0" fillId="5" borderId="0" xfId="0" applyFill="1" applyAlignment="1">
      <alignment horizontal="center" wrapText="1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–2022 dizains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A7E4A-75E6-487B-AACC-167DF1E8B0BA}">
  <dimension ref="A1:S41"/>
  <sheetViews>
    <sheetView tabSelected="1" topLeftCell="A29" workbookViewId="0">
      <selection activeCell="E35" sqref="E35"/>
    </sheetView>
  </sheetViews>
  <sheetFormatPr defaultRowHeight="14.5" x14ac:dyDescent="0.35"/>
  <cols>
    <col min="1" max="1" width="33.81640625" customWidth="1"/>
    <col min="2" max="3" width="13.6328125" customWidth="1"/>
    <col min="4" max="5" width="10.81640625" bestFit="1" customWidth="1"/>
    <col min="6" max="6" width="17.90625" customWidth="1"/>
    <col min="7" max="7" width="15.90625" customWidth="1"/>
    <col min="8" max="8" width="11.36328125" customWidth="1"/>
    <col min="9" max="9" width="10.08984375" customWidth="1"/>
    <col min="11" max="11" width="16.81640625" customWidth="1"/>
    <col min="13" max="13" width="13.54296875" customWidth="1"/>
    <col min="14" max="14" width="12.08984375" customWidth="1"/>
    <col min="16" max="16" width="16.81640625" customWidth="1"/>
    <col min="18" max="18" width="11.54296875" customWidth="1"/>
    <col min="19" max="19" width="13.6328125" customWidth="1"/>
  </cols>
  <sheetData>
    <row r="1" spans="1:19" x14ac:dyDescent="0.35">
      <c r="A1" s="38" t="s">
        <v>47</v>
      </c>
    </row>
    <row r="2" spans="1:19" ht="124" customHeight="1" x14ac:dyDescent="0.35">
      <c r="A2" s="54" t="s">
        <v>50</v>
      </c>
      <c r="B2" s="54"/>
      <c r="C2" s="54"/>
      <c r="D2" s="54"/>
      <c r="E2" s="54"/>
      <c r="F2" s="54"/>
    </row>
    <row r="3" spans="1:19" ht="66" customHeight="1" x14ac:dyDescent="0.35">
      <c r="A3" s="55" t="s">
        <v>0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</row>
    <row r="4" spans="1:19" x14ac:dyDescent="0.35">
      <c r="A4" s="57" t="s">
        <v>1</v>
      </c>
      <c r="B4" s="58"/>
      <c r="C4" s="58"/>
      <c r="D4" s="58"/>
      <c r="F4" s="59" t="s">
        <v>2</v>
      </c>
      <c r="G4" s="59"/>
      <c r="H4" s="59"/>
      <c r="I4" s="59"/>
      <c r="K4" s="60" t="s">
        <v>3</v>
      </c>
      <c r="L4" s="60"/>
      <c r="M4" s="60"/>
      <c r="N4" s="60"/>
      <c r="P4" s="61" t="s">
        <v>4</v>
      </c>
      <c r="Q4" s="61"/>
      <c r="R4" s="61"/>
      <c r="S4" s="61"/>
    </row>
    <row r="5" spans="1:19" ht="43.5" x14ac:dyDescent="0.35">
      <c r="A5" s="1"/>
      <c r="B5" s="1"/>
      <c r="C5" s="2" t="s">
        <v>5</v>
      </c>
      <c r="D5" s="2" t="s">
        <v>6</v>
      </c>
      <c r="F5" s="1"/>
      <c r="G5" s="1"/>
      <c r="H5" s="2" t="s">
        <v>7</v>
      </c>
      <c r="I5" s="2" t="s">
        <v>6</v>
      </c>
      <c r="K5" s="1"/>
      <c r="L5" s="1"/>
      <c r="M5" s="2" t="s">
        <v>7</v>
      </c>
      <c r="N5" s="2" t="s">
        <v>6</v>
      </c>
      <c r="R5" s="3" t="s">
        <v>7</v>
      </c>
      <c r="S5" s="3" t="s">
        <v>6</v>
      </c>
    </row>
    <row r="6" spans="1:19" x14ac:dyDescent="0.35">
      <c r="A6" s="1" t="s">
        <v>8</v>
      </c>
      <c r="B6" s="4">
        <v>15817</v>
      </c>
      <c r="C6" s="5">
        <f>B6*0.4</f>
        <v>6326.8</v>
      </c>
      <c r="D6" s="5">
        <f>B6*0.6</f>
        <v>9490.1999999999989</v>
      </c>
      <c r="F6" s="1" t="s">
        <v>8</v>
      </c>
      <c r="G6" s="6">
        <v>16134</v>
      </c>
      <c r="H6" s="5">
        <f>G6*0.4</f>
        <v>6453.6</v>
      </c>
      <c r="I6" s="5">
        <f>G6*0.6</f>
        <v>9680.4</v>
      </c>
      <c r="K6" s="1" t="s">
        <v>8</v>
      </c>
      <c r="L6" s="4">
        <f>L8*0.84</f>
        <v>16456.439999999999</v>
      </c>
      <c r="M6" s="5">
        <f>L6*0.4</f>
        <v>6582.576</v>
      </c>
      <c r="N6" s="5">
        <f>L6*0.6</f>
        <v>9873.8639999999996</v>
      </c>
      <c r="P6" t="s">
        <v>8</v>
      </c>
      <c r="Q6" s="4">
        <f>Q8*0.84</f>
        <v>16784.88</v>
      </c>
      <c r="R6" s="7">
        <f>Q6*0.4</f>
        <v>6713.9520000000011</v>
      </c>
      <c r="S6" s="7">
        <f>Q6*0.6</f>
        <v>10070.928</v>
      </c>
    </row>
    <row r="7" spans="1:19" x14ac:dyDescent="0.35">
      <c r="A7" s="1" t="s">
        <v>9</v>
      </c>
      <c r="B7" s="4">
        <v>3012.8000000000011</v>
      </c>
      <c r="C7" s="5">
        <f>B7*0.4</f>
        <v>1205.1200000000006</v>
      </c>
      <c r="D7" s="5">
        <f>B7*0.6</f>
        <v>1807.6800000000005</v>
      </c>
      <c r="E7" s="7"/>
      <c r="F7" s="1" t="s">
        <v>9</v>
      </c>
      <c r="G7" s="5">
        <v>3073</v>
      </c>
      <c r="H7" s="5">
        <f>G7*0.4</f>
        <v>1229.2</v>
      </c>
      <c r="I7" s="5">
        <f>G7*0.6</f>
        <v>1843.8</v>
      </c>
      <c r="K7" s="1" t="s">
        <v>9</v>
      </c>
      <c r="L7" s="5">
        <f>L8*0.16</f>
        <v>3134.56</v>
      </c>
      <c r="M7" s="5">
        <f>L7*0.4</f>
        <v>1253.8240000000001</v>
      </c>
      <c r="N7" s="5">
        <f>L7*0.6</f>
        <v>1880.7359999999999</v>
      </c>
      <c r="P7" t="s">
        <v>9</v>
      </c>
      <c r="Q7" s="7">
        <f>Q8*0.16</f>
        <v>3197.12</v>
      </c>
      <c r="R7" s="7">
        <f>Q7*0.4</f>
        <v>1278.848</v>
      </c>
      <c r="S7" s="7">
        <f>Q7*0.6</f>
        <v>1918.2719999999999</v>
      </c>
    </row>
    <row r="8" spans="1:19" s="9" customFormat="1" x14ac:dyDescent="0.35">
      <c r="A8" s="1" t="s">
        <v>10</v>
      </c>
      <c r="B8" s="4">
        <f>B6+B7</f>
        <v>18829.800000000003</v>
      </c>
      <c r="C8" s="8">
        <f>C6+C7</f>
        <v>7531.920000000001</v>
      </c>
      <c r="D8" s="8">
        <f>D6+D7</f>
        <v>11297.88</v>
      </c>
      <c r="E8"/>
      <c r="F8" s="1" t="s">
        <v>10</v>
      </c>
      <c r="G8" s="5">
        <f>G6+G7</f>
        <v>19207</v>
      </c>
      <c r="H8" s="5">
        <f>H6+H7</f>
        <v>7682.8</v>
      </c>
      <c r="I8" s="5">
        <f>I6+I7</f>
        <v>11524.199999999999</v>
      </c>
      <c r="J8"/>
      <c r="K8" s="1" t="s">
        <v>10</v>
      </c>
      <c r="L8" s="5">
        <v>19591</v>
      </c>
      <c r="M8" s="5">
        <f>M6+M7</f>
        <v>7836.4</v>
      </c>
      <c r="N8" s="5">
        <f>N6+N7</f>
        <v>11754.599999999999</v>
      </c>
      <c r="P8" t="s">
        <v>10</v>
      </c>
      <c r="Q8" s="7">
        <v>19982</v>
      </c>
      <c r="R8" s="7">
        <f>R6+R7</f>
        <v>7992.8000000000011</v>
      </c>
      <c r="S8" s="7">
        <f>S6+S7</f>
        <v>11989.2</v>
      </c>
    </row>
    <row r="11" spans="1:19" x14ac:dyDescent="0.35">
      <c r="A11" s="49" t="s">
        <v>11</v>
      </c>
      <c r="B11" s="50"/>
    </row>
    <row r="12" spans="1:19" x14ac:dyDescent="0.35">
      <c r="A12" s="1" t="s">
        <v>12</v>
      </c>
      <c r="B12" s="1">
        <v>213.43</v>
      </c>
    </row>
    <row r="13" spans="1:19" x14ac:dyDescent="0.35">
      <c r="A13" s="1" t="s">
        <v>13</v>
      </c>
      <c r="B13" s="1">
        <v>413.43</v>
      </c>
    </row>
    <row r="15" spans="1:19" x14ac:dyDescent="0.35">
      <c r="A15" s="49" t="s">
        <v>14</v>
      </c>
      <c r="B15" s="50"/>
    </row>
    <row r="16" spans="1:19" x14ac:dyDescent="0.35">
      <c r="A16" s="1" t="s">
        <v>15</v>
      </c>
      <c r="B16" s="37">
        <v>450</v>
      </c>
    </row>
    <row r="17" spans="1:15" x14ac:dyDescent="0.35">
      <c r="A17" s="1" t="s">
        <v>16</v>
      </c>
      <c r="B17" s="37">
        <f>450*1.2</f>
        <v>540</v>
      </c>
    </row>
    <row r="19" spans="1:15" ht="49" customHeight="1" x14ac:dyDescent="0.35">
      <c r="A19" s="51" t="s">
        <v>17</v>
      </c>
      <c r="B19" s="51"/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1"/>
    </row>
    <row r="20" spans="1:15" x14ac:dyDescent="0.35">
      <c r="C20" s="10"/>
      <c r="D20" s="11"/>
      <c r="E20" s="10"/>
      <c r="F20" s="11"/>
      <c r="H20" s="11"/>
      <c r="J20" s="11"/>
      <c r="K20" s="10"/>
      <c r="L20" s="12"/>
      <c r="M20" s="10"/>
      <c r="N20" s="10"/>
    </row>
    <row r="21" spans="1:15" x14ac:dyDescent="0.35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</row>
    <row r="22" spans="1:15" ht="18" thickBot="1" x14ac:dyDescent="0.4">
      <c r="A22" s="53" t="s">
        <v>18</v>
      </c>
      <c r="B22" s="53"/>
      <c r="C22" s="53"/>
      <c r="D22" s="53"/>
      <c r="F22" s="53" t="s">
        <v>18</v>
      </c>
      <c r="G22" s="53"/>
      <c r="H22" s="53"/>
      <c r="I22" s="53"/>
    </row>
    <row r="23" spans="1:15" ht="39" x14ac:dyDescent="0.35">
      <c r="A23" s="13" t="s">
        <v>19</v>
      </c>
      <c r="B23" s="14" t="s">
        <v>20</v>
      </c>
      <c r="C23" s="15" t="s">
        <v>21</v>
      </c>
      <c r="D23" s="16" t="s">
        <v>22</v>
      </c>
      <c r="F23" s="13" t="s">
        <v>19</v>
      </c>
      <c r="G23" s="14" t="s">
        <v>20</v>
      </c>
      <c r="H23" s="15" t="s">
        <v>21</v>
      </c>
      <c r="I23" s="16" t="s">
        <v>22</v>
      </c>
    </row>
    <row r="24" spans="1:15" x14ac:dyDescent="0.35">
      <c r="A24" s="17" t="s">
        <v>23</v>
      </c>
      <c r="B24" s="18">
        <v>2.2999999999999998</v>
      </c>
      <c r="C24" s="19"/>
      <c r="D24" s="20"/>
      <c r="F24" s="17" t="s">
        <v>23</v>
      </c>
      <c r="G24" s="18">
        <v>2.2999999999999998</v>
      </c>
      <c r="H24" s="19"/>
      <c r="I24" s="20"/>
    </row>
    <row r="25" spans="1:15" ht="84" x14ac:dyDescent="0.35">
      <c r="A25" s="21" t="s">
        <v>24</v>
      </c>
      <c r="B25" s="22">
        <v>2.2999999999999998</v>
      </c>
      <c r="C25" s="23">
        <v>450</v>
      </c>
      <c r="D25" s="24" t="s">
        <v>25</v>
      </c>
      <c r="F25" s="21" t="s">
        <v>24</v>
      </c>
      <c r="G25" s="22">
        <v>2.2999999999999998</v>
      </c>
      <c r="H25" s="25">
        <v>540</v>
      </c>
      <c r="I25" s="24" t="s">
        <v>26</v>
      </c>
    </row>
    <row r="26" spans="1:15" x14ac:dyDescent="0.35">
      <c r="A26" s="17" t="s">
        <v>27</v>
      </c>
      <c r="B26" s="18">
        <v>2.2999999999999998</v>
      </c>
      <c r="C26" s="26">
        <f>C25+(C25*B24%)</f>
        <v>460.35</v>
      </c>
      <c r="D26" s="20"/>
      <c r="F26" s="17" t="s">
        <v>27</v>
      </c>
      <c r="G26" s="18">
        <v>2.2999999999999998</v>
      </c>
      <c r="H26" s="19">
        <f>H25+(H25*G24%)</f>
        <v>552.41999999999996</v>
      </c>
      <c r="I26" s="20"/>
    </row>
    <row r="27" spans="1:15" x14ac:dyDescent="0.35">
      <c r="A27" s="17" t="s">
        <v>28</v>
      </c>
      <c r="B27" s="18">
        <v>2.2999999999999998</v>
      </c>
      <c r="C27" s="26">
        <f>C26+(C26*B25%)</f>
        <v>470.93805000000003</v>
      </c>
      <c r="D27" s="27"/>
      <c r="F27" s="17" t="s">
        <v>28</v>
      </c>
      <c r="G27" s="18">
        <v>2.2999999999999998</v>
      </c>
      <c r="H27" s="19">
        <f>H26+(H26*G25%)</f>
        <v>565.12565999999993</v>
      </c>
      <c r="I27" s="27"/>
    </row>
    <row r="28" spans="1:15" ht="154" x14ac:dyDescent="0.35">
      <c r="A28" s="17" t="s">
        <v>29</v>
      </c>
      <c r="B28" s="18">
        <v>2.2999999999999998</v>
      </c>
      <c r="C28" s="28">
        <f>C27+(C27*B26%)</f>
        <v>481.76962515000002</v>
      </c>
      <c r="D28" s="24" t="s">
        <v>30</v>
      </c>
      <c r="F28" s="17" t="s">
        <v>29</v>
      </c>
      <c r="G28" s="18">
        <v>2.2999999999999998</v>
      </c>
      <c r="H28" s="28">
        <f>H27+(H27*G26%)</f>
        <v>578.12355017999994</v>
      </c>
      <c r="I28" s="24" t="s">
        <v>31</v>
      </c>
      <c r="K28" s="43" t="s">
        <v>32</v>
      </c>
      <c r="L28" s="43"/>
    </row>
    <row r="29" spans="1:15" x14ac:dyDescent="0.35">
      <c r="A29" s="44" t="s">
        <v>33</v>
      </c>
      <c r="B29" s="45"/>
      <c r="C29" s="29">
        <v>485</v>
      </c>
      <c r="D29" s="30"/>
      <c r="F29" s="44" t="s">
        <v>33</v>
      </c>
      <c r="G29" s="45"/>
      <c r="H29" s="29">
        <v>582</v>
      </c>
      <c r="I29" s="30"/>
      <c r="K29" s="31"/>
      <c r="L29" s="31"/>
    </row>
    <row r="30" spans="1:15" ht="15" thickBot="1" x14ac:dyDescent="0.4">
      <c r="A30" s="46" t="s">
        <v>34</v>
      </c>
      <c r="B30" s="47"/>
      <c r="C30" s="32">
        <f>(C29-C25)*12*S8</f>
        <v>5035464</v>
      </c>
      <c r="D30" s="33"/>
      <c r="F30" s="46" t="s">
        <v>35</v>
      </c>
      <c r="G30" s="47"/>
      <c r="H30" s="32">
        <f>(H29-H25)*12*R8</f>
        <v>4028371.2000000007</v>
      </c>
      <c r="I30" s="33"/>
      <c r="K30" s="48">
        <f>H30+C30</f>
        <v>9063835.2000000011</v>
      </c>
      <c r="L30" s="48"/>
      <c r="N30" s="10"/>
    </row>
    <row r="31" spans="1:15" ht="54" customHeight="1" x14ac:dyDescent="0.35">
      <c r="A31" s="39" t="s">
        <v>48</v>
      </c>
      <c r="B31" s="39"/>
      <c r="C31" s="39"/>
      <c r="D31" s="39"/>
      <c r="F31" s="39" t="s">
        <v>49</v>
      </c>
      <c r="G31" s="39"/>
      <c r="H31" s="39"/>
      <c r="I31" s="39"/>
    </row>
    <row r="34" spans="1:6" x14ac:dyDescent="0.35">
      <c r="A34" s="40" t="s">
        <v>46</v>
      </c>
      <c r="B34" s="41"/>
      <c r="C34" s="41"/>
      <c r="D34" s="41"/>
      <c r="E34" s="41"/>
      <c r="F34" s="42"/>
    </row>
    <row r="35" spans="1:6" x14ac:dyDescent="0.35">
      <c r="A35" s="1"/>
      <c r="B35" s="1" t="s">
        <v>36</v>
      </c>
      <c r="C35" s="1" t="s">
        <v>37</v>
      </c>
      <c r="D35" s="1" t="s">
        <v>38</v>
      </c>
      <c r="E35" s="1" t="s">
        <v>3</v>
      </c>
      <c r="F35" s="1" t="s">
        <v>51</v>
      </c>
    </row>
    <row r="36" spans="1:6" x14ac:dyDescent="0.35">
      <c r="A36" s="34" t="s">
        <v>39</v>
      </c>
      <c r="B36" s="1" t="s">
        <v>40</v>
      </c>
      <c r="C36" s="5">
        <f>((B16-B12)*12*B6)+(B16-B13)*12*B7</f>
        <v>46224069.432000004</v>
      </c>
      <c r="D36" s="5">
        <f>((B16-B12)*12*G6)+(B16-B13)*12*G7</f>
        <v>47150399.880000003</v>
      </c>
      <c r="E36" s="5">
        <f>((B16-B12)*12*L6)+(B16-B13)*12*L7</f>
        <v>48092770.439999998</v>
      </c>
      <c r="F36" s="5">
        <f>((B16-B12)*12*Q6)+(B16-B13)*12*Q7</f>
        <v>49052612.880000003</v>
      </c>
    </row>
    <row r="37" spans="1:6" x14ac:dyDescent="0.35">
      <c r="A37" s="34" t="s">
        <v>41</v>
      </c>
      <c r="B37" s="1" t="s">
        <v>40</v>
      </c>
      <c r="C37" s="5">
        <f>(B17-B16)*12*C8</f>
        <v>8134473.6000000015</v>
      </c>
      <c r="D37" s="1">
        <f>(B17-B16)*12*H8</f>
        <v>8297424</v>
      </c>
      <c r="E37" s="1">
        <f>(B17-B16)*12*M8</f>
        <v>8463312</v>
      </c>
      <c r="F37" s="1">
        <f>(B17-B16)*12*R8</f>
        <v>8632224.0000000019</v>
      </c>
    </row>
    <row r="38" spans="1:6" x14ac:dyDescent="0.35">
      <c r="A38" s="1" t="s">
        <v>42</v>
      </c>
      <c r="B38" s="1" t="s">
        <v>40</v>
      </c>
      <c r="C38" s="5">
        <f>C36+C37</f>
        <v>54358543.032000005</v>
      </c>
      <c r="D38" s="5">
        <f>D36+D37</f>
        <v>55447823.880000003</v>
      </c>
      <c r="E38" s="5">
        <f>E36+E37</f>
        <v>56556082.439999998</v>
      </c>
      <c r="F38" s="5">
        <f>F36+F37</f>
        <v>57684836.880000003</v>
      </c>
    </row>
    <row r="39" spans="1:6" x14ac:dyDescent="0.35">
      <c r="A39" s="1" t="s">
        <v>43</v>
      </c>
      <c r="B39" s="5">
        <v>83490</v>
      </c>
      <c r="C39" s="5" t="s">
        <v>40</v>
      </c>
      <c r="D39" s="1" t="s">
        <v>40</v>
      </c>
      <c r="E39" s="1" t="s">
        <v>40</v>
      </c>
      <c r="F39" s="1">
        <v>13915</v>
      </c>
    </row>
    <row r="40" spans="1:6" x14ac:dyDescent="0.35">
      <c r="A40" s="1" t="s">
        <v>44</v>
      </c>
      <c r="B40" s="1" t="s">
        <v>40</v>
      </c>
      <c r="C40" s="1" t="s">
        <v>40</v>
      </c>
      <c r="D40" s="1" t="s">
        <v>40</v>
      </c>
      <c r="E40" s="1" t="s">
        <v>40</v>
      </c>
      <c r="F40" s="5">
        <f>K30</f>
        <v>9063835.2000000011</v>
      </c>
    </row>
    <row r="41" spans="1:6" x14ac:dyDescent="0.35">
      <c r="A41" s="35" t="s">
        <v>45</v>
      </c>
      <c r="B41" s="36">
        <f>B39</f>
        <v>83490</v>
      </c>
      <c r="C41" s="36">
        <f>C38</f>
        <v>54358543.032000005</v>
      </c>
      <c r="D41" s="36">
        <f>D38</f>
        <v>55447823.880000003</v>
      </c>
      <c r="E41" s="36">
        <f>E38</f>
        <v>56556082.439999998</v>
      </c>
      <c r="F41" s="36">
        <f>F38+F39+F40</f>
        <v>66762587.080000006</v>
      </c>
    </row>
  </sheetData>
  <mergeCells count="21">
    <mergeCell ref="A2:F2"/>
    <mergeCell ref="A3:S3"/>
    <mergeCell ref="A4:D4"/>
    <mergeCell ref="F4:I4"/>
    <mergeCell ref="K4:N4"/>
    <mergeCell ref="P4:S4"/>
    <mergeCell ref="A11:B11"/>
    <mergeCell ref="A15:B15"/>
    <mergeCell ref="A19:O19"/>
    <mergeCell ref="A21:L21"/>
    <mergeCell ref="A22:D22"/>
    <mergeCell ref="F22:I22"/>
    <mergeCell ref="A31:D31"/>
    <mergeCell ref="F31:I31"/>
    <mergeCell ref="A34:F34"/>
    <mergeCell ref="K28:L28"/>
    <mergeCell ref="A29:B29"/>
    <mergeCell ref="F29:G29"/>
    <mergeCell ref="A30:B30"/>
    <mergeCell ref="F30:G30"/>
    <mergeCell ref="K30:L3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Sheet1</vt:lpstr>
    </vt:vector>
  </TitlesOfParts>
  <Company>LM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Aiga Lukašenoka</dc:creator>
  <cp:lastModifiedBy>Aiga Lukašenoka</cp:lastModifiedBy>
  <dcterms:created xsi:type="dcterms:W3CDTF">2025-08-13T05:43:35Z</dcterms:created>
  <dcterms:modified xsi:type="dcterms:W3CDTF">2026-06-19T10:51:27Z</dcterms:modified>
</cp:coreProperties>
</file>