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finansēm\IZ_Krievijas žogs 124km\IESNIEGŠANAI MK\"/>
    </mc:Choice>
  </mc:AlternateContent>
  <xr:revisionPtr revIDLastSave="0" documentId="13_ncr:1_{985D6DCB-90DF-4775-A066-82BFF59E8CC2}" xr6:coauthVersionLast="47" xr6:coauthVersionMax="47" xr10:uidLastSave="{00000000-0000-0000-0000-000000000000}"/>
  <bookViews>
    <workbookView xWindow="-120" yWindow="-120" windowWidth="29040" windowHeight="15720" xr2:uid="{00000000-000D-0000-FFFF-FFFF00000000}"/>
  </bookViews>
  <sheets>
    <sheet name=" uz 23.01.2024 " sheetId="5" r:id="rId1"/>
  </sheets>
  <definedNames>
    <definedName name="_xlnm.Print_Titles" localSheetId="0">' uz 23.01.2024 '!$7:$7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54" i="5" l="1"/>
  <c r="M156" i="5"/>
  <c r="F186" i="5"/>
  <c r="H177" i="5"/>
  <c r="L177" i="5" s="1"/>
  <c r="L176" i="5"/>
  <c r="L186" i="5"/>
  <c r="K186" i="5"/>
  <c r="J186" i="5"/>
  <c r="I186" i="5"/>
  <c r="H186" i="5"/>
  <c r="G186" i="5"/>
  <c r="L185" i="5"/>
  <c r="J177" i="5"/>
  <c r="I177" i="5"/>
  <c r="K163" i="5" l="1"/>
  <c r="F162" i="5"/>
  <c r="L168" i="5"/>
  <c r="H162" i="5" l="1"/>
  <c r="G162" i="5"/>
  <c r="G103" i="5" l="1"/>
  <c r="G87" i="5"/>
  <c r="G83" i="5"/>
  <c r="G77" i="5"/>
  <c r="G39" i="5"/>
  <c r="G35" i="5"/>
  <c r="G19" i="5"/>
  <c r="G169" i="5"/>
  <c r="G143" i="5" l="1"/>
  <c r="G138" i="5"/>
  <c r="G128" i="5" l="1"/>
  <c r="G121" i="5"/>
  <c r="G116" i="5"/>
  <c r="G98" i="5"/>
  <c r="G73" i="5"/>
  <c r="G93" i="5"/>
  <c r="G67" i="5" l="1"/>
  <c r="G99" i="5" s="1"/>
  <c r="G58" i="5"/>
  <c r="G163" i="5" l="1"/>
  <c r="L162" i="5"/>
  <c r="F143" i="5"/>
  <c r="L143" i="5" s="1"/>
  <c r="I169" i="5" l="1"/>
  <c r="H169" i="5"/>
  <c r="F169" i="5"/>
  <c r="J138" i="5"/>
  <c r="I138" i="5"/>
  <c r="H138" i="5"/>
  <c r="F138" i="5"/>
  <c r="I128" i="5"/>
  <c r="H128" i="5"/>
  <c r="F128" i="5"/>
  <c r="I121" i="5"/>
  <c r="H121" i="5"/>
  <c r="F121" i="5"/>
  <c r="E121" i="5"/>
  <c r="D121" i="5"/>
  <c r="C121" i="5"/>
  <c r="B121" i="5"/>
  <c r="I116" i="5"/>
  <c r="H116" i="5"/>
  <c r="F116" i="5"/>
  <c r="E116" i="5"/>
  <c r="D116" i="5"/>
  <c r="H103" i="5"/>
  <c r="F103" i="5"/>
  <c r="E103" i="5"/>
  <c r="D103" i="5"/>
  <c r="C103" i="5"/>
  <c r="B103" i="5"/>
  <c r="F98" i="5"/>
  <c r="H93" i="5"/>
  <c r="F93" i="5"/>
  <c r="D93" i="5"/>
  <c r="C93" i="5"/>
  <c r="B93" i="5"/>
  <c r="H87" i="5"/>
  <c r="F87" i="5"/>
  <c r="E87" i="5"/>
  <c r="D87" i="5"/>
  <c r="C87" i="5"/>
  <c r="B87" i="5"/>
  <c r="H83" i="5"/>
  <c r="F83" i="5"/>
  <c r="E83" i="5"/>
  <c r="D83" i="5"/>
  <c r="C83" i="5"/>
  <c r="B83" i="5"/>
  <c r="H77" i="5"/>
  <c r="F77" i="5"/>
  <c r="E77" i="5"/>
  <c r="D77" i="5"/>
  <c r="C77" i="5"/>
  <c r="B77" i="5"/>
  <c r="H73" i="5"/>
  <c r="F73" i="5"/>
  <c r="D73" i="5"/>
  <c r="C73" i="5"/>
  <c r="B73" i="5"/>
  <c r="H67" i="5"/>
  <c r="F67" i="5"/>
  <c r="E67" i="5"/>
  <c r="D67" i="5"/>
  <c r="C67" i="5"/>
  <c r="B67" i="5"/>
  <c r="J58" i="5"/>
  <c r="J163" i="5" s="1"/>
  <c r="I58" i="5"/>
  <c r="E58" i="5"/>
  <c r="C58" i="5"/>
  <c r="B58" i="5"/>
  <c r="H51" i="5"/>
  <c r="H58" i="5" s="1"/>
  <c r="F51" i="5"/>
  <c r="F58" i="5" s="1"/>
  <c r="D50" i="5"/>
  <c r="H39" i="5"/>
  <c r="F39" i="5"/>
  <c r="E39" i="5"/>
  <c r="D39" i="5"/>
  <c r="C39" i="5"/>
  <c r="B39" i="5"/>
  <c r="H35" i="5"/>
  <c r="F35" i="5"/>
  <c r="E35" i="5"/>
  <c r="D35" i="5"/>
  <c r="C35" i="5"/>
  <c r="B35" i="5"/>
  <c r="H19" i="5"/>
  <c r="F19" i="5"/>
  <c r="E19" i="5"/>
  <c r="D19" i="5"/>
  <c r="C19" i="5"/>
  <c r="B19" i="5"/>
  <c r="L128" i="5" l="1"/>
  <c r="I163" i="5"/>
  <c r="L116" i="5"/>
  <c r="L19" i="5"/>
  <c r="L121" i="5"/>
  <c r="L138" i="5"/>
  <c r="L39" i="5"/>
  <c r="L103" i="5"/>
  <c r="L35" i="5"/>
  <c r="L169" i="5"/>
  <c r="B99" i="5"/>
  <c r="B163" i="5" s="1"/>
  <c r="E99" i="5"/>
  <c r="E163" i="5" s="1"/>
  <c r="F99" i="5"/>
  <c r="F163" i="5" s="1"/>
  <c r="D58" i="5"/>
  <c r="L58" i="5" s="1"/>
  <c r="C99" i="5"/>
  <c r="C163" i="5" s="1"/>
  <c r="H99" i="5"/>
  <c r="H163" i="5" s="1"/>
  <c r="D99" i="5"/>
  <c r="D163" i="5" l="1"/>
  <c r="L99" i="5"/>
  <c r="L163" i="5" s="1"/>
</calcChain>
</file>

<file path=xl/sharedStrings.xml><?xml version="1.0" encoding="utf-8"?>
<sst xmlns="http://schemas.openxmlformats.org/spreadsheetml/2006/main" count="215" uniqueCount="152">
  <si>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</si>
  <si>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</si>
  <si>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</si>
  <si>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</si>
  <si>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</si>
  <si>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</si>
  <si>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</si>
  <si>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</si>
  <si>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</si>
  <si>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r>
      <rPr>
        <b/>
        <sz val="11"/>
        <color theme="1"/>
        <rFont val="Times New Roman"/>
        <family val="1"/>
        <charset val="186"/>
      </rPr>
      <t>2.4.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</si>
  <si>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2.5.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</si>
  <si>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 xml:space="preserve">2.3.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</si>
  <si>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2.2.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</si>
  <si>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2.1.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</si>
  <si>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2.6.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</si>
  <si>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2.7.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</si>
  <si>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2.</t>
  </si>
  <si>
    <r>
      <rPr>
        <b/>
        <sz val="11"/>
        <color theme="1"/>
        <rFont val="Times New Roman"/>
        <family val="1"/>
        <charset val="186"/>
      </rPr>
      <t>3.1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</si>
  <si>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40.01.00 “Administrēšana”</t>
  </si>
  <si>
    <t>KOPĀ 3.</t>
  </si>
  <si>
    <t>4. Ar valsts robežas izbūvi saistītie pakalpojumi (finansējums VAS “Valsts nekustamie īpašumi”)</t>
  </si>
  <si>
    <r>
      <rPr>
        <b/>
        <sz val="11"/>
        <color theme="1"/>
        <rFont val="Times New Roman"/>
        <family val="1"/>
        <charset val="186"/>
      </rPr>
      <t>4.2.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</si>
  <si>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color theme="1"/>
        <rFont val="Times New Roman"/>
        <family val="1"/>
        <charset val="186"/>
      </rPr>
      <t>Projekta vadība</t>
    </r>
  </si>
  <si>
    <r>
      <rPr>
        <b/>
        <sz val="11"/>
        <color theme="1"/>
        <rFont val="Times New Roman"/>
        <family val="1"/>
        <charset val="186"/>
      </rPr>
      <t>4.1 .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</si>
  <si>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4.3.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</si>
  <si>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4.4.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</si>
  <si>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t>KOPĀ 4.</t>
  </si>
  <si>
    <r>
      <rPr>
        <b/>
        <sz val="11"/>
        <color theme="1"/>
        <rFont val="Times New Roman"/>
        <family val="1"/>
        <charset val="186"/>
      </rPr>
      <t>5.1.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</si>
  <si>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t>5.1.1.Būvniecības ieceres izstrāde</t>
  </si>
  <si>
    <t>5.1.3.Būvdarbu autoruzraudzība</t>
  </si>
  <si>
    <t>5.1.4. Tehniskā projekta ekspertīzes veikšana</t>
  </si>
  <si>
    <t>5.1.5.Būvdarbu būvuzraudzība</t>
  </si>
  <si>
    <r>
      <t>5.1.2.</t>
    </r>
    <r>
      <rPr>
        <i/>
        <sz val="9"/>
        <color rgb="FF333333"/>
        <rFont val="Times New Roman"/>
        <family val="1"/>
        <charset val="186"/>
      </rPr>
      <t xml:space="preserve"> </t>
    </r>
    <r>
      <rPr>
        <sz val="9"/>
        <color rgb="FF333333"/>
        <rFont val="Times New Roman"/>
        <family val="1"/>
        <charset val="186"/>
      </rPr>
      <t>Būvdarbu veikšana</t>
    </r>
  </si>
  <si>
    <t>KOPĀ 5.1.</t>
  </si>
  <si>
    <r>
      <rPr>
        <b/>
        <sz val="11"/>
        <color theme="1"/>
        <rFont val="Times New Roman"/>
        <family val="1"/>
        <charset val="186"/>
      </rPr>
      <t>5.2.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</si>
  <si>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5.2.1.Būvdarbu veikšana</t>
  </si>
  <si>
    <t>5.2.2.Būvdarbu autoruzraudzība</t>
  </si>
  <si>
    <t>5.2.3.Būvdarbu būvuzraudzība</t>
  </si>
  <si>
    <t>KOPĀ 5.2.</t>
  </si>
  <si>
    <r>
      <rPr>
        <b/>
        <sz val="11"/>
        <color theme="1"/>
        <rFont val="Times New Roman"/>
        <family val="1"/>
        <charset val="186"/>
      </rPr>
      <t>5.3.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</si>
  <si>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5.3.1.Būvniecības ieceres izstrāde</t>
  </si>
  <si>
    <t>KOPĀ 5.3.</t>
  </si>
  <si>
    <r>
      <rPr>
        <b/>
        <sz val="11"/>
        <color theme="1"/>
        <rFont val="Times New Roman"/>
        <family val="1"/>
        <charset val="186"/>
      </rPr>
      <t>5.4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</si>
  <si>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5.4.1.Būvdarbu veikšana</t>
  </si>
  <si>
    <t>5.4.2.Būvdarbu autoruzraudzība</t>
  </si>
  <si>
    <t>5.4.3.Būvniecības ieceres izstrāde</t>
  </si>
  <si>
    <t>KOPĀ 5.4.</t>
  </si>
  <si>
    <r>
      <rPr>
        <b/>
        <sz val="11"/>
        <color theme="1"/>
        <rFont val="Times New Roman"/>
        <family val="1"/>
        <charset val="186"/>
      </rPr>
      <t>5.5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</si>
  <si>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5.5.1. Būvdarbu veikšana</t>
  </si>
  <si>
    <t>KOPĀ 5.5.</t>
  </si>
  <si>
    <r>
      <rPr>
        <b/>
        <sz val="11"/>
        <color theme="1"/>
        <rFont val="Times New Roman"/>
        <family val="1"/>
        <charset val="186"/>
      </rPr>
      <t>5.6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</si>
  <si>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5.6.1.Būvdarbu veikšana</t>
  </si>
  <si>
    <t>5.6.2.Būvdarbu autoruzraudzība</t>
  </si>
  <si>
    <t>5.6.3.Būvniecības ieceres izstrāde</t>
  </si>
  <si>
    <t>KOPĀ 5.6.</t>
  </si>
  <si>
    <t>KOPĀ 5.</t>
  </si>
  <si>
    <r>
      <rPr>
        <b/>
        <sz val="11"/>
        <color theme="1"/>
        <rFont val="Times New Roman"/>
        <family val="1"/>
        <charset val="186"/>
      </rPr>
      <t xml:space="preserve">6.1.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</si>
  <si>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6.</t>
  </si>
  <si>
    <r>
      <rPr>
        <b/>
        <sz val="11"/>
        <color theme="1"/>
        <rFont val="Times New Roman"/>
        <family val="1"/>
        <charset val="186"/>
      </rPr>
      <t>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</si>
  <si>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</si>
  <si>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</si>
  <si>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10.00.00 “Valsts robežsardzes darbība”</t>
  </si>
  <si>
    <t>3.Personāla resursu kapacitāte (NVA)</t>
  </si>
  <si>
    <t>1. Īpašuma tiesību sakārtošana, mežaudžu novērtēšana (NVA)</t>
  </si>
  <si>
    <t>2. Pagaidu dzeloņstiepļu žoga ierīkošana (NVA)</t>
  </si>
  <si>
    <t>6. Valsts robežjoslas gar Latvijas Republikas un Krievijas Federācijas robežas izbūves ekspertīze (NVA)</t>
  </si>
  <si>
    <r>
      <t xml:space="preserve">40.02.00 “Nekustamais īpašums un centralizētais iepirkums”
</t>
    </r>
    <r>
      <rPr>
        <b/>
        <i/>
        <sz val="11"/>
        <color theme="1"/>
        <rFont val="Times New Roman"/>
        <family val="1"/>
        <charset val="186"/>
      </rPr>
      <t>Topogrāfiskā plāna izstrāde</t>
    </r>
  </si>
  <si>
    <t>2021.gada plāns</t>
  </si>
  <si>
    <t>5. Būvniecības ieceres izstrāde un  būvdarbu veikšana prioritāri veicamajos darbu posmos (indikatīvi 83,9 km) 1. kārta (1-9.posms)
(finansējums VAS “Valsts nekustamie īpašumi”)</t>
  </si>
  <si>
    <t>7. Būvniecības ieceres izstrāde un  būvdarbu veikšana prioritāri veicamajos darbu posmos (indikatīvi 63,93 km) 2. kārta (10-16.posms)
(finansējums VAS “Valsts nekustamie īpašumi”)</t>
  </si>
  <si>
    <t>2025.gada plāns</t>
  </si>
  <si>
    <t>7.1.1.Būvniecības ieceres izstrāde</t>
  </si>
  <si>
    <r>
      <t>7.1.2.</t>
    </r>
    <r>
      <rPr>
        <i/>
        <sz val="9"/>
        <color rgb="FF333333"/>
        <rFont val="Times New Roman"/>
        <family val="1"/>
        <charset val="186"/>
      </rPr>
      <t xml:space="preserve"> </t>
    </r>
    <r>
      <rPr>
        <sz val="9"/>
        <color rgb="FF333333"/>
        <rFont val="Times New Roman"/>
        <family val="1"/>
        <charset val="186"/>
      </rPr>
      <t>Būvdarbu veikšana</t>
    </r>
  </si>
  <si>
    <t>7.1.3.Būvdarbu autoruzraudzība</t>
  </si>
  <si>
    <t>7.1.4.Būvdarbu būvuzraudzība</t>
  </si>
  <si>
    <t>KOPĀ 7.</t>
  </si>
  <si>
    <r>
      <t xml:space="preserve">99.00.00 “Līdzekļu neparedzētiem gadījumiem izlietojums”
</t>
    </r>
    <r>
      <rPr>
        <b/>
        <i/>
        <sz val="11"/>
        <color theme="1"/>
        <rFont val="Times New Roman"/>
        <family val="1"/>
        <charset val="186"/>
      </rPr>
      <t>Projekta vadība</t>
    </r>
  </si>
  <si>
    <t>KOPĀ 8.</t>
  </si>
  <si>
    <t xml:space="preserve">8. Būvprojekta izspraušana dabā (NVA)
(trasējuma nodrošināšana (projekta ģenerālplānā iezīmētās infrastruktūras trases iezīmēšana (izspraušana) dabā)) </t>
  </si>
  <si>
    <r>
      <rPr>
        <b/>
        <sz val="11"/>
        <color theme="1"/>
        <rFont val="Times New Roman"/>
        <family val="1"/>
        <charset val="186"/>
      </rPr>
      <t>4.5.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</si>
  <si>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7.1.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</si>
  <si>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r>
      <rPr>
        <b/>
        <sz val="11"/>
        <color theme="1"/>
        <rFont val="Times New Roman"/>
        <family val="1"/>
        <charset val="186"/>
      </rPr>
      <t xml:space="preserve">8.1.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</si>
  <si>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2022.gada izpilde</t>
  </si>
  <si>
    <r>
      <t xml:space="preserve">40.02.00 “Nekustamais īpašums un centralizētais iepirkums”
</t>
    </r>
    <r>
      <rPr>
        <b/>
        <sz val="11"/>
        <color theme="1"/>
        <rFont val="Times New Roman"/>
        <family val="1"/>
        <charset val="186"/>
      </rPr>
      <t>Projekta vadība</t>
    </r>
  </si>
  <si>
    <r>
      <rPr>
        <b/>
        <sz val="11"/>
        <color theme="1"/>
        <rFont val="Times New Roman"/>
        <family val="1"/>
        <charset val="186"/>
      </rPr>
      <t>4.6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</si>
  <si>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5.7..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</si>
  <si>
    <t>5.7.1..Būvdarbu veikšana</t>
  </si>
  <si>
    <t>5.7.2.Būvdarbu būvuzraudzība</t>
  </si>
  <si>
    <t>KOPĀ 5.7.</t>
  </si>
  <si>
    <r>
      <rPr>
        <b/>
        <sz val="11"/>
        <color theme="1"/>
        <rFont val="Times New Roman"/>
        <family val="1"/>
        <charset val="186"/>
      </rPr>
      <t>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</si>
  <si>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t>1.4. FM 25.05.2023. rīkojums Nr.148 "Par apropriācijas pārdali"</t>
  </si>
  <si>
    <t>KOPĀ 9.</t>
  </si>
  <si>
    <t xml:space="preserve">II. Finansiāla atbalsta instrumenta robežu pārvaldībai un vīzu politikai 2021. –2027. gada plānošanas perioda nacionālās programmas līdzekļi </t>
  </si>
  <si>
    <r>
      <rPr>
        <b/>
        <sz val="11"/>
        <color theme="1"/>
        <rFont val="Times New Roman"/>
        <family val="1"/>
        <charset val="186"/>
      </rPr>
      <t>4.7.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</si>
  <si>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9.1.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</si>
  <si>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9.1.1. Būvdarbu veikšana</t>
  </si>
  <si>
    <t>9.1.3.Netiešās izmaksas</t>
  </si>
  <si>
    <t>9.1.2.Būvdarbu būvuzraudzība</t>
  </si>
  <si>
    <r>
      <rPr>
        <b/>
        <sz val="11"/>
        <color theme="1"/>
        <rFont val="Times New Roman"/>
        <family val="1"/>
        <charset val="186"/>
      </rPr>
      <t>10.1.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</si>
  <si>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2026.gada plāns</t>
  </si>
  <si>
    <t>KOPĀ 10.</t>
  </si>
  <si>
    <r>
      <rPr>
        <b/>
        <sz val="11"/>
        <color theme="1"/>
        <rFont val="Times New Roman"/>
        <family val="1"/>
        <charset val="186"/>
      </rPr>
      <t xml:space="preserve">4.8.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</si>
  <si>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9. Infrastruktūras izbūves tempu kāpināšnai (2. kārta)
(finansējums VAS “Valsts nekustamie īpašumi”)</t>
  </si>
  <si>
    <t>10. Patruļtakas izbūve Daugavas posmā (3. kārta 2.posms);  16,7 km
(finansējums VAS “Valsts nekustamie īpašumi”)</t>
  </si>
  <si>
    <t>KOPĀ 11.</t>
  </si>
  <si>
    <t>10.1.1.Būvniecības ieceres izstrāde</t>
  </si>
  <si>
    <r>
      <t>10.1.2.</t>
    </r>
    <r>
      <rPr>
        <i/>
        <sz val="9"/>
        <color rgb="FF333333"/>
        <rFont val="Times New Roman"/>
        <family val="1"/>
        <charset val="186"/>
      </rPr>
      <t xml:space="preserve"> </t>
    </r>
    <r>
      <rPr>
        <sz val="9"/>
        <color rgb="FF333333"/>
        <rFont val="Times New Roman"/>
        <family val="1"/>
        <charset val="186"/>
      </rPr>
      <t>Būvdarbu veikšana</t>
    </r>
  </si>
  <si>
    <t>10.1.3.Būvdarbu autoruzraudzība</t>
  </si>
  <si>
    <t>10.1.4.Būvdarbu būvuzraudzība</t>
  </si>
  <si>
    <t>10.1.5. Tehniskā projekta ekspertīzes veikšana</t>
  </si>
  <si>
    <t>10.1.6..Netiešās izmaksas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</si>
  <si>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</si>
  <si>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</si>
  <si>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</si>
  <si>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12.</t>
  </si>
  <si>
    <t>KOPĀ  1.</t>
  </si>
  <si>
    <t>LV10</t>
  </si>
  <si>
    <t>Izpilde uz 31.12.2023.</t>
  </si>
  <si>
    <r>
      <rPr>
        <i/>
        <sz val="11"/>
        <color theme="1"/>
        <rFont val="Times New Roman"/>
        <family val="1"/>
        <charset val="186"/>
      </rPr>
      <t xml:space="preserve">3.pielikums
informatīvajam ziņojumam “Par pastāvīgās infrastruktūras uz valsts ārējās sauszemes robežas izbūves turpināšanu un šim mērķim nepieciešamo finansējumu”		</t>
    </r>
    <r>
      <rPr>
        <sz val="11"/>
        <color theme="1"/>
        <rFont val="Times New Roman"/>
        <family val="1"/>
        <charset val="186"/>
      </rPr>
      <t xml:space="preserve">	</t>
    </r>
  </si>
  <si>
    <t>2027.gada plāns</t>
  </si>
  <si>
    <t xml:space="preserve">** Atbilstoši granta līgumam VRS/RPVP/2023/3 “Automatizētas robežu uzraudzības infrastruktūra”, tā ietvaros ir piešķirts finansējums 58 222 782 euro apmērā (no tā:  43 667 087 euro fonda finansējums un 14 555 695 euro nacionālais līdzfinansējums) </t>
  </si>
  <si>
    <t>11. Neparedzēto izdevumu segšanai, kas radušies izbūves procesā uz Latvijas Republikas un Baltkrievijas Republikas robežas
(finansējums VAS “Valsts nekustamie īpašumi”)</t>
  </si>
  <si>
    <t>12.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t>
  </si>
  <si>
    <t>PAVISAM 1.-12.</t>
  </si>
  <si>
    <t>11.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t>
  </si>
  <si>
    <t>11.1.Būvdarbi purvu zonās, ceļu seguma stiprināšana Krāslavas novada pašvaldību ceļiem (1. kārta)</t>
  </si>
  <si>
    <t>12.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</si>
  <si>
    <t xml:space="preserve"> 12.1. VNĪ pakalpojumi (dzīvnieku taku izvērtēšana, karšu sagatavošana, audits prioritārajiem posmiem (180 km), juridiskais izvērtējums, žoga trases nospraušana koordinātēs un tās fiksācija dabā </t>
  </si>
  <si>
    <t>12.2.Žoga būvniecības ieceres nepieciešamās dokumentācijas izstrāde un izbūve Aizgāršas posmos:</t>
  </si>
  <si>
    <t>12.2.1.Būvniecības ieceres dokumentācijas izstrāde</t>
  </si>
  <si>
    <t>12.2.2. Būvdarbi</t>
  </si>
  <si>
    <t>12.2.3.Autoruzraudzība</t>
  </si>
  <si>
    <t>12.2.4.Būvdarbu būvuzraudzība</t>
  </si>
  <si>
    <t>12.2.5. Projekta vadība</t>
  </si>
  <si>
    <t>12.2.6. Netiešās izmaksas</t>
  </si>
  <si>
    <t>12.3. Būvprojekta „Valsts robežas joslas infrastruktūras gar Latvijas Republikas un Krievijas Federācijas robežu izbūve” izmaiņu izstrāde un autoruzraudzība</t>
  </si>
  <si>
    <t>12.3.1.Būvprojekta izmaiņu izstrāde</t>
  </si>
  <si>
    <t>12.3.2.Autoruzraudzība</t>
  </si>
  <si>
    <t>12.3.3.Būvdarbu būvuzraudzība</t>
  </si>
  <si>
    <t>12.3.4.Projekta vadība</t>
  </si>
  <si>
    <t xml:space="preserve"> 12.3.5.Tehniskā projekta ekspertīze</t>
  </si>
  <si>
    <t>12.3.6.Netiešās izmaksas</t>
  </si>
  <si>
    <t>1. Tehnoloģiskās infrastruktūras darbībai nepieciešamo pieslēgumu izveide (izbūve) pie ārkārtas situāciju valsts elektronisko sakaru tīkla 
(finansējums VAS "Latvijas Valsts radio un televīzijas centrs")</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</si>
  <si>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t>
  </si>
  <si>
    <t xml:space="preserve">PĀRSKATS PAR IZDEVUMIEM, KAS SAISTĪTI AR VALSTS ROBEŽAS INFRASTRUKTŪRAS 
IZBŪVI UN ĪPAŠUMTIESĪBU SAKĀRTOŠANU 2021.- 2026. GADAM
</t>
  </si>
  <si>
    <t>I.Dotācija no vispārējiem ieņēmumiem</t>
  </si>
  <si>
    <t>2. sadaļa. Tehnoloģiskās infrastruktūras darbībai nepieciešamo pieslēgumu izveide (izbūve)</t>
  </si>
  <si>
    <t>1. sadaļa. Robežas infrastruktūras izbūve</t>
  </si>
  <si>
    <t xml:space="preserve"> 1. Automatizētas robežu uzraudzības infrastruktūra (tehnoloģiskās infrastruktūras izbūve, tehnoloģiskās infrastruktūras lokāla risinājuma izveide)**</t>
  </si>
  <si>
    <t>3. sadaļa. Automatizētas robežu uzraudzības infrastruktūra</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</si>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</sst>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i/>
      <sz val="9"/>
      <color rgb="FF333333"/>
      <name val="Times New Roman"/>
      <family val="1"/>
      <charset val="186"/>
    </font>
    <font>
      <sz val="8"/>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9"/>
      <name val="Times New Roman"/>
      <family val="1"/>
      <charset val="186"/>
    </font>
    <font>
      <i/>
      <sz val="9"/>
      <name val="Times New Roman"/>
      <family val="1"/>
      <charset val="186"/>
    </font>
  </fonts>
  <fills count="15">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EEDAEE"/>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FFFF00"/>
        <bgColor indexed="64"/>
      </patternFill>
    </fill>
    <fill>
      <patternFill patternType="solid">
        <fgColor rgb="FFFAF0FA"/>
        <bgColor indexed="64"/>
      </patternFill>
    </fill>
    <fill>
      <patternFill patternType="solid">
        <fgColor theme="6" tint="0.79998168889431442"/>
        <bgColor indexed="64"/>
      </patternFill>
    </fill>
  </fills>
  <borders count="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s>
  <cellStyleXfs count="1">
    <xf numFmtId="0" fontId="0" fillId="0" borderId="0"/>
  </cellStyleXfs>
  <cellXfs count="162">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3" fontId="1" fillId="0" borderId="0" xfId="0" applyNumberFormat="1" applyFont="1" applyAlignment="1"/>
    <xf numFmtId="0" fontId="5" fillId="0" borderId="0" xfId="0" applyFont="1"/>
    <xf numFmtId="0" fontId="1" fillId="0" borderId="0" xfId="0" applyFont="1" applyAlignment="1"/>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wrapText="1"/>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1" fillId="0" borderId="1" xfId="0" applyFont="1" applyBorder="1" applyAlignment="1">
      <alignment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3" fontId="3" fillId="0" borderId="1" xfId="0" applyNumberFormat="1" applyFont="1" applyBorder="1" applyAlignment="1">
      <alignment horizontal="center"/>
    </xf>
    <xf numFmtId="3" fontId="1" fillId="0" borderId="1" xfId="0" applyNumberFormat="1" applyFont="1" applyBorder="1" applyAlignment="1">
      <alignment horizontal="center"/>
    </xf>
    <xf numFmtId="3" fontId="3" fillId="5"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7" fillId="0" borderId="1" xfId="0" applyFont="1" applyBorder="1" applyAlignment="1">
      <alignment horizontal="right" vertical="center" wrapText="1"/>
    </xf>
    <xf numFmtId="3" fontId="1" fillId="0" borderId="1" xfId="0" applyNumberFormat="1" applyFont="1" applyBorder="1"/>
    <xf numFmtId="0" fontId="5" fillId="0" borderId="1" xfId="0" applyFont="1" applyBorder="1" applyAlignment="1">
      <alignment horizontal="center"/>
    </xf>
    <xf numFmtId="3" fontId="5" fillId="0" borderId="1" xfId="0" applyNumberFormat="1" applyFont="1" applyBorder="1" applyAlignment="1">
      <alignment horizontal="center"/>
    </xf>
    <xf numFmtId="3" fontId="1" fillId="0" borderId="1" xfId="0" applyNumberFormat="1" applyFont="1" applyBorder="1" applyAlignment="1"/>
    <xf numFmtId="0" fontId="6" fillId="0" borderId="1" xfId="0" applyFont="1" applyBorder="1" applyAlignment="1">
      <alignment horizontal="right" vertical="center" wrapText="1"/>
    </xf>
    <xf numFmtId="3" fontId="5" fillId="0" borderId="1" xfId="0" applyNumberFormat="1" applyFont="1" applyBorder="1" applyAlignment="1">
      <alignment horizontal="center" vertical="center"/>
    </xf>
    <xf numFmtId="0" fontId="9" fillId="0" borderId="1" xfId="0" applyFont="1" applyBorder="1" applyAlignment="1">
      <alignment horizontal="right"/>
    </xf>
    <xf numFmtId="0" fontId="5" fillId="0" borderId="1" xfId="0" applyFont="1" applyBorder="1" applyAlignment="1">
      <alignment horizontal="center" vertical="center"/>
    </xf>
    <xf numFmtId="3" fontId="1" fillId="0" borderId="1" xfId="0" applyNumberFormat="1" applyFont="1" applyBorder="1" applyAlignment="1">
      <alignment vertical="center"/>
    </xf>
    <xf numFmtId="3" fontId="3" fillId="7" borderId="1" xfId="0" applyNumberFormat="1" applyFont="1" applyFill="1" applyBorder="1" applyAlignment="1">
      <alignment horizontal="center" vertical="center"/>
    </xf>
    <xf numFmtId="0" fontId="1" fillId="0" borderId="1" xfId="0" applyFont="1" applyBorder="1" applyAlignment="1">
      <alignment vertical="center"/>
    </xf>
    <xf numFmtId="0" fontId="3" fillId="3" borderId="1" xfId="0" applyFont="1" applyFill="1" applyBorder="1" applyAlignment="1">
      <alignment horizontal="center" vertical="center"/>
    </xf>
    <xf numFmtId="3" fontId="3" fillId="3" borderId="1" xfId="0" applyNumberFormat="1" applyFont="1" applyFill="1" applyBorder="1" applyAlignment="1">
      <alignment horizontal="center" vertical="center"/>
    </xf>
    <xf numFmtId="3" fontId="3" fillId="0" borderId="0" xfId="0" applyNumberFormat="1" applyFont="1" applyAlignment="1">
      <alignment horizontal="center" vertical="center"/>
    </xf>
    <xf numFmtId="3" fontId="3" fillId="7" borderId="1" xfId="0" applyNumberFormat="1" applyFont="1" applyFill="1" applyBorder="1" applyAlignment="1">
      <alignment vertical="center"/>
    </xf>
    <xf numFmtId="3" fontId="3" fillId="8" borderId="1" xfId="0" applyNumberFormat="1" applyFont="1" applyFill="1" applyBorder="1" applyAlignment="1">
      <alignment horizontal="center" vertical="center"/>
    </xf>
    <xf numFmtId="0" fontId="4" fillId="10" borderId="1" xfId="0" applyFont="1" applyFill="1" applyBorder="1" applyAlignment="1">
      <alignment horizontal="center" vertical="center" wrapText="1"/>
    </xf>
    <xf numFmtId="3" fontId="3" fillId="10" borderId="1" xfId="0" applyNumberFormat="1" applyFont="1" applyFill="1" applyBorder="1" applyAlignment="1">
      <alignment horizontal="center" vertical="center"/>
    </xf>
    <xf numFmtId="3" fontId="3" fillId="10" borderId="1" xfId="0" applyNumberFormat="1" applyFont="1" applyFill="1" applyBorder="1" applyAlignment="1">
      <alignment horizontal="center" vertical="center" wrapText="1"/>
    </xf>
    <xf numFmtId="3" fontId="1" fillId="10" borderId="1" xfId="0" applyNumberFormat="1" applyFont="1" applyFill="1" applyBorder="1" applyAlignment="1">
      <alignment horizontal="center" vertical="center" wrapText="1"/>
    </xf>
    <xf numFmtId="3" fontId="1" fillId="10" borderId="1" xfId="0" applyNumberFormat="1" applyFont="1" applyFill="1" applyBorder="1" applyAlignment="1">
      <alignment horizontal="center"/>
    </xf>
    <xf numFmtId="3" fontId="1" fillId="10" borderId="1" xfId="0" applyNumberFormat="1" applyFont="1" applyFill="1" applyBorder="1" applyAlignment="1">
      <alignment horizontal="center" vertical="center"/>
    </xf>
    <xf numFmtId="3" fontId="5" fillId="10" borderId="1" xfId="0" applyNumberFormat="1" applyFont="1" applyFill="1" applyBorder="1" applyAlignment="1">
      <alignment horizontal="center"/>
    </xf>
    <xf numFmtId="3" fontId="1" fillId="10" borderId="1" xfId="0" applyNumberFormat="1" applyFont="1" applyFill="1" applyBorder="1" applyAlignment="1"/>
    <xf numFmtId="3" fontId="5" fillId="10" borderId="1" xfId="0" applyNumberFormat="1" applyFont="1" applyFill="1" applyBorder="1" applyAlignment="1">
      <alignment horizontal="center" vertical="center"/>
    </xf>
    <xf numFmtId="3" fontId="3" fillId="10" borderId="0" xfId="0" applyNumberFormat="1" applyFont="1" applyFill="1" applyAlignment="1">
      <alignment horizontal="center" vertical="center"/>
    </xf>
    <xf numFmtId="3" fontId="1" fillId="10" borderId="0" xfId="0" applyNumberFormat="1" applyFont="1" applyFill="1" applyAlignment="1"/>
    <xf numFmtId="3" fontId="1" fillId="10" borderId="0" xfId="0" applyNumberFormat="1" applyFont="1" applyFill="1"/>
    <xf numFmtId="0" fontId="1" fillId="10" borderId="0" xfId="0" applyFont="1" applyFill="1"/>
    <xf numFmtId="3" fontId="11" fillId="10" borderId="1" xfId="0" applyNumberFormat="1" applyFont="1" applyFill="1" applyBorder="1" applyAlignment="1">
      <alignment horizontal="center" vertical="center"/>
    </xf>
    <xf numFmtId="0" fontId="12" fillId="10" borderId="1" xfId="0" applyFont="1" applyFill="1" applyBorder="1" applyAlignment="1">
      <alignment horizontal="right" vertical="center" wrapText="1"/>
    </xf>
    <xf numFmtId="3" fontId="3" fillId="0" borderId="0" xfId="0" applyNumberFormat="1" applyFont="1"/>
    <xf numFmtId="0" fontId="1" fillId="10" borderId="1" xfId="0" applyFont="1" applyFill="1" applyBorder="1" applyAlignment="1">
      <alignment horizontal="left" vertical="center" wrapText="1"/>
    </xf>
    <xf numFmtId="0" fontId="13" fillId="0" borderId="0" xfId="0" applyFont="1" applyAlignment="1">
      <alignment horizontal="center" vertical="center"/>
    </xf>
    <xf numFmtId="0" fontId="1" fillId="0" borderId="1" xfId="0" applyFont="1" applyBorder="1" applyAlignment="1">
      <alignment vertical="center" wrapText="1"/>
    </xf>
    <xf numFmtId="0" fontId="3" fillId="0" borderId="0" xfId="0" applyFont="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3" fillId="5" borderId="1" xfId="0" applyFont="1" applyFill="1" applyBorder="1" applyAlignment="1">
      <alignment horizontal="center" vertical="center"/>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xf>
    <xf numFmtId="0" fontId="1" fillId="0" borderId="5" xfId="0" applyFont="1" applyBorder="1" applyAlignment="1">
      <alignment horizontal="left" vertical="center" wrapText="1"/>
    </xf>
    <xf numFmtId="3" fontId="3" fillId="0" borderId="5" xfId="0" applyNumberFormat="1" applyFont="1" applyBorder="1" applyAlignment="1">
      <alignment horizontal="center" vertical="center"/>
    </xf>
    <xf numFmtId="3" fontId="3" fillId="10" borderId="5" xfId="0" applyNumberFormat="1" applyFont="1" applyFill="1" applyBorder="1" applyAlignment="1">
      <alignment horizontal="center" vertical="center"/>
    </xf>
    <xf numFmtId="0" fontId="3" fillId="11" borderId="5" xfId="0" applyFont="1" applyFill="1" applyBorder="1" applyAlignment="1">
      <alignment horizontal="center" vertical="center"/>
    </xf>
    <xf numFmtId="3" fontId="3" fillId="11" borderId="5" xfId="0" applyNumberFormat="1" applyFont="1" applyFill="1" applyBorder="1" applyAlignment="1">
      <alignment horizontal="center" vertical="center"/>
    </xf>
    <xf numFmtId="0" fontId="3" fillId="10" borderId="5" xfId="0" applyFont="1" applyFill="1" applyBorder="1" applyAlignment="1">
      <alignment horizontal="center" vertical="center"/>
    </xf>
    <xf numFmtId="0" fontId="13" fillId="12" borderId="1" xfId="0" applyFont="1" applyFill="1" applyBorder="1" applyAlignment="1">
      <alignment horizontal="center" vertical="center"/>
    </xf>
    <xf numFmtId="3" fontId="13" fillId="12" borderId="1" xfId="0" applyNumberFormat="1" applyFont="1" applyFill="1" applyBorder="1" applyAlignment="1">
      <alignment horizontal="center" vertical="center"/>
    </xf>
    <xf numFmtId="3" fontId="2" fillId="0" borderId="0" xfId="0" applyNumberFormat="1" applyFont="1"/>
    <xf numFmtId="0" fontId="3" fillId="9" borderId="1" xfId="0" applyFont="1" applyFill="1" applyBorder="1" applyAlignment="1">
      <alignment horizontal="center" vertical="center"/>
    </xf>
    <xf numFmtId="3" fontId="3" fillId="9"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4" fontId="1" fillId="0" borderId="1" xfId="0" applyNumberFormat="1" applyFont="1" applyFill="1" applyBorder="1" applyAlignment="1">
      <alignment horizontal="center" vertical="center"/>
    </xf>
    <xf numFmtId="3" fontId="11" fillId="0" borderId="1" xfId="0" applyNumberFormat="1" applyFont="1" applyFill="1" applyBorder="1" applyAlignment="1">
      <alignment horizontal="center" vertical="center"/>
    </xf>
    <xf numFmtId="0" fontId="3" fillId="0" borderId="0" xfId="0" applyFont="1" applyFill="1" applyAlignment="1">
      <alignment horizontal="center" vertical="center"/>
    </xf>
    <xf numFmtId="3" fontId="3" fillId="0" borderId="5" xfId="0" applyNumberFormat="1" applyFont="1" applyFill="1" applyBorder="1" applyAlignment="1">
      <alignment horizontal="center" vertical="center"/>
    </xf>
    <xf numFmtId="0" fontId="4" fillId="14" borderId="1" xfId="0" applyFont="1" applyFill="1" applyBorder="1" applyAlignment="1">
      <alignment horizontal="center" vertical="center" wrapText="1"/>
    </xf>
    <xf numFmtId="0" fontId="10" fillId="10" borderId="1" xfId="0" applyFont="1" applyFill="1" applyBorder="1" applyAlignment="1">
      <alignment horizontal="center" vertical="center"/>
    </xf>
    <xf numFmtId="3" fontId="13" fillId="10" borderId="1" xfId="0" applyNumberFormat="1" applyFont="1" applyFill="1" applyBorder="1" applyAlignment="1">
      <alignment horizontal="center" vertical="center"/>
    </xf>
    <xf numFmtId="3" fontId="10" fillId="10" borderId="1" xfId="0" applyNumberFormat="1" applyFont="1" applyFill="1" applyBorder="1" applyAlignment="1">
      <alignment horizontal="center" vertical="center"/>
    </xf>
    <xf numFmtId="0" fontId="10" fillId="10" borderId="1" xfId="0" applyFont="1" applyFill="1" applyBorder="1" applyAlignment="1">
      <alignment horizontal="left" vertical="center" wrapText="1"/>
    </xf>
    <xf numFmtId="0" fontId="14" fillId="10" borderId="1" xfId="0" applyFont="1" applyFill="1" applyBorder="1" applyAlignment="1">
      <alignment horizontal="right" vertical="center" wrapText="1"/>
    </xf>
    <xf numFmtId="3" fontId="10" fillId="0" borderId="1" xfId="0" applyNumberFormat="1" applyFont="1" applyFill="1" applyBorder="1" applyAlignment="1">
      <alignment horizontal="center" vertical="center"/>
    </xf>
    <xf numFmtId="0" fontId="13" fillId="13" borderId="1" xfId="0" applyFont="1" applyFill="1" applyBorder="1" applyAlignment="1">
      <alignment horizontal="center" vertical="center"/>
    </xf>
    <xf numFmtId="3" fontId="13" fillId="13" borderId="1" xfId="0" applyNumberFormat="1" applyFont="1" applyFill="1" applyBorder="1" applyAlignment="1">
      <alignment horizontal="center" vertical="center"/>
    </xf>
    <xf numFmtId="0" fontId="10" fillId="10" borderId="1" xfId="0" applyFont="1" applyFill="1" applyBorder="1" applyAlignment="1">
      <alignment horizontal="left" vertical="center"/>
    </xf>
    <xf numFmtId="16" fontId="14" fillId="10" borderId="1" xfId="0" applyNumberFormat="1" applyFont="1" applyFill="1" applyBorder="1" applyAlignment="1">
      <alignment horizontal="right" vertical="center" wrapText="1"/>
    </xf>
    <xf numFmtId="4" fontId="10" fillId="0" borderId="1" xfId="0" applyNumberFormat="1" applyFont="1" applyFill="1" applyBorder="1" applyAlignment="1">
      <alignment horizontal="center" vertical="center"/>
    </xf>
    <xf numFmtId="3" fontId="13" fillId="0" borderId="1" xfId="0" applyNumberFormat="1" applyFont="1" applyFill="1" applyBorder="1" applyAlignment="1">
      <alignment horizontal="center" vertical="center"/>
    </xf>
    <xf numFmtId="0" fontId="15" fillId="10" borderId="1" xfId="0" applyFont="1" applyFill="1" applyBorder="1" applyAlignment="1">
      <alignment horizontal="right" vertical="center" wrapText="1"/>
    </xf>
    <xf numFmtId="0" fontId="13" fillId="3" borderId="1" xfId="0" applyFont="1" applyFill="1" applyBorder="1" applyAlignment="1">
      <alignment horizontal="right" vertical="center" wrapText="1"/>
    </xf>
    <xf numFmtId="3" fontId="13" fillId="3" borderId="1" xfId="0" applyNumberFormat="1" applyFont="1" applyFill="1" applyBorder="1" applyAlignment="1">
      <alignment horizontal="center" vertical="center"/>
    </xf>
    <xf numFmtId="0" fontId="10" fillId="10" borderId="1" xfId="0" applyFont="1" applyFill="1" applyBorder="1" applyAlignment="1">
      <alignment horizontal="left" vertical="center"/>
    </xf>
    <xf numFmtId="0" fontId="1" fillId="0" borderId="0" xfId="0" applyFont="1" applyAlignment="1">
      <alignment horizontal="right" wrapText="1"/>
    </xf>
    <xf numFmtId="0" fontId="3" fillId="11"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10" borderId="5" xfId="0" applyFont="1" applyFill="1" applyBorder="1" applyAlignment="1">
      <alignment horizontal="center" vertical="center" wrapText="1"/>
    </xf>
    <xf numFmtId="0" fontId="4" fillId="14" borderId="5" xfId="0" applyFont="1" applyFill="1" applyBorder="1" applyAlignment="1">
      <alignment horizontal="center" vertical="center" wrapText="1"/>
    </xf>
    <xf numFmtId="0" fontId="3" fillId="0" borderId="5" xfId="0" applyFont="1" applyBorder="1" applyAlignment="1">
      <alignment horizontal="center" vertical="center"/>
    </xf>
    <xf numFmtId="0" fontId="3" fillId="11" borderId="5" xfId="0" applyFont="1" applyFill="1" applyBorder="1" applyAlignment="1">
      <alignment horizontal="center" vertical="center"/>
    </xf>
    <xf numFmtId="0" fontId="10" fillId="10" borderId="5" xfId="0" applyFont="1" applyFill="1" applyBorder="1" applyAlignment="1">
      <alignment horizontal="left" vertical="center" wrapText="1"/>
    </xf>
    <xf numFmtId="0" fontId="1" fillId="10" borderId="0" xfId="0" applyFont="1" applyFill="1" applyBorder="1" applyAlignment="1">
      <alignment horizontal="left" vertical="center" wrapText="1"/>
    </xf>
    <xf numFmtId="0" fontId="3" fillId="10" borderId="5"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13" fillId="9" borderId="1" xfId="0" applyFont="1" applyFill="1" applyBorder="1" applyAlignment="1">
      <alignment horizontal="center" vertical="center" wrapText="1"/>
    </xf>
    <xf numFmtId="0" fontId="13" fillId="9" borderId="1" xfId="0" applyFont="1" applyFill="1" applyBorder="1" applyAlignment="1">
      <alignment horizontal="center" vertical="center"/>
    </xf>
    <xf numFmtId="0" fontId="10" fillId="10"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8" borderId="5" xfId="0" applyFont="1" applyFill="1" applyBorder="1" applyAlignment="1">
      <alignment horizontal="center" vertical="center" wrapText="1"/>
    </xf>
    <xf numFmtId="0" fontId="3" fillId="8" borderId="5" xfId="0" applyFont="1" applyFill="1" applyBorder="1" applyAlignment="1">
      <alignment horizontal="center" vertical="center"/>
    </xf>
    <xf numFmtId="0" fontId="1" fillId="0" borderId="0" xfId="0" applyFont="1" applyAlignment="1">
      <alignment horizontal="right" wrapText="1"/>
    </xf>
    <xf numFmtId="0" fontId="1" fillId="0" borderId="1"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6" borderId="1" xfId="0" applyFont="1" applyFill="1" applyBorder="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3" fillId="0" borderId="7" xfId="0" applyFont="1" applyBorder="1" applyAlignment="1">
      <alignment horizontal="center" vertical="center" wrapText="1"/>
    </xf>
    <xf numFmtId="0" fontId="3" fillId="8" borderId="0" xfId="0" applyFont="1" applyFill="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4" borderId="1" xfId="0" applyFont="1" applyFill="1" applyBorder="1" applyAlignment="1">
      <alignment horizontal="center" vertical="center" wrapText="1"/>
    </xf>
    <xf numFmtId="0" fontId="1" fillId="0" borderId="1" xfId="0" applyFont="1" applyBorder="1" applyAlignment="1">
      <alignment horizontal="left" vertical="center"/>
    </xf>
    <xf numFmtId="0" fontId="3"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10" borderId="2" xfId="0" applyFont="1" applyFill="1" applyBorder="1" applyAlignment="1">
      <alignment horizontal="left" vertical="center" wrapText="1"/>
    </xf>
    <xf numFmtId="0" fontId="1" fillId="10" borderId="3" xfId="0" applyFont="1" applyFill="1" applyBorder="1" applyAlignment="1">
      <alignment horizontal="left" vertical="center" wrapText="1"/>
    </xf>
    <xf numFmtId="0" fontId="1" fillId="10" borderId="4"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 fillId="10" borderId="3" xfId="0" applyFont="1" applyFill="1" applyBorder="1" applyAlignment="1">
      <alignment horizontal="left" vertical="center"/>
    </xf>
    <xf numFmtId="0" fontId="1" fillId="10" borderId="4" xfId="0" applyFont="1" applyFill="1" applyBorder="1" applyAlignment="1">
      <alignment horizontal="left" vertical="center"/>
    </xf>
    <xf numFmtId="0" fontId="3" fillId="3"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0" fillId="10" borderId="1" xfId="0" applyFont="1" applyFill="1" applyBorder="1" applyAlignment="1">
      <alignment horizontal="left" vertical="center"/>
    </xf>
    <xf numFmtId="0" fontId="1" fillId="0" borderId="6" xfId="0" applyFont="1" applyBorder="1" applyAlignment="1">
      <alignment horizontal="left"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0" borderId="1" xfId="0" applyFont="1" applyBorder="1" applyAlignment="1">
      <alignment horizontal="center" vertical="center"/>
    </xf>
    <xf numFmtId="0" fontId="3" fillId="11" borderId="1" xfId="0" applyFont="1" applyFill="1" applyBorder="1" applyAlignment="1">
      <alignment horizontal="center" vertical="center"/>
    </xf>
    <xf numFmtId="0" fontId="13" fillId="13" borderId="2" xfId="0" applyFont="1" applyFill="1" applyBorder="1" applyAlignment="1">
      <alignment horizontal="center" vertical="center" wrapText="1"/>
    </xf>
    <xf numFmtId="0" fontId="13" fillId="13" borderId="3" xfId="0" applyFont="1" applyFill="1" applyBorder="1" applyAlignment="1">
      <alignment horizontal="center" vertical="center"/>
    </xf>
    <xf numFmtId="0" fontId="13" fillId="13" borderId="4" xfId="0" applyFont="1" applyFill="1" applyBorder="1" applyAlignment="1">
      <alignment horizontal="center" vertical="center"/>
    </xf>
    <xf numFmtId="0" fontId="10" fillId="10" borderId="2" xfId="0" applyFont="1" applyFill="1" applyBorder="1" applyAlignment="1">
      <alignment horizontal="left" vertical="center" wrapText="1"/>
    </xf>
    <xf numFmtId="0" fontId="10" fillId="10" borderId="3" xfId="0" applyFont="1" applyFill="1" applyBorder="1" applyAlignment="1">
      <alignment horizontal="left" vertical="center" wrapText="1"/>
    </xf>
    <xf numFmtId="0" fontId="10" fillId="10" borderId="4" xfId="0" applyFont="1" applyFill="1" applyBorder="1" applyAlignment="1">
      <alignment horizontal="left" vertical="center" wrapText="1"/>
    </xf>
    <xf numFmtId="0" fontId="1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5F4FF"/>
      <color rgb="FFFAF0FA"/>
      <color rgb="FFF8E8F8"/>
      <color rgb="FFEEC9EF"/>
      <color rgb="FFFFDED9"/>
      <color rgb="FFEEDAEE"/>
      <color rgb="FF00FF00"/>
      <color rgb="FFFEB6AC"/>
      <color rgb="FFB3EBFF"/>
      <color rgb="FF79D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B7ED-7678-4D9B-9132-FA7A8D7DCBA6}">
  <sheetPr>
    <pageSetUpPr fitToPage="1"/>
  </sheetPr>
  <dimension ref="A1:S187"/>
  <sheetViews>
    <sheetView tabSelected="1" zoomScale="80" zoomScaleNormal="80" workbookViewId="0">
      <pane ySplit="7" topLeftCell="A146" activePane="bottomLeft" state="frozen"/>
      <selection pane="bottomLeft" activeCell="M154" sqref="M154"/>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52" customWidth="1"/>
    <col min="6" max="7" width="14.85546875" style="1" customWidth="1"/>
    <col min="8" max="11" width="14.28515625" style="1" customWidth="1"/>
    <col min="12" max="12" width="15.85546875" style="1" customWidth="1"/>
    <col min="13" max="13" width="11.28515625" style="1" bestFit="1" customWidth="1"/>
    <col min="14" max="14" width="9.140625" style="1"/>
    <col min="15" max="15" width="10.140625" style="1" bestFit="1" customWidth="1"/>
    <col min="16" max="16" width="12.5703125" style="1" customWidth="1"/>
    <col min="17" max="16384" width="9.140625" style="1"/>
  </cols>
  <sheetData>
    <row r="1" spans="1:12" ht="15" customHeight="1" x14ac:dyDescent="0.25">
      <c r="F1" s="121" t="s">
        <v>118</v>
      </c>
      <c r="G1" s="121"/>
      <c r="H1" s="121"/>
      <c r="I1" s="121"/>
      <c r="J1" s="121"/>
      <c r="K1" s="121"/>
      <c r="L1" s="121"/>
    </row>
    <row r="2" spans="1:12" ht="39.75" customHeight="1" x14ac:dyDescent="0.25">
      <c r="F2" s="121"/>
      <c r="G2" s="121"/>
      <c r="H2" s="121"/>
      <c r="I2" s="121"/>
      <c r="J2" s="121"/>
      <c r="K2" s="121"/>
      <c r="L2" s="121"/>
    </row>
    <row r="3" spans="1:12" ht="27.75" customHeight="1" x14ac:dyDescent="0.25">
      <c r="F3" s="103"/>
      <c r="G3" s="103"/>
      <c r="H3" s="103"/>
      <c r="I3" s="103"/>
      <c r="J3" s="103"/>
      <c r="K3" s="103"/>
      <c r="L3" s="103"/>
    </row>
    <row r="4" spans="1:12" ht="51.6" customHeight="1" x14ac:dyDescent="0.25">
      <c r="A4" s="123" t="s">
        <v>144</v>
      </c>
      <c r="B4" s="124"/>
      <c r="C4" s="124"/>
      <c r="D4" s="124"/>
      <c r="E4" s="124"/>
      <c r="F4" s="124"/>
      <c r="G4" s="124"/>
      <c r="H4" s="124"/>
      <c r="I4" s="124"/>
      <c r="J4" s="124"/>
      <c r="K4" s="124"/>
      <c r="L4" s="124"/>
    </row>
    <row r="5" spans="1:12" ht="35.25" customHeight="1" x14ac:dyDescent="0.25">
      <c r="A5" s="129" t="s">
        <v>147</v>
      </c>
      <c r="B5" s="129"/>
      <c r="C5" s="129"/>
      <c r="D5" s="129"/>
      <c r="E5" s="129"/>
      <c r="F5" s="129"/>
      <c r="G5" s="129"/>
      <c r="H5" s="129"/>
      <c r="I5" s="129"/>
      <c r="J5" s="129"/>
      <c r="K5" s="129"/>
      <c r="L5" s="129"/>
    </row>
    <row r="6" spans="1:12" ht="26.25" customHeight="1" x14ac:dyDescent="0.25">
      <c r="A6" s="128" t="s">
        <v>145</v>
      </c>
      <c r="B6" s="128"/>
      <c r="C6" s="128"/>
      <c r="D6" s="128"/>
      <c r="E6" s="128"/>
      <c r="F6" s="128"/>
      <c r="G6" s="128"/>
      <c r="H6" s="128"/>
      <c r="I6" s="128"/>
      <c r="J6" s="128"/>
      <c r="K6" s="128"/>
      <c r="L6" s="128"/>
    </row>
    <row r="7" spans="1:12" ht="28.5" x14ac:dyDescent="0.25">
      <c r="A7" s="8" t="s">
        <v>0</v>
      </c>
      <c r="B7" s="8" t="s">
        <v>67</v>
      </c>
      <c r="C7" s="8" t="s">
        <v>1</v>
      </c>
      <c r="D7" s="8" t="s">
        <v>2</v>
      </c>
      <c r="E7" s="40" t="s">
        <v>82</v>
      </c>
      <c r="F7" s="8" t="s">
        <v>3</v>
      </c>
      <c r="G7" s="86" t="s">
        <v>117</v>
      </c>
      <c r="H7" s="8" t="s">
        <v>4</v>
      </c>
      <c r="I7" s="8" t="s">
        <v>70</v>
      </c>
      <c r="J7" s="8" t="s">
        <v>99</v>
      </c>
      <c r="K7" s="8" t="s">
        <v>119</v>
      </c>
      <c r="L7" s="8" t="s">
        <v>5</v>
      </c>
    </row>
    <row r="8" spans="1:12" s="3" customFormat="1" ht="24" customHeight="1" x14ac:dyDescent="0.2">
      <c r="A8" s="125" t="s">
        <v>63</v>
      </c>
      <c r="B8" s="125"/>
      <c r="C8" s="125"/>
      <c r="D8" s="125"/>
      <c r="E8" s="125"/>
      <c r="F8" s="125"/>
      <c r="G8" s="125"/>
      <c r="H8" s="125"/>
      <c r="I8" s="125"/>
      <c r="J8" s="125"/>
      <c r="K8" s="125"/>
      <c r="L8" s="125"/>
    </row>
    <row r="9" spans="1:12" ht="30" customHeight="1" x14ac:dyDescent="0.25">
      <c r="A9" s="126" t="s">
        <v>58</v>
      </c>
      <c r="B9" s="126"/>
      <c r="C9" s="126"/>
      <c r="D9" s="126"/>
      <c r="E9" s="126"/>
      <c r="F9" s="126"/>
      <c r="G9" s="126"/>
      <c r="H9" s="126"/>
      <c r="I9" s="126"/>
      <c r="J9" s="126"/>
      <c r="K9" s="126"/>
      <c r="L9" s="126"/>
    </row>
    <row r="10" spans="1:12" ht="34.5" customHeight="1" x14ac:dyDescent="0.25">
      <c r="A10" s="58" t="s">
        <v>6</v>
      </c>
      <c r="B10" s="9">
        <v>175675</v>
      </c>
      <c r="C10" s="9">
        <v>0</v>
      </c>
      <c r="D10" s="9"/>
      <c r="E10" s="41"/>
      <c r="F10" s="9"/>
      <c r="G10" s="9"/>
      <c r="H10" s="9"/>
      <c r="I10" s="9"/>
      <c r="J10" s="9"/>
      <c r="K10" s="9"/>
      <c r="L10" s="9"/>
    </row>
    <row r="11" spans="1:12" ht="65.25" customHeight="1" x14ac:dyDescent="0.25">
      <c r="A11" s="127" t="s">
        <v>59</v>
      </c>
      <c r="B11" s="127"/>
      <c r="C11" s="127"/>
      <c r="D11" s="127"/>
      <c r="E11" s="127"/>
      <c r="F11" s="127"/>
      <c r="G11" s="127"/>
      <c r="H11" s="127"/>
      <c r="I11" s="127"/>
      <c r="J11" s="127"/>
      <c r="K11" s="127"/>
      <c r="L11" s="127"/>
    </row>
    <row r="12" spans="1:12" ht="36" customHeight="1" x14ac:dyDescent="0.25">
      <c r="A12" s="58" t="s">
        <v>6</v>
      </c>
      <c r="B12" s="10"/>
      <c r="C12" s="10"/>
      <c r="D12" s="10">
        <v>329922</v>
      </c>
      <c r="E12" s="42">
        <v>280329</v>
      </c>
      <c r="F12" s="10">
        <v>423630</v>
      </c>
      <c r="G12" s="77">
        <v>423630</v>
      </c>
      <c r="H12" s="10"/>
      <c r="I12" s="10"/>
      <c r="J12" s="10"/>
      <c r="K12" s="10"/>
      <c r="L12" s="10"/>
    </row>
    <row r="13" spans="1:12" ht="66.75" customHeight="1" x14ac:dyDescent="0.25">
      <c r="A13" s="122" t="s">
        <v>60</v>
      </c>
      <c r="B13" s="122"/>
      <c r="C13" s="122"/>
      <c r="D13" s="122"/>
      <c r="E13" s="122"/>
      <c r="F13" s="122"/>
      <c r="G13" s="122"/>
      <c r="H13" s="122"/>
      <c r="I13" s="122"/>
      <c r="J13" s="122"/>
      <c r="K13" s="122"/>
      <c r="L13" s="122"/>
    </row>
    <row r="14" spans="1:12" ht="37.5" customHeight="1" x14ac:dyDescent="0.25">
      <c r="A14" s="58" t="s">
        <v>7</v>
      </c>
      <c r="B14" s="10"/>
      <c r="C14" s="10"/>
      <c r="D14" s="10">
        <v>536128</v>
      </c>
      <c r="E14" s="42">
        <v>376638</v>
      </c>
      <c r="F14" s="10"/>
      <c r="G14" s="10"/>
      <c r="H14" s="10"/>
      <c r="I14" s="10"/>
      <c r="J14" s="10"/>
      <c r="K14" s="10"/>
      <c r="L14" s="10"/>
    </row>
    <row r="15" spans="1:12" ht="26.45" customHeight="1" x14ac:dyDescent="0.25">
      <c r="A15" s="130" t="s">
        <v>90</v>
      </c>
      <c r="B15" s="131"/>
      <c r="C15" s="131"/>
      <c r="D15" s="131"/>
      <c r="E15" s="131"/>
      <c r="F15" s="131"/>
      <c r="G15" s="131"/>
      <c r="H15" s="131"/>
      <c r="I15" s="131"/>
      <c r="J15" s="131"/>
      <c r="K15" s="131"/>
      <c r="L15" s="132"/>
    </row>
    <row r="16" spans="1:12" ht="37.5" customHeight="1" x14ac:dyDescent="0.25">
      <c r="A16" s="58" t="s">
        <v>6</v>
      </c>
      <c r="B16" s="10"/>
      <c r="C16" s="10"/>
      <c r="D16" s="10"/>
      <c r="E16" s="42"/>
      <c r="F16" s="42">
        <v>49594</v>
      </c>
      <c r="G16" s="78">
        <v>49594</v>
      </c>
      <c r="H16" s="10"/>
      <c r="I16" s="10"/>
      <c r="J16" s="10"/>
      <c r="K16" s="10"/>
      <c r="L16" s="10"/>
    </row>
    <row r="17" spans="1:12" ht="37.5" customHeight="1" x14ac:dyDescent="0.25">
      <c r="A17" s="130" t="s">
        <v>89</v>
      </c>
      <c r="B17" s="131"/>
      <c r="C17" s="131"/>
      <c r="D17" s="131"/>
      <c r="E17" s="131"/>
      <c r="F17" s="131"/>
      <c r="G17" s="131"/>
      <c r="H17" s="131"/>
      <c r="I17" s="131"/>
      <c r="J17" s="131"/>
      <c r="K17" s="131"/>
      <c r="L17" s="132"/>
    </row>
    <row r="18" spans="1:12" ht="34.5" customHeight="1" x14ac:dyDescent="0.25">
      <c r="A18" s="58" t="s">
        <v>6</v>
      </c>
      <c r="B18" s="10"/>
      <c r="C18" s="10"/>
      <c r="D18" s="10"/>
      <c r="E18" s="42"/>
      <c r="F18" s="42">
        <v>559273</v>
      </c>
      <c r="G18" s="78">
        <v>122900.85</v>
      </c>
      <c r="H18" s="10"/>
      <c r="I18" s="10"/>
      <c r="J18" s="10"/>
      <c r="K18" s="10"/>
      <c r="L18" s="10"/>
    </row>
    <row r="19" spans="1:12" s="3" customFormat="1" ht="21.75" customHeight="1" x14ac:dyDescent="0.2">
      <c r="A19" s="11" t="s">
        <v>8</v>
      </c>
      <c r="B19" s="12">
        <f t="shared" ref="B19:E19" si="0">B10+B12+B14+B18</f>
        <v>175675</v>
      </c>
      <c r="C19" s="12">
        <f t="shared" si="0"/>
        <v>0</v>
      </c>
      <c r="D19" s="12">
        <f t="shared" si="0"/>
        <v>866050</v>
      </c>
      <c r="E19" s="12">
        <f t="shared" si="0"/>
        <v>656967</v>
      </c>
      <c r="F19" s="12">
        <f>F10+F12+F14+F18+F16</f>
        <v>1032497</v>
      </c>
      <c r="G19" s="12">
        <f>G10+G12+G14+G18+G16</f>
        <v>596124.85</v>
      </c>
      <c r="H19" s="12">
        <f>H10+H12+H14</f>
        <v>0</v>
      </c>
      <c r="I19" s="12"/>
      <c r="J19" s="12"/>
      <c r="K19" s="12"/>
      <c r="L19" s="12">
        <f>B19+D19+F19+H19</f>
        <v>2074222</v>
      </c>
    </row>
    <row r="20" spans="1:12" ht="23.25" customHeight="1" x14ac:dyDescent="0.25">
      <c r="A20" s="133" t="s">
        <v>64</v>
      </c>
      <c r="B20" s="133"/>
      <c r="C20" s="133"/>
      <c r="D20" s="133"/>
      <c r="E20" s="133"/>
      <c r="F20" s="133"/>
      <c r="G20" s="133"/>
      <c r="H20" s="133"/>
      <c r="I20" s="133"/>
      <c r="J20" s="133"/>
      <c r="K20" s="133"/>
      <c r="L20" s="133"/>
    </row>
    <row r="21" spans="1:12" ht="51.75" customHeight="1" x14ac:dyDescent="0.25">
      <c r="A21" s="127" t="s">
        <v>13</v>
      </c>
      <c r="B21" s="127"/>
      <c r="C21" s="127"/>
      <c r="D21" s="127"/>
      <c r="E21" s="127"/>
      <c r="F21" s="127"/>
      <c r="G21" s="127"/>
      <c r="H21" s="127"/>
      <c r="I21" s="127"/>
      <c r="J21" s="127"/>
      <c r="K21" s="127"/>
      <c r="L21" s="127"/>
    </row>
    <row r="22" spans="1:12" ht="30.95" customHeight="1" x14ac:dyDescent="0.25">
      <c r="A22" s="58" t="s">
        <v>7</v>
      </c>
      <c r="B22" s="10">
        <v>1105451</v>
      </c>
      <c r="C22" s="10">
        <v>1105451</v>
      </c>
      <c r="D22" s="10"/>
      <c r="E22" s="42"/>
      <c r="F22" s="10"/>
      <c r="G22" s="10"/>
      <c r="H22" s="10"/>
      <c r="I22" s="10"/>
      <c r="J22" s="10"/>
      <c r="K22" s="10"/>
      <c r="L22" s="10"/>
    </row>
    <row r="23" spans="1:12" ht="19.5" customHeight="1" x14ac:dyDescent="0.25">
      <c r="A23" s="127" t="s">
        <v>12</v>
      </c>
      <c r="B23" s="127"/>
      <c r="C23" s="127"/>
      <c r="D23" s="127"/>
      <c r="E23" s="127"/>
      <c r="F23" s="127"/>
      <c r="G23" s="127"/>
      <c r="H23" s="127"/>
      <c r="I23" s="127"/>
      <c r="J23" s="127"/>
      <c r="K23" s="127"/>
      <c r="L23" s="127"/>
    </row>
    <row r="24" spans="1:12" ht="31.5" customHeight="1" x14ac:dyDescent="0.25">
      <c r="A24" s="58" t="s">
        <v>7</v>
      </c>
      <c r="B24" s="10">
        <v>1294704</v>
      </c>
      <c r="C24" s="10">
        <v>1294704</v>
      </c>
      <c r="D24" s="10"/>
      <c r="E24" s="42"/>
      <c r="F24" s="10"/>
      <c r="G24" s="10"/>
      <c r="H24" s="10"/>
      <c r="I24" s="10"/>
      <c r="J24" s="10"/>
      <c r="K24" s="10"/>
      <c r="L24" s="10"/>
    </row>
    <row r="25" spans="1:12" ht="63" customHeight="1" x14ac:dyDescent="0.25">
      <c r="A25" s="127" t="s">
        <v>11</v>
      </c>
      <c r="B25" s="127"/>
      <c r="C25" s="127"/>
      <c r="D25" s="127"/>
      <c r="E25" s="127"/>
      <c r="F25" s="127"/>
      <c r="G25" s="127"/>
      <c r="H25" s="127"/>
      <c r="I25" s="127"/>
      <c r="J25" s="127"/>
      <c r="K25" s="127"/>
      <c r="L25" s="127"/>
    </row>
    <row r="26" spans="1:12" ht="30" x14ac:dyDescent="0.25">
      <c r="A26" s="13" t="s">
        <v>6</v>
      </c>
      <c r="B26" s="10">
        <v>391767</v>
      </c>
      <c r="C26" s="10">
        <v>391767</v>
      </c>
      <c r="D26" s="14"/>
      <c r="E26" s="43"/>
      <c r="F26" s="14"/>
      <c r="G26" s="14"/>
      <c r="H26" s="14"/>
      <c r="I26" s="14"/>
      <c r="J26" s="14"/>
      <c r="K26" s="14"/>
      <c r="L26" s="14"/>
    </row>
    <row r="27" spans="1:12" ht="81" customHeight="1" x14ac:dyDescent="0.25">
      <c r="A27" s="127" t="s">
        <v>9</v>
      </c>
      <c r="B27" s="127"/>
      <c r="C27" s="127"/>
      <c r="D27" s="127"/>
      <c r="E27" s="127"/>
      <c r="F27" s="127"/>
      <c r="G27" s="127"/>
      <c r="H27" s="127"/>
      <c r="I27" s="127"/>
      <c r="J27" s="127"/>
      <c r="K27" s="127"/>
      <c r="L27" s="127"/>
    </row>
    <row r="28" spans="1:12" ht="21" customHeight="1" x14ac:dyDescent="0.25">
      <c r="A28" s="58" t="s">
        <v>61</v>
      </c>
      <c r="B28" s="10">
        <v>965609</v>
      </c>
      <c r="C28" s="10">
        <v>567250</v>
      </c>
      <c r="D28" s="10"/>
      <c r="E28" s="42"/>
      <c r="F28" s="10"/>
      <c r="G28" s="10"/>
      <c r="H28" s="10"/>
      <c r="I28" s="10"/>
      <c r="J28" s="10"/>
      <c r="K28" s="10"/>
      <c r="L28" s="10"/>
    </row>
    <row r="29" spans="1:12" ht="63.75" customHeight="1" x14ac:dyDescent="0.25">
      <c r="A29" s="122" t="s">
        <v>10</v>
      </c>
      <c r="B29" s="122"/>
      <c r="C29" s="122"/>
      <c r="D29" s="122"/>
      <c r="E29" s="122"/>
      <c r="F29" s="122"/>
      <c r="G29" s="122"/>
      <c r="H29" s="122"/>
      <c r="I29" s="122"/>
      <c r="J29" s="122"/>
      <c r="K29" s="122"/>
      <c r="L29" s="122"/>
    </row>
    <row r="30" spans="1:12" ht="36" customHeight="1" x14ac:dyDescent="0.25">
      <c r="A30" s="58" t="s">
        <v>6</v>
      </c>
      <c r="B30" s="10"/>
      <c r="C30" s="10"/>
      <c r="D30" s="10">
        <v>432987</v>
      </c>
      <c r="E30" s="42">
        <v>432987</v>
      </c>
      <c r="F30" s="10"/>
      <c r="G30" s="10"/>
      <c r="H30" s="10"/>
      <c r="I30" s="10"/>
      <c r="J30" s="10"/>
      <c r="K30" s="10"/>
      <c r="L30" s="10"/>
    </row>
    <row r="31" spans="1:12" ht="37.5" customHeight="1" x14ac:dyDescent="0.25">
      <c r="A31" s="127" t="s">
        <v>14</v>
      </c>
      <c r="B31" s="127"/>
      <c r="C31" s="127"/>
      <c r="D31" s="127"/>
      <c r="E31" s="127"/>
      <c r="F31" s="127"/>
      <c r="G31" s="127"/>
      <c r="H31" s="127"/>
      <c r="I31" s="127"/>
      <c r="J31" s="127"/>
      <c r="K31" s="127"/>
      <c r="L31" s="127"/>
    </row>
    <row r="32" spans="1:12" ht="33.75" customHeight="1" x14ac:dyDescent="0.25">
      <c r="A32" s="58" t="s">
        <v>6</v>
      </c>
      <c r="B32" s="15"/>
      <c r="C32" s="15"/>
      <c r="D32" s="9">
        <v>645671</v>
      </c>
      <c r="E32" s="41">
        <v>634450</v>
      </c>
      <c r="F32" s="15"/>
      <c r="G32" s="15"/>
      <c r="H32" s="15"/>
      <c r="I32" s="15"/>
      <c r="J32" s="15"/>
      <c r="K32" s="15"/>
      <c r="L32" s="15"/>
    </row>
    <row r="33" spans="1:12" ht="53.45" customHeight="1" x14ac:dyDescent="0.25">
      <c r="A33" s="127" t="s">
        <v>15</v>
      </c>
      <c r="B33" s="134"/>
      <c r="C33" s="134"/>
      <c r="D33" s="134"/>
      <c r="E33" s="134"/>
      <c r="F33" s="134"/>
      <c r="G33" s="134"/>
      <c r="H33" s="134"/>
      <c r="I33" s="134"/>
      <c r="J33" s="134"/>
      <c r="K33" s="134"/>
      <c r="L33" s="134"/>
    </row>
    <row r="34" spans="1:12" ht="36" customHeight="1" x14ac:dyDescent="0.25">
      <c r="A34" s="58" t="s">
        <v>7</v>
      </c>
      <c r="B34" s="15"/>
      <c r="C34" s="15"/>
      <c r="D34" s="9">
        <v>1098318</v>
      </c>
      <c r="E34" s="41">
        <v>1098318</v>
      </c>
      <c r="F34" s="15"/>
      <c r="G34" s="15"/>
      <c r="H34" s="15"/>
      <c r="I34" s="15"/>
      <c r="J34" s="15"/>
      <c r="K34" s="15"/>
      <c r="L34" s="15"/>
    </row>
    <row r="35" spans="1:12" ht="21.75" customHeight="1" x14ac:dyDescent="0.25">
      <c r="A35" s="16" t="s">
        <v>16</v>
      </c>
      <c r="B35" s="17">
        <f>B22+B24+B26+B28+B30+B32+B34</f>
        <v>3757531</v>
      </c>
      <c r="C35" s="17">
        <f>C22+C24+C26+C28+C30+C32+C34</f>
        <v>3359172</v>
      </c>
      <c r="D35" s="17">
        <f>D22+D24+D26+D28+D30+D32+D34</f>
        <v>2176976</v>
      </c>
      <c r="E35" s="17">
        <f>E22+E24+E26+E28+E30+E32+E34</f>
        <v>2165755</v>
      </c>
      <c r="F35" s="17">
        <f t="shared" ref="F35:H35" si="1">F22+F24+F26+F28+F30+F32+F34</f>
        <v>0</v>
      </c>
      <c r="G35" s="17">
        <f t="shared" si="1"/>
        <v>0</v>
      </c>
      <c r="H35" s="17">
        <f t="shared" si="1"/>
        <v>0</v>
      </c>
      <c r="I35" s="17"/>
      <c r="J35" s="17"/>
      <c r="K35" s="17"/>
      <c r="L35" s="17">
        <f>B35+D35+F35+H35</f>
        <v>5934507</v>
      </c>
    </row>
    <row r="36" spans="1:12" ht="21.75" customHeight="1" x14ac:dyDescent="0.25">
      <c r="A36" s="135" t="s">
        <v>62</v>
      </c>
      <c r="B36" s="135"/>
      <c r="C36" s="135"/>
      <c r="D36" s="135"/>
      <c r="E36" s="135"/>
      <c r="F36" s="135"/>
      <c r="G36" s="135"/>
      <c r="H36" s="135"/>
      <c r="I36" s="135"/>
      <c r="J36" s="135"/>
      <c r="K36" s="135"/>
      <c r="L36" s="135"/>
    </row>
    <row r="37" spans="1:12" ht="58.5" customHeight="1" x14ac:dyDescent="0.25">
      <c r="A37" s="127" t="s">
        <v>17</v>
      </c>
      <c r="B37" s="127"/>
      <c r="C37" s="127"/>
      <c r="D37" s="127"/>
      <c r="E37" s="127"/>
      <c r="F37" s="127"/>
      <c r="G37" s="127"/>
      <c r="H37" s="127"/>
      <c r="I37" s="127"/>
      <c r="J37" s="127"/>
      <c r="K37" s="127"/>
      <c r="L37" s="127"/>
    </row>
    <row r="38" spans="1:12" ht="19.5" customHeight="1" x14ac:dyDescent="0.25">
      <c r="A38" s="34" t="s">
        <v>18</v>
      </c>
      <c r="B38" s="18">
        <v>60527</v>
      </c>
      <c r="C38" s="18">
        <v>20810</v>
      </c>
      <c r="D38" s="19"/>
      <c r="E38" s="44"/>
      <c r="F38" s="19"/>
      <c r="G38" s="19"/>
      <c r="H38" s="19"/>
      <c r="I38" s="19"/>
      <c r="J38" s="19"/>
      <c r="K38" s="19"/>
      <c r="L38" s="19"/>
    </row>
    <row r="39" spans="1:12" s="3" customFormat="1" ht="20.25" customHeight="1" x14ac:dyDescent="0.2">
      <c r="A39" s="62" t="s">
        <v>19</v>
      </c>
      <c r="B39" s="20">
        <f>B38</f>
        <v>60527</v>
      </c>
      <c r="C39" s="20">
        <f t="shared" ref="C39:H39" si="2">C38</f>
        <v>20810</v>
      </c>
      <c r="D39" s="20">
        <f t="shared" si="2"/>
        <v>0</v>
      </c>
      <c r="E39" s="20">
        <f t="shared" si="2"/>
        <v>0</v>
      </c>
      <c r="F39" s="20">
        <f t="shared" si="2"/>
        <v>0</v>
      </c>
      <c r="G39" s="20">
        <f t="shared" si="2"/>
        <v>0</v>
      </c>
      <c r="H39" s="20">
        <f t="shared" si="2"/>
        <v>0</v>
      </c>
      <c r="I39" s="20"/>
      <c r="J39" s="20"/>
      <c r="K39" s="20"/>
      <c r="L39" s="20">
        <f>B39+D39+F39+H39</f>
        <v>60527</v>
      </c>
    </row>
    <row r="40" spans="1:12" ht="26.25" customHeight="1" x14ac:dyDescent="0.25">
      <c r="A40" s="136" t="s">
        <v>20</v>
      </c>
      <c r="B40" s="136"/>
      <c r="C40" s="136"/>
      <c r="D40" s="136"/>
      <c r="E40" s="136"/>
      <c r="F40" s="136"/>
      <c r="G40" s="136"/>
      <c r="H40" s="136"/>
      <c r="I40" s="136"/>
      <c r="J40" s="136"/>
      <c r="K40" s="136"/>
      <c r="L40" s="136"/>
    </row>
    <row r="41" spans="1:12" ht="66" customHeight="1" x14ac:dyDescent="0.25">
      <c r="A41" s="127" t="s">
        <v>23</v>
      </c>
      <c r="B41" s="127"/>
      <c r="C41" s="127"/>
      <c r="D41" s="127"/>
      <c r="E41" s="127"/>
      <c r="F41" s="127"/>
      <c r="G41" s="127"/>
      <c r="H41" s="127"/>
      <c r="I41" s="127"/>
      <c r="J41" s="127"/>
      <c r="K41" s="127"/>
      <c r="L41" s="127"/>
    </row>
    <row r="42" spans="1:12" ht="35.25" customHeight="1" x14ac:dyDescent="0.25">
      <c r="A42" s="61" t="s">
        <v>6</v>
      </c>
      <c r="B42" s="9">
        <v>22392</v>
      </c>
      <c r="C42" s="9">
        <v>22392</v>
      </c>
      <c r="D42" s="9"/>
      <c r="E42" s="41"/>
      <c r="F42" s="9"/>
      <c r="G42" s="9"/>
      <c r="H42" s="9"/>
      <c r="I42" s="9"/>
      <c r="J42" s="9"/>
      <c r="K42" s="9"/>
      <c r="L42" s="9"/>
    </row>
    <row r="43" spans="1:12" ht="83.25" customHeight="1" x14ac:dyDescent="0.25">
      <c r="A43" s="127" t="s">
        <v>21</v>
      </c>
      <c r="B43" s="134"/>
      <c r="C43" s="134"/>
      <c r="D43" s="134"/>
      <c r="E43" s="134"/>
      <c r="F43" s="134"/>
      <c r="G43" s="134"/>
      <c r="H43" s="134"/>
      <c r="I43" s="134"/>
      <c r="J43" s="134"/>
      <c r="K43" s="134"/>
      <c r="L43" s="134"/>
    </row>
    <row r="44" spans="1:12" ht="44.25" customHeight="1" x14ac:dyDescent="0.25">
      <c r="A44" s="61" t="s">
        <v>22</v>
      </c>
      <c r="B44" s="15"/>
      <c r="C44" s="15"/>
      <c r="D44" s="9">
        <v>273622</v>
      </c>
      <c r="E44" s="41">
        <v>273622</v>
      </c>
      <c r="F44" s="15"/>
      <c r="G44" s="15"/>
      <c r="H44" s="15"/>
      <c r="I44" s="15"/>
      <c r="J44" s="15"/>
      <c r="K44" s="15"/>
      <c r="L44" s="15"/>
    </row>
    <row r="45" spans="1:12" ht="32.25" customHeight="1" x14ac:dyDescent="0.25">
      <c r="A45" s="127" t="s">
        <v>24</v>
      </c>
      <c r="B45" s="127"/>
      <c r="C45" s="127"/>
      <c r="D45" s="127"/>
      <c r="E45" s="127"/>
      <c r="F45" s="127"/>
      <c r="G45" s="127"/>
      <c r="H45" s="127"/>
      <c r="I45" s="127"/>
      <c r="J45" s="127"/>
      <c r="K45" s="127"/>
      <c r="L45" s="127"/>
    </row>
    <row r="46" spans="1:12" ht="44.45" customHeight="1" x14ac:dyDescent="0.25">
      <c r="A46" s="61" t="s">
        <v>22</v>
      </c>
      <c r="B46" s="15"/>
      <c r="C46" s="15"/>
      <c r="D46" s="15"/>
      <c r="E46" s="45"/>
      <c r="F46" s="9">
        <v>201928</v>
      </c>
      <c r="G46" s="79">
        <v>201928.8</v>
      </c>
      <c r="H46" s="15"/>
      <c r="I46" s="15"/>
      <c r="J46" s="15"/>
      <c r="K46" s="15"/>
      <c r="L46" s="15"/>
    </row>
    <row r="47" spans="1:12" ht="68.25" customHeight="1" x14ac:dyDescent="0.25">
      <c r="A47" s="127" t="s">
        <v>25</v>
      </c>
      <c r="B47" s="127"/>
      <c r="C47" s="127"/>
      <c r="D47" s="127"/>
      <c r="E47" s="127"/>
      <c r="F47" s="127"/>
      <c r="G47" s="127"/>
      <c r="H47" s="127"/>
      <c r="I47" s="127"/>
      <c r="J47" s="127"/>
      <c r="K47" s="127"/>
      <c r="L47" s="127"/>
    </row>
    <row r="48" spans="1:12" ht="47.25" customHeight="1" x14ac:dyDescent="0.25">
      <c r="A48" s="61" t="s">
        <v>66</v>
      </c>
      <c r="B48" s="15"/>
      <c r="C48" s="15"/>
      <c r="D48" s="9">
        <v>610055</v>
      </c>
      <c r="E48" s="41">
        <v>610055</v>
      </c>
      <c r="F48" s="15"/>
      <c r="G48" s="15"/>
      <c r="H48" s="15"/>
      <c r="I48" s="15"/>
      <c r="J48" s="15"/>
      <c r="K48" s="15"/>
      <c r="L48" s="15"/>
    </row>
    <row r="49" spans="1:14" ht="48.95" customHeight="1" x14ac:dyDescent="0.25">
      <c r="A49" s="127" t="s">
        <v>79</v>
      </c>
      <c r="B49" s="134"/>
      <c r="C49" s="134"/>
      <c r="D49" s="134"/>
      <c r="E49" s="134"/>
      <c r="F49" s="134"/>
      <c r="G49" s="134"/>
      <c r="H49" s="134"/>
      <c r="I49" s="134"/>
      <c r="J49" s="134"/>
      <c r="K49" s="134"/>
      <c r="L49" s="134"/>
    </row>
    <row r="50" spans="1:14" ht="45.6" customHeight="1" x14ac:dyDescent="0.25">
      <c r="A50" s="61" t="s">
        <v>76</v>
      </c>
      <c r="B50" s="15"/>
      <c r="C50" s="15"/>
      <c r="D50" s="9">
        <f>70450+17308</f>
        <v>87758</v>
      </c>
      <c r="E50" s="41">
        <v>87758</v>
      </c>
      <c r="F50" s="15"/>
      <c r="G50" s="15"/>
      <c r="H50" s="15"/>
      <c r="I50" s="15"/>
      <c r="J50" s="15"/>
      <c r="K50" s="15"/>
      <c r="L50" s="15"/>
    </row>
    <row r="51" spans="1:14" ht="49.5" customHeight="1" x14ac:dyDescent="0.25">
      <c r="A51" s="61" t="s">
        <v>22</v>
      </c>
      <c r="B51" s="15"/>
      <c r="C51" s="15"/>
      <c r="D51" s="9"/>
      <c r="E51" s="41"/>
      <c r="F51" s="9">
        <f>186478+43371</f>
        <v>229849</v>
      </c>
      <c r="G51" s="79">
        <v>229849.52</v>
      </c>
      <c r="H51" s="9">
        <f>193614+40973</f>
        <v>234587</v>
      </c>
      <c r="I51" s="15"/>
      <c r="J51" s="15"/>
      <c r="K51" s="15"/>
      <c r="L51" s="15"/>
      <c r="M51" s="1" t="s">
        <v>116</v>
      </c>
    </row>
    <row r="52" spans="1:14" ht="66" customHeight="1" x14ac:dyDescent="0.25">
      <c r="A52" s="137" t="s">
        <v>84</v>
      </c>
      <c r="B52" s="138"/>
      <c r="C52" s="138"/>
      <c r="D52" s="138"/>
      <c r="E52" s="138"/>
      <c r="F52" s="138"/>
      <c r="G52" s="138"/>
      <c r="H52" s="138"/>
      <c r="I52" s="138"/>
      <c r="J52" s="138"/>
      <c r="K52" s="138"/>
      <c r="L52" s="139"/>
    </row>
    <row r="53" spans="1:14" ht="49.5" customHeight="1" x14ac:dyDescent="0.25">
      <c r="A53" s="61" t="s">
        <v>83</v>
      </c>
      <c r="B53" s="15"/>
      <c r="C53" s="15"/>
      <c r="D53" s="9"/>
      <c r="E53" s="41"/>
      <c r="F53" s="41">
        <v>83923</v>
      </c>
      <c r="G53" s="80">
        <v>83923</v>
      </c>
      <c r="H53" s="9"/>
      <c r="I53" s="15"/>
      <c r="J53" s="15"/>
      <c r="K53" s="15"/>
      <c r="L53" s="15"/>
      <c r="N53" s="1">
        <v>6</v>
      </c>
    </row>
    <row r="54" spans="1:14" ht="41.25" customHeight="1" x14ac:dyDescent="0.25">
      <c r="A54" s="137" t="s">
        <v>93</v>
      </c>
      <c r="B54" s="138"/>
      <c r="C54" s="138"/>
      <c r="D54" s="138"/>
      <c r="E54" s="138"/>
      <c r="F54" s="138"/>
      <c r="G54" s="138"/>
      <c r="H54" s="138"/>
      <c r="I54" s="138"/>
      <c r="J54" s="138"/>
      <c r="K54" s="138"/>
      <c r="L54" s="139"/>
    </row>
    <row r="55" spans="1:14" s="52" customFormat="1" ht="49.5" customHeight="1" x14ac:dyDescent="0.25">
      <c r="A55" s="56" t="s">
        <v>83</v>
      </c>
      <c r="B55" s="45"/>
      <c r="C55" s="45"/>
      <c r="D55" s="41"/>
      <c r="E55" s="41"/>
      <c r="F55" s="41"/>
      <c r="G55" s="41"/>
      <c r="H55" s="41">
        <v>53613</v>
      </c>
      <c r="I55" s="45"/>
      <c r="J55" s="45"/>
      <c r="K55" s="45"/>
      <c r="L55" s="45"/>
    </row>
    <row r="56" spans="1:14" ht="65.25" customHeight="1" x14ac:dyDescent="0.25">
      <c r="A56" s="137" t="s">
        <v>101</v>
      </c>
      <c r="B56" s="138"/>
      <c r="C56" s="138"/>
      <c r="D56" s="138"/>
      <c r="E56" s="138"/>
      <c r="F56" s="138"/>
      <c r="G56" s="138"/>
      <c r="H56" s="138"/>
      <c r="I56" s="138"/>
      <c r="J56" s="138"/>
      <c r="K56" s="138"/>
      <c r="L56" s="139"/>
    </row>
    <row r="57" spans="1:14" s="52" customFormat="1" ht="49.5" customHeight="1" x14ac:dyDescent="0.25">
      <c r="A57" s="56" t="s">
        <v>83</v>
      </c>
      <c r="B57" s="45"/>
      <c r="C57" s="45"/>
      <c r="D57" s="41"/>
      <c r="E57" s="41"/>
      <c r="F57" s="41">
        <v>63965</v>
      </c>
      <c r="G57" s="79">
        <v>63964.4</v>
      </c>
      <c r="H57" s="41">
        <v>176891</v>
      </c>
      <c r="I57" s="41">
        <v>52402</v>
      </c>
      <c r="J57" s="45"/>
      <c r="K57" s="45"/>
      <c r="L57" s="45"/>
    </row>
    <row r="58" spans="1:14" s="3" customFormat="1" ht="28.5" customHeight="1" x14ac:dyDescent="0.2">
      <c r="A58" s="21" t="s">
        <v>26</v>
      </c>
      <c r="B58" s="22">
        <f>B42+B44+B46+B48+B50+B51+B53+B55+B57</f>
        <v>22392</v>
      </c>
      <c r="C58" s="22">
        <f t="shared" ref="C58:J58" si="3">C42+C44+C46+C48+C50+C51+C53+C55+C57</f>
        <v>22392</v>
      </c>
      <c r="D58" s="22">
        <f t="shared" si="3"/>
        <v>971435</v>
      </c>
      <c r="E58" s="22">
        <f t="shared" si="3"/>
        <v>971435</v>
      </c>
      <c r="F58" s="22">
        <f t="shared" si="3"/>
        <v>579665</v>
      </c>
      <c r="G58" s="76">
        <f t="shared" si="3"/>
        <v>579665.72</v>
      </c>
      <c r="H58" s="22">
        <f t="shared" si="3"/>
        <v>465091</v>
      </c>
      <c r="I58" s="22">
        <f t="shared" si="3"/>
        <v>52402</v>
      </c>
      <c r="J58" s="22">
        <f t="shared" si="3"/>
        <v>0</v>
      </c>
      <c r="K58" s="22"/>
      <c r="L58" s="22">
        <f>B58+D58+F58+H58+I58</f>
        <v>2090985</v>
      </c>
    </row>
    <row r="59" spans="1:14" ht="36.75" customHeight="1" x14ac:dyDescent="0.25">
      <c r="A59" s="140" t="s">
        <v>68</v>
      </c>
      <c r="B59" s="140"/>
      <c r="C59" s="140"/>
      <c r="D59" s="140"/>
      <c r="E59" s="140"/>
      <c r="F59" s="140"/>
      <c r="G59" s="140"/>
      <c r="H59" s="140"/>
      <c r="I59" s="140"/>
      <c r="J59" s="140"/>
      <c r="K59" s="140"/>
      <c r="L59" s="140"/>
    </row>
    <row r="60" spans="1:14" ht="90.75" customHeight="1" x14ac:dyDescent="0.25">
      <c r="A60" s="127" t="s">
        <v>27</v>
      </c>
      <c r="B60" s="134"/>
      <c r="C60" s="134"/>
      <c r="D60" s="134"/>
      <c r="E60" s="134"/>
      <c r="F60" s="134"/>
      <c r="G60" s="134"/>
      <c r="H60" s="134"/>
      <c r="I60" s="134"/>
      <c r="J60" s="134"/>
      <c r="K60" s="134"/>
      <c r="L60" s="134"/>
    </row>
    <row r="61" spans="1:14" ht="30" x14ac:dyDescent="0.25">
      <c r="A61" s="61" t="s">
        <v>6</v>
      </c>
      <c r="B61" s="15"/>
      <c r="C61" s="15"/>
      <c r="D61" s="15"/>
      <c r="E61" s="45"/>
      <c r="F61" s="15"/>
      <c r="G61" s="15"/>
      <c r="H61" s="15"/>
      <c r="I61" s="15"/>
      <c r="J61" s="15"/>
      <c r="K61" s="15"/>
      <c r="L61" s="15"/>
    </row>
    <row r="62" spans="1:14" x14ac:dyDescent="0.25">
      <c r="A62" s="23" t="s">
        <v>28</v>
      </c>
      <c r="B62" s="15"/>
      <c r="C62" s="15"/>
      <c r="D62" s="15">
        <v>226517</v>
      </c>
      <c r="E62" s="45">
        <v>226517</v>
      </c>
      <c r="F62" s="15">
        <v>44444</v>
      </c>
      <c r="G62" s="81">
        <v>44444</v>
      </c>
      <c r="H62" s="15">
        <v>44444</v>
      </c>
      <c r="I62" s="15"/>
      <c r="J62" s="15"/>
      <c r="K62" s="15"/>
      <c r="L62" s="15"/>
    </row>
    <row r="63" spans="1:14" x14ac:dyDescent="0.25">
      <c r="A63" s="23" t="s">
        <v>32</v>
      </c>
      <c r="B63" s="15"/>
      <c r="C63" s="15"/>
      <c r="D63" s="15">
        <v>11382166</v>
      </c>
      <c r="E63" s="45">
        <v>11382166</v>
      </c>
      <c r="F63" s="15">
        <v>19262182</v>
      </c>
      <c r="G63" s="81">
        <v>19262182</v>
      </c>
      <c r="H63" s="15">
        <v>905870</v>
      </c>
      <c r="I63" s="15"/>
      <c r="J63" s="15"/>
      <c r="K63" s="15"/>
      <c r="L63" s="15"/>
    </row>
    <row r="64" spans="1:14" x14ac:dyDescent="0.25">
      <c r="A64" s="23" t="s">
        <v>29</v>
      </c>
      <c r="B64" s="24"/>
      <c r="C64" s="24"/>
      <c r="D64" s="19">
        <v>26500</v>
      </c>
      <c r="E64" s="44">
        <v>26500</v>
      </c>
      <c r="F64" s="19"/>
      <c r="G64" s="19"/>
      <c r="H64" s="19">
        <v>2093</v>
      </c>
      <c r="I64" s="19"/>
      <c r="J64" s="19"/>
      <c r="K64" s="19"/>
      <c r="L64" s="24"/>
    </row>
    <row r="65" spans="1:12" x14ac:dyDescent="0.25">
      <c r="A65" s="23" t="s">
        <v>30</v>
      </c>
      <c r="B65" s="24"/>
      <c r="C65" s="24"/>
      <c r="D65" s="19">
        <v>20000</v>
      </c>
      <c r="E65" s="44">
        <v>20000</v>
      </c>
      <c r="F65" s="19"/>
      <c r="G65" s="19"/>
      <c r="H65" s="19"/>
      <c r="I65" s="19"/>
      <c r="J65" s="19"/>
      <c r="K65" s="19"/>
      <c r="L65" s="24"/>
    </row>
    <row r="66" spans="1:12" x14ac:dyDescent="0.25">
      <c r="A66" s="23" t="s">
        <v>31</v>
      </c>
      <c r="B66" s="24"/>
      <c r="C66" s="24"/>
      <c r="D66" s="19">
        <v>141780</v>
      </c>
      <c r="E66" s="44">
        <v>141780</v>
      </c>
      <c r="F66" s="19"/>
      <c r="G66" s="19"/>
      <c r="H66" s="19"/>
      <c r="I66" s="19"/>
      <c r="J66" s="19"/>
      <c r="K66" s="19"/>
      <c r="L66" s="24"/>
    </row>
    <row r="67" spans="1:12" s="6" customFormat="1" x14ac:dyDescent="0.25">
      <c r="A67" s="25" t="s">
        <v>33</v>
      </c>
      <c r="B67" s="26">
        <f>B62+B63+B64+B65+B66</f>
        <v>0</v>
      </c>
      <c r="C67" s="26">
        <f t="shared" ref="C67:H67" si="4">C62+C63+C64+C65+C66</f>
        <v>0</v>
      </c>
      <c r="D67" s="26">
        <f t="shared" si="4"/>
        <v>11796963</v>
      </c>
      <c r="E67" s="46">
        <f t="shared" si="4"/>
        <v>11796963</v>
      </c>
      <c r="F67" s="26">
        <f t="shared" si="4"/>
        <v>19306626</v>
      </c>
      <c r="G67" s="26">
        <f t="shared" si="4"/>
        <v>19306626</v>
      </c>
      <c r="H67" s="26">
        <f t="shared" si="4"/>
        <v>952407</v>
      </c>
      <c r="I67" s="26"/>
      <c r="J67" s="26"/>
      <c r="K67" s="26"/>
      <c r="L67" s="26"/>
    </row>
    <row r="68" spans="1:12" ht="33.950000000000003" customHeight="1" x14ac:dyDescent="0.25">
      <c r="A68" s="127" t="s">
        <v>34</v>
      </c>
      <c r="B68" s="127"/>
      <c r="C68" s="127"/>
      <c r="D68" s="127"/>
      <c r="E68" s="127"/>
      <c r="F68" s="127"/>
      <c r="G68" s="127"/>
      <c r="H68" s="127"/>
      <c r="I68" s="127"/>
      <c r="J68" s="127"/>
      <c r="K68" s="127"/>
      <c r="L68" s="127"/>
    </row>
    <row r="69" spans="1:12" ht="30" x14ac:dyDescent="0.25">
      <c r="A69" s="61" t="s">
        <v>6</v>
      </c>
      <c r="B69" s="27"/>
      <c r="C69" s="27"/>
      <c r="D69" s="27"/>
      <c r="E69" s="47"/>
      <c r="F69" s="27"/>
      <c r="G69" s="27"/>
      <c r="H69" s="27"/>
      <c r="I69" s="27"/>
      <c r="J69" s="27"/>
      <c r="K69" s="27"/>
      <c r="L69" s="27"/>
    </row>
    <row r="70" spans="1:12" x14ac:dyDescent="0.25">
      <c r="A70" s="28" t="s">
        <v>35</v>
      </c>
      <c r="B70" s="27"/>
      <c r="C70" s="27"/>
      <c r="D70" s="27"/>
      <c r="E70" s="47"/>
      <c r="F70" s="15">
        <v>4684590</v>
      </c>
      <c r="G70" s="81">
        <v>4684590</v>
      </c>
      <c r="H70" s="27"/>
      <c r="I70" s="27"/>
      <c r="J70" s="27"/>
      <c r="K70" s="27"/>
      <c r="L70" s="27"/>
    </row>
    <row r="71" spans="1:12" x14ac:dyDescent="0.25">
      <c r="A71" s="28" t="s">
        <v>36</v>
      </c>
      <c r="B71" s="27"/>
      <c r="C71" s="27"/>
      <c r="D71" s="27"/>
      <c r="E71" s="47"/>
      <c r="F71" s="15">
        <v>55092</v>
      </c>
      <c r="G71" s="81">
        <v>55092</v>
      </c>
      <c r="H71" s="27"/>
      <c r="I71" s="27"/>
      <c r="J71" s="27"/>
      <c r="K71" s="27"/>
      <c r="L71" s="27"/>
    </row>
    <row r="72" spans="1:12" x14ac:dyDescent="0.25">
      <c r="A72" s="28" t="s">
        <v>37</v>
      </c>
      <c r="B72" s="27"/>
      <c r="C72" s="27"/>
      <c r="D72" s="27"/>
      <c r="E72" s="47"/>
      <c r="F72" s="15">
        <v>132106</v>
      </c>
      <c r="G72" s="82">
        <v>132105.82999999999</v>
      </c>
      <c r="H72" s="27"/>
      <c r="I72" s="27"/>
      <c r="J72" s="27"/>
      <c r="K72" s="27"/>
      <c r="L72" s="27"/>
    </row>
    <row r="73" spans="1:12" x14ac:dyDescent="0.25">
      <c r="A73" s="25" t="s">
        <v>38</v>
      </c>
      <c r="B73" s="29">
        <f>B70+B71+B72</f>
        <v>0</v>
      </c>
      <c r="C73" s="29">
        <f t="shared" ref="C73:H73" si="5">C70+C71+C72</f>
        <v>0</v>
      </c>
      <c r="D73" s="29">
        <f t="shared" si="5"/>
        <v>0</v>
      </c>
      <c r="E73" s="48"/>
      <c r="F73" s="29">
        <f t="shared" si="5"/>
        <v>4871788</v>
      </c>
      <c r="G73" s="29">
        <f t="shared" si="5"/>
        <v>4871787.83</v>
      </c>
      <c r="H73" s="29">
        <f t="shared" si="5"/>
        <v>0</v>
      </c>
      <c r="I73" s="29"/>
      <c r="J73" s="29"/>
      <c r="K73" s="29"/>
      <c r="L73" s="27"/>
    </row>
    <row r="74" spans="1:12" ht="61.5" customHeight="1" x14ac:dyDescent="0.25">
      <c r="A74" s="127" t="s">
        <v>39</v>
      </c>
      <c r="B74" s="127"/>
      <c r="C74" s="127"/>
      <c r="D74" s="127"/>
      <c r="E74" s="127"/>
      <c r="F74" s="127"/>
      <c r="G74" s="127"/>
      <c r="H74" s="127"/>
      <c r="I74" s="127"/>
      <c r="J74" s="127"/>
      <c r="K74" s="127"/>
      <c r="L74" s="127"/>
    </row>
    <row r="75" spans="1:12" ht="30.75" customHeight="1" x14ac:dyDescent="0.25">
      <c r="A75" s="13" t="s">
        <v>6</v>
      </c>
      <c r="B75" s="27"/>
      <c r="C75" s="27"/>
      <c r="D75" s="27"/>
      <c r="E75" s="47"/>
      <c r="F75" s="27"/>
      <c r="G75" s="27"/>
      <c r="H75" s="27"/>
      <c r="I75" s="27"/>
      <c r="J75" s="27"/>
      <c r="K75" s="27"/>
      <c r="L75" s="27"/>
    </row>
    <row r="76" spans="1:12" x14ac:dyDescent="0.25">
      <c r="A76" s="30" t="s">
        <v>40</v>
      </c>
      <c r="B76" s="27"/>
      <c r="C76" s="27"/>
      <c r="D76" s="19">
        <v>1462345</v>
      </c>
      <c r="E76" s="44">
        <v>1462345</v>
      </c>
      <c r="F76" s="27"/>
      <c r="G76" s="27"/>
      <c r="H76" s="27"/>
      <c r="I76" s="27"/>
      <c r="J76" s="27"/>
      <c r="K76" s="27"/>
      <c r="L76" s="27"/>
    </row>
    <row r="77" spans="1:12" x14ac:dyDescent="0.25">
      <c r="A77" s="25" t="s">
        <v>41</v>
      </c>
      <c r="B77" s="26">
        <f>B76</f>
        <v>0</v>
      </c>
      <c r="C77" s="26">
        <f t="shared" ref="C77:H77" si="6">C76</f>
        <v>0</v>
      </c>
      <c r="D77" s="26">
        <f t="shared" si="6"/>
        <v>1462345</v>
      </c>
      <c r="E77" s="46">
        <f t="shared" si="6"/>
        <v>1462345</v>
      </c>
      <c r="F77" s="26">
        <f t="shared" si="6"/>
        <v>0</v>
      </c>
      <c r="G77" s="26">
        <f t="shared" si="6"/>
        <v>0</v>
      </c>
      <c r="H77" s="26">
        <f t="shared" si="6"/>
        <v>0</v>
      </c>
      <c r="I77" s="26"/>
      <c r="J77" s="26"/>
      <c r="K77" s="26"/>
      <c r="L77" s="27"/>
    </row>
    <row r="78" spans="1:12" ht="54.75" customHeight="1" x14ac:dyDescent="0.25">
      <c r="A78" s="127" t="s">
        <v>42</v>
      </c>
      <c r="B78" s="134"/>
      <c r="C78" s="134"/>
      <c r="D78" s="134"/>
      <c r="E78" s="134"/>
      <c r="F78" s="134"/>
      <c r="G78" s="134"/>
      <c r="H78" s="134"/>
      <c r="I78" s="134"/>
      <c r="J78" s="134"/>
      <c r="K78" s="134"/>
      <c r="L78" s="134"/>
    </row>
    <row r="79" spans="1:12" ht="30" x14ac:dyDescent="0.25">
      <c r="A79" s="60" t="s">
        <v>7</v>
      </c>
      <c r="B79" s="27"/>
      <c r="C79" s="27"/>
      <c r="D79" s="27"/>
      <c r="E79" s="47"/>
      <c r="F79" s="27"/>
      <c r="G79" s="27"/>
      <c r="H79" s="27"/>
      <c r="I79" s="27"/>
      <c r="J79" s="27"/>
      <c r="K79" s="27"/>
      <c r="L79" s="27"/>
    </row>
    <row r="80" spans="1:12" x14ac:dyDescent="0.25">
      <c r="A80" s="28" t="s">
        <v>43</v>
      </c>
      <c r="B80" s="27"/>
      <c r="C80" s="27"/>
      <c r="D80" s="15">
        <v>1061461</v>
      </c>
      <c r="E80" s="45">
        <v>1061461</v>
      </c>
      <c r="F80" s="27"/>
      <c r="G80" s="27"/>
      <c r="H80" s="27"/>
      <c r="I80" s="27"/>
      <c r="J80" s="27"/>
      <c r="K80" s="27"/>
      <c r="L80" s="27"/>
    </row>
    <row r="81" spans="1:12" x14ac:dyDescent="0.25">
      <c r="A81" s="28" t="s">
        <v>44</v>
      </c>
      <c r="B81" s="27"/>
      <c r="C81" s="27"/>
      <c r="D81" s="15">
        <v>46908</v>
      </c>
      <c r="E81" s="45">
        <v>46908</v>
      </c>
      <c r="F81" s="27"/>
      <c r="G81" s="27"/>
      <c r="H81" s="27"/>
      <c r="I81" s="27"/>
      <c r="J81" s="27"/>
      <c r="K81" s="27"/>
      <c r="L81" s="27"/>
    </row>
    <row r="82" spans="1:12" x14ac:dyDescent="0.25">
      <c r="A82" s="28" t="s">
        <v>45</v>
      </c>
      <c r="B82" s="27"/>
      <c r="C82" s="27"/>
      <c r="D82" s="19">
        <v>213624</v>
      </c>
      <c r="E82" s="44">
        <v>213624</v>
      </c>
      <c r="F82" s="27"/>
      <c r="G82" s="27"/>
      <c r="H82" s="27"/>
      <c r="I82" s="27"/>
      <c r="J82" s="27"/>
      <c r="K82" s="27"/>
      <c r="L82" s="27"/>
    </row>
    <row r="83" spans="1:12" x14ac:dyDescent="0.25">
      <c r="A83" s="25" t="s">
        <v>46</v>
      </c>
      <c r="B83" s="26">
        <f>B80+B81+B82</f>
        <v>0</v>
      </c>
      <c r="C83" s="26">
        <f t="shared" ref="C83:H83" si="7">C80+C81+C82</f>
        <v>0</v>
      </c>
      <c r="D83" s="26">
        <f t="shared" si="7"/>
        <v>1321993</v>
      </c>
      <c r="E83" s="46">
        <f t="shared" si="7"/>
        <v>1321993</v>
      </c>
      <c r="F83" s="26">
        <f t="shared" si="7"/>
        <v>0</v>
      </c>
      <c r="G83" s="26">
        <f t="shared" si="7"/>
        <v>0</v>
      </c>
      <c r="H83" s="26">
        <f t="shared" si="7"/>
        <v>0</v>
      </c>
      <c r="I83" s="26"/>
      <c r="J83" s="26"/>
      <c r="K83" s="26"/>
      <c r="L83" s="27"/>
    </row>
    <row r="84" spans="1:12" ht="54" customHeight="1" x14ac:dyDescent="0.25">
      <c r="A84" s="127" t="s">
        <v>47</v>
      </c>
      <c r="B84" s="127"/>
      <c r="C84" s="127"/>
      <c r="D84" s="127"/>
      <c r="E84" s="127"/>
      <c r="F84" s="127"/>
      <c r="G84" s="127"/>
      <c r="H84" s="127"/>
      <c r="I84" s="127"/>
      <c r="J84" s="127"/>
      <c r="K84" s="127"/>
      <c r="L84" s="127"/>
    </row>
    <row r="85" spans="1:12" ht="30" x14ac:dyDescent="0.25">
      <c r="A85" s="13" t="s">
        <v>6</v>
      </c>
      <c r="B85" s="27"/>
      <c r="C85" s="27"/>
      <c r="D85" s="27"/>
      <c r="E85" s="47"/>
      <c r="F85" s="27"/>
      <c r="G85" s="27"/>
      <c r="H85" s="27"/>
      <c r="I85" s="27"/>
      <c r="J85" s="27"/>
      <c r="K85" s="27"/>
      <c r="L85" s="27"/>
    </row>
    <row r="86" spans="1:12" x14ac:dyDescent="0.25">
      <c r="A86" s="30" t="s">
        <v>48</v>
      </c>
      <c r="B86" s="27"/>
      <c r="C86" s="27"/>
      <c r="D86" s="19">
        <v>1946753</v>
      </c>
      <c r="E86" s="44">
        <v>1946753</v>
      </c>
      <c r="F86" s="27"/>
      <c r="G86" s="27"/>
      <c r="H86" s="27"/>
      <c r="I86" s="27"/>
      <c r="J86" s="27"/>
      <c r="K86" s="27"/>
      <c r="L86" s="27"/>
    </row>
    <row r="87" spans="1:12" ht="17.25" customHeight="1" x14ac:dyDescent="0.25">
      <c r="A87" s="31" t="s">
        <v>49</v>
      </c>
      <c r="B87" s="29">
        <f>B86</f>
        <v>0</v>
      </c>
      <c r="C87" s="29">
        <f t="shared" ref="C87:H87" si="8">C86</f>
        <v>0</v>
      </c>
      <c r="D87" s="29">
        <f t="shared" si="8"/>
        <v>1946753</v>
      </c>
      <c r="E87" s="48">
        <f t="shared" si="8"/>
        <v>1946753</v>
      </c>
      <c r="F87" s="29">
        <f t="shared" si="8"/>
        <v>0</v>
      </c>
      <c r="G87" s="29">
        <f t="shared" si="8"/>
        <v>0</v>
      </c>
      <c r="H87" s="29">
        <f t="shared" si="8"/>
        <v>0</v>
      </c>
      <c r="I87" s="29"/>
      <c r="J87" s="29"/>
      <c r="K87" s="29"/>
      <c r="L87" s="32"/>
    </row>
    <row r="88" spans="1:12" ht="31.5" customHeight="1" x14ac:dyDescent="0.25">
      <c r="A88" s="127" t="s">
        <v>50</v>
      </c>
      <c r="B88" s="127"/>
      <c r="C88" s="127"/>
      <c r="D88" s="127"/>
      <c r="E88" s="127"/>
      <c r="F88" s="127"/>
      <c r="G88" s="127"/>
      <c r="H88" s="127"/>
      <c r="I88" s="127"/>
      <c r="J88" s="127"/>
      <c r="K88" s="127"/>
      <c r="L88" s="127"/>
    </row>
    <row r="89" spans="1:12" ht="30" x14ac:dyDescent="0.25">
      <c r="A89" s="13" t="s">
        <v>6</v>
      </c>
      <c r="B89" s="27"/>
      <c r="C89" s="27"/>
      <c r="D89" s="27"/>
      <c r="E89" s="47"/>
      <c r="F89" s="27"/>
      <c r="G89" s="27"/>
      <c r="H89" s="27"/>
      <c r="I89" s="27"/>
      <c r="J89" s="27"/>
      <c r="K89" s="27"/>
      <c r="L89" s="27"/>
    </row>
    <row r="90" spans="1:12" x14ac:dyDescent="0.25">
      <c r="A90" s="28" t="s">
        <v>51</v>
      </c>
      <c r="B90" s="27"/>
      <c r="C90" s="27"/>
      <c r="D90" s="27"/>
      <c r="E90" s="47"/>
      <c r="F90" s="15">
        <v>11772207</v>
      </c>
      <c r="G90" s="81">
        <v>11772207.01</v>
      </c>
      <c r="H90" s="15">
        <v>378985</v>
      </c>
      <c r="I90" s="15"/>
      <c r="J90" s="15"/>
      <c r="K90" s="15"/>
      <c r="L90" s="27"/>
    </row>
    <row r="91" spans="1:12" x14ac:dyDescent="0.25">
      <c r="A91" s="28" t="s">
        <v>52</v>
      </c>
      <c r="B91" s="27"/>
      <c r="C91" s="27"/>
      <c r="D91" s="27"/>
      <c r="E91" s="47"/>
      <c r="F91" s="15">
        <v>43273</v>
      </c>
      <c r="G91" s="82">
        <v>43272.93</v>
      </c>
      <c r="H91" s="15">
        <v>2311</v>
      </c>
      <c r="I91" s="15"/>
      <c r="J91" s="15"/>
      <c r="K91" s="15"/>
      <c r="L91" s="27"/>
    </row>
    <row r="92" spans="1:12" x14ac:dyDescent="0.25">
      <c r="A92" s="28" t="s">
        <v>53</v>
      </c>
      <c r="B92" s="27"/>
      <c r="C92" s="27"/>
      <c r="D92" s="27"/>
      <c r="E92" s="47"/>
      <c r="F92" s="15">
        <v>5622</v>
      </c>
      <c r="G92" s="82">
        <v>5621.43</v>
      </c>
      <c r="H92" s="15">
        <v>5622</v>
      </c>
      <c r="I92" s="15"/>
      <c r="J92" s="15"/>
      <c r="K92" s="15"/>
      <c r="L92" s="27"/>
    </row>
    <row r="93" spans="1:12" ht="17.25" customHeight="1" x14ac:dyDescent="0.25">
      <c r="A93" s="31" t="s">
        <v>54</v>
      </c>
      <c r="B93" s="29">
        <f>B90+B91+B92</f>
        <v>0</v>
      </c>
      <c r="C93" s="29">
        <f t="shared" ref="C93:H93" si="9">C90+C91+C92</f>
        <v>0</v>
      </c>
      <c r="D93" s="29">
        <f t="shared" si="9"/>
        <v>0</v>
      </c>
      <c r="E93" s="48"/>
      <c r="F93" s="29">
        <f t="shared" si="9"/>
        <v>11821102</v>
      </c>
      <c r="G93" s="29">
        <f t="shared" si="9"/>
        <v>11821101.369999999</v>
      </c>
      <c r="H93" s="29">
        <f t="shared" si="9"/>
        <v>386918</v>
      </c>
      <c r="I93" s="29"/>
      <c r="J93" s="29"/>
      <c r="K93" s="29"/>
      <c r="L93" s="27"/>
    </row>
    <row r="94" spans="1:12" ht="63" customHeight="1" x14ac:dyDescent="0.25">
      <c r="A94" s="137" t="s">
        <v>85</v>
      </c>
      <c r="B94" s="144"/>
      <c r="C94" s="144"/>
      <c r="D94" s="144"/>
      <c r="E94" s="144"/>
      <c r="F94" s="144"/>
      <c r="G94" s="144"/>
      <c r="H94" s="144"/>
      <c r="I94" s="144"/>
      <c r="J94" s="144"/>
      <c r="K94" s="144"/>
      <c r="L94" s="145"/>
    </row>
    <row r="95" spans="1:12" ht="30" customHeight="1" x14ac:dyDescent="0.25">
      <c r="A95" s="13" t="s">
        <v>6</v>
      </c>
      <c r="B95" s="29"/>
      <c r="C95" s="29"/>
      <c r="D95" s="29"/>
      <c r="E95" s="48"/>
      <c r="F95" s="29"/>
      <c r="G95" s="29"/>
      <c r="H95" s="29"/>
      <c r="I95" s="29"/>
      <c r="J95" s="29"/>
      <c r="K95" s="29"/>
      <c r="L95" s="27"/>
    </row>
    <row r="96" spans="1:12" ht="17.25" customHeight="1" x14ac:dyDescent="0.25">
      <c r="A96" s="28" t="s">
        <v>86</v>
      </c>
      <c r="B96" s="29"/>
      <c r="C96" s="29"/>
      <c r="D96" s="29"/>
      <c r="E96" s="48"/>
      <c r="F96" s="53">
        <v>706312</v>
      </c>
      <c r="G96" s="83">
        <v>706312</v>
      </c>
      <c r="H96" s="29"/>
      <c r="I96" s="29"/>
      <c r="J96" s="29"/>
      <c r="K96" s="29"/>
      <c r="L96" s="27"/>
    </row>
    <row r="97" spans="1:12" ht="17.25" customHeight="1" x14ac:dyDescent="0.25">
      <c r="A97" s="28" t="s">
        <v>87</v>
      </c>
      <c r="B97" s="29"/>
      <c r="C97" s="29"/>
      <c r="D97" s="29"/>
      <c r="E97" s="48"/>
      <c r="F97" s="53">
        <v>62687</v>
      </c>
      <c r="G97" s="83">
        <v>62687</v>
      </c>
      <c r="H97" s="29"/>
      <c r="I97" s="29"/>
      <c r="J97" s="29"/>
      <c r="K97" s="29"/>
      <c r="L97" s="27"/>
    </row>
    <row r="98" spans="1:12" ht="17.25" customHeight="1" x14ac:dyDescent="0.25">
      <c r="A98" s="31" t="s">
        <v>88</v>
      </c>
      <c r="B98" s="29"/>
      <c r="C98" s="29"/>
      <c r="D98" s="29"/>
      <c r="E98" s="48"/>
      <c r="F98" s="48">
        <f>F96+F97</f>
        <v>768999</v>
      </c>
      <c r="G98" s="48">
        <f>G96+G97</f>
        <v>768999</v>
      </c>
      <c r="H98" s="29"/>
      <c r="I98" s="29"/>
      <c r="J98" s="29"/>
      <c r="K98" s="29"/>
      <c r="L98" s="27"/>
    </row>
    <row r="99" spans="1:12" ht="21" customHeight="1" x14ac:dyDescent="0.25">
      <c r="A99" s="63" t="s">
        <v>55</v>
      </c>
      <c r="B99" s="33">
        <f>B67+B73+B77+B83+B87+B93</f>
        <v>0</v>
      </c>
      <c r="C99" s="33">
        <f>C67+C73+C77+C83+C87+C93</f>
        <v>0</v>
      </c>
      <c r="D99" s="33">
        <f>D67+D73+D77+D83+D87+D93</f>
        <v>16528054</v>
      </c>
      <c r="E99" s="33">
        <f>E67+E73+E77+E83+E87+E93</f>
        <v>16528054</v>
      </c>
      <c r="F99" s="33">
        <f>F67+F73+F77+F83+F87+F93+F98</f>
        <v>36768515</v>
      </c>
      <c r="G99" s="33">
        <f>G67+G73+G77+G83+G87+G93+G98</f>
        <v>36768514.199999996</v>
      </c>
      <c r="H99" s="33">
        <f>H67+H73+H77+H83+H87+H93</f>
        <v>1339325</v>
      </c>
      <c r="I99" s="33"/>
      <c r="J99" s="33"/>
      <c r="K99" s="33"/>
      <c r="L99" s="33">
        <f>B99+D99+F99+H99</f>
        <v>54635894</v>
      </c>
    </row>
    <row r="100" spans="1:12" ht="25.5" customHeight="1" x14ac:dyDescent="0.25">
      <c r="A100" s="146" t="s">
        <v>65</v>
      </c>
      <c r="B100" s="146"/>
      <c r="C100" s="146"/>
      <c r="D100" s="146"/>
      <c r="E100" s="146"/>
      <c r="F100" s="146"/>
      <c r="G100" s="146"/>
      <c r="H100" s="146"/>
      <c r="I100" s="146"/>
      <c r="J100" s="146"/>
      <c r="K100" s="146"/>
      <c r="L100" s="146"/>
    </row>
    <row r="101" spans="1:12" ht="66.75" customHeight="1" x14ac:dyDescent="0.25">
      <c r="A101" s="127" t="s">
        <v>56</v>
      </c>
      <c r="B101" s="127"/>
      <c r="C101" s="127"/>
      <c r="D101" s="127"/>
      <c r="E101" s="127"/>
      <c r="F101" s="127"/>
      <c r="G101" s="127"/>
      <c r="H101" s="127"/>
      <c r="I101" s="127"/>
      <c r="J101" s="127"/>
      <c r="K101" s="127"/>
      <c r="L101" s="127"/>
    </row>
    <row r="102" spans="1:12" ht="35.25" customHeight="1" x14ac:dyDescent="0.25">
      <c r="A102" s="58" t="s">
        <v>7</v>
      </c>
      <c r="B102" s="27"/>
      <c r="C102" s="27"/>
      <c r="D102" s="9">
        <v>50578</v>
      </c>
      <c r="E102" s="41">
        <v>50578</v>
      </c>
      <c r="F102" s="27"/>
      <c r="G102" s="27"/>
      <c r="H102" s="27"/>
      <c r="I102" s="27"/>
      <c r="J102" s="27"/>
      <c r="K102" s="27"/>
      <c r="L102" s="27"/>
    </row>
    <row r="103" spans="1:12" ht="19.5" customHeight="1" x14ac:dyDescent="0.25">
      <c r="A103" s="35" t="s">
        <v>57</v>
      </c>
      <c r="B103" s="36">
        <f>B102</f>
        <v>0</v>
      </c>
      <c r="C103" s="36">
        <f t="shared" ref="C103:H103" si="10">C102</f>
        <v>0</v>
      </c>
      <c r="D103" s="36">
        <f t="shared" si="10"/>
        <v>50578</v>
      </c>
      <c r="E103" s="36">
        <f t="shared" si="10"/>
        <v>50578</v>
      </c>
      <c r="F103" s="36">
        <f t="shared" si="10"/>
        <v>0</v>
      </c>
      <c r="G103" s="36">
        <f t="shared" si="10"/>
        <v>0</v>
      </c>
      <c r="H103" s="36">
        <f t="shared" si="10"/>
        <v>0</v>
      </c>
      <c r="I103" s="36"/>
      <c r="J103" s="36"/>
      <c r="K103" s="36"/>
      <c r="L103" s="36">
        <f>B103+D103+F103+H103</f>
        <v>50578</v>
      </c>
    </row>
    <row r="104" spans="1:12" ht="37.5" customHeight="1" x14ac:dyDescent="0.25">
      <c r="A104" s="140" t="s">
        <v>69</v>
      </c>
      <c r="B104" s="147"/>
      <c r="C104" s="147"/>
      <c r="D104" s="147"/>
      <c r="E104" s="147"/>
      <c r="F104" s="147"/>
      <c r="G104" s="147"/>
      <c r="H104" s="147"/>
      <c r="I104" s="147"/>
      <c r="J104" s="147"/>
      <c r="K104" s="147"/>
      <c r="L104" s="147"/>
    </row>
    <row r="105" spans="1:12" ht="66.599999999999994" customHeight="1" x14ac:dyDescent="0.25">
      <c r="A105" s="127" t="s">
        <v>80</v>
      </c>
      <c r="B105" s="127"/>
      <c r="C105" s="127"/>
      <c r="D105" s="127"/>
      <c r="E105" s="127"/>
      <c r="F105" s="127"/>
      <c r="G105" s="127"/>
      <c r="H105" s="127"/>
      <c r="I105" s="127"/>
      <c r="J105" s="127"/>
      <c r="K105" s="127"/>
      <c r="L105" s="127"/>
    </row>
    <row r="106" spans="1:12" ht="30" x14ac:dyDescent="0.25">
      <c r="A106" s="13" t="s">
        <v>7</v>
      </c>
      <c r="B106" s="27"/>
      <c r="C106" s="27"/>
      <c r="D106" s="27"/>
      <c r="E106" s="47"/>
      <c r="F106" s="27"/>
      <c r="G106" s="27"/>
      <c r="H106" s="27"/>
      <c r="I106" s="27"/>
      <c r="J106" s="27"/>
      <c r="K106" s="27"/>
      <c r="L106" s="27"/>
    </row>
    <row r="107" spans="1:12" x14ac:dyDescent="0.25">
      <c r="A107" s="23" t="s">
        <v>71</v>
      </c>
      <c r="B107" s="27"/>
      <c r="C107" s="27"/>
      <c r="D107" s="19">
        <v>567248</v>
      </c>
      <c r="E107" s="44">
        <v>567248</v>
      </c>
      <c r="F107" s="19"/>
      <c r="G107" s="19"/>
      <c r="H107" s="19"/>
      <c r="I107" s="19"/>
      <c r="J107" s="19"/>
      <c r="K107" s="19"/>
      <c r="L107" s="19"/>
    </row>
    <row r="108" spans="1:12" x14ac:dyDescent="0.25">
      <c r="A108" s="23" t="s">
        <v>72</v>
      </c>
      <c r="B108" s="27"/>
      <c r="C108" s="27"/>
      <c r="D108" s="19">
        <v>1499908</v>
      </c>
      <c r="E108" s="44">
        <v>1499908</v>
      </c>
      <c r="F108" s="19"/>
      <c r="G108" s="19"/>
      <c r="H108" s="19"/>
      <c r="I108" s="19"/>
      <c r="J108" s="19"/>
      <c r="K108" s="19"/>
      <c r="L108" s="19"/>
    </row>
    <row r="109" spans="1:12" x14ac:dyDescent="0.25">
      <c r="A109" s="23" t="s">
        <v>73</v>
      </c>
      <c r="B109" s="27"/>
      <c r="C109" s="27"/>
      <c r="D109" s="19">
        <v>4840</v>
      </c>
      <c r="E109" s="44">
        <v>4840</v>
      </c>
      <c r="F109" s="19"/>
      <c r="G109" s="19"/>
      <c r="H109" s="19"/>
      <c r="I109" s="19"/>
      <c r="J109" s="19"/>
      <c r="K109" s="19"/>
      <c r="L109" s="19"/>
    </row>
    <row r="110" spans="1:12" x14ac:dyDescent="0.25">
      <c r="A110" s="23" t="s">
        <v>74</v>
      </c>
      <c r="B110" s="27"/>
      <c r="C110" s="27"/>
      <c r="D110" s="19">
        <v>49674</v>
      </c>
      <c r="E110" s="44">
        <v>49674</v>
      </c>
      <c r="F110" s="19"/>
      <c r="G110" s="19"/>
      <c r="H110" s="19"/>
      <c r="I110" s="19"/>
      <c r="J110" s="19"/>
      <c r="K110" s="19"/>
      <c r="L110" s="19"/>
    </row>
    <row r="111" spans="1:12" ht="30" x14ac:dyDescent="0.25">
      <c r="A111" s="13" t="s">
        <v>6</v>
      </c>
      <c r="B111" s="27"/>
      <c r="C111" s="27"/>
      <c r="D111" s="19"/>
      <c r="E111" s="44"/>
      <c r="F111" s="19"/>
      <c r="G111" s="19"/>
      <c r="H111" s="19"/>
      <c r="I111" s="19"/>
      <c r="J111" s="19"/>
      <c r="K111" s="19"/>
      <c r="L111" s="19"/>
    </row>
    <row r="112" spans="1:12" x14ac:dyDescent="0.25">
      <c r="A112" s="23" t="s">
        <v>71</v>
      </c>
      <c r="B112" s="27"/>
      <c r="C112" s="27"/>
      <c r="D112" s="27"/>
      <c r="E112" s="47"/>
      <c r="F112" s="15">
        <v>212637</v>
      </c>
      <c r="G112" s="82">
        <v>212636.5</v>
      </c>
      <c r="H112" s="15">
        <v>0</v>
      </c>
      <c r="I112" s="15">
        <v>19997</v>
      </c>
      <c r="J112" s="15"/>
      <c r="K112" s="15"/>
      <c r="L112" s="9"/>
    </row>
    <row r="113" spans="1:17" x14ac:dyDescent="0.25">
      <c r="A113" s="23" t="s">
        <v>72</v>
      </c>
      <c r="B113" s="27"/>
      <c r="C113" s="27"/>
      <c r="D113" s="27"/>
      <c r="E113" s="47"/>
      <c r="F113" s="15">
        <v>21868973</v>
      </c>
      <c r="G113" s="82">
        <v>21868973.030000001</v>
      </c>
      <c r="H113" s="15">
        <v>21406311</v>
      </c>
      <c r="I113" s="15">
        <v>1148082</v>
      </c>
      <c r="J113" s="15"/>
      <c r="K113" s="15"/>
      <c r="L113" s="9"/>
    </row>
    <row r="114" spans="1:17" x14ac:dyDescent="0.25">
      <c r="A114" s="23" t="s">
        <v>73</v>
      </c>
      <c r="B114" s="27"/>
      <c r="C114" s="27"/>
      <c r="D114" s="27"/>
      <c r="E114" s="47"/>
      <c r="F114" s="15">
        <v>86332</v>
      </c>
      <c r="G114" s="82">
        <v>86331.839999999997</v>
      </c>
      <c r="H114" s="15">
        <v>60485</v>
      </c>
      <c r="I114" s="15">
        <v>3889</v>
      </c>
      <c r="J114" s="15"/>
      <c r="K114" s="15"/>
      <c r="L114" s="9"/>
    </row>
    <row r="115" spans="1:17" x14ac:dyDescent="0.25">
      <c r="A115" s="23" t="s">
        <v>74</v>
      </c>
      <c r="B115" s="27"/>
      <c r="C115" s="27"/>
      <c r="D115" s="27"/>
      <c r="E115" s="47"/>
      <c r="F115" s="15">
        <v>129501</v>
      </c>
      <c r="G115" s="82">
        <v>129501.11</v>
      </c>
      <c r="H115" s="15">
        <v>101174</v>
      </c>
      <c r="I115" s="15">
        <v>0</v>
      </c>
      <c r="J115" s="15"/>
      <c r="K115" s="15"/>
      <c r="L115" s="9"/>
    </row>
    <row r="116" spans="1:17" s="3" customFormat="1" ht="20.100000000000001" customHeight="1" x14ac:dyDescent="0.2">
      <c r="A116" s="63" t="s">
        <v>75</v>
      </c>
      <c r="B116" s="38"/>
      <c r="C116" s="38"/>
      <c r="D116" s="33">
        <f>D107+D108+D109+D110+D112+D113+D114+D115</f>
        <v>2121670</v>
      </c>
      <c r="E116" s="33">
        <f>E107+E108+E109+E110+E112+E113+E114+E115</f>
        <v>2121670</v>
      </c>
      <c r="F116" s="33">
        <f t="shared" ref="F116:I116" si="11">F107+F108+F109+F110+F112+F113+F114+F115</f>
        <v>22297443</v>
      </c>
      <c r="G116" s="33">
        <f t="shared" si="11"/>
        <v>22297442.48</v>
      </c>
      <c r="H116" s="33">
        <f t="shared" si="11"/>
        <v>21567970</v>
      </c>
      <c r="I116" s="33">
        <f t="shared" si="11"/>
        <v>1171968</v>
      </c>
      <c r="J116" s="33"/>
      <c r="K116" s="33"/>
      <c r="L116" s="33">
        <f>I116+H116+F116+D116+B116</f>
        <v>47159051</v>
      </c>
    </row>
    <row r="117" spans="1:17" ht="36" customHeight="1" x14ac:dyDescent="0.25">
      <c r="A117" s="113" t="s">
        <v>78</v>
      </c>
      <c r="B117" s="114"/>
      <c r="C117" s="114"/>
      <c r="D117" s="114"/>
      <c r="E117" s="114"/>
      <c r="F117" s="114"/>
      <c r="G117" s="114"/>
      <c r="H117" s="114"/>
      <c r="I117" s="114"/>
      <c r="J117" s="114"/>
      <c r="K117" s="114"/>
      <c r="L117" s="114"/>
    </row>
    <row r="118" spans="1:17" ht="51" customHeight="1" x14ac:dyDescent="0.25">
      <c r="A118" s="127" t="s">
        <v>81</v>
      </c>
      <c r="B118" s="127"/>
      <c r="C118" s="127"/>
      <c r="D118" s="127"/>
      <c r="E118" s="127"/>
      <c r="F118" s="127"/>
      <c r="G118" s="127"/>
      <c r="H118" s="127"/>
      <c r="I118" s="127"/>
      <c r="J118" s="127"/>
      <c r="K118" s="127"/>
      <c r="L118" s="127"/>
    </row>
    <row r="119" spans="1:17" ht="32.450000000000003" customHeight="1" x14ac:dyDescent="0.25">
      <c r="A119" s="61" t="s">
        <v>7</v>
      </c>
      <c r="B119" s="27"/>
      <c r="C119" s="27"/>
      <c r="D119" s="9">
        <v>50000</v>
      </c>
      <c r="E119" s="41">
        <v>11570</v>
      </c>
      <c r="F119" s="9"/>
      <c r="G119" s="9"/>
      <c r="H119" s="9"/>
      <c r="I119" s="9"/>
      <c r="J119" s="9"/>
      <c r="K119" s="9"/>
      <c r="L119" s="9"/>
    </row>
    <row r="120" spans="1:17" ht="32.450000000000003" customHeight="1" x14ac:dyDescent="0.25">
      <c r="A120" s="61" t="s">
        <v>6</v>
      </c>
      <c r="B120" s="27"/>
      <c r="C120" s="27"/>
      <c r="D120" s="9"/>
      <c r="E120" s="41"/>
      <c r="F120" s="9">
        <v>49000</v>
      </c>
      <c r="G120" s="79">
        <v>8978.1</v>
      </c>
      <c r="H120" s="9"/>
      <c r="I120" s="9"/>
      <c r="J120" s="9"/>
      <c r="K120" s="9"/>
      <c r="L120" s="9"/>
    </row>
    <row r="121" spans="1:17" s="3" customFormat="1" ht="20.100000000000001" customHeight="1" x14ac:dyDescent="0.2">
      <c r="A121" s="64" t="s">
        <v>77</v>
      </c>
      <c r="B121" s="39">
        <f>B119+B120</f>
        <v>0</v>
      </c>
      <c r="C121" s="39">
        <f t="shared" ref="C121:I121" si="12">C119+C120</f>
        <v>0</v>
      </c>
      <c r="D121" s="39">
        <f t="shared" si="12"/>
        <v>50000</v>
      </c>
      <c r="E121" s="39">
        <f t="shared" si="12"/>
        <v>11570</v>
      </c>
      <c r="F121" s="39">
        <f t="shared" si="12"/>
        <v>49000</v>
      </c>
      <c r="G121" s="39">
        <f t="shared" si="12"/>
        <v>8978.1</v>
      </c>
      <c r="H121" s="39">
        <f t="shared" si="12"/>
        <v>0</v>
      </c>
      <c r="I121" s="39">
        <f t="shared" si="12"/>
        <v>0</v>
      </c>
      <c r="J121" s="39"/>
      <c r="K121" s="39"/>
      <c r="L121" s="39">
        <f>B121+D121+F121+H121</f>
        <v>99000</v>
      </c>
    </row>
    <row r="122" spans="1:17" s="3" customFormat="1" ht="33.75" customHeight="1" x14ac:dyDescent="0.2">
      <c r="A122" s="141" t="s">
        <v>102</v>
      </c>
      <c r="B122" s="142"/>
      <c r="C122" s="142"/>
      <c r="D122" s="142"/>
      <c r="E122" s="142"/>
      <c r="F122" s="142"/>
      <c r="G122" s="142"/>
      <c r="H122" s="142"/>
      <c r="I122" s="142"/>
      <c r="J122" s="142"/>
      <c r="K122" s="142"/>
      <c r="L122" s="143"/>
    </row>
    <row r="123" spans="1:17" s="3" customFormat="1" ht="66.75" customHeight="1" x14ac:dyDescent="0.2">
      <c r="A123" s="137" t="s">
        <v>94</v>
      </c>
      <c r="B123" s="138"/>
      <c r="C123" s="138"/>
      <c r="D123" s="138"/>
      <c r="E123" s="138"/>
      <c r="F123" s="138"/>
      <c r="G123" s="138"/>
      <c r="H123" s="138"/>
      <c r="I123" s="138"/>
      <c r="J123" s="138"/>
      <c r="K123" s="138"/>
      <c r="L123" s="139"/>
    </row>
    <row r="124" spans="1:17" s="3" customFormat="1" ht="29.25" customHeight="1" x14ac:dyDescent="0.2">
      <c r="A124" s="61" t="s">
        <v>6</v>
      </c>
      <c r="B124" s="41"/>
      <c r="C124" s="41"/>
      <c r="D124" s="41"/>
      <c r="E124" s="41"/>
      <c r="F124" s="41"/>
      <c r="G124" s="41"/>
      <c r="H124" s="41"/>
      <c r="I124" s="41"/>
      <c r="J124" s="41"/>
      <c r="K124" s="41"/>
      <c r="L124" s="41"/>
    </row>
    <row r="125" spans="1:17" s="3" customFormat="1" x14ac:dyDescent="0.2">
      <c r="A125" s="54" t="s">
        <v>95</v>
      </c>
      <c r="B125" s="41"/>
      <c r="C125" s="41"/>
      <c r="D125" s="41"/>
      <c r="E125" s="41"/>
      <c r="F125" s="45">
        <v>1766028</v>
      </c>
      <c r="G125" s="82">
        <v>1766028.55</v>
      </c>
      <c r="H125" s="45">
        <v>1254810</v>
      </c>
      <c r="I125" s="45">
        <v>77458</v>
      </c>
      <c r="J125" s="45"/>
      <c r="K125" s="45"/>
      <c r="L125" s="45"/>
    </row>
    <row r="126" spans="1:17" s="3" customFormat="1" x14ac:dyDescent="0.2">
      <c r="A126" s="54" t="s">
        <v>97</v>
      </c>
      <c r="B126" s="41"/>
      <c r="C126" s="41"/>
      <c r="D126" s="41"/>
      <c r="E126" s="41"/>
      <c r="F126" s="45">
        <v>24300</v>
      </c>
      <c r="G126" s="81">
        <v>24299.52</v>
      </c>
      <c r="H126" s="45">
        <v>114757</v>
      </c>
      <c r="I126" s="45"/>
      <c r="J126" s="45"/>
      <c r="K126" s="45"/>
      <c r="L126" s="45"/>
    </row>
    <row r="127" spans="1:17" s="3" customFormat="1" x14ac:dyDescent="0.2">
      <c r="A127" s="54" t="s">
        <v>96</v>
      </c>
      <c r="B127" s="41"/>
      <c r="C127" s="41"/>
      <c r="D127" s="41"/>
      <c r="E127" s="41"/>
      <c r="F127" s="45">
        <v>3645</v>
      </c>
      <c r="G127" s="82">
        <v>3644.93</v>
      </c>
      <c r="H127" s="45">
        <v>25256</v>
      </c>
      <c r="I127" s="45"/>
      <c r="J127" s="45"/>
      <c r="K127" s="45"/>
      <c r="L127" s="45"/>
    </row>
    <row r="128" spans="1:17" s="3" customFormat="1" ht="19.5" customHeight="1" x14ac:dyDescent="0.2">
      <c r="A128" s="21" t="s">
        <v>91</v>
      </c>
      <c r="B128" s="22"/>
      <c r="C128" s="22"/>
      <c r="D128" s="22"/>
      <c r="E128" s="22"/>
      <c r="F128" s="22">
        <f>F125+F127+F126</f>
        <v>1793973</v>
      </c>
      <c r="G128" s="22">
        <f>G125+G127+G126</f>
        <v>1793973</v>
      </c>
      <c r="H128" s="22">
        <f>H125+H127+H126</f>
        <v>1394823</v>
      </c>
      <c r="I128" s="22">
        <f>I125+I127</f>
        <v>77458</v>
      </c>
      <c r="J128" s="22"/>
      <c r="K128" s="22"/>
      <c r="L128" s="22">
        <f>F128+H128+I128</f>
        <v>3266254</v>
      </c>
      <c r="O128" s="55"/>
      <c r="P128" s="55"/>
      <c r="Q128" s="55"/>
    </row>
    <row r="129" spans="1:18" s="3" customFormat="1" ht="36" customHeight="1" x14ac:dyDescent="0.2">
      <c r="A129" s="150" t="s">
        <v>103</v>
      </c>
      <c r="B129" s="151"/>
      <c r="C129" s="151"/>
      <c r="D129" s="151"/>
      <c r="E129" s="151"/>
      <c r="F129" s="151"/>
      <c r="G129" s="151"/>
      <c r="H129" s="151"/>
      <c r="I129" s="151"/>
      <c r="J129" s="151"/>
      <c r="K129" s="151"/>
      <c r="L129" s="152"/>
      <c r="O129" s="55"/>
      <c r="P129" s="55"/>
      <c r="Q129" s="55"/>
    </row>
    <row r="130" spans="1:18" s="3" customFormat="1" ht="68.25" customHeight="1" x14ac:dyDescent="0.2">
      <c r="A130" s="137" t="s">
        <v>98</v>
      </c>
      <c r="B130" s="138"/>
      <c r="C130" s="138"/>
      <c r="D130" s="138"/>
      <c r="E130" s="138"/>
      <c r="F130" s="138"/>
      <c r="G130" s="138"/>
      <c r="H130" s="138"/>
      <c r="I130" s="138"/>
      <c r="J130" s="138"/>
      <c r="K130" s="138"/>
      <c r="L130" s="139"/>
      <c r="O130" s="55"/>
      <c r="P130" s="55"/>
      <c r="Q130" s="55"/>
    </row>
    <row r="131" spans="1:18" s="3" customFormat="1" ht="30" customHeight="1" x14ac:dyDescent="0.2">
      <c r="A131" s="56" t="s">
        <v>6</v>
      </c>
      <c r="B131" s="41"/>
      <c r="C131" s="41"/>
      <c r="D131" s="41"/>
      <c r="E131" s="41"/>
      <c r="F131" s="41"/>
      <c r="G131" s="41"/>
      <c r="H131" s="41"/>
      <c r="I131" s="41"/>
      <c r="J131" s="41"/>
      <c r="K131" s="41"/>
      <c r="L131" s="41"/>
      <c r="O131" s="55"/>
      <c r="P131" s="55"/>
      <c r="Q131" s="55"/>
    </row>
    <row r="132" spans="1:18" s="3" customFormat="1" x14ac:dyDescent="0.2">
      <c r="A132" s="23" t="s">
        <v>105</v>
      </c>
      <c r="B132" s="41"/>
      <c r="C132" s="41"/>
      <c r="D132" s="41"/>
      <c r="E132" s="41"/>
      <c r="F132" s="45">
        <v>56701</v>
      </c>
      <c r="G132" s="82">
        <v>56700.6</v>
      </c>
      <c r="H132" s="45">
        <v>220944</v>
      </c>
      <c r="I132" s="45">
        <v>5858</v>
      </c>
      <c r="J132" s="45"/>
      <c r="K132" s="45"/>
      <c r="L132" s="45"/>
      <c r="O132" s="55"/>
      <c r="P132" s="55"/>
      <c r="Q132" s="55"/>
    </row>
    <row r="133" spans="1:18" s="3" customFormat="1" x14ac:dyDescent="0.2">
      <c r="A133" s="23" t="s">
        <v>106</v>
      </c>
      <c r="B133" s="41"/>
      <c r="C133" s="41"/>
      <c r="D133" s="41"/>
      <c r="E133" s="41"/>
      <c r="F133" s="45">
        <v>1103151</v>
      </c>
      <c r="G133" s="82">
        <v>1103151.42</v>
      </c>
      <c r="H133" s="45">
        <v>3975448</v>
      </c>
      <c r="I133" s="45">
        <v>323197</v>
      </c>
      <c r="J133" s="45">
        <v>113962</v>
      </c>
      <c r="K133" s="45"/>
      <c r="L133" s="45"/>
      <c r="O133" s="55"/>
      <c r="P133" s="55"/>
      <c r="Q133" s="55"/>
    </row>
    <row r="134" spans="1:18" s="3" customFormat="1" x14ac:dyDescent="0.2">
      <c r="A134" s="23" t="s">
        <v>107</v>
      </c>
      <c r="B134" s="41"/>
      <c r="C134" s="41"/>
      <c r="D134" s="41"/>
      <c r="E134" s="41"/>
      <c r="F134" s="45">
        <v>7986</v>
      </c>
      <c r="G134" s="81">
        <v>7986</v>
      </c>
      <c r="H134" s="45">
        <v>28779</v>
      </c>
      <c r="I134" s="45">
        <v>2340</v>
      </c>
      <c r="J134" s="45">
        <v>825</v>
      </c>
      <c r="K134" s="45"/>
      <c r="L134" s="45"/>
      <c r="O134" s="55"/>
      <c r="P134" s="55"/>
      <c r="Q134" s="55"/>
    </row>
    <row r="135" spans="1:18" s="3" customFormat="1" x14ac:dyDescent="0.2">
      <c r="A135" s="23" t="s">
        <v>108</v>
      </c>
      <c r="B135" s="41"/>
      <c r="C135" s="41"/>
      <c r="D135" s="41"/>
      <c r="E135" s="41"/>
      <c r="F135" s="45">
        <v>43850</v>
      </c>
      <c r="G135" s="82">
        <v>43850.15</v>
      </c>
      <c r="H135" s="45">
        <v>121577</v>
      </c>
      <c r="I135" s="45">
        <v>36311</v>
      </c>
      <c r="J135" s="45"/>
      <c r="K135" s="45"/>
      <c r="L135" s="45"/>
      <c r="O135" s="55"/>
      <c r="P135" s="55"/>
      <c r="Q135" s="55"/>
    </row>
    <row r="136" spans="1:18" s="3" customFormat="1" x14ac:dyDescent="0.2">
      <c r="A136" s="23" t="s">
        <v>109</v>
      </c>
      <c r="B136" s="41"/>
      <c r="C136" s="41"/>
      <c r="D136" s="41"/>
      <c r="E136" s="41"/>
      <c r="F136" s="45"/>
      <c r="G136" s="81"/>
      <c r="H136" s="45">
        <v>20000</v>
      </c>
      <c r="I136" s="45"/>
      <c r="J136" s="45"/>
      <c r="K136" s="45"/>
      <c r="L136" s="45"/>
      <c r="O136" s="55"/>
      <c r="P136" s="55"/>
      <c r="Q136" s="55"/>
    </row>
    <row r="137" spans="1:18" s="3" customFormat="1" x14ac:dyDescent="0.2">
      <c r="A137" s="23" t="s">
        <v>110</v>
      </c>
      <c r="B137" s="41"/>
      <c r="C137" s="41"/>
      <c r="D137" s="41"/>
      <c r="E137" s="41"/>
      <c r="F137" s="45">
        <v>16172</v>
      </c>
      <c r="G137" s="82">
        <v>16172.18</v>
      </c>
      <c r="H137" s="45">
        <v>44771</v>
      </c>
      <c r="I137" s="45">
        <v>13307</v>
      </c>
      <c r="J137" s="45"/>
      <c r="K137" s="45"/>
      <c r="L137" s="45"/>
      <c r="O137" s="55"/>
      <c r="P137" s="55"/>
      <c r="Q137" s="55"/>
    </row>
    <row r="138" spans="1:18" s="3" customFormat="1" ht="30" customHeight="1" x14ac:dyDescent="0.2">
      <c r="A138" s="63" t="s">
        <v>100</v>
      </c>
      <c r="B138" s="33"/>
      <c r="C138" s="33"/>
      <c r="D138" s="33"/>
      <c r="E138" s="33"/>
      <c r="F138" s="33">
        <f>F132+F133+F134+F135+F136+F137</f>
        <v>1227860</v>
      </c>
      <c r="G138" s="33">
        <f>G132+G133+G134+G135+G136+G137</f>
        <v>1227860.3499999999</v>
      </c>
      <c r="H138" s="33">
        <f t="shared" ref="H138:I138" si="13">H132+H133+H134+H135+H136+H137</f>
        <v>4411519</v>
      </c>
      <c r="I138" s="33">
        <f t="shared" si="13"/>
        <v>381013</v>
      </c>
      <c r="J138" s="33">
        <f>J132+J133+J134+J135+J136+J137</f>
        <v>114787</v>
      </c>
      <c r="K138" s="33"/>
      <c r="L138" s="33">
        <f>F138+H138+I138+J138</f>
        <v>6135179</v>
      </c>
      <c r="O138" s="55"/>
      <c r="P138" s="55"/>
      <c r="Q138" s="55"/>
      <c r="R138" s="55"/>
    </row>
    <row r="139" spans="1:18" s="2" customFormat="1" ht="36" customHeight="1" x14ac:dyDescent="0.2">
      <c r="A139" s="155" t="s">
        <v>121</v>
      </c>
      <c r="B139" s="156"/>
      <c r="C139" s="156"/>
      <c r="D139" s="156"/>
      <c r="E139" s="156"/>
      <c r="F139" s="156"/>
      <c r="G139" s="156"/>
      <c r="H139" s="156"/>
      <c r="I139" s="156"/>
      <c r="J139" s="156"/>
      <c r="K139" s="156"/>
      <c r="L139" s="157"/>
      <c r="O139" s="73"/>
      <c r="P139" s="73"/>
      <c r="Q139" s="73"/>
      <c r="R139" s="73"/>
    </row>
    <row r="140" spans="1:18" s="2" customFormat="1" ht="66.599999999999994" customHeight="1" x14ac:dyDescent="0.2">
      <c r="A140" s="158" t="s">
        <v>124</v>
      </c>
      <c r="B140" s="159"/>
      <c r="C140" s="159"/>
      <c r="D140" s="159"/>
      <c r="E140" s="159"/>
      <c r="F140" s="159"/>
      <c r="G140" s="159"/>
      <c r="H140" s="159"/>
      <c r="I140" s="159"/>
      <c r="J140" s="159"/>
      <c r="K140" s="159"/>
      <c r="L140" s="160"/>
      <c r="O140" s="73"/>
      <c r="P140" s="73"/>
      <c r="Q140" s="73"/>
      <c r="R140" s="73"/>
    </row>
    <row r="141" spans="1:18" s="2" customFormat="1" ht="30" customHeight="1" x14ac:dyDescent="0.2">
      <c r="A141" s="90" t="s">
        <v>6</v>
      </c>
      <c r="B141" s="88"/>
      <c r="C141" s="88"/>
      <c r="D141" s="88"/>
      <c r="E141" s="88"/>
      <c r="F141" s="88"/>
      <c r="G141" s="88"/>
      <c r="H141" s="88"/>
      <c r="I141" s="88"/>
      <c r="J141" s="88"/>
      <c r="K141" s="88"/>
      <c r="L141" s="88"/>
      <c r="O141" s="73"/>
      <c r="P141" s="73"/>
      <c r="Q141" s="73"/>
      <c r="R141" s="73"/>
    </row>
    <row r="142" spans="1:18" s="2" customFormat="1" ht="42.6" customHeight="1" x14ac:dyDescent="0.2">
      <c r="A142" s="91" t="s">
        <v>125</v>
      </c>
      <c r="B142" s="88"/>
      <c r="C142" s="88"/>
      <c r="D142" s="88"/>
      <c r="E142" s="88"/>
      <c r="F142" s="89">
        <v>3904714</v>
      </c>
      <c r="G142" s="92">
        <v>3904714</v>
      </c>
      <c r="H142" s="88"/>
      <c r="I142" s="88"/>
      <c r="J142" s="88"/>
      <c r="K142" s="88"/>
      <c r="L142" s="88"/>
      <c r="O142" s="73"/>
      <c r="P142" s="73"/>
      <c r="Q142" s="73"/>
      <c r="R142" s="73"/>
    </row>
    <row r="143" spans="1:18" s="2" customFormat="1" ht="30" customHeight="1" x14ac:dyDescent="0.2">
      <c r="A143" s="93" t="s">
        <v>104</v>
      </c>
      <c r="B143" s="94"/>
      <c r="C143" s="94"/>
      <c r="D143" s="94"/>
      <c r="E143" s="94"/>
      <c r="F143" s="94">
        <f>F142</f>
        <v>3904714</v>
      </c>
      <c r="G143" s="94">
        <f>G142</f>
        <v>3904714</v>
      </c>
      <c r="H143" s="94"/>
      <c r="I143" s="94"/>
      <c r="J143" s="94"/>
      <c r="K143" s="94"/>
      <c r="L143" s="94">
        <f>F143</f>
        <v>3904714</v>
      </c>
      <c r="O143" s="73"/>
      <c r="P143" s="73"/>
      <c r="Q143" s="73"/>
      <c r="R143" s="73"/>
    </row>
    <row r="144" spans="1:18" s="2" customFormat="1" ht="46.5" customHeight="1" x14ac:dyDescent="0.2">
      <c r="A144" s="161" t="s">
        <v>122</v>
      </c>
      <c r="B144" s="161"/>
      <c r="C144" s="161"/>
      <c r="D144" s="161"/>
      <c r="E144" s="161"/>
      <c r="F144" s="161"/>
      <c r="G144" s="161"/>
      <c r="H144" s="161"/>
      <c r="I144" s="161"/>
      <c r="J144" s="161"/>
      <c r="K144" s="161"/>
      <c r="L144" s="161"/>
      <c r="O144" s="73"/>
      <c r="P144" s="73"/>
      <c r="Q144" s="73"/>
      <c r="R144" s="73"/>
    </row>
    <row r="145" spans="1:18" s="3" customFormat="1" ht="89.1" customHeight="1" x14ac:dyDescent="0.2">
      <c r="A145" s="117" t="s">
        <v>126</v>
      </c>
      <c r="B145" s="148"/>
      <c r="C145" s="148"/>
      <c r="D145" s="148"/>
      <c r="E145" s="148"/>
      <c r="F145" s="148"/>
      <c r="G145" s="148"/>
      <c r="H145" s="148"/>
      <c r="I145" s="148"/>
      <c r="J145" s="148"/>
      <c r="K145" s="148"/>
      <c r="L145" s="148"/>
      <c r="O145" s="55"/>
      <c r="P145" s="55"/>
      <c r="Q145" s="55"/>
      <c r="R145" s="55"/>
    </row>
    <row r="146" spans="1:18" s="3" customFormat="1" ht="32.1" customHeight="1" x14ac:dyDescent="0.2">
      <c r="A146" s="90" t="s">
        <v>6</v>
      </c>
      <c r="B146" s="95"/>
      <c r="C146" s="95"/>
      <c r="D146" s="95"/>
      <c r="E146" s="95"/>
      <c r="F146" s="95"/>
      <c r="G146" s="95"/>
      <c r="H146" s="95"/>
      <c r="I146" s="95"/>
      <c r="J146" s="95"/>
      <c r="K146" s="102"/>
      <c r="L146" s="95"/>
      <c r="O146" s="55"/>
      <c r="P146" s="55"/>
      <c r="Q146" s="55"/>
      <c r="R146" s="55"/>
    </row>
    <row r="147" spans="1:18" s="2" customFormat="1" ht="64.5" customHeight="1" x14ac:dyDescent="0.2">
      <c r="A147" s="96" t="s">
        <v>127</v>
      </c>
      <c r="B147" s="88"/>
      <c r="C147" s="88"/>
      <c r="D147" s="88"/>
      <c r="E147" s="88"/>
      <c r="F147" s="89">
        <v>169689</v>
      </c>
      <c r="G147" s="97">
        <v>169689.19</v>
      </c>
      <c r="H147" s="88"/>
      <c r="I147" s="88"/>
      <c r="J147" s="88"/>
      <c r="K147" s="88"/>
      <c r="L147" s="88"/>
      <c r="O147" s="73"/>
      <c r="P147" s="73"/>
      <c r="Q147" s="73"/>
      <c r="R147" s="73"/>
    </row>
    <row r="148" spans="1:18" s="2" customFormat="1" ht="39.950000000000003" customHeight="1" x14ac:dyDescent="0.2">
      <c r="A148" s="91" t="s">
        <v>128</v>
      </c>
      <c r="B148" s="88"/>
      <c r="C148" s="88"/>
      <c r="D148" s="88"/>
      <c r="E148" s="88"/>
      <c r="F148" s="88"/>
      <c r="G148" s="98"/>
      <c r="H148" s="88"/>
      <c r="I148" s="88"/>
      <c r="J148" s="88"/>
      <c r="K148" s="88"/>
      <c r="L148" s="88"/>
      <c r="O148" s="73"/>
      <c r="P148" s="73"/>
      <c r="Q148" s="73"/>
      <c r="R148" s="73"/>
    </row>
    <row r="149" spans="1:18" s="2" customFormat="1" ht="24" x14ac:dyDescent="0.2">
      <c r="A149" s="99" t="s">
        <v>129</v>
      </c>
      <c r="B149" s="88"/>
      <c r="C149" s="88"/>
      <c r="D149" s="88"/>
      <c r="E149" s="88"/>
      <c r="F149" s="89">
        <v>39709</v>
      </c>
      <c r="G149" s="97">
        <v>39708.86</v>
      </c>
      <c r="H149" s="89">
        <v>357380</v>
      </c>
      <c r="I149" s="88"/>
      <c r="J149" s="88"/>
      <c r="K149" s="88"/>
      <c r="L149" s="88"/>
      <c r="O149" s="73"/>
      <c r="P149" s="73"/>
      <c r="Q149" s="73"/>
      <c r="R149" s="73"/>
    </row>
    <row r="150" spans="1:18" s="2" customFormat="1" x14ac:dyDescent="0.2">
      <c r="A150" s="99" t="s">
        <v>130</v>
      </c>
      <c r="B150" s="88"/>
      <c r="C150" s="88"/>
      <c r="D150" s="88"/>
      <c r="E150" s="88"/>
      <c r="F150" s="89">
        <v>0</v>
      </c>
      <c r="G150" s="92"/>
      <c r="H150" s="89">
        <v>17378606</v>
      </c>
      <c r="I150" s="88"/>
      <c r="J150" s="88"/>
      <c r="K150" s="88"/>
      <c r="L150" s="88"/>
      <c r="O150" s="73"/>
      <c r="P150" s="73"/>
      <c r="Q150" s="73"/>
      <c r="R150" s="73"/>
    </row>
    <row r="151" spans="1:18" s="2" customFormat="1" x14ac:dyDescent="0.2">
      <c r="A151" s="99" t="s">
        <v>131</v>
      </c>
      <c r="B151" s="88"/>
      <c r="C151" s="88"/>
      <c r="D151" s="88"/>
      <c r="E151" s="88"/>
      <c r="F151" s="89">
        <v>0</v>
      </c>
      <c r="G151" s="92"/>
      <c r="H151" s="89">
        <v>147183</v>
      </c>
      <c r="I151" s="88"/>
      <c r="J151" s="88"/>
      <c r="K151" s="88"/>
      <c r="L151" s="88"/>
      <c r="O151" s="73"/>
      <c r="P151" s="73"/>
      <c r="Q151" s="73"/>
      <c r="R151" s="73"/>
    </row>
    <row r="152" spans="1:18" s="2" customFormat="1" x14ac:dyDescent="0.2">
      <c r="A152" s="99" t="s">
        <v>132</v>
      </c>
      <c r="B152" s="88"/>
      <c r="C152" s="88"/>
      <c r="D152" s="88"/>
      <c r="E152" s="88"/>
      <c r="F152" s="89">
        <v>21691</v>
      </c>
      <c r="G152" s="97">
        <v>21691.54</v>
      </c>
      <c r="H152" s="89">
        <v>142520</v>
      </c>
      <c r="I152" s="88"/>
      <c r="J152" s="88"/>
      <c r="K152" s="88"/>
      <c r="L152" s="88"/>
      <c r="O152" s="73"/>
      <c r="P152" s="73"/>
      <c r="Q152" s="73"/>
      <c r="R152" s="73"/>
    </row>
    <row r="153" spans="1:18" s="2" customFormat="1" x14ac:dyDescent="0.2">
      <c r="A153" s="99" t="s">
        <v>133</v>
      </c>
      <c r="B153" s="88"/>
      <c r="C153" s="88"/>
      <c r="D153" s="88"/>
      <c r="E153" s="88"/>
      <c r="F153" s="89">
        <v>48218</v>
      </c>
      <c r="G153" s="97">
        <v>48216.97</v>
      </c>
      <c r="H153" s="89">
        <v>170620</v>
      </c>
      <c r="I153" s="88"/>
      <c r="J153" s="88"/>
      <c r="K153" s="88"/>
      <c r="L153" s="88"/>
      <c r="O153" s="73"/>
      <c r="P153" s="73"/>
      <c r="Q153" s="73"/>
      <c r="R153" s="73"/>
    </row>
    <row r="154" spans="1:18" s="2" customFormat="1" x14ac:dyDescent="0.2">
      <c r="A154" s="99" t="s">
        <v>134</v>
      </c>
      <c r="B154" s="88"/>
      <c r="C154" s="88"/>
      <c r="D154" s="88"/>
      <c r="E154" s="88"/>
      <c r="F154" s="89">
        <v>10486</v>
      </c>
      <c r="G154" s="97">
        <v>10486.28</v>
      </c>
      <c r="H154" s="89">
        <v>46971</v>
      </c>
      <c r="I154" s="88"/>
      <c r="J154" s="88"/>
      <c r="K154" s="88"/>
      <c r="L154" s="88"/>
      <c r="M154" s="73">
        <f>F149+F152+F153+F154+H149+H150+H151+H152+H153+H154</f>
        <v>18363384</v>
      </c>
      <c r="O154" s="73"/>
      <c r="P154" s="73"/>
      <c r="Q154" s="73"/>
      <c r="R154" s="73"/>
    </row>
    <row r="155" spans="1:18" s="2" customFormat="1" ht="51" customHeight="1" x14ac:dyDescent="0.2">
      <c r="A155" s="91" t="s">
        <v>135</v>
      </c>
      <c r="B155" s="88"/>
      <c r="C155" s="88"/>
      <c r="D155" s="88"/>
      <c r="E155" s="88"/>
      <c r="F155" s="88"/>
      <c r="G155" s="88"/>
      <c r="H155" s="89"/>
      <c r="I155" s="88"/>
      <c r="J155" s="88"/>
      <c r="K155" s="88"/>
      <c r="L155" s="88"/>
      <c r="O155" s="73"/>
      <c r="P155" s="73"/>
      <c r="Q155" s="73"/>
      <c r="R155" s="73"/>
    </row>
    <row r="156" spans="1:18" s="2" customFormat="1" x14ac:dyDescent="0.2">
      <c r="A156" s="99" t="s">
        <v>136</v>
      </c>
      <c r="B156" s="88"/>
      <c r="C156" s="88"/>
      <c r="D156" s="88"/>
      <c r="E156" s="88"/>
      <c r="F156" s="89">
        <v>83732</v>
      </c>
      <c r="G156" s="92">
        <v>83732</v>
      </c>
      <c r="H156" s="89">
        <v>334928</v>
      </c>
      <c r="I156" s="88"/>
      <c r="J156" s="88"/>
      <c r="K156" s="88"/>
      <c r="L156" s="88"/>
      <c r="M156" s="73">
        <f>F156+H156+H157+H158+F159+H159+H160+F161+H161</f>
        <v>906852</v>
      </c>
      <c r="O156" s="73"/>
      <c r="P156" s="73"/>
      <c r="Q156" s="73"/>
      <c r="R156" s="73"/>
    </row>
    <row r="157" spans="1:18" s="2" customFormat="1" x14ac:dyDescent="0.2">
      <c r="A157" s="99" t="s">
        <v>137</v>
      </c>
      <c r="B157" s="88"/>
      <c r="C157" s="88"/>
      <c r="D157" s="88"/>
      <c r="E157" s="88"/>
      <c r="F157" s="89">
        <v>0</v>
      </c>
      <c r="G157" s="92"/>
      <c r="H157" s="89">
        <v>43560</v>
      </c>
      <c r="I157" s="88"/>
      <c r="J157" s="88"/>
      <c r="K157" s="88"/>
      <c r="L157" s="88"/>
      <c r="O157" s="73"/>
      <c r="P157" s="73"/>
      <c r="Q157" s="73"/>
      <c r="R157" s="73"/>
    </row>
    <row r="158" spans="1:18" s="2" customFormat="1" x14ac:dyDescent="0.2">
      <c r="A158" s="99" t="s">
        <v>138</v>
      </c>
      <c r="B158" s="88"/>
      <c r="C158" s="88"/>
      <c r="D158" s="88"/>
      <c r="E158" s="88"/>
      <c r="F158" s="89">
        <v>0</v>
      </c>
      <c r="G158" s="92"/>
      <c r="H158" s="89">
        <v>140975</v>
      </c>
      <c r="I158" s="88"/>
      <c r="J158" s="88"/>
      <c r="K158" s="88"/>
      <c r="L158" s="88"/>
      <c r="O158" s="73"/>
      <c r="P158" s="73"/>
      <c r="Q158" s="73"/>
      <c r="R158" s="73"/>
    </row>
    <row r="159" spans="1:18" s="2" customFormat="1" x14ac:dyDescent="0.2">
      <c r="A159" s="99" t="s">
        <v>139</v>
      </c>
      <c r="B159" s="88"/>
      <c r="C159" s="88"/>
      <c r="D159" s="88"/>
      <c r="E159" s="88"/>
      <c r="F159" s="89">
        <v>29040</v>
      </c>
      <c r="G159" s="97">
        <v>29040.14</v>
      </c>
      <c r="H159" s="89">
        <v>190534</v>
      </c>
      <c r="I159" s="88"/>
      <c r="J159" s="88"/>
      <c r="K159" s="88"/>
      <c r="L159" s="88"/>
      <c r="O159" s="73"/>
      <c r="P159" s="73"/>
      <c r="Q159" s="73"/>
      <c r="R159" s="73"/>
    </row>
    <row r="160" spans="1:18" s="2" customFormat="1" x14ac:dyDescent="0.2">
      <c r="A160" s="99" t="s">
        <v>140</v>
      </c>
      <c r="B160" s="88"/>
      <c r="C160" s="88"/>
      <c r="D160" s="88"/>
      <c r="E160" s="88"/>
      <c r="F160" s="89">
        <v>0</v>
      </c>
      <c r="G160" s="92"/>
      <c r="H160" s="89">
        <v>30000</v>
      </c>
      <c r="I160" s="88"/>
      <c r="J160" s="88"/>
      <c r="K160" s="88"/>
      <c r="L160" s="88"/>
      <c r="O160" s="73"/>
      <c r="P160" s="73"/>
      <c r="Q160" s="73"/>
      <c r="R160" s="73"/>
    </row>
    <row r="161" spans="1:19" s="2" customFormat="1" x14ac:dyDescent="0.2">
      <c r="A161" s="91" t="s">
        <v>141</v>
      </c>
      <c r="B161" s="88"/>
      <c r="C161" s="88"/>
      <c r="D161" s="88"/>
      <c r="E161" s="88"/>
      <c r="F161" s="89">
        <v>4356</v>
      </c>
      <c r="G161" s="97">
        <v>4356.0200000000004</v>
      </c>
      <c r="H161" s="89">
        <v>49727</v>
      </c>
      <c r="I161" s="88"/>
      <c r="J161" s="88"/>
      <c r="K161" s="88"/>
      <c r="L161" s="88"/>
      <c r="O161" s="73"/>
      <c r="P161" s="73"/>
      <c r="Q161" s="73"/>
      <c r="R161" s="73"/>
    </row>
    <row r="162" spans="1:19" s="2" customFormat="1" ht="24.95" customHeight="1" x14ac:dyDescent="0.2">
      <c r="A162" s="100" t="s">
        <v>114</v>
      </c>
      <c r="B162" s="101"/>
      <c r="C162" s="101"/>
      <c r="D162" s="101"/>
      <c r="E162" s="101"/>
      <c r="F162" s="101">
        <f>SUM(F147:F161)</f>
        <v>406921</v>
      </c>
      <c r="G162" s="101">
        <f>SUM(G147:G161)</f>
        <v>406921.00000000006</v>
      </c>
      <c r="H162" s="101">
        <f>SUM(H147:H161)</f>
        <v>19033004</v>
      </c>
      <c r="I162" s="101"/>
      <c r="J162" s="101"/>
      <c r="K162" s="101"/>
      <c r="L162" s="101">
        <f>F162+H162</f>
        <v>19439925</v>
      </c>
      <c r="O162" s="73"/>
      <c r="P162" s="73"/>
      <c r="Q162" s="73"/>
      <c r="R162" s="73"/>
    </row>
    <row r="163" spans="1:19" s="57" customFormat="1" ht="21" customHeight="1" x14ac:dyDescent="0.25">
      <c r="A163" s="71" t="s">
        <v>123</v>
      </c>
      <c r="B163" s="72">
        <f>B19+B35+B39+B58+B99+B103+B116+B121+B128+B138+B143+B162</f>
        <v>4016125</v>
      </c>
      <c r="C163" s="72">
        <f t="shared" ref="C163:L163" si="14">C19+C35+C39+C58+C99+C103+C116+C121+C128+C138+C143+C162</f>
        <v>3402374</v>
      </c>
      <c r="D163" s="72">
        <f t="shared" si="14"/>
        <v>22764763</v>
      </c>
      <c r="E163" s="72">
        <f t="shared" si="14"/>
        <v>22506029</v>
      </c>
      <c r="F163" s="72">
        <f t="shared" si="14"/>
        <v>68060588</v>
      </c>
      <c r="G163" s="72">
        <f t="shared" si="14"/>
        <v>67584193.700000003</v>
      </c>
      <c r="H163" s="72">
        <f t="shared" si="14"/>
        <v>48211732</v>
      </c>
      <c r="I163" s="72">
        <f t="shared" si="14"/>
        <v>1682841</v>
      </c>
      <c r="J163" s="72">
        <f t="shared" si="14"/>
        <v>114787</v>
      </c>
      <c r="K163" s="72">
        <f t="shared" si="14"/>
        <v>0</v>
      </c>
      <c r="L163" s="72">
        <f t="shared" si="14"/>
        <v>144850836</v>
      </c>
    </row>
    <row r="164" spans="1:19" s="59" customFormat="1" ht="21" customHeight="1" x14ac:dyDescent="0.25">
      <c r="B164" s="37"/>
      <c r="C164" s="37"/>
      <c r="D164" s="37"/>
      <c r="E164" s="49"/>
      <c r="F164" s="37"/>
      <c r="G164" s="37"/>
      <c r="H164" s="37"/>
      <c r="I164" s="37"/>
      <c r="J164" s="37"/>
      <c r="K164" s="37"/>
      <c r="L164" s="37"/>
      <c r="O164" s="37"/>
      <c r="P164" s="37"/>
      <c r="Q164" s="37"/>
      <c r="R164" s="37"/>
      <c r="S164" s="37"/>
    </row>
    <row r="165" spans="1:19" s="59" customFormat="1" ht="21" customHeight="1" x14ac:dyDescent="0.25">
      <c r="A165" s="153" t="s">
        <v>92</v>
      </c>
      <c r="B165" s="153"/>
      <c r="C165" s="153"/>
      <c r="D165" s="153"/>
      <c r="E165" s="153"/>
      <c r="F165" s="153"/>
      <c r="G165" s="153"/>
      <c r="H165" s="153"/>
      <c r="I165" s="153"/>
      <c r="J165" s="153"/>
      <c r="K165" s="153"/>
      <c r="L165" s="153"/>
    </row>
    <row r="166" spans="1:19" s="59" customFormat="1" ht="21" customHeight="1" x14ac:dyDescent="0.25">
      <c r="A166" s="154" t="s">
        <v>113</v>
      </c>
      <c r="B166" s="154"/>
      <c r="C166" s="154"/>
      <c r="D166" s="154"/>
      <c r="E166" s="154"/>
      <c r="F166" s="154"/>
      <c r="G166" s="154"/>
      <c r="H166" s="154"/>
      <c r="I166" s="154"/>
      <c r="J166" s="154"/>
      <c r="K166" s="154"/>
      <c r="L166" s="154"/>
      <c r="N166" s="84"/>
    </row>
    <row r="167" spans="1:19" s="59" customFormat="1" ht="32.450000000000003" customHeight="1" x14ac:dyDescent="0.25">
      <c r="A167" s="149" t="s">
        <v>111</v>
      </c>
      <c r="B167" s="149"/>
      <c r="C167" s="149"/>
      <c r="D167" s="149"/>
      <c r="E167" s="149"/>
      <c r="F167" s="149"/>
      <c r="G167" s="149"/>
      <c r="H167" s="149"/>
      <c r="I167" s="149"/>
      <c r="J167" s="149"/>
      <c r="K167" s="149"/>
      <c r="L167" s="149"/>
      <c r="N167" s="84"/>
    </row>
    <row r="168" spans="1:19" s="59" customFormat="1" ht="96" customHeight="1" x14ac:dyDescent="0.25">
      <c r="A168" s="65" t="s">
        <v>112</v>
      </c>
      <c r="B168" s="66"/>
      <c r="C168" s="66"/>
      <c r="D168" s="66"/>
      <c r="E168" s="67"/>
      <c r="F168" s="66">
        <v>1872737</v>
      </c>
      <c r="G168" s="85">
        <v>1868719</v>
      </c>
      <c r="H168" s="66">
        <v>1686915</v>
      </c>
      <c r="I168" s="66">
        <v>74272</v>
      </c>
      <c r="J168" s="66"/>
      <c r="K168" s="66"/>
      <c r="L168" s="66">
        <f>F168+H168+I168</f>
        <v>3633924</v>
      </c>
      <c r="N168" s="84"/>
    </row>
    <row r="169" spans="1:19" s="59" customFormat="1" ht="21" customHeight="1" x14ac:dyDescent="0.25">
      <c r="A169" s="68" t="s">
        <v>115</v>
      </c>
      <c r="B169" s="68"/>
      <c r="C169" s="68"/>
      <c r="D169" s="68"/>
      <c r="E169" s="68"/>
      <c r="F169" s="69">
        <f>F168</f>
        <v>1872737</v>
      </c>
      <c r="G169" s="69">
        <f>G168</f>
        <v>1868719</v>
      </c>
      <c r="H169" s="69">
        <f t="shared" ref="H169:I169" si="15">H168</f>
        <v>1686915</v>
      </c>
      <c r="I169" s="69">
        <f t="shared" si="15"/>
        <v>74272</v>
      </c>
      <c r="J169" s="69"/>
      <c r="K169" s="69"/>
      <c r="L169" s="69">
        <f>F169+H169+I169</f>
        <v>3633924</v>
      </c>
      <c r="N169" s="84"/>
    </row>
    <row r="170" spans="1:19" ht="26.25" customHeight="1" x14ac:dyDescent="0.25">
      <c r="A170" s="7"/>
      <c r="B170" s="5"/>
      <c r="C170" s="5"/>
      <c r="D170" s="5"/>
      <c r="E170" s="50"/>
      <c r="F170" s="5"/>
      <c r="G170" s="5"/>
      <c r="H170" s="5"/>
      <c r="I170" s="5"/>
      <c r="J170" s="5"/>
      <c r="K170" s="5"/>
      <c r="L170" s="5"/>
    </row>
    <row r="171" spans="1:19" ht="39" customHeight="1" x14ac:dyDescent="0.25">
      <c r="A171" s="113" t="s">
        <v>146</v>
      </c>
      <c r="B171" s="114"/>
      <c r="C171" s="114"/>
      <c r="D171" s="114"/>
      <c r="E171" s="114"/>
      <c r="F171" s="114"/>
      <c r="G171" s="114"/>
      <c r="H171" s="114"/>
      <c r="I171" s="114"/>
      <c r="J171" s="114"/>
      <c r="K171" s="114"/>
      <c r="L171" s="114"/>
    </row>
    <row r="172" spans="1:19" ht="20.25" customHeight="1" x14ac:dyDescent="0.25">
      <c r="A172" s="118" t="s">
        <v>145</v>
      </c>
      <c r="B172" s="118"/>
      <c r="C172" s="118"/>
      <c r="D172" s="118"/>
      <c r="E172" s="118"/>
      <c r="F172" s="118"/>
      <c r="G172" s="118"/>
      <c r="H172" s="118"/>
      <c r="I172" s="118"/>
      <c r="J172" s="118"/>
      <c r="K172" s="118"/>
      <c r="L172" s="118"/>
    </row>
    <row r="173" spans="1:19" ht="35.25" customHeight="1" x14ac:dyDescent="0.25">
      <c r="A173" s="8" t="s">
        <v>0</v>
      </c>
      <c r="B173" s="8" t="s">
        <v>67</v>
      </c>
      <c r="C173" s="8" t="s">
        <v>1</v>
      </c>
      <c r="D173" s="8" t="s">
        <v>2</v>
      </c>
      <c r="E173" s="40" t="s">
        <v>82</v>
      </c>
      <c r="F173" s="8" t="s">
        <v>3</v>
      </c>
      <c r="G173" s="86" t="s">
        <v>117</v>
      </c>
      <c r="H173" s="8" t="s">
        <v>4</v>
      </c>
      <c r="I173" s="8" t="s">
        <v>70</v>
      </c>
      <c r="J173" s="8" t="s">
        <v>99</v>
      </c>
      <c r="K173" s="8" t="s">
        <v>119</v>
      </c>
      <c r="L173" s="8" t="s">
        <v>5</v>
      </c>
    </row>
    <row r="174" spans="1:19" ht="37.5" customHeight="1" x14ac:dyDescent="0.25">
      <c r="A174" s="115" t="s">
        <v>142</v>
      </c>
      <c r="B174" s="116"/>
      <c r="C174" s="116"/>
      <c r="D174" s="116"/>
      <c r="E174" s="116"/>
      <c r="F174" s="116"/>
      <c r="G174" s="116"/>
      <c r="H174" s="116"/>
      <c r="I174" s="116"/>
      <c r="J174" s="116"/>
      <c r="K174" s="116"/>
      <c r="L174" s="116"/>
    </row>
    <row r="175" spans="1:19" ht="78" customHeight="1" x14ac:dyDescent="0.25">
      <c r="A175" s="117" t="s">
        <v>143</v>
      </c>
      <c r="B175" s="117"/>
      <c r="C175" s="117"/>
      <c r="D175" s="117"/>
      <c r="E175" s="117"/>
      <c r="F175" s="117"/>
      <c r="G175" s="117"/>
      <c r="H175" s="117"/>
      <c r="I175" s="117"/>
      <c r="J175" s="117"/>
      <c r="K175" s="117"/>
      <c r="L175" s="117"/>
    </row>
    <row r="176" spans="1:19" ht="21.75" customHeight="1" x14ac:dyDescent="0.25">
      <c r="A176" s="87" t="s">
        <v>151</v>
      </c>
      <c r="B176" s="88"/>
      <c r="C176" s="88"/>
      <c r="D176" s="88"/>
      <c r="E176" s="88"/>
      <c r="F176" s="88"/>
      <c r="G176" s="88"/>
      <c r="H176" s="89">
        <v>1500000</v>
      </c>
      <c r="I176" s="89">
        <v>3200000</v>
      </c>
      <c r="J176" s="89">
        <v>1000000</v>
      </c>
      <c r="K176" s="89"/>
      <c r="L176" s="88">
        <f>H176+I176+J176</f>
        <v>5700000</v>
      </c>
    </row>
    <row r="177" spans="1:12" ht="21" customHeight="1" x14ac:dyDescent="0.25">
      <c r="A177" s="74" t="s">
        <v>8</v>
      </c>
      <c r="B177" s="75"/>
      <c r="C177" s="75"/>
      <c r="D177" s="75"/>
      <c r="E177" s="75"/>
      <c r="F177" s="75"/>
      <c r="G177" s="75"/>
      <c r="H177" s="75">
        <f>H176</f>
        <v>1500000</v>
      </c>
      <c r="I177" s="75">
        <f t="shared" ref="I177:J177" si="16">I176</f>
        <v>3200000</v>
      </c>
      <c r="J177" s="75">
        <f t="shared" si="16"/>
        <v>1000000</v>
      </c>
      <c r="K177" s="75"/>
      <c r="L177" s="75">
        <f>H177+I177+J177</f>
        <v>5700000</v>
      </c>
    </row>
    <row r="178" spans="1:12" x14ac:dyDescent="0.25">
      <c r="B178" s="4"/>
      <c r="C178" s="4"/>
      <c r="D178" s="4"/>
      <c r="E178" s="51"/>
      <c r="F178" s="4"/>
      <c r="G178" s="4"/>
      <c r="H178" s="4"/>
      <c r="I178" s="4"/>
      <c r="J178" s="4"/>
      <c r="K178" s="4"/>
      <c r="L178" s="4"/>
    </row>
    <row r="179" spans="1:12" ht="29.25" customHeight="1" x14ac:dyDescent="0.25">
      <c r="A179" s="119" t="s">
        <v>149</v>
      </c>
      <c r="B179" s="120"/>
      <c r="C179" s="120"/>
      <c r="D179" s="120"/>
      <c r="E179" s="120"/>
      <c r="F179" s="120"/>
      <c r="G179" s="120"/>
      <c r="H179" s="120"/>
      <c r="I179" s="120"/>
      <c r="J179" s="120"/>
      <c r="K179" s="120"/>
      <c r="L179" s="120"/>
    </row>
    <row r="180" spans="1:12" ht="29.25" customHeight="1" x14ac:dyDescent="0.25">
      <c r="A180" s="112" t="s">
        <v>92</v>
      </c>
      <c r="B180" s="112"/>
      <c r="C180" s="112"/>
      <c r="D180" s="112"/>
      <c r="E180" s="112"/>
      <c r="F180" s="112"/>
      <c r="G180" s="112"/>
      <c r="H180" s="112"/>
      <c r="I180" s="112"/>
      <c r="J180" s="112"/>
      <c r="K180" s="112"/>
      <c r="L180" s="112"/>
    </row>
    <row r="181" spans="1:12" ht="31.5" customHeight="1" x14ac:dyDescent="0.25">
      <c r="A181" s="105" t="s">
        <v>0</v>
      </c>
      <c r="B181" s="105" t="s">
        <v>67</v>
      </c>
      <c r="C181" s="105" t="s">
        <v>1</v>
      </c>
      <c r="D181" s="105" t="s">
        <v>2</v>
      </c>
      <c r="E181" s="106" t="s">
        <v>82</v>
      </c>
      <c r="F181" s="105" t="s">
        <v>3</v>
      </c>
      <c r="G181" s="107" t="s">
        <v>117</v>
      </c>
      <c r="H181" s="105" t="s">
        <v>4</v>
      </c>
      <c r="I181" s="105" t="s">
        <v>70</v>
      </c>
      <c r="J181" s="105" t="s">
        <v>99</v>
      </c>
      <c r="K181" s="105" t="s">
        <v>119</v>
      </c>
      <c r="L181" s="105" t="s">
        <v>5</v>
      </c>
    </row>
    <row r="182" spans="1:12" x14ac:dyDescent="0.25">
      <c r="A182" s="108"/>
      <c r="B182" s="108"/>
      <c r="C182" s="108"/>
      <c r="D182" s="108"/>
      <c r="E182" s="108"/>
      <c r="F182" s="108"/>
      <c r="G182" s="108"/>
      <c r="H182" s="108"/>
      <c r="I182" s="108"/>
      <c r="J182" s="108"/>
      <c r="K182" s="108"/>
      <c r="L182" s="108"/>
    </row>
    <row r="183" spans="1:12" ht="22.5" customHeight="1" x14ac:dyDescent="0.25">
      <c r="A183" s="109" t="s">
        <v>148</v>
      </c>
      <c r="B183" s="109"/>
      <c r="C183" s="109"/>
      <c r="D183" s="109"/>
      <c r="E183" s="109"/>
      <c r="F183" s="109"/>
      <c r="G183" s="109"/>
      <c r="H183" s="109"/>
      <c r="I183" s="109"/>
      <c r="J183" s="109"/>
      <c r="K183" s="109"/>
      <c r="L183" s="109"/>
    </row>
    <row r="184" spans="1:12" ht="54.75" customHeight="1" x14ac:dyDescent="0.25">
      <c r="A184" s="110" t="s">
        <v>150</v>
      </c>
      <c r="B184" s="110"/>
      <c r="C184" s="110"/>
      <c r="D184" s="110"/>
      <c r="E184" s="110"/>
      <c r="F184" s="110"/>
      <c r="G184" s="110"/>
      <c r="H184" s="110"/>
      <c r="I184" s="110"/>
      <c r="J184" s="110"/>
      <c r="K184" s="110"/>
      <c r="L184" s="110"/>
    </row>
    <row r="185" spans="1:12" ht="90" x14ac:dyDescent="0.25">
      <c r="A185" s="65" t="s">
        <v>112</v>
      </c>
      <c r="B185" s="70"/>
      <c r="C185" s="70"/>
      <c r="D185" s="70"/>
      <c r="E185" s="70"/>
      <c r="F185" s="67">
        <v>784324</v>
      </c>
      <c r="G185" s="85">
        <v>739431</v>
      </c>
      <c r="H185" s="67">
        <v>19132507</v>
      </c>
      <c r="I185" s="67">
        <v>24360903</v>
      </c>
      <c r="J185" s="67">
        <v>12455667</v>
      </c>
      <c r="K185" s="67">
        <v>1489381</v>
      </c>
      <c r="L185" s="67">
        <f>F185+H185+I185+J185+K185</f>
        <v>58222782</v>
      </c>
    </row>
    <row r="186" spans="1:12" ht="18.75" customHeight="1" x14ac:dyDescent="0.25">
      <c r="A186" s="104" t="s">
        <v>8</v>
      </c>
      <c r="B186" s="104"/>
      <c r="C186" s="104"/>
      <c r="D186" s="104"/>
      <c r="E186" s="104"/>
      <c r="F186" s="69">
        <f>F185</f>
        <v>784324</v>
      </c>
      <c r="G186" s="69">
        <f>G185</f>
        <v>739431</v>
      </c>
      <c r="H186" s="69">
        <f t="shared" ref="H186:L186" si="17">H185</f>
        <v>19132507</v>
      </c>
      <c r="I186" s="69">
        <f t="shared" si="17"/>
        <v>24360903</v>
      </c>
      <c r="J186" s="69">
        <f t="shared" si="17"/>
        <v>12455667</v>
      </c>
      <c r="K186" s="69">
        <f>K185</f>
        <v>1489381</v>
      </c>
      <c r="L186" s="69">
        <f t="shared" si="17"/>
        <v>58222782</v>
      </c>
    </row>
    <row r="187" spans="1:12" ht="37.5" customHeight="1" x14ac:dyDescent="0.25">
      <c r="A187" s="111" t="s">
        <v>120</v>
      </c>
      <c r="B187" s="111"/>
      <c r="C187" s="111"/>
      <c r="D187" s="111"/>
      <c r="E187" s="111"/>
      <c r="F187" s="111"/>
      <c r="G187" s="111"/>
      <c r="H187" s="111"/>
      <c r="I187" s="111"/>
      <c r="J187" s="111"/>
      <c r="K187" s="111"/>
      <c r="L187" s="111"/>
    </row>
  </sheetData>
  <mergeCells count="64">
    <mergeCell ref="A145:L145"/>
    <mergeCell ref="A167:L167"/>
    <mergeCell ref="A123:L123"/>
    <mergeCell ref="A129:L129"/>
    <mergeCell ref="A130:L130"/>
    <mergeCell ref="A165:L165"/>
    <mergeCell ref="A166:L166"/>
    <mergeCell ref="A139:L139"/>
    <mergeCell ref="A140:L140"/>
    <mergeCell ref="A144:L144"/>
    <mergeCell ref="A122:L122"/>
    <mergeCell ref="A74:L74"/>
    <mergeCell ref="A78:L78"/>
    <mergeCell ref="A84:L84"/>
    <mergeCell ref="A88:L88"/>
    <mergeCell ref="A94:L94"/>
    <mergeCell ref="A100:L100"/>
    <mergeCell ref="A101:L101"/>
    <mergeCell ref="A104:L104"/>
    <mergeCell ref="A105:L105"/>
    <mergeCell ref="A117:L117"/>
    <mergeCell ref="A118:L118"/>
    <mergeCell ref="A68:L68"/>
    <mergeCell ref="A40:L40"/>
    <mergeCell ref="A41:L41"/>
    <mergeCell ref="A43:L43"/>
    <mergeCell ref="A45:L45"/>
    <mergeCell ref="A47:L47"/>
    <mergeCell ref="A49:L49"/>
    <mergeCell ref="A52:L52"/>
    <mergeCell ref="A54:L54"/>
    <mergeCell ref="A56:L56"/>
    <mergeCell ref="A59:L59"/>
    <mergeCell ref="A60:L60"/>
    <mergeCell ref="A37:L37"/>
    <mergeCell ref="A15:L15"/>
    <mergeCell ref="A17:L17"/>
    <mergeCell ref="A20:L20"/>
    <mergeCell ref="A21:L21"/>
    <mergeCell ref="A23:L23"/>
    <mergeCell ref="A25:L25"/>
    <mergeCell ref="A27:L27"/>
    <mergeCell ref="A29:L29"/>
    <mergeCell ref="A31:L31"/>
    <mergeCell ref="A33:L33"/>
    <mergeCell ref="A36:L36"/>
    <mergeCell ref="F1:L2"/>
    <mergeCell ref="A13:L13"/>
    <mergeCell ref="A4:L4"/>
    <mergeCell ref="A8:L8"/>
    <mergeCell ref="A9:L9"/>
    <mergeCell ref="A11:L11"/>
    <mergeCell ref="A6:L6"/>
    <mergeCell ref="A5:L5"/>
    <mergeCell ref="A171:L171"/>
    <mergeCell ref="A174:L174"/>
    <mergeCell ref="A175:L175"/>
    <mergeCell ref="A172:L172"/>
    <mergeCell ref="A179:L179"/>
    <mergeCell ref="A182:L182"/>
    <mergeCell ref="A183:L183"/>
    <mergeCell ref="A184:L184"/>
    <mergeCell ref="A187:L187"/>
    <mergeCell ref="A180:L180"/>
  </mergeCells>
  <pageMargins left="0.39370078740157483" right="0.43307086614173229" top="0.59055118110236227" bottom="0.47244094488188981" header="0.31496062992125984" footer="0.31496062992125984"/>
  <pageSetup paperSize="9" scale="46" fitToHeight="0"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23.01.2024 </vt:lpstr>
      <vt:lpstr>' uz 23.01.2024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2023-10-17T04:34:29Z</cp:lastPrinted>
  <dcterms:created xsi:type="dcterms:W3CDTF">2022-06-08T09:21:23Z</dcterms:created>
  <dcterms:modified xsi:type="dcterms:W3CDTF">2024-01-26T10:07:51Z</dcterms:modified>
</cp:coreProperties>
</file>