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defaultThemeVersion="124226"/>
  <xr:revisionPtr revIDLastSave="0" documentId="13_ncr:1_{C58C2DFF-A234-4BB6-A42C-3CBDFF72A0D7}" xr6:coauthVersionLast="47" xr6:coauthVersionMax="47" xr10:uidLastSave="{00000000-0000-0000-0000-000000000000}"/>
  <bookViews>
    <workbookView xWindow="-120" yWindow="-120" windowWidth="24240" windowHeight="13140" activeTab="1" xr2:uid="{00000000-000D-0000-FFFF-FFFF00000000}"/>
  </bookViews>
  <sheets>
    <sheet name="PAPILDU" sheetId="3" r:id="rId1"/>
    <sheet name="BUDŽETA IETVAROS" sheetId="4" r:id="rId2"/>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45" i="3" l="1"/>
  <c r="D44" i="3" s="1"/>
  <c r="D43" i="3" s="1"/>
  <c r="G44" i="3"/>
  <c r="G43" i="3" s="1"/>
  <c r="F44" i="3"/>
  <c r="E44" i="3"/>
  <c r="E43" i="3" s="1"/>
  <c r="F43" i="3"/>
  <c r="G28" i="3" l="1"/>
  <c r="F28" i="3"/>
  <c r="E28" i="3"/>
  <c r="D28" i="3"/>
  <c r="D27" i="3" s="1"/>
  <c r="D21" i="3" l="1"/>
  <c r="E24" i="3" l="1"/>
  <c r="F24" i="3"/>
  <c r="G24" i="3"/>
  <c r="D24" i="3"/>
  <c r="E20" i="3"/>
  <c r="E14" i="3" s="1"/>
  <c r="F20" i="3"/>
  <c r="F14" i="3" s="1"/>
  <c r="G20" i="3"/>
  <c r="G14" i="3" s="1"/>
  <c r="D20" i="3"/>
  <c r="D14" i="3" s="1"/>
  <c r="E18" i="3"/>
  <c r="F18" i="3"/>
  <c r="G18" i="3"/>
  <c r="D18" i="3"/>
  <c r="D23" i="3" l="1"/>
  <c r="D13" i="3"/>
  <c r="D10" i="3" s="1"/>
  <c r="G23" i="3"/>
  <c r="G13" i="3"/>
  <c r="G10" i="3" s="1"/>
  <c r="F23" i="3"/>
  <c r="F13" i="3"/>
  <c r="F10" i="3" s="1"/>
  <c r="E23" i="3"/>
  <c r="E13" i="3"/>
  <c r="E10" i="3" s="1"/>
  <c r="E17" i="3"/>
  <c r="G17" i="3"/>
  <c r="F17" i="3"/>
  <c r="D17" i="3"/>
  <c r="D55" i="3"/>
  <c r="D53" i="3" s="1"/>
  <c r="D54" i="3" l="1"/>
  <c r="G92" i="3"/>
  <c r="F92" i="3"/>
  <c r="E92" i="3"/>
  <c r="D92" i="3"/>
  <c r="G86" i="3"/>
  <c r="F86" i="3"/>
  <c r="E86" i="3"/>
  <c r="D86" i="3"/>
  <c r="G71" i="3"/>
  <c r="G67" i="3" s="1"/>
  <c r="G66" i="3" s="1"/>
  <c r="F71" i="3"/>
  <c r="F67" i="3" s="1"/>
  <c r="F66" i="3" s="1"/>
  <c r="E71" i="3"/>
  <c r="E67" i="3" s="1"/>
  <c r="E66" i="3" s="1"/>
  <c r="D71" i="3"/>
  <c r="D67" i="3" s="1"/>
  <c r="D66" i="3" s="1"/>
  <c r="E48" i="3" l="1"/>
  <c r="G57" i="3"/>
  <c r="G53" i="3" s="1"/>
  <c r="F57" i="3"/>
  <c r="F53" i="3" s="1"/>
  <c r="E57" i="3"/>
  <c r="E56" i="3"/>
  <c r="D50" i="3"/>
  <c r="G49" i="3"/>
  <c r="G47" i="3" s="1"/>
  <c r="F49" i="3"/>
  <c r="F47" i="3" s="1"/>
  <c r="D49" i="3"/>
  <c r="E47" i="3"/>
  <c r="D47" i="3" l="1"/>
  <c r="E53" i="3"/>
  <c r="E54" i="3"/>
  <c r="F48" i="3"/>
  <c r="G54" i="3"/>
  <c r="D48" i="3"/>
  <c r="F54" i="3"/>
  <c r="G40" i="3"/>
  <c r="G37" i="3" s="1"/>
  <c r="G48" i="3"/>
  <c r="F40" i="3"/>
  <c r="F37" i="3" s="1"/>
  <c r="D40" i="3" l="1"/>
  <c r="D37" i="3" s="1"/>
  <c r="E40" i="3"/>
  <c r="E37" i="3" s="1"/>
  <c r="G24" i="4" l="1"/>
  <c r="F24" i="4"/>
  <c r="E24" i="4"/>
  <c r="D24" i="4"/>
  <c r="G22" i="4"/>
  <c r="F22" i="4"/>
  <c r="E22" i="4"/>
  <c r="D22" i="4"/>
  <c r="G20" i="4"/>
  <c r="F20" i="4"/>
  <c r="E20" i="4"/>
  <c r="D20" i="4"/>
  <c r="D19" i="4" l="1"/>
  <c r="D18" i="4" s="1"/>
  <c r="D12" i="4" s="1"/>
  <c r="D11" i="4" s="1"/>
  <c r="E19" i="4"/>
  <c r="E18" i="4" s="1"/>
  <c r="E12" i="4" s="1"/>
  <c r="E11" i="4" s="1"/>
  <c r="F19" i="4"/>
  <c r="F18" i="4" s="1"/>
  <c r="F12" i="4" s="1"/>
  <c r="F11" i="4" s="1"/>
  <c r="G19" i="4"/>
  <c r="G18" i="4" s="1"/>
  <c r="G12" i="4" s="1"/>
  <c r="G11" i="4" s="1"/>
</calcChain>
</file>

<file path=xl/sharedStrings.xml><?xml version="1.0" encoding="utf-8"?>
<sst xmlns="http://schemas.openxmlformats.org/spreadsheetml/2006/main" count="212" uniqueCount="110">
  <si>
    <t>EKK</t>
  </si>
  <si>
    <t>Apraksts</t>
  </si>
  <si>
    <t>Aprēķins</t>
  </si>
  <si>
    <t>turpmāk katru gadu</t>
  </si>
  <si>
    <t xml:space="preserve">Pamatojums </t>
  </si>
  <si>
    <t>EKK 2000</t>
  </si>
  <si>
    <t>2023. gadā</t>
  </si>
  <si>
    <t>Preces un pakalpojumi</t>
  </si>
  <si>
    <t>papildu nepieciešamo izdevumu aprēķins</t>
  </si>
  <si>
    <t>budžeta ietvaros plānotais finansējums</t>
  </si>
  <si>
    <t>2024. gadā</t>
  </si>
  <si>
    <t xml:space="preserve">2025. gadā </t>
  </si>
  <si>
    <t>Tieslietu ministrija</t>
  </si>
  <si>
    <t>Ieslodzījuma vietu pārvalde</t>
  </si>
  <si>
    <t>apakšprogramma 04.01.00 “Ieslodzījuma vietas”</t>
  </si>
  <si>
    <t>PAVISAM:</t>
  </si>
  <si>
    <t>EKK 1000</t>
  </si>
  <si>
    <t xml:space="preserve">Atlīdzība </t>
  </si>
  <si>
    <t xml:space="preserve">Preces un pakalpojumi </t>
  </si>
  <si>
    <t>EKK 5000</t>
  </si>
  <si>
    <t>Pamatkapitāla veidošana</t>
  </si>
  <si>
    <t>EKK 7000</t>
  </si>
  <si>
    <t>Transferti, starptautiskā sadarbība</t>
  </si>
  <si>
    <t>Atlīdzība</t>
  </si>
  <si>
    <t>EKK 1100</t>
  </si>
  <si>
    <t xml:space="preserve">Atalgojums </t>
  </si>
  <si>
    <t>EKK 1110</t>
  </si>
  <si>
    <t xml:space="preserve"> Mēnešalga </t>
  </si>
  <si>
    <t>EKK 1116</t>
  </si>
  <si>
    <t>Mēnešalga amatpersonām ar speciālajām dienesta pakāpēm</t>
  </si>
  <si>
    <t>EKK 1140</t>
  </si>
  <si>
    <t xml:space="preserve"> Piemaksas prēmijas un naudas balvas </t>
  </si>
  <si>
    <t>EKK 1143</t>
  </si>
  <si>
    <t>Piemaksas par speciālo dienesta pakāpi un diplomātisko rangu</t>
  </si>
  <si>
    <t>EKK 1200</t>
  </si>
  <si>
    <t>Darba devēja valsts sociālās apdrošināšanas obligātās iemaksas, pabalsti un kompensācijas</t>
  </si>
  <si>
    <t>EKK 1210</t>
  </si>
  <si>
    <t>Darba devēja valsts sociālās apdrošināšanas obligātās iemaksas</t>
  </si>
  <si>
    <t>VSIA "Latvijas Vēstnesis"</t>
  </si>
  <si>
    <t>Iekšzemes un ārzemju komandējumi publicējamā satura nodrošināšanai</t>
  </si>
  <si>
    <t>EKK 1221</t>
  </si>
  <si>
    <t>Darba devēja pabalsti un kompensācijas, no kuriem aprēķina iedzīvotāju ienākuma nodokli un valsts sociālās apdrošināšanas obligātās iemaksas</t>
  </si>
  <si>
    <t>EKK 1227</t>
  </si>
  <si>
    <t>Darba devēja izdevumi veselības, dzīvības un nelaimes gadījumu apdrošināšanai</t>
  </si>
  <si>
    <t>….</t>
  </si>
  <si>
    <t>…</t>
  </si>
  <si>
    <t>Nav attiecināms</t>
  </si>
  <si>
    <t>Tiesu administrācija</t>
  </si>
  <si>
    <t>budžeta apakšprogramma 09.07.00 “Oficiālās publikācijas un tiesiskās informācijas nodrošināšana”</t>
  </si>
  <si>
    <t>Valsts valodas centrs</t>
  </si>
  <si>
    <t>Moneyval tulkošanai esošais finansējums 
28800 euro *20%=5760 euro</t>
  </si>
  <si>
    <t>Pēdējo mēnešu laikā Latvijā strauji aug inflācija, kas ietekmē arī tulkošanas pakalpojumu cenas. Latvijas Tulku un tulkotāju biedrība (LTTB) veica anonīmu tulkotāju aptauju par darba apstākļiem nozarē un pēc centra lūguma dalījās ar aptaujas rezultātiem. Tajā piedalījās 107 respondenti, kuri, atbildot uz jautājumu, vai viņi plāno celt pakalpojumu cenas, 58,9 % atbildēja ar jā vai drīzāk jā. Arī atsevišķi centra tulkošanas pakalpojumu sniedzēji ir vērsušies centrā ar brīdinājumu, ka ir plānots celt cenas par 1 EUR par 1 lapu. Tātad tulkošanas un rediģēšanas izmaksas palielināsies par 2 EUR par lapu, kas vidēji veido aptuveni 20% cenu kāpumu.</t>
  </si>
  <si>
    <t>28800 euro (1600 st. lpp.*18 euro) * 20% izmaksu pieaugums =5 760 euro</t>
  </si>
  <si>
    <t>iesaistīta IeVP Drošības daļas priekšnieka amatalga 1905 euro mēnesī, stundas likme gadā (1905*12)/2012=11.361 euro, plānots darba stundu skaits konkrētā pasākumā 2023.g. un turpmāk- 252 stundas gadā (katru darba dienu 1 stunda) 11.361*252=2862.97 euro</t>
  </si>
  <si>
    <t>iesaistīta IeVP Drošības daļas priekšnieka speciāla dienesta pakāpe 120 euro mēnesī, stundas likme gadā (120*12)/2012=0.715 euro, plānots darba stundu skaits konkrētā pasākumā 2023.g. un turpmāk - 252 stundas gadā (katru darba dienu 1 stunda). 0.715*252=180.18 euro</t>
  </si>
  <si>
    <t>iesaistīta IeVP Drošības daļas priekšnieka amatalgas daļa 2862.97 + speciāla dienesta pakāpe 180.18 = 3043.15 * 23.59% (DD VSAOI) = 717.88 euro</t>
  </si>
  <si>
    <t>Subsīdijas un dotācijas</t>
  </si>
  <si>
    <t>EKK 3000</t>
  </si>
  <si>
    <t>Pakalpojumi:</t>
  </si>
  <si>
    <t>EKK 2250</t>
  </si>
  <si>
    <t>Informācijas tehnoloģiju pakalpojumi</t>
  </si>
  <si>
    <t>budžeta apakšprogramma 03.01.00 “Tiesu administrēšana”</t>
  </si>
  <si>
    <t>Latvijas Republikas Uzņēmumu reģistrs</t>
  </si>
  <si>
    <t>Licences, koncesijas un patenti, preču zīmes un līdzīgas tiesības</t>
  </si>
  <si>
    <t xml:space="preserve">2023.g. 624 cilvēkstundas x 54.45 EUR/ cilvēkstundā; 2024.g. un turpmāk 85 cilvēkstundas x 54.45 EUR/cilvēkstundā </t>
  </si>
  <si>
    <t>Uzņēmumu reģistra informācijas sistēmas, tajā skaitā reģistrācijas e-pakalpojumu, datu izplatīšanas servisu un informācijas tīmekļvietņu pielāgošana (Saskaņā ar likuma "Grozījumi Komerclikumā" (Nr 1272/Lp13) anotācijā minēto finansējums 26 136 euro apmērā tiks nodrošināts UR budžeta ietvaros)</t>
  </si>
  <si>
    <t xml:space="preserve"> 198 cilvēkstundas x 54.45 EUR/ cilvēkstundā</t>
  </si>
  <si>
    <t xml:space="preserve">datu apstrādes risinājuma izveidi Uzņēmumu reģistra informācijas sistēmā (turpmāk – URIS) , Pārrobežu datu apmaiņas Eiropas Centrālās platformas diskvalificēto direktoru un URIS risinājuma –integrāciju izstrādi,  integrāciju izstrādi ar Valsts ieņēmumu dienesta uzturēto riska personu sarakstu un Sodu reģistru  </t>
  </si>
  <si>
    <t xml:space="preserve">438 cilvēkstundas x 54,45 EUR/cilvēkstundā </t>
  </si>
  <si>
    <t>364 cilvēkstundas x 54,45 EUR/cilvēkstundā</t>
  </si>
  <si>
    <t>UR IS pielāgojumiem reģistrācijas modulī, datubāzē, E-pakalpojumā, datu izplatīšanas servisos un datu apmaiņas servisos ar VID</t>
  </si>
  <si>
    <t>2024.g. 63 cilvēkstundas x 54,45 EUR/cilvēkstundā. 2025.g. un turpmāk 81 cilvēkstundas x 54,45 EUR/cilvēkstundā</t>
  </si>
  <si>
    <t>UR IS pielāgojumiem reģistrācijas modulī, datubāzē, E-pakalpojumā, datu izplatīšanas servisos un datu apmaiņas servisos</t>
  </si>
  <si>
    <t>budžeta apakšprogramma 06.01.00 “Juridisko personu reģistrācija”</t>
  </si>
  <si>
    <t>Atalgojums:
1) Projekta vadītājs – satura plānotājs (1 slodze)
2 000 EUR*1*12 = 24 000 EUR;
2) Literārais redaktors LV portālā (0,5 slodzes)                                                                             1 600*0,5*12 = 9 600 EUR; 
3) Vizuālā satura redaktors LV portālā (0,5 slodzes)
1 600 EUR*0,5*12 = 9 600 EUR; 
4) Žurnāla “Jurista Vārds” redakcijas atalgojums par žurnāla tematisko izdevumu
8 darbinieki*794 EUR = 6 352 EUR.</t>
  </si>
  <si>
    <t>1) Autoratlīdzības LV portāla darbiniekiem
120 rakstu* 250 EUR= 30 000 EUR;    
2) Autoratlīdzību fonds žurnāla “Jurista Vārds” tematiskajam izdevumam ārštata autoriem
3 300 EUR.</t>
  </si>
  <si>
    <t xml:space="preserve">Obligātās sociālās apdrošināšanas iemaksas darba devēja daļa 23,59 % ((49 552 EUR + 30 000 EUR) * 23,59%) (izņemot ārštata autorus) </t>
  </si>
  <si>
    <t>1) sociālo mēdiju abonēšanas maksa
300*12 = 3 600 EUR;
2) animāciju sagatavošana
4x1500 = 6 000 EUR;
3) Žurnāla tematiskā numura izdošana vienu reizi gadā
1 900 eksemplāri /pēc izcenojuma/4 500 EUR.</t>
  </si>
  <si>
    <t>1.tabula</t>
  </si>
  <si>
    <t>2.tabula</t>
  </si>
  <si>
    <t>budžeta apakšprogramma 09.01.00 “Valsts valodas aizsardzība”</t>
  </si>
  <si>
    <t xml:space="preserve"> KOPĀ:</t>
  </si>
  <si>
    <t>Precizēts TIS un EMUS integrācija ar Sankciju reģistru</t>
  </si>
  <si>
    <t>EKK2250</t>
  </si>
  <si>
    <t xml:space="preserve">Precizēts  Integrācijas darbi 1074,38 c/s x 50 EUR +PVN
</t>
  </si>
  <si>
    <t>Latvija pašlaik vēl strādā pie Pārstrukturēšanas un maksātnespējas direktīvas (direktīva 2019/1023) ieviešanas. Tās pilnvērtīgai ieviešanai ir nepieciešami tai skaitā EMUS un TIS pielāgojumi, lai Latvija būtu izpildījusi tās saistības pret Eiropas Savienību. Ņemot vērā direktīvas ieviešanas termiņu (2022. gada 17. jūlijs), tās ieviešana ir nosakāma par prioritāti, kā rezultātā nepieciešams pārskatīt un optimizēt citu veicamo pasākumu izpildes laiku.
Turklāt jāatzīmē, ka pasākuma izpildi varētu ietekmēt Uzņēmumu reģistra plānotās aktivitātes saistībā ar sankciju pazīmes reģistrēšanu pie tā reģistru subjektiem. Nav šaubu, ka jebkura sankcionētas personas identificēšana paredz kombinētu pieeju – dažādu rīku pielietošanu un katra paša veicamu izpēti. Arīdzan norādāms, ka Uzņēmumu reģistra rīks, kā tas plānots pašlaik, aptvertu tikai Latvijā reģistrētas juridiskās personas. Tātad daļa no potenciālajām sankcionētajām personām netiks pirmšķietami identificēta ar šo rīku. Tādējādi arī risinājums šajā integrācijā būtu jāparedz kombinēts, lai nodrošinātu, ka integrētā funkcionalitāte sniedz pēc iespējas plašāku sākotnējo signālu par sankcionētas personas iesaisti.
Tā kā pasākums nav zaudējis tā aktualitāti, tad to ir nepieciešams pārcelt uz nākamo periodu. Pasākuma izpildei nepieciešamais finansējums saglabājams iepriekš noteiktajā apmērā (65 000 euro 2023. gadā TM (TA)), lai sankciju reģistru integrētu TIS un EMUS, kas nodrošina sistēmu lietotājiem iespēju pārbaudīt personu atrašanos reģistrā.</t>
  </si>
  <si>
    <t>Jānorāda, ka vēl norit darbs pie attiecīgo Ministru kabineta noteikumu izstrādes, kas ir būtisks faktors EMUS un TIS pielāgošanai. Turklāt noteikumu saturs ir tieši atkarīgs no izstrādātajiem grozījumiem Civilprocesa likumā (TAP reģ. Nr. 22-TA-1802). Ņemot vērā abu valsts informācijas sistēmu pielāgošanai nepieciešamo laiku, kā arī citu pielāgojumu nepieciešamību, nav iespējams nodrošināt tehniskos pielāgojumus 2022. gada ietvarā. 
Tāpat jānorāda, ka Latvija pašlaik vēl strādā pie Pārstrukturēšanas un maksātnespējas direktīvas (direktīva 2019/1023) ieviešanas. Tās pilnvērtīgai ieviešanai ir nepieciešami tai skaitā EMUS un TIS pielāgojumi, lai Latvija būtu izpildījusi tās saistības pret Eiropas Savienību. Ņemot vērā direktīvas ieviešanas termiņu (2022. gada 17. jūlijs), tās ieviešana ir nosakāma par prioritāti, kā rezultātā nepieciešams pārskatīt un optimizēt citu veicamo pasākumu izpildes laiku.
Tā kā pasākums nav zaudējis tā aktualitāti, tad to ir nepieciešams pārcelt uz nākamo periodu. Pasākuma izpildei nepieciešamais finansējums saglabājams iepriekš noteiktajā apmērā (108 433 euro 2023. gadā, 8 504 euro 2024. gadā un turpmāk ik gadu TM (TA)), lai nodrošinātu Kredītiestāžu likuma 131.1 panta trešajā daļā noteikto Ministru kabineta noteikumu pieņemšanu un ieviešanu, veicot nepieciešamās izmaiņas EMUS un TIS.</t>
  </si>
  <si>
    <r>
      <t xml:space="preserve">Sistēmas pielāgošanas izmaksām 2023. gadā ir nepieciešams papildus finansējums kapitālajiem izdevumiem 108 433 euro, tai skaitā,
1) Sistēmas papildinājumu izstrādei nepieciešamas 560 cilvēkstundas x 35 euro (vidējās speciālistu 1 cilvēkstundas izmaksas) = 19 600 euro, neieskaitot pievienotās vērtības nodokli (turpmāk-PVN). Izmaksas kopā, ieskaitot PVN ir 23 716 euro (19 600 x 1,21);
2) jauna lietas paveida izveidei tiesu informatīvajā sistēmā kredītiestāžu maksātnespējas lietu reģistrēšanai, administratoru izvēles sistēmas izveidei kredītiestāžu maksātnespējas lietām, tīmekļpakalpes izstrādei datu apmaiņai starp tiesu informatīvo sistēmu un sistēmu kredītiestāžu maksātnespējas lietām ir nepieciešamas 1667 cilvēkstundas x 42 euro (vidējās speciālistu 1 cilvēkstundas izmaksas ) =70 014 euro, neieskaitot PVN. Izmaksas kopā, ieskaitot PVN ir 84 717 euro (70 014 x 1,21)
</t>
    </r>
    <r>
      <rPr>
        <b/>
        <sz val="8"/>
        <color theme="1"/>
        <rFont val="Times New Roman"/>
        <family val="1"/>
        <charset val="186"/>
      </rPr>
      <t>Finansējums sistēmas uzturēšanai piešķirts atbilstoši MK 2022.gada 22.februāra rīkojumam Nr. 122 (2023.gadam un turpmāk ik gadu 8 504 euro).
Tādējādi uzturēšanai piešķirtais finansējums 8 504 euro apmērā no 2023. gadā tiks novirzīt sistēmas pielāgošanas izmaksu segšanai. Papildu sistēmas pielāgošanas izmaksām nepieciešams finansējums 99 929 euro (108 433 euro - 8 504 euro).</t>
    </r>
  </si>
  <si>
    <t>Tiesu informatīvās sistēmas (TIS) papildinājumu izstrādei nepieciešamo cilvēkstundu (c/h) skaits ir 2222,23.c/h, vienas c/h izmaksas saskaņā ar noslēgto TIS uzturēšanas līgumu ir 45 EUR, neieskaitot pievienotās vērtības nodokli (PVN) 21%.. 2222,23 c/h x 45 EUR/1 c/h x 1,21 PVN = 
121 000 EUR</t>
  </si>
  <si>
    <t>UR IS pielāgojumiem reģistrācijas modulī, datubāzē, datu izplatīšanas servisos un datu apmaiņas servisos ar Latvijas Vēstnesi</t>
  </si>
  <si>
    <r>
      <t xml:space="preserve">Nepieciešams finansējums sistēmu uzturēšanai – sistēmu papildinājumiem un kļūdu novēršanai.
</t>
    </r>
    <r>
      <rPr>
        <b/>
        <sz val="8"/>
        <color theme="1"/>
        <rFont val="Times New Roman"/>
        <family val="1"/>
        <charset val="186"/>
      </rPr>
      <t>Finansējums uzturēšanai piešķirts atbilstoši MK 2022.gada 22.februāra rīkojumam Nr. 122 (2023.gadam un turpmāk ik gadu 8 504 euro)
Tādejādi uzturēšanas izmaksas 8 504 euro apmērā no 2024. gada tiks nodrošinātas piešķirtā finansējuma ietvaros.</t>
    </r>
    <r>
      <rPr>
        <sz val="8"/>
        <color theme="1"/>
        <rFont val="Times New Roman"/>
        <family val="1"/>
        <charset val="186"/>
      </rPr>
      <t xml:space="preserve">
Provizoriskās uzturēšanas izmaksas gadā 8 504 euro, tai skaitā:
1) sistēma –  58 cilvēkstundas x 35 euro (1 cilvēkstunda) = 2030 + PVN 21 % = 2456 euro;
2) tiesu informatīvā sistēma – 119 cilvēkstundas x 42 euro (1 cilvēkstunda)=4998 + PVN 21 % = 6048 euro.</t>
    </r>
  </si>
  <si>
    <r>
      <t>3.6. Pārskatīt UKI kapacitāti, resursus un tehnoloģiskās iespējas, lai nodrošinātu, ka tās spēj adekvāti uzraudzīt subjektu spējas pārvaldīt NILLTPF riskus, kas saistīti ar jauno tehnoloģiju izmantošanu.
3.6.2. Veiktas izmaiņas EMUS un TIS, lai nodrošinātu Kredītiestāžu likuma 131.</t>
    </r>
    <r>
      <rPr>
        <b/>
        <vertAlign val="superscript"/>
        <sz val="8"/>
        <color theme="1"/>
        <rFont val="Times New Roman"/>
        <family val="1"/>
        <charset val="186"/>
      </rPr>
      <t>1</t>
    </r>
    <r>
      <rPr>
        <b/>
        <sz val="8"/>
        <color theme="1"/>
        <rFont val="Times New Roman"/>
        <family val="1"/>
        <charset val="186"/>
      </rPr>
      <t xml:space="preserve"> pantā noteiktās  kredītiestādes administratoru automatizētās atlases ieviešanu kredītiestādes maksātnespējas procesā.</t>
    </r>
  </si>
  <si>
    <t>4.10. Izstrādāt vienotu tīmekļa vietni personu, pret kurām noteiktas sankcijas, kā arī noteikto ierobežojumu skrīningam.
Sankciju reģistrs integrēts TIS un EMUS, kas nodrošina sistēmu lietotājiem iespēju pārbaudīt personu atrašanos reģistrā.</t>
  </si>
  <si>
    <t>1.9. Nodrošināt informācijas atspoguļojumu  informatīvajā telpā par NILLTPFN tiesībpolitiku, tai skaitā regulējuma piemērošanas jautājumiem. Veicināt izpratni sabiedrībā par NILLTPFN nepieciešamību un nozīmi. 
1.9.1. Nodrošināts informācijas atspoguļojums informatīvajā telpā par NILLTPFN tiesībpolitiku, aktualitātēm, tai skaitā regulējuma piemērošanas jautājumiem sistematizētā veidā vienuviet (atlases iespēja pēc iestādes, autora, tēmas) LV portāla satura kanālā par NILLTPFN jautājumiem (iepriekšējais nosaukums “Moneyval”).
1.9.2. Tiek veicināta izpratne sabiedrībā par NILLTPFN nepieciešamību un nozīmi.
1.9.3. Sagatavots un izdots „Jurista Vārds”  tematiskais žurnāls  par NILLTPFN jomas tiesībpolitikas un tiesību piemērošanas jautājumiem.</t>
  </si>
  <si>
    <t>5.5.. KOPĀ:</t>
  </si>
  <si>
    <t>KOPĀ:</t>
  </si>
  <si>
    <t>5.2.2.2. KOPĀ:</t>
  </si>
  <si>
    <t>5.5. Pielāgot UR informācijas sistēmas akcionāru reģistra ieviešanai un akciju reģistrācijai.</t>
  </si>
  <si>
    <t>5.2. Nodrošināt NVO sektora lielāku caurskatāmību, vienlaikus radot iespēju korekti monitorēt sektora NILLTPF riskus.
5.2.2.2. Pielāgotas UR IS, lai ieviestu tehnisko risinājumu, lai UR varētu nodrošināt NVO darbības jomu atklāšanas prasības, proti, NVO darbības jomu klasifikatora reģistrācija; vienkāršotās likvidācijas piemērošana tām NVO, kuras praktiski savu darbību neveic.</t>
  </si>
  <si>
    <t>1.9. Nodrošināt informācijas atspoguļojumu  informatīvajā telpā par NILLTPFN tiesībpolitiku, tai skaitā regulējuma piemērošanas jautājumiem. Veicināt izpratni sabiedrībā par NILLTPFN nepieciešamību un nozīmi. 
1.9.4. Būtiskākie NILLTPFN jomas normatīvie akti un citi dokumenti ir pieejami tulkoti uz un no angļu vai citas nepieciešamās valodas tam piešķirtā finansējuma apmērā.</t>
  </si>
  <si>
    <t>7.8. Uzsākt sadarbību ar FID ieslodzīto finanšu plūsmas analīzes ietvaros.</t>
  </si>
  <si>
    <t>7.9. E-lietas platformas dalībnieku informācijas sistēmu izvietotu lielapjoma materiālu atskaņošanas funkcijas (komponentes) izstrāde un integrācija TIS, ProIS, izmantojot E-lietas platformu.</t>
  </si>
  <si>
    <t>LATVIJAS NACIONĀLĀ NILLTPF RISKU NOVĒRTĒJUMĀ IDENTIFICĒTO RISKU MAZINOŠO PASĀKUMU PRIEKŠLIKUMI 7.4.1. apakšpunkts. 
Lai spētu ātri un efektīvi iesaistītie procesa virzītāji piekļūt un skatīt lielapjoma failus (video/audio) no sistēmas uz sistēmu ir nepieciešams izstrādāt E-lietas platformas dalībnieku informācijas sistēmu izvietotu lielapjoma materiālu atskaņošanas funkciju (komponenti) un risinājuma integrāciju TIS, ProIS, izmantojot E-lietas platformu.</t>
  </si>
  <si>
    <t>5.4. Nodrošināt UR reģistru modernizāciju, pilnveidojot uz risku novērtējumu balstīto pieeju attiecībā uz PLG informācijas pārbaudi reģistrācijas procesā.</t>
  </si>
  <si>
    <t>5.4. KOPĀ:</t>
  </si>
  <si>
    <t>Nemateriālo ieguldījumu izveidošana</t>
  </si>
  <si>
    <t xml:space="preserve">Uzņēmumu reģistrācijas pakalpojumu digitālā transformācija un pārrobežu pieejamība, Iepirkuma ID UR2020/9, 6230 cilvēkstundas x 72,60 EUR/cilvēkstundā </t>
  </si>
  <si>
    <t>Projekta Uzņēmumu reģistrācijas pakalpojumu digitālā transformācija un pārrobežu pieejamība sadardzinājums</t>
  </si>
  <si>
    <t xml:space="preserve"> 5. pielikums 
Pasākumu plānam noziedzīgi iegūtu līdzekļu legalizācijas, terorisma un proliferācijas finansēšanas novēršanai 2023.–2025. gadam</t>
  </si>
  <si>
    <t>5. pielikums 
Pasākumu plānam noziedzīgi iegūtu līdzekļu legalizācijas, terorisma un proliferācijas finansēšanas novēršanai 2023.–2025. 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</si>
</sst>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8" x14ac:knownFonts="1">
    <font>
      <sz val="11"/>
      <color theme="1"/>
      <name val="Calibri"/>
      <family val="2"/>
      <scheme val="minor"/>
    </font>
    <font>
      <b/>
      <sz val="12"/>
      <color theme="1"/>
      <name val="Times New Roman"/>
      <family val="1"/>
      <charset val="186"/>
    </font>
    <font>
      <sz val="12"/>
      <color theme="1"/>
      <name val="Times New Roman"/>
      <family val="1"/>
      <charset val="186"/>
    </font>
    <font>
      <sz val="8"/>
      <color theme="1"/>
      <name val="Times New Roman"/>
      <family val="1"/>
      <charset val="186"/>
    </font>
    <font>
      <b/>
      <sz val="8"/>
      <color theme="1"/>
      <name val="Times New Roman"/>
      <family val="1"/>
      <charset val="186"/>
    </font>
    <font>
      <sz val="11"/>
      <color theme="1"/>
      <name val="Times New Roman"/>
      <family val="1"/>
      <charset val="186"/>
    </font>
    <font>
      <sz val="10"/>
      <name val="Arial"/>
      <family val="2"/>
      <charset val="186"/>
    </font>
    <font>
      <b/>
      <sz val="8"/>
      <color rgb="FFFF0000"/>
      <name val="Times New Roman"/>
      <family val="1"/>
      <charset val="186"/>
    </font>
    <font>
      <sz val="11"/>
      <color theme="1"/>
      <name val="Calibri"/>
      <family val="2"/>
      <scheme val="minor"/>
    </font>
    <font>
      <b/>
      <sz val="11"/>
      <color theme="1"/>
      <name val="Calibri"/>
      <family val="2"/>
      <charset val="186"/>
      <scheme val="minor"/>
    </font>
    <font>
      <b/>
      <sz val="11"/>
      <color theme="1"/>
      <name val="Times New Roman"/>
      <family val="1"/>
      <charset val="186"/>
    </font>
    <font>
      <sz val="8"/>
      <color indexed="8"/>
      <name val="Times New Roman"/>
      <family val="1"/>
      <charset val="186"/>
    </font>
    <font>
      <sz val="8"/>
      <name val="Times New Roman"/>
      <family val="1"/>
      <charset val="186"/>
    </font>
    <font>
      <sz val="8"/>
      <color theme="1"/>
      <name val="Calibri"/>
      <family val="2"/>
      <scheme val="minor"/>
    </font>
    <font>
      <b/>
      <sz val="8"/>
      <name val="Times New Roman"/>
      <family val="1"/>
      <charset val="186"/>
    </font>
    <font>
      <b/>
      <vertAlign val="superscript"/>
      <sz val="8"/>
      <color theme="1"/>
      <name val="Times New Roman"/>
      <family val="1"/>
      <charset val="186"/>
    </font>
    <font>
      <sz val="8"/>
      <color rgb="FF414142"/>
      <name val="Times New Roman"/>
      <family val="1"/>
      <charset val="186"/>
    </font>
    <font>
      <b/>
      <sz val="8"/>
      <color rgb="FF414142"/>
      <name val="Times New Roman"/>
      <family val="1"/>
      <charset val="186"/>
    </font>
  </fonts>
  <fills count="7">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bgColor indexed="64"/>
      </patternFill>
    </fill>
  </fills>
  <borders count="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6" fillId="0" borderId="0"/>
    <xf numFmtId="43" fontId="8" fillId="0" borderId="0" applyFont="0" applyFill="0" applyBorder="0" applyAlignment="0" applyProtection="0"/>
    <xf numFmtId="0" fontId="6" fillId="0" borderId="0"/>
  </cellStyleXfs>
  <cellXfs count="95">
    <xf numFmtId="0" fontId="0" fillId="0" borderId="0" xfId="0"/>
    <xf numFmtId="0" fontId="5" fillId="0" borderId="0" xfId="0" applyFont="1"/>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xf>
    <xf numFmtId="3" fontId="4" fillId="2" borderId="1" xfId="0" applyNumberFormat="1" applyFont="1" applyFill="1" applyBorder="1" applyAlignment="1">
      <alignment horizontal="right" vertical="center"/>
    </xf>
    <xf numFmtId="0" fontId="4" fillId="3" borderId="1" xfId="0" applyFont="1" applyFill="1" applyBorder="1" applyAlignment="1">
      <alignment vertical="center" wrapText="1"/>
    </xf>
    <xf numFmtId="0" fontId="3" fillId="0" borderId="1" xfId="0" applyFont="1" applyBorder="1" applyAlignment="1">
      <alignment vertical="center" wrapText="1"/>
    </xf>
    <xf numFmtId="0" fontId="0" fillId="0" borderId="1" xfId="0" applyBorder="1"/>
    <xf numFmtId="0" fontId="4" fillId="3" borderId="1" xfId="0" applyFont="1" applyFill="1" applyBorder="1" applyAlignment="1">
      <alignment horizontal="center" vertical="center" wrapText="1"/>
    </xf>
    <xf numFmtId="0" fontId="3" fillId="0" borderId="1" xfId="0" applyFont="1" applyBorder="1" applyAlignment="1">
      <alignment horizontal="righ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vertical="center" wrapText="1"/>
    </xf>
    <xf numFmtId="3"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right" vertical="center"/>
    </xf>
    <xf numFmtId="3" fontId="3" fillId="2" borderId="1" xfId="0" applyNumberFormat="1" applyFont="1" applyFill="1" applyBorder="1" applyAlignment="1">
      <alignment vertical="center" wrapText="1"/>
    </xf>
    <xf numFmtId="3" fontId="0" fillId="0" borderId="0" xfId="0" applyNumberFormat="1"/>
    <xf numFmtId="0" fontId="7" fillId="4" borderId="1" xfId="0" applyFont="1" applyFill="1" applyBorder="1" applyAlignment="1">
      <alignment horizontal="center" vertical="center" wrapText="1"/>
    </xf>
    <xf numFmtId="3" fontId="4" fillId="4" borderId="1" xfId="0" applyNumberFormat="1" applyFont="1" applyFill="1" applyBorder="1" applyAlignment="1">
      <alignment horizontal="center" vertical="center" wrapText="1"/>
    </xf>
    <xf numFmtId="3" fontId="4" fillId="3" borderId="1" xfId="0" applyNumberFormat="1" applyFont="1" applyFill="1" applyBorder="1" applyAlignment="1">
      <alignment horizontal="right" vertical="center"/>
    </xf>
    <xf numFmtId="0" fontId="7" fillId="3" borderId="1" xfId="0" applyFont="1" applyFill="1" applyBorder="1" applyAlignment="1">
      <alignment horizontal="right" vertical="center"/>
    </xf>
    <xf numFmtId="0" fontId="3" fillId="3" borderId="1" xfId="0" applyFont="1" applyFill="1" applyBorder="1" applyAlignment="1">
      <alignment vertical="center"/>
    </xf>
    <xf numFmtId="0" fontId="3" fillId="3" borderId="1" xfId="0" applyFont="1" applyFill="1" applyBorder="1" applyAlignment="1">
      <alignment vertical="center" wrapText="1"/>
    </xf>
    <xf numFmtId="0" fontId="3" fillId="0" borderId="1" xfId="0" applyFont="1" applyBorder="1" applyAlignment="1">
      <alignment horizontal="center" vertical="center" wrapText="1"/>
    </xf>
    <xf numFmtId="3" fontId="4" fillId="0" borderId="1" xfId="0" applyNumberFormat="1" applyFont="1" applyBorder="1" applyAlignment="1">
      <alignment horizontal="right" vertical="center"/>
    </xf>
    <xf numFmtId="0" fontId="4" fillId="0" borderId="1" xfId="0" applyFont="1" applyBorder="1" applyAlignment="1">
      <alignment horizontal="right" vertical="center"/>
    </xf>
    <xf numFmtId="0" fontId="7" fillId="0" borderId="1" xfId="0" applyFont="1" applyBorder="1" applyAlignment="1">
      <alignment horizontal="right" vertical="center"/>
    </xf>
    <xf numFmtId="0" fontId="3" fillId="0" borderId="1" xfId="0" applyFont="1" applyBorder="1" applyAlignment="1">
      <alignment horizontal="justify" vertical="center" wrapText="1"/>
    </xf>
    <xf numFmtId="0" fontId="3" fillId="0" borderId="1" xfId="0" applyFont="1" applyBorder="1" applyAlignment="1">
      <alignment horizontal="right" vertical="center"/>
    </xf>
    <xf numFmtId="0" fontId="7"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3" fontId="7" fillId="3" borderId="1" xfId="0" applyNumberFormat="1" applyFont="1" applyFill="1" applyBorder="1" applyAlignment="1">
      <alignment horizontal="right" vertical="center"/>
    </xf>
    <xf numFmtId="3" fontId="3" fillId="0" borderId="1" xfId="0" applyNumberFormat="1" applyFont="1" applyBorder="1" applyAlignment="1">
      <alignment horizontal="right" vertical="center"/>
    </xf>
    <xf numFmtId="3" fontId="7" fillId="0" borderId="1" xfId="0" applyNumberFormat="1" applyFont="1" applyBorder="1" applyAlignment="1">
      <alignment horizontal="right" vertical="center"/>
    </xf>
    <xf numFmtId="0" fontId="3" fillId="0" borderId="1" xfId="0" applyFont="1" applyBorder="1" applyAlignment="1">
      <alignment wrapText="1"/>
    </xf>
    <xf numFmtId="3" fontId="0" fillId="0" borderId="1" xfId="0" applyNumberFormat="1" applyBorder="1"/>
    <xf numFmtId="3" fontId="3" fillId="2" borderId="1" xfId="0" applyNumberFormat="1" applyFont="1" applyFill="1" applyBorder="1" applyAlignment="1">
      <alignment horizontal="left" vertical="center" wrapText="1"/>
    </xf>
    <xf numFmtId="0" fontId="10" fillId="0" borderId="0" xfId="0" applyFont="1"/>
    <xf numFmtId="3" fontId="3" fillId="0" borderId="1" xfId="0" applyNumberFormat="1" applyFont="1" applyBorder="1"/>
    <xf numFmtId="3" fontId="5" fillId="0" borderId="1" xfId="0" applyNumberFormat="1" applyFont="1" applyBorder="1"/>
    <xf numFmtId="3" fontId="3" fillId="0" borderId="1" xfId="0" applyNumberFormat="1" applyFont="1" applyBorder="1" applyAlignment="1">
      <alignment horizontal="left" vertical="center" wrapText="1"/>
    </xf>
    <xf numFmtId="3" fontId="0" fillId="5" borderId="1" xfId="0" applyNumberFormat="1" applyFill="1" applyBorder="1"/>
    <xf numFmtId="3" fontId="3" fillId="0" borderId="1" xfId="0" applyNumberFormat="1" applyFont="1" applyBorder="1" applyAlignment="1">
      <alignment vertical="center"/>
    </xf>
    <xf numFmtId="0" fontId="9" fillId="5" borderId="1" xfId="0" applyFont="1" applyFill="1" applyBorder="1"/>
    <xf numFmtId="3" fontId="4" fillId="5" borderId="1" xfId="0" applyNumberFormat="1" applyFont="1" applyFill="1" applyBorder="1"/>
    <xf numFmtId="0" fontId="4" fillId="0" borderId="1" xfId="0" applyFont="1" applyBorder="1" applyAlignment="1">
      <alignment vertical="center" wrapText="1"/>
    </xf>
    <xf numFmtId="0" fontId="3" fillId="0" borderId="1" xfId="0" applyFont="1" applyBorder="1" applyAlignment="1">
      <alignment horizontal="left" vertical="center" wrapText="1"/>
    </xf>
    <xf numFmtId="0" fontId="14" fillId="2" borderId="1" xfId="0" applyFont="1" applyFill="1" applyBorder="1" applyAlignment="1">
      <alignment horizontal="center" vertical="center" wrapText="1"/>
    </xf>
    <xf numFmtId="3" fontId="5" fillId="0" borderId="0" xfId="0" applyNumberFormat="1" applyFont="1" applyAlignment="1">
      <alignment horizontal="right"/>
    </xf>
    <xf numFmtId="0" fontId="5" fillId="0" borderId="0" xfId="0" applyFont="1" applyAlignment="1">
      <alignment horizontal="right"/>
    </xf>
    <xf numFmtId="0" fontId="0" fillId="5" borderId="1" xfId="0" applyFill="1" applyBorder="1"/>
    <xf numFmtId="0" fontId="11" fillId="0" borderId="1" xfId="3" applyFont="1" applyBorder="1" applyAlignment="1">
      <alignment horizontal="left" vertical="center" wrapText="1"/>
    </xf>
    <xf numFmtId="0" fontId="12" fillId="0" borderId="1" xfId="3" applyFont="1" applyBorder="1" applyAlignment="1">
      <alignment horizontal="left" vertical="center" wrapText="1"/>
    </xf>
    <xf numFmtId="164" fontId="12" fillId="0" borderId="1" xfId="2" applyNumberFormat="1" applyFont="1" applyBorder="1" applyAlignment="1">
      <alignment vertical="center"/>
    </xf>
    <xf numFmtId="3" fontId="13" fillId="0" borderId="1" xfId="0" applyNumberFormat="1" applyFont="1" applyBorder="1"/>
    <xf numFmtId="0" fontId="3" fillId="5" borderId="1" xfId="0" applyFont="1" applyFill="1" applyBorder="1"/>
    <xf numFmtId="3" fontId="3" fillId="5" borderId="1" xfId="0" applyNumberFormat="1" applyFont="1" applyFill="1" applyBorder="1"/>
    <xf numFmtId="3" fontId="4" fillId="5" borderId="1" xfId="0" applyNumberFormat="1" applyFont="1" applyFill="1" applyBorder="1" applyAlignment="1">
      <alignment vertical="center"/>
    </xf>
    <xf numFmtId="3" fontId="3" fillId="0" borderId="1" xfId="0" applyNumberFormat="1" applyFont="1" applyBorder="1" applyAlignment="1">
      <alignment horizontal="right" vertical="center" wrapText="1"/>
    </xf>
    <xf numFmtId="0" fontId="4" fillId="6" borderId="1" xfId="0" applyFont="1" applyFill="1" applyBorder="1" applyAlignment="1">
      <alignment vertical="center" wrapText="1"/>
    </xf>
    <xf numFmtId="0" fontId="4" fillId="6" borderId="1" xfId="0" applyFont="1" applyFill="1" applyBorder="1" applyAlignment="1">
      <alignment horizontal="center" vertical="center" wrapText="1"/>
    </xf>
    <xf numFmtId="3" fontId="3" fillId="6" borderId="1" xfId="0" applyNumberFormat="1" applyFont="1" applyFill="1" applyBorder="1" applyAlignment="1">
      <alignment vertical="center" wrapText="1"/>
    </xf>
    <xf numFmtId="3" fontId="4" fillId="6" borderId="1" xfId="0" applyNumberFormat="1" applyFont="1" applyFill="1" applyBorder="1" applyAlignment="1">
      <alignment horizontal="center" vertical="center"/>
    </xf>
    <xf numFmtId="3" fontId="3" fillId="6" borderId="1" xfId="0" applyNumberFormat="1" applyFont="1" applyFill="1" applyBorder="1" applyAlignment="1">
      <alignment horizontal="left" vertical="center" wrapText="1"/>
    </xf>
    <xf numFmtId="3" fontId="3" fillId="6" borderId="1" xfId="0" applyNumberFormat="1" applyFont="1" applyFill="1" applyBorder="1" applyAlignment="1">
      <alignment horizontal="center" vertical="center"/>
    </xf>
    <xf numFmtId="0" fontId="4" fillId="6" borderId="0" xfId="0" applyFont="1" applyFill="1" applyAlignment="1">
      <alignment vertical="center" wrapText="1"/>
    </xf>
    <xf numFmtId="0" fontId="4" fillId="6" borderId="0" xfId="0" applyFont="1" applyFill="1" applyAlignment="1">
      <alignment horizontal="center" vertical="center" wrapText="1"/>
    </xf>
    <xf numFmtId="0" fontId="9" fillId="6" borderId="0" xfId="0" applyFont="1" applyFill="1"/>
    <xf numFmtId="3" fontId="4" fillId="6" borderId="0" xfId="0" applyNumberFormat="1" applyFont="1" applyFill="1" applyAlignment="1">
      <alignment vertical="center"/>
    </xf>
    <xf numFmtId="3" fontId="4" fillId="6" borderId="0" xfId="0" applyNumberFormat="1" applyFont="1" applyFill="1"/>
    <xf numFmtId="3" fontId="0" fillId="6" borderId="0" xfId="0" applyNumberFormat="1" applyFill="1"/>
    <xf numFmtId="3" fontId="3" fillId="6" borderId="1" xfId="0" applyNumberFormat="1" applyFont="1" applyFill="1" applyBorder="1" applyAlignment="1">
      <alignment vertical="center"/>
    </xf>
    <xf numFmtId="3" fontId="4" fillId="6" borderId="1" xfId="0" applyNumberFormat="1" applyFont="1" applyFill="1" applyBorder="1"/>
    <xf numFmtId="3" fontId="3" fillId="6" borderId="1" xfId="0" applyNumberFormat="1" applyFont="1" applyFill="1" applyBorder="1" applyAlignment="1">
      <alignment wrapText="1"/>
    </xf>
    <xf numFmtId="3" fontId="4" fillId="6" borderId="1" xfId="0" applyNumberFormat="1" applyFont="1" applyFill="1" applyBorder="1" applyAlignment="1">
      <alignment horizontal="right" vertical="center"/>
    </xf>
    <xf numFmtId="0" fontId="5" fillId="6" borderId="0" xfId="0" applyFont="1" applyFill="1"/>
    <xf numFmtId="0" fontId="16" fillId="0" borderId="8" xfId="0" applyFont="1" applyBorder="1" applyAlignment="1">
      <alignment horizontal="right" vertical="center" wrapText="1"/>
    </xf>
    <xf numFmtId="0" fontId="16" fillId="0" borderId="8" xfId="0" applyFont="1" applyBorder="1" applyAlignment="1">
      <alignment vertical="center" wrapText="1"/>
    </xf>
    <xf numFmtId="3" fontId="17" fillId="0" borderId="8" xfId="0" applyNumberFormat="1" applyFont="1" applyBorder="1" applyAlignment="1">
      <alignment horizontal="right" vertical="center" wrapText="1"/>
    </xf>
    <xf numFmtId="0" fontId="4" fillId="0" borderId="4" xfId="0" applyFont="1" applyBorder="1" applyAlignment="1">
      <alignment horizontal="left" vertical="center" wrapText="1"/>
    </xf>
    <xf numFmtId="0" fontId="4" fillId="6" borderId="1" xfId="0" applyFont="1" applyFill="1" applyBorder="1" applyAlignment="1">
      <alignment horizontal="left" vertical="center" wrapText="1"/>
    </xf>
    <xf numFmtId="0" fontId="14" fillId="6" borderId="1" xfId="0" applyFont="1" applyFill="1" applyBorder="1" applyAlignment="1">
      <alignment vertical="center" wrapText="1"/>
    </xf>
    <xf numFmtId="0" fontId="5" fillId="0" borderId="0" xfId="0" applyFont="1" applyAlignment="1">
      <alignment horizontal="righ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5" fillId="0" borderId="0" xfId="0" applyFont="1" applyAlignment="1">
      <alignment horizont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6" borderId="1" xfId="0" applyFont="1" applyFill="1" applyBorder="1" applyAlignment="1">
      <alignment vertical="center" wrapText="1"/>
    </xf>
    <xf numFmtId="0" fontId="4" fillId="6" borderId="5" xfId="0" applyFont="1" applyFill="1" applyBorder="1" applyAlignment="1">
      <alignment horizontal="left" vertical="center" wrapText="1"/>
    </xf>
    <xf numFmtId="0" fontId="4" fillId="6" borderId="6" xfId="0" applyFont="1" applyFill="1" applyBorder="1" applyAlignment="1">
      <alignment horizontal="left" vertical="center" wrapText="1"/>
    </xf>
    <xf numFmtId="0" fontId="4" fillId="6" borderId="7" xfId="0" applyFont="1" applyFill="1" applyBorder="1" applyAlignment="1">
      <alignment horizontal="left" vertical="center" wrapText="1"/>
    </xf>
  </cellXfs>
  <cellStyles count="4">
    <cellStyle name="Comma" xfId="2" builtinId="3"/>
    <cellStyle name="Normal" xfId="0" builtinId="0"/>
    <cellStyle name="Normal 2 10" xfId="1" xr:uid="{00000000-0005-0000-0000-000002000000}"/>
    <cellStyle name="Parasts 2" xfId="3"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02"/>
  <sheetViews>
    <sheetView zoomScale="90" zoomScaleNormal="90" workbookViewId="0">
      <selection activeCell="E1" sqref="E1:H1"/>
    </sheetView>
  </sheetViews>
  <sheetFormatPr defaultRowHeight="15" x14ac:dyDescent="0.25"/>
  <cols>
    <col min="2" max="2" width="17.85546875" customWidth="1"/>
    <col min="3" max="3" width="33.42578125" customWidth="1"/>
    <col min="4" max="6" width="9.85546875" bestFit="1" customWidth="1"/>
    <col min="7" max="7" width="11.42578125" customWidth="1"/>
    <col min="8" max="8" width="36.85546875" customWidth="1"/>
  </cols>
  <sheetData>
    <row r="1" spans="1:8" ht="52.7" customHeight="1" x14ac:dyDescent="0.25">
      <c r="E1" s="83" t="s">
        <v>108</v>
      </c>
      <c r="F1" s="83"/>
      <c r="G1" s="83"/>
      <c r="H1" s="83"/>
    </row>
    <row r="2" spans="1:8" x14ac:dyDescent="0.25">
      <c r="D2" s="17"/>
      <c r="E2" s="17"/>
      <c r="F2" s="17"/>
      <c r="G2" s="17"/>
      <c r="H2" s="49" t="s">
        <v>78</v>
      </c>
    </row>
    <row r="3" spans="1:8" s="1" customFormat="1" x14ac:dyDescent="0.25">
      <c r="A3" s="86" t="s">
        <v>12</v>
      </c>
      <c r="B3" s="86"/>
      <c r="C3" s="86"/>
      <c r="D3" s="86"/>
      <c r="E3" s="86"/>
      <c r="F3" s="86"/>
      <c r="G3" s="86"/>
      <c r="H3" s="86"/>
    </row>
    <row r="4" spans="1:8" ht="14.45" customHeight="1" x14ac:dyDescent="0.25">
      <c r="A4" s="84" t="s">
        <v>47</v>
      </c>
      <c r="B4" s="84"/>
      <c r="C4" s="84"/>
      <c r="D4" s="84"/>
      <c r="E4" s="84"/>
      <c r="F4" s="84"/>
      <c r="G4" s="84"/>
      <c r="H4" s="84"/>
    </row>
    <row r="5" spans="1:8" ht="14.45" customHeight="1" x14ac:dyDescent="0.25">
      <c r="A5" s="85" t="s">
        <v>61</v>
      </c>
      <c r="B5" s="85"/>
      <c r="C5" s="85"/>
      <c r="D5" s="85"/>
      <c r="E5" s="85"/>
      <c r="F5" s="85"/>
      <c r="G5" s="85"/>
      <c r="H5" s="85"/>
    </row>
    <row r="6" spans="1:8" ht="14.45" customHeight="1" x14ac:dyDescent="0.25">
      <c r="A6" s="84" t="s">
        <v>8</v>
      </c>
      <c r="B6" s="84"/>
      <c r="C6" s="84"/>
      <c r="D6" s="84"/>
      <c r="E6" s="84"/>
      <c r="F6" s="84"/>
      <c r="G6" s="84"/>
      <c r="H6" s="84"/>
    </row>
    <row r="7" spans="1:8" s="1" customFormat="1" x14ac:dyDescent="0.25"/>
    <row r="8" spans="1:8" s="1" customFormat="1" ht="14.1" customHeight="1" x14ac:dyDescent="0.25">
      <c r="A8" s="87" t="s">
        <v>0</v>
      </c>
      <c r="B8" s="88" t="s">
        <v>1</v>
      </c>
      <c r="C8" s="88" t="s">
        <v>2</v>
      </c>
      <c r="D8" s="87" t="s">
        <v>6</v>
      </c>
      <c r="E8" s="87" t="s">
        <v>10</v>
      </c>
      <c r="F8" s="87" t="s">
        <v>11</v>
      </c>
      <c r="G8" s="88" t="s">
        <v>3</v>
      </c>
      <c r="H8" s="88" t="s">
        <v>4</v>
      </c>
    </row>
    <row r="9" spans="1:8" s="1" customFormat="1" x14ac:dyDescent="0.25">
      <c r="A9" s="87"/>
      <c r="B9" s="88"/>
      <c r="C9" s="88"/>
      <c r="D9" s="87"/>
      <c r="E9" s="87"/>
      <c r="F9" s="87"/>
      <c r="G9" s="88"/>
      <c r="H9" s="88"/>
    </row>
    <row r="10" spans="1:8" s="1" customFormat="1" x14ac:dyDescent="0.25">
      <c r="A10" s="2"/>
      <c r="B10" s="3" t="s">
        <v>15</v>
      </c>
      <c r="C10" s="37"/>
      <c r="D10" s="4">
        <f>D13+D14</f>
        <v>285929</v>
      </c>
      <c r="E10" s="4">
        <f t="shared" ref="E10:G10" si="0">E13+E14</f>
        <v>0</v>
      </c>
      <c r="F10" s="4">
        <f t="shared" si="0"/>
        <v>0</v>
      </c>
      <c r="G10" s="4">
        <f t="shared" si="0"/>
        <v>0</v>
      </c>
      <c r="H10" s="37"/>
    </row>
    <row r="11" spans="1:8" s="1" customFormat="1" hidden="1" x14ac:dyDescent="0.25">
      <c r="A11" s="2" t="s">
        <v>16</v>
      </c>
      <c r="B11" s="3" t="s">
        <v>17</v>
      </c>
      <c r="C11" s="16" t="s">
        <v>46</v>
      </c>
      <c r="D11" s="4"/>
      <c r="E11" s="4"/>
      <c r="F11" s="4"/>
      <c r="G11" s="4"/>
      <c r="H11" s="37"/>
    </row>
    <row r="12" spans="1:8" s="1" customFormat="1" x14ac:dyDescent="0.25">
      <c r="A12" s="2" t="s">
        <v>16</v>
      </c>
      <c r="B12" s="3" t="s">
        <v>17</v>
      </c>
      <c r="C12" s="16"/>
      <c r="D12" s="4"/>
      <c r="E12" s="4"/>
      <c r="F12" s="4"/>
      <c r="G12" s="4"/>
      <c r="H12" s="37"/>
    </row>
    <row r="13" spans="1:8" s="1" customFormat="1" ht="21" x14ac:dyDescent="0.25">
      <c r="A13" s="2" t="s">
        <v>5</v>
      </c>
      <c r="B13" s="3" t="s">
        <v>18</v>
      </c>
      <c r="C13" s="16"/>
      <c r="D13" s="4">
        <f>D24+D28</f>
        <v>186000</v>
      </c>
      <c r="E13" s="4">
        <f t="shared" ref="E13:G13" si="1">E24+E28</f>
        <v>0</v>
      </c>
      <c r="F13" s="4">
        <f t="shared" si="1"/>
        <v>0</v>
      </c>
      <c r="G13" s="4">
        <f t="shared" si="1"/>
        <v>0</v>
      </c>
      <c r="H13" s="37"/>
    </row>
    <row r="14" spans="1:8" s="1" customFormat="1" ht="23.25" customHeight="1" x14ac:dyDescent="0.25">
      <c r="A14" s="2" t="s">
        <v>19</v>
      </c>
      <c r="B14" s="3" t="s">
        <v>20</v>
      </c>
      <c r="C14" s="16"/>
      <c r="D14" s="4">
        <f>D20</f>
        <v>99929</v>
      </c>
      <c r="E14" s="4">
        <f t="shared" ref="E14:G14" si="2">E20</f>
        <v>0</v>
      </c>
      <c r="F14" s="4">
        <f t="shared" si="2"/>
        <v>0</v>
      </c>
      <c r="G14" s="4">
        <f t="shared" si="2"/>
        <v>0</v>
      </c>
      <c r="H14" s="37"/>
    </row>
    <row r="15" spans="1:8" s="1" customFormat="1" ht="31.5" x14ac:dyDescent="0.25">
      <c r="A15" s="2" t="s">
        <v>21</v>
      </c>
      <c r="B15" s="3" t="s">
        <v>22</v>
      </c>
      <c r="C15" s="16"/>
      <c r="D15" s="4"/>
      <c r="E15" s="4"/>
      <c r="F15" s="4"/>
      <c r="G15" s="4"/>
      <c r="H15" s="37"/>
    </row>
    <row r="16" spans="1:8" s="1" customFormat="1" ht="39" customHeight="1" x14ac:dyDescent="0.25">
      <c r="A16" s="81" t="s">
        <v>91</v>
      </c>
      <c r="B16" s="81"/>
      <c r="C16" s="81"/>
      <c r="D16" s="81"/>
      <c r="E16" s="81"/>
      <c r="F16" s="81"/>
      <c r="G16" s="81"/>
      <c r="H16" s="81"/>
    </row>
    <row r="17" spans="1:8" s="1" customFormat="1" x14ac:dyDescent="0.25">
      <c r="A17" s="30"/>
      <c r="B17" s="3"/>
      <c r="C17" s="3" t="s">
        <v>81</v>
      </c>
      <c r="D17" s="31">
        <f>D18+D20</f>
        <v>99929</v>
      </c>
      <c r="E17" s="31">
        <f t="shared" ref="E17:G17" si="3">E18+E20</f>
        <v>0</v>
      </c>
      <c r="F17" s="31">
        <f t="shared" si="3"/>
        <v>0</v>
      </c>
      <c r="G17" s="31">
        <f t="shared" si="3"/>
        <v>0</v>
      </c>
      <c r="H17" s="31"/>
    </row>
    <row r="18" spans="1:8" s="1" customFormat="1" ht="21" x14ac:dyDescent="0.25">
      <c r="A18" s="6" t="s">
        <v>5</v>
      </c>
      <c r="B18" s="9" t="s">
        <v>7</v>
      </c>
      <c r="C18" s="44"/>
      <c r="D18" s="58">
        <f>D19</f>
        <v>0</v>
      </c>
      <c r="E18" s="58">
        <f t="shared" ref="E18:G18" si="4">E19</f>
        <v>0</v>
      </c>
      <c r="F18" s="58">
        <f t="shared" si="4"/>
        <v>0</v>
      </c>
      <c r="G18" s="58">
        <f t="shared" si="4"/>
        <v>0</v>
      </c>
      <c r="H18" s="42"/>
    </row>
    <row r="19" spans="1:8" s="1" customFormat="1" ht="177.75" customHeight="1" x14ac:dyDescent="0.25">
      <c r="A19" s="60"/>
      <c r="B19" s="61"/>
      <c r="C19" s="62" t="s">
        <v>90</v>
      </c>
      <c r="D19" s="63"/>
      <c r="E19" s="65"/>
      <c r="F19" s="65"/>
      <c r="G19" s="65"/>
      <c r="H19" s="64"/>
    </row>
    <row r="20" spans="1:8" s="1" customFormat="1" ht="21" x14ac:dyDescent="0.25">
      <c r="A20" s="6" t="s">
        <v>19</v>
      </c>
      <c r="B20" s="9" t="s">
        <v>20</v>
      </c>
      <c r="C20" s="56"/>
      <c r="D20" s="58">
        <f>D21</f>
        <v>99929</v>
      </c>
      <c r="E20" s="58">
        <f t="shared" ref="E20:G20" si="5">E21</f>
        <v>0</v>
      </c>
      <c r="F20" s="58">
        <f t="shared" si="5"/>
        <v>0</v>
      </c>
      <c r="G20" s="58">
        <f t="shared" si="5"/>
        <v>0</v>
      </c>
      <c r="H20" s="57"/>
    </row>
    <row r="21" spans="1:8" s="1" customFormat="1" ht="274.5" customHeight="1" x14ac:dyDescent="0.25">
      <c r="A21" s="60"/>
      <c r="B21" s="61"/>
      <c r="C21" s="62" t="s">
        <v>87</v>
      </c>
      <c r="D21" s="65">
        <f>108433-8504</f>
        <v>99929</v>
      </c>
      <c r="E21" s="63"/>
      <c r="F21" s="63"/>
      <c r="G21" s="63"/>
      <c r="H21" s="64" t="s">
        <v>86</v>
      </c>
    </row>
    <row r="22" spans="1:8" ht="38.450000000000003" customHeight="1" x14ac:dyDescent="0.25">
      <c r="A22" s="82" t="s">
        <v>92</v>
      </c>
      <c r="B22" s="82"/>
      <c r="C22" s="82"/>
      <c r="D22" s="82"/>
      <c r="E22" s="82"/>
      <c r="F22" s="82"/>
      <c r="G22" s="82"/>
      <c r="H22" s="82"/>
    </row>
    <row r="23" spans="1:8" ht="20.100000000000001" customHeight="1" x14ac:dyDescent="0.25">
      <c r="A23" s="30"/>
      <c r="B23" s="3"/>
      <c r="C23" s="3" t="s">
        <v>81</v>
      </c>
      <c r="D23" s="31">
        <f>D24</f>
        <v>65000</v>
      </c>
      <c r="E23" s="31">
        <f t="shared" ref="E23:G23" si="6">E24</f>
        <v>0</v>
      </c>
      <c r="F23" s="31">
        <f t="shared" si="6"/>
        <v>0</v>
      </c>
      <c r="G23" s="31">
        <f t="shared" si="6"/>
        <v>0</v>
      </c>
      <c r="H23" s="31"/>
    </row>
    <row r="24" spans="1:8" s="1" customFormat="1" ht="21" x14ac:dyDescent="0.25">
      <c r="A24" s="6" t="s">
        <v>5</v>
      </c>
      <c r="B24" s="9" t="s">
        <v>7</v>
      </c>
      <c r="C24" s="44"/>
      <c r="D24" s="58">
        <f>D25</f>
        <v>65000</v>
      </c>
      <c r="E24" s="58">
        <f t="shared" ref="E24:G24" si="7">E25</f>
        <v>0</v>
      </c>
      <c r="F24" s="58">
        <f t="shared" si="7"/>
        <v>0</v>
      </c>
      <c r="G24" s="58">
        <f t="shared" si="7"/>
        <v>0</v>
      </c>
      <c r="H24" s="42"/>
    </row>
    <row r="25" spans="1:8" s="1" customFormat="1" ht="349.5" x14ac:dyDescent="0.25">
      <c r="A25" s="7" t="s">
        <v>83</v>
      </c>
      <c r="B25" s="7" t="s">
        <v>82</v>
      </c>
      <c r="C25" s="41" t="s">
        <v>84</v>
      </c>
      <c r="D25" s="72">
        <v>65000</v>
      </c>
      <c r="E25" s="73"/>
      <c r="F25" s="73"/>
      <c r="G25" s="73"/>
      <c r="H25" s="74" t="s">
        <v>85</v>
      </c>
    </row>
    <row r="26" spans="1:8" s="1" customFormat="1" ht="24.95" customHeight="1" x14ac:dyDescent="0.25">
      <c r="A26" s="80" t="s">
        <v>101</v>
      </c>
      <c r="B26" s="80"/>
      <c r="C26" s="80"/>
      <c r="D26" s="80"/>
      <c r="E26" s="80"/>
      <c r="F26" s="80"/>
      <c r="G26" s="80"/>
      <c r="H26" s="80"/>
    </row>
    <row r="27" spans="1:8" s="1" customFormat="1" ht="20.45" customHeight="1" x14ac:dyDescent="0.25">
      <c r="A27" s="30"/>
      <c r="B27" s="3"/>
      <c r="C27" s="3" t="s">
        <v>81</v>
      </c>
      <c r="D27" s="31">
        <f>D28</f>
        <v>121000</v>
      </c>
      <c r="E27" s="31"/>
      <c r="F27" s="31"/>
      <c r="G27" s="31"/>
      <c r="H27" s="31"/>
    </row>
    <row r="28" spans="1:8" s="1" customFormat="1" ht="18" customHeight="1" x14ac:dyDescent="0.25">
      <c r="A28" s="6" t="s">
        <v>5</v>
      </c>
      <c r="B28" s="9" t="s">
        <v>7</v>
      </c>
      <c r="C28" s="44"/>
      <c r="D28" s="58">
        <f>D29</f>
        <v>121000</v>
      </c>
      <c r="E28" s="45">
        <f t="shared" ref="E28:G28" si="8">E29</f>
        <v>0</v>
      </c>
      <c r="F28" s="45">
        <f t="shared" si="8"/>
        <v>0</v>
      </c>
      <c r="G28" s="45">
        <f t="shared" si="8"/>
        <v>0</v>
      </c>
      <c r="H28" s="42"/>
    </row>
    <row r="29" spans="1:8" s="1" customFormat="1" ht="128.25" customHeight="1" x14ac:dyDescent="0.25">
      <c r="A29" s="7" t="s">
        <v>59</v>
      </c>
      <c r="B29" s="7" t="s">
        <v>60</v>
      </c>
      <c r="C29" s="41" t="s">
        <v>88</v>
      </c>
      <c r="D29" s="59">
        <v>121000</v>
      </c>
      <c r="E29" s="43">
        <v>0</v>
      </c>
      <c r="F29" s="43">
        <v>0</v>
      </c>
      <c r="G29" s="43">
        <v>0</v>
      </c>
      <c r="H29" s="41" t="s">
        <v>102</v>
      </c>
    </row>
    <row r="30" spans="1:8" s="1" customFormat="1" x14ac:dyDescent="0.25">
      <c r="A30" s="66"/>
      <c r="B30" s="67"/>
      <c r="C30" s="68"/>
      <c r="D30" s="69"/>
      <c r="E30" s="70"/>
      <c r="F30" s="70"/>
      <c r="G30" s="70"/>
      <c r="H30" s="71"/>
    </row>
    <row r="31" spans="1:8" ht="14.45" customHeight="1" x14ac:dyDescent="0.25">
      <c r="A31" s="84" t="s">
        <v>62</v>
      </c>
      <c r="B31" s="84"/>
      <c r="C31" s="84"/>
      <c r="D31" s="84"/>
      <c r="E31" s="84"/>
      <c r="F31" s="84"/>
      <c r="G31" s="84"/>
      <c r="H31" s="84"/>
    </row>
    <row r="32" spans="1:8" ht="14.45" customHeight="1" x14ac:dyDescent="0.25">
      <c r="A32" s="85" t="s">
        <v>73</v>
      </c>
      <c r="B32" s="85"/>
      <c r="C32" s="85"/>
      <c r="D32" s="85"/>
      <c r="E32" s="85"/>
      <c r="F32" s="85"/>
      <c r="G32" s="85"/>
      <c r="H32" s="85"/>
    </row>
    <row r="33" spans="1:8" ht="14.45" customHeight="1" x14ac:dyDescent="0.25">
      <c r="A33" s="84" t="s">
        <v>8</v>
      </c>
      <c r="B33" s="84"/>
      <c r="C33" s="84"/>
      <c r="D33" s="84"/>
      <c r="E33" s="84"/>
      <c r="F33" s="84"/>
      <c r="G33" s="84"/>
      <c r="H33" s="84"/>
    </row>
    <row r="34" spans="1:8" s="1" customFormat="1" x14ac:dyDescent="0.25"/>
    <row r="35" spans="1:8" s="1" customFormat="1" x14ac:dyDescent="0.25">
      <c r="A35" s="87" t="s">
        <v>0</v>
      </c>
      <c r="B35" s="88" t="s">
        <v>1</v>
      </c>
      <c r="C35" s="88" t="s">
        <v>2</v>
      </c>
      <c r="D35" s="89" t="s">
        <v>6</v>
      </c>
      <c r="E35" s="87" t="s">
        <v>10</v>
      </c>
      <c r="F35" s="87" t="s">
        <v>11</v>
      </c>
      <c r="G35" s="88" t="s">
        <v>3</v>
      </c>
      <c r="H35" s="88" t="s">
        <v>4</v>
      </c>
    </row>
    <row r="36" spans="1:8" s="1" customFormat="1" x14ac:dyDescent="0.25">
      <c r="A36" s="87"/>
      <c r="B36" s="88"/>
      <c r="C36" s="88"/>
      <c r="D36" s="90"/>
      <c r="E36" s="87"/>
      <c r="F36" s="87"/>
      <c r="G36" s="88"/>
      <c r="H36" s="88"/>
    </row>
    <row r="37" spans="1:8" s="1" customFormat="1" x14ac:dyDescent="0.25">
      <c r="A37" s="2"/>
      <c r="B37" s="3" t="s">
        <v>15</v>
      </c>
      <c r="C37" s="16"/>
      <c r="D37" s="4">
        <f>D38+D39+D40+D41</f>
        <v>494770</v>
      </c>
      <c r="E37" s="4">
        <f t="shared" ref="E37:G37" si="9">E38+E39+E40+E41</f>
        <v>27880</v>
      </c>
      <c r="F37" s="4">
        <f t="shared" si="9"/>
        <v>9040</v>
      </c>
      <c r="G37" s="4">
        <f t="shared" si="9"/>
        <v>9040</v>
      </c>
      <c r="H37" s="5"/>
    </row>
    <row r="38" spans="1:8" s="1" customFormat="1" hidden="1" x14ac:dyDescent="0.25">
      <c r="A38" s="2" t="s">
        <v>16</v>
      </c>
      <c r="B38" s="3" t="s">
        <v>17</v>
      </c>
      <c r="C38" s="16"/>
      <c r="D38" s="4"/>
      <c r="E38" s="4"/>
      <c r="F38" s="4"/>
      <c r="G38" s="4"/>
      <c r="H38" s="5"/>
    </row>
    <row r="39" spans="1:8" s="1" customFormat="1" ht="21" hidden="1" x14ac:dyDescent="0.25">
      <c r="A39" s="2" t="s">
        <v>5</v>
      </c>
      <c r="B39" s="3" t="s">
        <v>18</v>
      </c>
      <c r="C39" s="16"/>
      <c r="D39" s="4"/>
      <c r="E39" s="4"/>
      <c r="F39" s="4"/>
      <c r="G39" s="4"/>
      <c r="H39" s="5"/>
    </row>
    <row r="40" spans="1:8" s="1" customFormat="1" ht="25.7" customHeight="1" x14ac:dyDescent="0.25">
      <c r="A40" s="2" t="s">
        <v>19</v>
      </c>
      <c r="B40" s="3" t="s">
        <v>20</v>
      </c>
      <c r="C40" s="16"/>
      <c r="D40" s="4">
        <f>SUM(D47,D53,D43)</f>
        <v>494770</v>
      </c>
      <c r="E40" s="4">
        <f>SUM(E47,E53)</f>
        <v>27880</v>
      </c>
      <c r="F40" s="4">
        <f>SUM(F47,F53)</f>
        <v>9040</v>
      </c>
      <c r="G40" s="4">
        <f>SUM(G47,G53)</f>
        <v>9040</v>
      </c>
      <c r="H40" s="5"/>
    </row>
    <row r="41" spans="1:8" s="1" customFormat="1" ht="22.5" customHeight="1" x14ac:dyDescent="0.25">
      <c r="A41" s="60"/>
      <c r="B41" s="61"/>
      <c r="C41" s="62"/>
      <c r="D41" s="63"/>
      <c r="E41" s="63"/>
      <c r="F41" s="63"/>
      <c r="G41" s="63"/>
      <c r="H41" s="75"/>
    </row>
    <row r="42" spans="1:8" s="76" customFormat="1" ht="20.25" customHeight="1" x14ac:dyDescent="0.25">
      <c r="A42" s="92" t="s">
        <v>103</v>
      </c>
      <c r="B42" s="93"/>
      <c r="C42" s="93"/>
      <c r="D42" s="93"/>
      <c r="E42" s="93"/>
      <c r="F42" s="93"/>
      <c r="G42" s="93"/>
      <c r="H42" s="94"/>
    </row>
    <row r="43" spans="1:8" s="76" customFormat="1" ht="26.25" customHeight="1" x14ac:dyDescent="0.25">
      <c r="A43" s="30"/>
      <c r="B43" s="3"/>
      <c r="C43" s="3" t="s">
        <v>104</v>
      </c>
      <c r="D43" s="31">
        <f>D44</f>
        <v>452298</v>
      </c>
      <c r="E43" s="31">
        <f t="shared" ref="E43:G43" si="10">E44</f>
        <v>0</v>
      </c>
      <c r="F43" s="31">
        <f t="shared" si="10"/>
        <v>0</v>
      </c>
      <c r="G43" s="31">
        <f t="shared" si="10"/>
        <v>0</v>
      </c>
      <c r="H43" s="31"/>
    </row>
    <row r="44" spans="1:8" s="76" customFormat="1" ht="26.25" customHeight="1" x14ac:dyDescent="0.25">
      <c r="A44" s="6">
        <v>5000</v>
      </c>
      <c r="B44" s="9" t="s">
        <v>20</v>
      </c>
      <c r="C44" s="51"/>
      <c r="D44" s="58">
        <f>SUM(D45)</f>
        <v>452298</v>
      </c>
      <c r="E44" s="58">
        <f t="shared" ref="E44:G44" si="11">SUM(E45)</f>
        <v>0</v>
      </c>
      <c r="F44" s="58">
        <f t="shared" si="11"/>
        <v>0</v>
      </c>
      <c r="G44" s="58">
        <f t="shared" si="11"/>
        <v>0</v>
      </c>
      <c r="H44" s="42"/>
    </row>
    <row r="45" spans="1:8" s="76" customFormat="1" ht="53.25" customHeight="1" x14ac:dyDescent="0.25">
      <c r="A45" s="77">
        <v>5140</v>
      </c>
      <c r="B45" s="78" t="s">
        <v>105</v>
      </c>
      <c r="C45" s="53" t="s">
        <v>106</v>
      </c>
      <c r="D45" s="54">
        <f>ROUND(6230*72.6,0)</f>
        <v>452298</v>
      </c>
      <c r="E45" s="79"/>
      <c r="F45" s="79"/>
      <c r="G45" s="79"/>
      <c r="H45" s="52" t="s">
        <v>107</v>
      </c>
    </row>
    <row r="46" spans="1:8" s="1" customFormat="1" ht="21.6" customHeight="1" x14ac:dyDescent="0.25">
      <c r="A46" s="91" t="s">
        <v>97</v>
      </c>
      <c r="B46" s="91"/>
      <c r="C46" s="91"/>
      <c r="D46" s="91"/>
      <c r="E46" s="91"/>
      <c r="F46" s="91"/>
      <c r="G46" s="91"/>
      <c r="H46" s="91"/>
    </row>
    <row r="47" spans="1:8" s="1" customFormat="1" x14ac:dyDescent="0.25">
      <c r="A47" s="30"/>
      <c r="B47" s="3"/>
      <c r="C47" s="3" t="s">
        <v>94</v>
      </c>
      <c r="D47" s="31">
        <f>SUM(D49:D50)</f>
        <v>18622</v>
      </c>
      <c r="E47" s="31">
        <f t="shared" ref="E47:G47" si="12">SUM(E49:E50)</f>
        <v>4629</v>
      </c>
      <c r="F47" s="31">
        <f t="shared" si="12"/>
        <v>4629</v>
      </c>
      <c r="G47" s="31">
        <f t="shared" si="12"/>
        <v>4629</v>
      </c>
      <c r="H47" s="31"/>
    </row>
    <row r="48" spans="1:8" ht="24" customHeight="1" x14ac:dyDescent="0.25">
      <c r="A48" s="6" t="s">
        <v>19</v>
      </c>
      <c r="B48" s="9" t="s">
        <v>20</v>
      </c>
      <c r="C48" s="51"/>
      <c r="D48" s="58">
        <f>D49+D50</f>
        <v>18622</v>
      </c>
      <c r="E48" s="58">
        <f t="shared" ref="E48:G48" si="13">E49+E50</f>
        <v>4629</v>
      </c>
      <c r="F48" s="58">
        <f t="shared" si="13"/>
        <v>4629</v>
      </c>
      <c r="G48" s="58">
        <f t="shared" si="13"/>
        <v>4629</v>
      </c>
      <c r="H48" s="42"/>
    </row>
    <row r="49" spans="1:8" ht="75.599999999999994" customHeight="1" x14ac:dyDescent="0.25">
      <c r="A49" s="7">
        <v>5120</v>
      </c>
      <c r="B49" s="52" t="s">
        <v>63</v>
      </c>
      <c r="C49" s="53" t="s">
        <v>64</v>
      </c>
      <c r="D49" s="54">
        <f>ROUND(624*54.45,0)-26136</f>
        <v>7841</v>
      </c>
      <c r="E49" s="54">
        <v>4629</v>
      </c>
      <c r="F49" s="54">
        <f>ROUNDUP(85*54.45,0)</f>
        <v>4629</v>
      </c>
      <c r="G49" s="54">
        <f>ROUNDUP(85*54.45,0)</f>
        <v>4629</v>
      </c>
      <c r="H49" s="52" t="s">
        <v>65</v>
      </c>
    </row>
    <row r="50" spans="1:8" ht="74.45" customHeight="1" x14ac:dyDescent="0.25">
      <c r="A50" s="7">
        <v>5120</v>
      </c>
      <c r="B50" s="52" t="s">
        <v>63</v>
      </c>
      <c r="C50" s="53" t="s">
        <v>66</v>
      </c>
      <c r="D50" s="54">
        <f>ROUND(198*54.45,0)</f>
        <v>10781</v>
      </c>
      <c r="E50" s="54"/>
      <c r="F50" s="55"/>
      <c r="G50" s="55"/>
      <c r="H50" s="52" t="s">
        <v>67</v>
      </c>
    </row>
    <row r="51" spans="1:8" ht="14.25" customHeight="1" x14ac:dyDescent="0.25">
      <c r="A51" s="8"/>
      <c r="B51" s="8"/>
      <c r="C51" s="8"/>
      <c r="D51" s="36"/>
      <c r="E51" s="36"/>
      <c r="F51" s="36"/>
      <c r="G51" s="36"/>
      <c r="H51" s="36"/>
    </row>
    <row r="52" spans="1:8" ht="47.45" customHeight="1" x14ac:dyDescent="0.25">
      <c r="A52" s="91" t="s">
        <v>98</v>
      </c>
      <c r="B52" s="91"/>
      <c r="C52" s="91"/>
      <c r="D52" s="91"/>
      <c r="E52" s="91"/>
      <c r="F52" s="91"/>
      <c r="G52" s="91"/>
      <c r="H52" s="91"/>
    </row>
    <row r="53" spans="1:8" x14ac:dyDescent="0.25">
      <c r="A53" s="30"/>
      <c r="B53" s="3"/>
      <c r="C53" s="3" t="s">
        <v>96</v>
      </c>
      <c r="D53" s="31">
        <f>SUM(D55:D57)</f>
        <v>23850</v>
      </c>
      <c r="E53" s="31">
        <f>SUM(E55:E57)</f>
        <v>23251</v>
      </c>
      <c r="F53" s="31">
        <f t="shared" ref="F53:G53" si="14">SUM(F55:F57)</f>
        <v>4411</v>
      </c>
      <c r="G53" s="31">
        <f t="shared" si="14"/>
        <v>4411</v>
      </c>
      <c r="H53" s="31"/>
    </row>
    <row r="54" spans="1:8" ht="22.35" customHeight="1" x14ac:dyDescent="0.25">
      <c r="A54" s="6" t="s">
        <v>19</v>
      </c>
      <c r="B54" s="9" t="s">
        <v>20</v>
      </c>
      <c r="C54" s="56"/>
      <c r="D54" s="58">
        <f>D55+D56+D57</f>
        <v>23850</v>
      </c>
      <c r="E54" s="58">
        <f>E55+E56+E57</f>
        <v>23251</v>
      </c>
      <c r="F54" s="58">
        <f t="shared" ref="F54:G54" si="15">F55+F56+F57</f>
        <v>4411</v>
      </c>
      <c r="G54" s="58">
        <f t="shared" si="15"/>
        <v>4411</v>
      </c>
      <c r="H54" s="57"/>
    </row>
    <row r="55" spans="1:8" ht="33.75" x14ac:dyDescent="0.25">
      <c r="A55" s="7">
        <v>5120</v>
      </c>
      <c r="B55" s="52" t="s">
        <v>63</v>
      </c>
      <c r="C55" s="53" t="s">
        <v>68</v>
      </c>
      <c r="D55" s="54">
        <f>ROUNDUP(438*54.45,0)</f>
        <v>23850</v>
      </c>
      <c r="E55" s="54"/>
      <c r="F55" s="54"/>
      <c r="G55" s="54"/>
      <c r="H55" s="52" t="s">
        <v>89</v>
      </c>
    </row>
    <row r="56" spans="1:8" ht="33.75" x14ac:dyDescent="0.25">
      <c r="A56" s="7">
        <v>5120</v>
      </c>
      <c r="B56" s="52" t="s">
        <v>63</v>
      </c>
      <c r="C56" s="53" t="s">
        <v>69</v>
      </c>
      <c r="D56" s="54"/>
      <c r="E56" s="54">
        <f>ROUND(364*54.45,0)</f>
        <v>19820</v>
      </c>
      <c r="F56" s="39"/>
      <c r="G56" s="39"/>
      <c r="H56" s="52" t="s">
        <v>70</v>
      </c>
    </row>
    <row r="57" spans="1:8" ht="45.6" customHeight="1" x14ac:dyDescent="0.25">
      <c r="A57" s="7">
        <v>5120</v>
      </c>
      <c r="B57" s="52" t="s">
        <v>63</v>
      </c>
      <c r="C57" s="53" t="s">
        <v>71</v>
      </c>
      <c r="D57" s="54"/>
      <c r="E57" s="54">
        <f>ROUNDUP(63*54.45,0)</f>
        <v>3431</v>
      </c>
      <c r="F57" s="54">
        <f>ROUNDUP(81*54.45,0)</f>
        <v>4411</v>
      </c>
      <c r="G57" s="54">
        <f>ROUNDUP(81*54.45,0)</f>
        <v>4411</v>
      </c>
      <c r="H57" s="52" t="s">
        <v>72</v>
      </c>
    </row>
    <row r="58" spans="1:8" x14ac:dyDescent="0.25">
      <c r="D58" s="17"/>
      <c r="E58" s="17"/>
      <c r="F58" s="17"/>
      <c r="G58" s="17"/>
      <c r="H58" s="17"/>
    </row>
    <row r="59" spans="1:8" s="1" customFormat="1" x14ac:dyDescent="0.25">
      <c r="A59" s="86" t="s">
        <v>12</v>
      </c>
      <c r="B59" s="86"/>
      <c r="C59" s="86"/>
      <c r="D59" s="86"/>
      <c r="E59" s="86"/>
      <c r="F59" s="86"/>
      <c r="G59" s="86"/>
      <c r="H59" s="86"/>
    </row>
    <row r="60" spans="1:8" ht="15.75" x14ac:dyDescent="0.25">
      <c r="A60" s="84" t="s">
        <v>38</v>
      </c>
      <c r="B60" s="84"/>
      <c r="C60" s="84"/>
      <c r="D60" s="84"/>
      <c r="E60" s="84"/>
      <c r="F60" s="84"/>
      <c r="G60" s="84"/>
      <c r="H60" s="84"/>
    </row>
    <row r="61" spans="1:8" ht="15.75" x14ac:dyDescent="0.25">
      <c r="A61" s="85" t="s">
        <v>48</v>
      </c>
      <c r="B61" s="85"/>
      <c r="C61" s="85"/>
      <c r="D61" s="85"/>
      <c r="E61" s="85"/>
      <c r="F61" s="85"/>
      <c r="G61" s="85"/>
      <c r="H61" s="85"/>
    </row>
    <row r="62" spans="1:8" ht="15.75" x14ac:dyDescent="0.25">
      <c r="A62" s="84" t="s">
        <v>8</v>
      </c>
      <c r="B62" s="84"/>
      <c r="C62" s="84"/>
      <c r="D62" s="84"/>
      <c r="E62" s="84"/>
      <c r="F62" s="84"/>
      <c r="G62" s="84"/>
      <c r="H62" s="84"/>
    </row>
    <row r="63" spans="1:8" x14ac:dyDescent="0.25">
      <c r="A63" s="1"/>
      <c r="B63" s="1"/>
      <c r="C63" s="1"/>
      <c r="D63" s="1"/>
      <c r="E63" s="1"/>
      <c r="F63" s="1"/>
      <c r="G63" s="1"/>
      <c r="H63" s="1"/>
    </row>
    <row r="64" spans="1:8" ht="14.45" customHeight="1" x14ac:dyDescent="0.25">
      <c r="A64" s="87" t="s">
        <v>0</v>
      </c>
      <c r="B64" s="88" t="s">
        <v>1</v>
      </c>
      <c r="C64" s="88" t="s">
        <v>2</v>
      </c>
      <c r="D64" s="89" t="s">
        <v>6</v>
      </c>
      <c r="E64" s="87" t="s">
        <v>10</v>
      </c>
      <c r="F64" s="87" t="s">
        <v>11</v>
      </c>
      <c r="G64" s="88" t="s">
        <v>3</v>
      </c>
      <c r="H64" s="88" t="s">
        <v>4</v>
      </c>
    </row>
    <row r="65" spans="1:8" x14ac:dyDescent="0.25">
      <c r="A65" s="87"/>
      <c r="B65" s="88"/>
      <c r="C65" s="88"/>
      <c r="D65" s="90"/>
      <c r="E65" s="87"/>
      <c r="F65" s="87"/>
      <c r="G65" s="88"/>
      <c r="H65" s="88"/>
    </row>
    <row r="66" spans="1:8" x14ac:dyDescent="0.25">
      <c r="A66" s="2"/>
      <c r="B66" s="3" t="s">
        <v>15</v>
      </c>
      <c r="C66" s="16"/>
      <c r="D66" s="5">
        <f>D67</f>
        <v>118718</v>
      </c>
      <c r="E66" s="5">
        <f t="shared" ref="E66:G66" si="16">E67</f>
        <v>118718</v>
      </c>
      <c r="F66" s="5">
        <f t="shared" si="16"/>
        <v>118718</v>
      </c>
      <c r="G66" s="5">
        <f t="shared" si="16"/>
        <v>118718</v>
      </c>
      <c r="H66" s="5"/>
    </row>
    <row r="67" spans="1:8" ht="21" x14ac:dyDescent="0.25">
      <c r="A67" s="2">
        <v>3000</v>
      </c>
      <c r="B67" s="3" t="s">
        <v>56</v>
      </c>
      <c r="C67" s="16"/>
      <c r="D67" s="5">
        <f>D71</f>
        <v>118718</v>
      </c>
      <c r="E67" s="5">
        <f t="shared" ref="E67:G67" si="17">E71</f>
        <v>118718</v>
      </c>
      <c r="F67" s="5">
        <f t="shared" si="17"/>
        <v>118718</v>
      </c>
      <c r="G67" s="5">
        <f t="shared" si="17"/>
        <v>118718</v>
      </c>
      <c r="H67" s="5"/>
    </row>
    <row r="68" spans="1:8" ht="14.45" hidden="1" customHeight="1" x14ac:dyDescent="0.25">
      <c r="A68" s="2"/>
      <c r="B68" s="3"/>
      <c r="C68" s="16"/>
      <c r="D68" s="5"/>
      <c r="E68" s="5"/>
      <c r="F68" s="5"/>
      <c r="G68" s="5"/>
      <c r="H68" s="5"/>
    </row>
    <row r="69" spans="1:8" ht="75.95" customHeight="1" x14ac:dyDescent="0.25">
      <c r="A69" s="82" t="s">
        <v>93</v>
      </c>
      <c r="B69" s="82"/>
      <c r="C69" s="82"/>
      <c r="D69" s="82"/>
      <c r="E69" s="82"/>
      <c r="F69" s="82"/>
      <c r="G69" s="82"/>
      <c r="H69" s="82"/>
    </row>
    <row r="70" spans="1:8" x14ac:dyDescent="0.25">
      <c r="A70" s="30"/>
      <c r="B70" s="3"/>
      <c r="C70" s="48" t="s">
        <v>81</v>
      </c>
      <c r="D70" s="31"/>
      <c r="E70" s="31"/>
      <c r="F70" s="31"/>
      <c r="G70" s="31"/>
      <c r="H70" s="31"/>
    </row>
    <row r="71" spans="1:8" ht="21" x14ac:dyDescent="0.25">
      <c r="A71" s="6" t="s">
        <v>57</v>
      </c>
      <c r="B71" s="9" t="s">
        <v>56</v>
      </c>
      <c r="C71" s="6"/>
      <c r="D71" s="20">
        <f>SUM(D72:D77)</f>
        <v>118718</v>
      </c>
      <c r="E71" s="20">
        <f t="shared" ref="E71:G71" si="18">SUM(E72:E77)</f>
        <v>118718</v>
      </c>
      <c r="F71" s="20">
        <f t="shared" si="18"/>
        <v>118718</v>
      </c>
      <c r="G71" s="20">
        <f t="shared" si="18"/>
        <v>118718</v>
      </c>
      <c r="H71" s="32"/>
    </row>
    <row r="72" spans="1:8" ht="135" customHeight="1" x14ac:dyDescent="0.25">
      <c r="A72" s="10"/>
      <c r="B72" s="7"/>
      <c r="C72" s="7" t="s">
        <v>74</v>
      </c>
      <c r="D72" s="33">
        <v>49552</v>
      </c>
      <c r="E72" s="33">
        <v>49552</v>
      </c>
      <c r="F72" s="33">
        <v>49552</v>
      </c>
      <c r="G72" s="33">
        <v>49552</v>
      </c>
      <c r="H72" s="25"/>
    </row>
    <row r="73" spans="1:8" ht="61.7" customHeight="1" x14ac:dyDescent="0.25">
      <c r="A73" s="10"/>
      <c r="B73" s="7"/>
      <c r="C73" s="7" t="s">
        <v>75</v>
      </c>
      <c r="D73" s="33">
        <v>33300</v>
      </c>
      <c r="E73" s="33">
        <v>33300</v>
      </c>
      <c r="F73" s="33">
        <v>33300</v>
      </c>
      <c r="G73" s="33">
        <v>33300</v>
      </c>
      <c r="H73" s="34"/>
    </row>
    <row r="74" spans="1:8" ht="37.35" customHeight="1" x14ac:dyDescent="0.25">
      <c r="A74" s="10"/>
      <c r="B74" s="7"/>
      <c r="C74" s="35" t="s">
        <v>76</v>
      </c>
      <c r="D74" s="33">
        <v>18766</v>
      </c>
      <c r="E74" s="33">
        <v>18766</v>
      </c>
      <c r="F74" s="33">
        <v>18766</v>
      </c>
      <c r="G74" s="33">
        <v>18766</v>
      </c>
      <c r="H74" s="36"/>
    </row>
    <row r="75" spans="1:8" x14ac:dyDescent="0.25">
      <c r="A75" s="10"/>
      <c r="B75" s="7"/>
      <c r="C75" s="35" t="s">
        <v>58</v>
      </c>
      <c r="D75" s="33"/>
      <c r="E75" s="33"/>
      <c r="F75" s="33"/>
      <c r="G75" s="33"/>
      <c r="H75" s="36"/>
    </row>
    <row r="76" spans="1:8" ht="27" customHeight="1" x14ac:dyDescent="0.25">
      <c r="A76" s="10"/>
      <c r="B76" s="47"/>
      <c r="C76" s="35" t="s">
        <v>39</v>
      </c>
      <c r="D76" s="33">
        <v>3000</v>
      </c>
      <c r="E76" s="33">
        <v>3000</v>
      </c>
      <c r="F76" s="33">
        <v>3000</v>
      </c>
      <c r="G76" s="33">
        <v>3000</v>
      </c>
      <c r="H76" s="36"/>
    </row>
    <row r="77" spans="1:8" ht="87.75" customHeight="1" x14ac:dyDescent="0.25">
      <c r="A77" s="10"/>
      <c r="B77" s="7"/>
      <c r="C77" s="47" t="s">
        <v>77</v>
      </c>
      <c r="D77" s="33">
        <v>14100</v>
      </c>
      <c r="E77" s="33">
        <v>14100</v>
      </c>
      <c r="F77" s="33">
        <v>14100</v>
      </c>
      <c r="G77" s="33">
        <v>14100</v>
      </c>
      <c r="H77" s="36"/>
    </row>
    <row r="79" spans="1:8" s="1" customFormat="1" x14ac:dyDescent="0.25">
      <c r="A79" s="86" t="s">
        <v>12</v>
      </c>
      <c r="B79" s="86"/>
      <c r="C79" s="86"/>
      <c r="D79" s="86"/>
      <c r="E79" s="86"/>
      <c r="F79" s="86"/>
      <c r="G79" s="86"/>
      <c r="H79" s="86"/>
    </row>
    <row r="80" spans="1:8" ht="14.45" customHeight="1" x14ac:dyDescent="0.25">
      <c r="A80" s="84" t="s">
        <v>49</v>
      </c>
      <c r="B80" s="84"/>
      <c r="C80" s="84"/>
      <c r="D80" s="84"/>
      <c r="E80" s="84"/>
      <c r="F80" s="84"/>
      <c r="G80" s="84"/>
      <c r="H80" s="84"/>
    </row>
    <row r="81" spans="1:8" ht="14.45" customHeight="1" x14ac:dyDescent="0.25">
      <c r="A81" s="85" t="s">
        <v>80</v>
      </c>
      <c r="B81" s="85"/>
      <c r="C81" s="85"/>
      <c r="D81" s="85"/>
      <c r="E81" s="85"/>
      <c r="F81" s="85"/>
      <c r="G81" s="85"/>
      <c r="H81" s="85"/>
    </row>
    <row r="82" spans="1:8" ht="14.45" customHeight="1" x14ac:dyDescent="0.25">
      <c r="A82" s="84" t="s">
        <v>8</v>
      </c>
      <c r="B82" s="84"/>
      <c r="C82" s="84"/>
      <c r="D82" s="84"/>
      <c r="E82" s="84"/>
      <c r="F82" s="84"/>
      <c r="G82" s="84"/>
      <c r="H82" s="84"/>
    </row>
    <row r="83" spans="1:8" s="1" customFormat="1" x14ac:dyDescent="0.25"/>
    <row r="84" spans="1:8" s="1" customFormat="1" ht="14.1" customHeight="1" x14ac:dyDescent="0.25">
      <c r="A84" s="87" t="s">
        <v>0</v>
      </c>
      <c r="B84" s="88" t="s">
        <v>1</v>
      </c>
      <c r="C84" s="88" t="s">
        <v>2</v>
      </c>
      <c r="D84" s="89" t="s">
        <v>6</v>
      </c>
      <c r="E84" s="87" t="s">
        <v>10</v>
      </c>
      <c r="F84" s="87" t="s">
        <v>11</v>
      </c>
      <c r="G84" s="88" t="s">
        <v>3</v>
      </c>
      <c r="H84" s="88" t="s">
        <v>4</v>
      </c>
    </row>
    <row r="85" spans="1:8" s="1" customFormat="1" x14ac:dyDescent="0.25">
      <c r="A85" s="87"/>
      <c r="B85" s="88"/>
      <c r="C85" s="88"/>
      <c r="D85" s="90"/>
      <c r="E85" s="87"/>
      <c r="F85" s="87"/>
      <c r="G85" s="88"/>
      <c r="H85" s="88"/>
    </row>
    <row r="86" spans="1:8" s="1" customFormat="1" x14ac:dyDescent="0.25">
      <c r="A86" s="2"/>
      <c r="B86" s="3" t="s">
        <v>15</v>
      </c>
      <c r="C86" s="16"/>
      <c r="D86" s="4">
        <f>D87+D88+D89+D90</f>
        <v>5760</v>
      </c>
      <c r="E86" s="4">
        <f t="shared" ref="E86:G86" si="19">E87+E88+E89+E90</f>
        <v>5760</v>
      </c>
      <c r="F86" s="4">
        <f t="shared" si="19"/>
        <v>5760</v>
      </c>
      <c r="G86" s="4">
        <f t="shared" si="19"/>
        <v>5760</v>
      </c>
      <c r="H86" s="5"/>
    </row>
    <row r="87" spans="1:8" s="1" customFormat="1" ht="14.1" hidden="1" customHeight="1" x14ac:dyDescent="0.25">
      <c r="A87" s="2" t="s">
        <v>16</v>
      </c>
      <c r="B87" s="3" t="s">
        <v>17</v>
      </c>
      <c r="C87" s="16"/>
      <c r="D87" s="4"/>
      <c r="E87" s="4"/>
      <c r="F87" s="4"/>
      <c r="G87" s="4"/>
      <c r="H87" s="5"/>
    </row>
    <row r="88" spans="1:8" s="1" customFormat="1" ht="149.44999999999999" customHeight="1" x14ac:dyDescent="0.25">
      <c r="A88" s="2" t="s">
        <v>5</v>
      </c>
      <c r="B88" s="3" t="s">
        <v>18</v>
      </c>
      <c r="C88" s="16" t="s">
        <v>50</v>
      </c>
      <c r="D88" s="4">
        <v>5760</v>
      </c>
      <c r="E88" s="4">
        <v>5760</v>
      </c>
      <c r="F88" s="4">
        <v>5760</v>
      </c>
      <c r="G88" s="4">
        <v>5760</v>
      </c>
      <c r="H88" s="16" t="s">
        <v>51</v>
      </c>
    </row>
    <row r="89" spans="1:8" s="1" customFormat="1" ht="14.1" hidden="1" customHeight="1" x14ac:dyDescent="0.25">
      <c r="A89" s="2" t="s">
        <v>19</v>
      </c>
      <c r="B89" s="3" t="s">
        <v>20</v>
      </c>
      <c r="C89" s="16"/>
      <c r="D89" s="4"/>
      <c r="E89" s="4"/>
      <c r="F89" s="4"/>
      <c r="G89" s="4"/>
      <c r="H89" s="5"/>
    </row>
    <row r="90" spans="1:8" s="1" customFormat="1" ht="21" hidden="1" customHeight="1" x14ac:dyDescent="0.25">
      <c r="A90" s="2" t="s">
        <v>21</v>
      </c>
      <c r="B90" s="3" t="s">
        <v>22</v>
      </c>
      <c r="C90" s="16"/>
      <c r="D90" s="4"/>
      <c r="E90" s="4"/>
      <c r="F90" s="4"/>
      <c r="G90" s="4"/>
      <c r="H90" s="5"/>
    </row>
    <row r="91" spans="1:8" s="1" customFormat="1" ht="44.1" customHeight="1" x14ac:dyDescent="0.25">
      <c r="A91" s="82" t="s">
        <v>99</v>
      </c>
      <c r="B91" s="82"/>
      <c r="C91" s="82"/>
      <c r="D91" s="82"/>
      <c r="E91" s="82"/>
      <c r="F91" s="82"/>
      <c r="G91" s="82"/>
      <c r="H91" s="82"/>
    </row>
    <row r="92" spans="1:8" s="1" customFormat="1" x14ac:dyDescent="0.25">
      <c r="A92" s="30"/>
      <c r="B92" s="3"/>
      <c r="C92" s="3" t="s">
        <v>95</v>
      </c>
      <c r="D92" s="31">
        <f>D100</f>
        <v>5760</v>
      </c>
      <c r="E92" s="31">
        <f t="shared" ref="E92:G92" si="20">E100</f>
        <v>5760</v>
      </c>
      <c r="F92" s="31">
        <f t="shared" si="20"/>
        <v>5760</v>
      </c>
      <c r="G92" s="31">
        <f t="shared" si="20"/>
        <v>5760</v>
      </c>
      <c r="H92" s="31"/>
    </row>
    <row r="93" spans="1:8" s="38" customFormat="1" ht="14.1" hidden="1" customHeight="1" x14ac:dyDescent="0.2">
      <c r="A93" s="6" t="s">
        <v>16</v>
      </c>
      <c r="B93" s="9" t="s">
        <v>23</v>
      </c>
      <c r="C93" s="6"/>
      <c r="D93" s="20"/>
      <c r="E93" s="20"/>
      <c r="F93" s="20"/>
      <c r="G93" s="20"/>
      <c r="H93" s="32"/>
    </row>
    <row r="94" spans="1:8" s="1" customFormat="1" ht="14.1" hidden="1" customHeight="1" x14ac:dyDescent="0.25">
      <c r="A94" s="22" t="s">
        <v>24</v>
      </c>
      <c r="B94" s="23" t="s">
        <v>25</v>
      </c>
      <c r="C94" s="6"/>
      <c r="D94" s="20"/>
      <c r="E94" s="20"/>
      <c r="F94" s="20"/>
      <c r="G94" s="20"/>
      <c r="H94" s="32"/>
    </row>
    <row r="95" spans="1:8" s="1" customFormat="1" ht="14.1" hidden="1" customHeight="1" x14ac:dyDescent="0.25">
      <c r="A95" s="10" t="s">
        <v>26</v>
      </c>
      <c r="B95" s="7" t="s">
        <v>27</v>
      </c>
      <c r="C95" s="7"/>
      <c r="D95" s="25"/>
      <c r="E95" s="25"/>
      <c r="F95" s="25"/>
      <c r="G95" s="25"/>
      <c r="H95" s="25"/>
    </row>
    <row r="96" spans="1:8" ht="21" hidden="1" customHeight="1" x14ac:dyDescent="0.25">
      <c r="A96" s="10" t="s">
        <v>30</v>
      </c>
      <c r="B96" s="7" t="s">
        <v>31</v>
      </c>
      <c r="C96" s="46"/>
      <c r="D96" s="25"/>
      <c r="E96" s="25"/>
      <c r="F96" s="25"/>
      <c r="G96" s="25"/>
      <c r="H96" s="34"/>
    </row>
    <row r="97" spans="1:8" ht="42" hidden="1" customHeight="1" x14ac:dyDescent="0.25">
      <c r="A97" s="7" t="s">
        <v>34</v>
      </c>
      <c r="B97" s="28" t="s">
        <v>35</v>
      </c>
      <c r="C97" s="7"/>
      <c r="D97" s="25"/>
      <c r="E97" s="25"/>
      <c r="F97" s="25"/>
      <c r="G97" s="25"/>
      <c r="H97" s="33"/>
    </row>
    <row r="98" spans="1:8" ht="63" hidden="1" customHeight="1" x14ac:dyDescent="0.25">
      <c r="A98" s="10" t="s">
        <v>40</v>
      </c>
      <c r="B98" s="7" t="s">
        <v>41</v>
      </c>
      <c r="C98" s="8"/>
      <c r="D98" s="36"/>
      <c r="E98" s="36"/>
      <c r="F98" s="36"/>
      <c r="G98" s="36"/>
      <c r="H98" s="36"/>
    </row>
    <row r="99" spans="1:8" ht="31.5" hidden="1" customHeight="1" x14ac:dyDescent="0.25">
      <c r="A99" s="10" t="s">
        <v>42</v>
      </c>
      <c r="B99" s="7" t="s">
        <v>43</v>
      </c>
      <c r="C99" s="8"/>
      <c r="D99" s="36"/>
      <c r="E99" s="36"/>
      <c r="F99" s="36"/>
      <c r="G99" s="36"/>
      <c r="H99" s="36"/>
    </row>
    <row r="100" spans="1:8" ht="29.45" customHeight="1" x14ac:dyDescent="0.25">
      <c r="A100" s="6" t="s">
        <v>5</v>
      </c>
      <c r="B100" s="9" t="s">
        <v>7</v>
      </c>
      <c r="C100" s="35" t="s">
        <v>52</v>
      </c>
      <c r="D100" s="43">
        <v>5760</v>
      </c>
      <c r="E100" s="43">
        <v>5760</v>
      </c>
      <c r="F100" s="43">
        <v>5760</v>
      </c>
      <c r="G100" s="43">
        <v>5760</v>
      </c>
      <c r="H100" s="40"/>
    </row>
    <row r="101" spans="1:8" ht="21" hidden="1" x14ac:dyDescent="0.25">
      <c r="A101" s="6" t="s">
        <v>19</v>
      </c>
      <c r="B101" s="9" t="s">
        <v>20</v>
      </c>
      <c r="C101" s="8"/>
      <c r="D101" s="36"/>
      <c r="E101" s="36"/>
      <c r="F101" s="36"/>
      <c r="G101" s="36"/>
      <c r="H101" s="36"/>
    </row>
    <row r="102" spans="1:8" hidden="1" x14ac:dyDescent="0.25">
      <c r="A102" s="7" t="s">
        <v>44</v>
      </c>
      <c r="B102" s="7" t="s">
        <v>45</v>
      </c>
      <c r="C102" s="8"/>
      <c r="D102" s="36"/>
      <c r="E102" s="36"/>
      <c r="F102" s="36"/>
      <c r="G102" s="36"/>
      <c r="H102" s="36"/>
    </row>
  </sheetData>
  <mergeCells count="56">
    <mergeCell ref="A42:H42"/>
    <mergeCell ref="A32:H32"/>
    <mergeCell ref="A33:H33"/>
    <mergeCell ref="A35:A36"/>
    <mergeCell ref="B35:B36"/>
    <mergeCell ref="C35:C36"/>
    <mergeCell ref="D35:D36"/>
    <mergeCell ref="E35:E36"/>
    <mergeCell ref="F35:F36"/>
    <mergeCell ref="G35:G36"/>
    <mergeCell ref="H35:H36"/>
    <mergeCell ref="A91:H91"/>
    <mergeCell ref="A6:H6"/>
    <mergeCell ref="A8:A9"/>
    <mergeCell ref="B8:B9"/>
    <mergeCell ref="C8:C9"/>
    <mergeCell ref="D8:D9"/>
    <mergeCell ref="E8:E9"/>
    <mergeCell ref="F8:F9"/>
    <mergeCell ref="G8:G9"/>
    <mergeCell ref="H8:H9"/>
    <mergeCell ref="A59:H59"/>
    <mergeCell ref="A79:H79"/>
    <mergeCell ref="A31:H31"/>
    <mergeCell ref="A80:H80"/>
    <mergeCell ref="A46:H46"/>
    <mergeCell ref="A52:H52"/>
    <mergeCell ref="A81:H81"/>
    <mergeCell ref="A82:H82"/>
    <mergeCell ref="A84:A85"/>
    <mergeCell ref="B84:B85"/>
    <mergeCell ref="C84:C85"/>
    <mergeCell ref="D84:D85"/>
    <mergeCell ref="E84:E85"/>
    <mergeCell ref="F84:F85"/>
    <mergeCell ref="G84:G85"/>
    <mergeCell ref="H84:H85"/>
    <mergeCell ref="A69:H69"/>
    <mergeCell ref="A60:H60"/>
    <mergeCell ref="A61:H61"/>
    <mergeCell ref="A62:H62"/>
    <mergeCell ref="A64:A65"/>
    <mergeCell ref="B64:B65"/>
    <mergeCell ref="C64:C65"/>
    <mergeCell ref="D64:D65"/>
    <mergeCell ref="E64:E65"/>
    <mergeCell ref="F64:F65"/>
    <mergeCell ref="G64:G65"/>
    <mergeCell ref="H64:H65"/>
    <mergeCell ref="A26:H26"/>
    <mergeCell ref="A16:H16"/>
    <mergeCell ref="A22:H22"/>
    <mergeCell ref="E1:H1"/>
    <mergeCell ref="A4:H4"/>
    <mergeCell ref="A5:H5"/>
    <mergeCell ref="A3:H3"/>
  </mergeCells>
  <pageMargins left="0.56999999999999995" right="0.41" top="0.74803149606299213" bottom="0.74803149606299213" header="0.31496062992125984" footer="0.31496062992125984"/>
  <pageSetup paperSize="9" scale="6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5"/>
  <sheetViews>
    <sheetView tabSelected="1" zoomScale="90" zoomScaleNormal="90" workbookViewId="0">
      <selection activeCell="E1" sqref="E1:H1"/>
    </sheetView>
  </sheetViews>
  <sheetFormatPr defaultRowHeight="15" x14ac:dyDescent="0.25"/>
  <cols>
    <col min="2" max="2" width="17.85546875" customWidth="1"/>
    <col min="3" max="3" width="23.85546875" customWidth="1"/>
    <col min="4" max="4" width="13.5703125" customWidth="1"/>
    <col min="5" max="5" width="13" customWidth="1"/>
    <col min="6" max="6" width="12" customWidth="1"/>
    <col min="7" max="7" width="16.140625" bestFit="1" customWidth="1"/>
    <col min="8" max="8" width="29.42578125" customWidth="1"/>
  </cols>
  <sheetData>
    <row r="1" spans="1:8" ht="60.95" customHeight="1" x14ac:dyDescent="0.25">
      <c r="E1" s="83" t="s">
        <v>109</v>
      </c>
      <c r="F1" s="83"/>
      <c r="G1" s="83"/>
      <c r="H1" s="83"/>
    </row>
    <row r="2" spans="1:8" x14ac:dyDescent="0.25">
      <c r="H2" s="50" t="s">
        <v>79</v>
      </c>
    </row>
    <row r="4" spans="1:8" x14ac:dyDescent="0.25">
      <c r="A4" s="86" t="s">
        <v>12</v>
      </c>
      <c r="B4" s="86"/>
      <c r="C4" s="86"/>
      <c r="D4" s="86"/>
      <c r="E4" s="86"/>
      <c r="F4" s="86"/>
      <c r="G4" s="86"/>
      <c r="H4" s="86"/>
    </row>
    <row r="5" spans="1:8" ht="15.75" x14ac:dyDescent="0.25">
      <c r="A5" s="84" t="s">
        <v>13</v>
      </c>
      <c r="B5" s="84"/>
      <c r="C5" s="84"/>
      <c r="D5" s="84"/>
      <c r="E5" s="84"/>
      <c r="F5" s="84"/>
      <c r="G5" s="84"/>
      <c r="H5" s="84"/>
    </row>
    <row r="6" spans="1:8" ht="15.75" x14ac:dyDescent="0.25">
      <c r="A6" s="85" t="s">
        <v>14</v>
      </c>
      <c r="B6" s="85"/>
      <c r="C6" s="85"/>
      <c r="D6" s="85"/>
      <c r="E6" s="85"/>
      <c r="F6" s="85"/>
      <c r="G6" s="85"/>
      <c r="H6" s="85"/>
    </row>
    <row r="7" spans="1:8" ht="15.75" x14ac:dyDescent="0.25">
      <c r="A7" s="84" t="s">
        <v>9</v>
      </c>
      <c r="B7" s="84"/>
      <c r="C7" s="84"/>
      <c r="D7" s="84"/>
      <c r="E7" s="84"/>
      <c r="F7" s="84"/>
      <c r="G7" s="84"/>
      <c r="H7" s="84"/>
    </row>
    <row r="8" spans="1:8" x14ac:dyDescent="0.25">
      <c r="A8" s="1"/>
      <c r="B8" s="1"/>
      <c r="C8" s="1"/>
      <c r="D8" s="1"/>
      <c r="E8" s="1"/>
      <c r="F8" s="1"/>
      <c r="G8" s="1"/>
      <c r="H8" s="1"/>
    </row>
    <row r="9" spans="1:8" x14ac:dyDescent="0.25">
      <c r="A9" s="87" t="s">
        <v>0</v>
      </c>
      <c r="B9" s="88" t="s">
        <v>1</v>
      </c>
      <c r="C9" s="88" t="s">
        <v>2</v>
      </c>
      <c r="D9" s="89" t="s">
        <v>6</v>
      </c>
      <c r="E9" s="87" t="s">
        <v>10</v>
      </c>
      <c r="F9" s="87" t="s">
        <v>11</v>
      </c>
      <c r="G9" s="88" t="s">
        <v>3</v>
      </c>
      <c r="H9" s="88" t="s">
        <v>4</v>
      </c>
    </row>
    <row r="10" spans="1:8" x14ac:dyDescent="0.25">
      <c r="A10" s="87"/>
      <c r="B10" s="88"/>
      <c r="C10" s="88"/>
      <c r="D10" s="90"/>
      <c r="E10" s="87"/>
      <c r="F10" s="87"/>
      <c r="G10" s="88"/>
      <c r="H10" s="88"/>
    </row>
    <row r="11" spans="1:8" x14ac:dyDescent="0.25">
      <c r="A11" s="11"/>
      <c r="B11" s="12" t="s">
        <v>15</v>
      </c>
      <c r="C11" s="13"/>
      <c r="D11" s="14">
        <f>D12+D13+D14+D15</f>
        <v>3761</v>
      </c>
      <c r="E11" s="14">
        <f t="shared" ref="E11:G11" si="0">E12+E13+E14+E15</f>
        <v>3761</v>
      </c>
      <c r="F11" s="14">
        <f t="shared" si="0"/>
        <v>3761</v>
      </c>
      <c r="G11" s="14">
        <f t="shared" si="0"/>
        <v>3761</v>
      </c>
      <c r="H11" s="15"/>
    </row>
    <row r="12" spans="1:8" x14ac:dyDescent="0.25">
      <c r="A12" s="11" t="s">
        <v>16</v>
      </c>
      <c r="B12" s="12" t="s">
        <v>17</v>
      </c>
      <c r="C12" s="13"/>
      <c r="D12" s="14">
        <f>D18</f>
        <v>3761</v>
      </c>
      <c r="E12" s="14">
        <f t="shared" ref="E12:G12" si="1">E18</f>
        <v>3761</v>
      </c>
      <c r="F12" s="14">
        <f t="shared" si="1"/>
        <v>3761</v>
      </c>
      <c r="G12" s="14">
        <f t="shared" si="1"/>
        <v>3761</v>
      </c>
      <c r="H12" s="15"/>
    </row>
    <row r="13" spans="1:8" ht="21" hidden="1" x14ac:dyDescent="0.25">
      <c r="A13" s="11" t="s">
        <v>5</v>
      </c>
      <c r="B13" s="12" t="s">
        <v>18</v>
      </c>
      <c r="C13" s="13"/>
      <c r="D13" s="14"/>
      <c r="E13" s="14"/>
      <c r="F13" s="14"/>
      <c r="G13" s="14"/>
      <c r="H13" s="15"/>
    </row>
    <row r="14" spans="1:8" ht="21" hidden="1" x14ac:dyDescent="0.25">
      <c r="A14" s="11" t="s">
        <v>19</v>
      </c>
      <c r="B14" s="12" t="s">
        <v>20</v>
      </c>
      <c r="C14" s="13"/>
      <c r="D14" s="14"/>
      <c r="E14" s="14"/>
      <c r="F14" s="14"/>
      <c r="G14" s="14"/>
      <c r="H14" s="15"/>
    </row>
    <row r="15" spans="1:8" ht="31.5" hidden="1" x14ac:dyDescent="0.25">
      <c r="A15" s="11" t="s">
        <v>21</v>
      </c>
      <c r="B15" s="12" t="s">
        <v>22</v>
      </c>
      <c r="C15" s="13"/>
      <c r="D15" s="14"/>
      <c r="E15" s="14"/>
      <c r="F15" s="14"/>
      <c r="G15" s="14"/>
      <c r="H15" s="15"/>
    </row>
    <row r="16" spans="1:8" ht="24" customHeight="1" x14ac:dyDescent="0.25">
      <c r="A16" s="91" t="s">
        <v>100</v>
      </c>
      <c r="B16" s="91"/>
      <c r="C16" s="91"/>
      <c r="D16" s="91"/>
      <c r="E16" s="91"/>
      <c r="F16" s="91"/>
      <c r="G16" s="91"/>
      <c r="H16" s="91"/>
    </row>
    <row r="17" spans="1:8" x14ac:dyDescent="0.25">
      <c r="A17" s="18"/>
      <c r="B17" s="12"/>
      <c r="C17" s="12" t="s">
        <v>95</v>
      </c>
      <c r="D17" s="19"/>
      <c r="E17" s="19"/>
      <c r="F17" s="19"/>
      <c r="G17" s="19"/>
      <c r="H17" s="19"/>
    </row>
    <row r="18" spans="1:8" x14ac:dyDescent="0.25">
      <c r="A18" s="6" t="s">
        <v>16</v>
      </c>
      <c r="B18" s="9" t="s">
        <v>23</v>
      </c>
      <c r="C18" s="6"/>
      <c r="D18" s="20">
        <f>D19+D24</f>
        <v>3761</v>
      </c>
      <c r="E18" s="20">
        <f t="shared" ref="E18:G18" si="2">E19+E24</f>
        <v>3761</v>
      </c>
      <c r="F18" s="20">
        <f t="shared" si="2"/>
        <v>3761</v>
      </c>
      <c r="G18" s="20">
        <f t="shared" si="2"/>
        <v>3761</v>
      </c>
      <c r="H18" s="21"/>
    </row>
    <row r="19" spans="1:8" x14ac:dyDescent="0.25">
      <c r="A19" s="22" t="s">
        <v>24</v>
      </c>
      <c r="B19" s="23" t="s">
        <v>25</v>
      </c>
      <c r="C19" s="6"/>
      <c r="D19" s="20">
        <f>D20+D22</f>
        <v>3043</v>
      </c>
      <c r="E19" s="20">
        <f t="shared" ref="E19:G19" si="3">E20+E22</f>
        <v>3043</v>
      </c>
      <c r="F19" s="20">
        <f t="shared" si="3"/>
        <v>3043</v>
      </c>
      <c r="G19" s="20">
        <f t="shared" si="3"/>
        <v>3043</v>
      </c>
      <c r="H19" s="21"/>
    </row>
    <row r="20" spans="1:8" x14ac:dyDescent="0.25">
      <c r="A20" s="24" t="s">
        <v>26</v>
      </c>
      <c r="B20" s="7" t="s">
        <v>27</v>
      </c>
      <c r="C20" s="7"/>
      <c r="D20" s="25">
        <f>D21</f>
        <v>2863</v>
      </c>
      <c r="E20" s="25">
        <f t="shared" ref="E20:G20" si="4">E21</f>
        <v>2863</v>
      </c>
      <c r="F20" s="25">
        <f t="shared" si="4"/>
        <v>2863</v>
      </c>
      <c r="G20" s="25">
        <f t="shared" si="4"/>
        <v>2863</v>
      </c>
      <c r="H20" s="26"/>
    </row>
    <row r="21" spans="1:8" ht="97.35" customHeight="1" x14ac:dyDescent="0.25">
      <c r="A21" s="10" t="s">
        <v>28</v>
      </c>
      <c r="B21" s="7" t="s">
        <v>29</v>
      </c>
      <c r="C21" s="7" t="s">
        <v>53</v>
      </c>
      <c r="D21" s="33">
        <v>2863</v>
      </c>
      <c r="E21" s="33">
        <v>2863</v>
      </c>
      <c r="F21" s="33">
        <v>2863</v>
      </c>
      <c r="G21" s="33">
        <v>2863</v>
      </c>
      <c r="H21" s="26"/>
    </row>
    <row r="22" spans="1:8" ht="22.5" x14ac:dyDescent="0.25">
      <c r="A22" s="24" t="s">
        <v>30</v>
      </c>
      <c r="B22" s="7" t="s">
        <v>31</v>
      </c>
      <c r="C22" s="7"/>
      <c r="D22" s="25">
        <f>D23</f>
        <v>180</v>
      </c>
      <c r="E22" s="25">
        <f t="shared" ref="E22:G22" si="5">E23</f>
        <v>180</v>
      </c>
      <c r="F22" s="25">
        <f t="shared" si="5"/>
        <v>180</v>
      </c>
      <c r="G22" s="25">
        <f t="shared" si="5"/>
        <v>180</v>
      </c>
      <c r="H22" s="27"/>
    </row>
    <row r="23" spans="1:8" ht="103.7" customHeight="1" x14ac:dyDescent="0.25">
      <c r="A23" s="10" t="s">
        <v>32</v>
      </c>
      <c r="B23" s="7" t="s">
        <v>33</v>
      </c>
      <c r="C23" s="7" t="s">
        <v>54</v>
      </c>
      <c r="D23" s="33">
        <v>180</v>
      </c>
      <c r="E23" s="33">
        <v>180</v>
      </c>
      <c r="F23" s="33">
        <v>180</v>
      </c>
      <c r="G23" s="33">
        <v>180</v>
      </c>
      <c r="H23" s="27"/>
    </row>
    <row r="24" spans="1:8" ht="63.75" customHeight="1" x14ac:dyDescent="0.25">
      <c r="A24" s="7" t="s">
        <v>34</v>
      </c>
      <c r="B24" s="28" t="s">
        <v>35</v>
      </c>
      <c r="C24" s="7"/>
      <c r="D24" s="25">
        <f>D25</f>
        <v>718</v>
      </c>
      <c r="E24" s="25">
        <f t="shared" ref="E24:G24" si="6">E25</f>
        <v>718</v>
      </c>
      <c r="F24" s="25">
        <f t="shared" si="6"/>
        <v>718</v>
      </c>
      <c r="G24" s="25">
        <f t="shared" si="6"/>
        <v>718</v>
      </c>
      <c r="H24" s="29"/>
    </row>
    <row r="25" spans="1:8" ht="58.7" customHeight="1" x14ac:dyDescent="0.25">
      <c r="A25" s="24" t="s">
        <v>36</v>
      </c>
      <c r="B25" s="7" t="s">
        <v>37</v>
      </c>
      <c r="C25" s="35" t="s">
        <v>55</v>
      </c>
      <c r="D25" s="33">
        <v>718</v>
      </c>
      <c r="E25" s="33">
        <v>718</v>
      </c>
      <c r="F25" s="33">
        <v>718</v>
      </c>
      <c r="G25" s="33">
        <v>718</v>
      </c>
      <c r="H25" s="8"/>
    </row>
  </sheetData>
  <mergeCells count="14">
    <mergeCell ref="F9:F10"/>
    <mergeCell ref="G9:G10"/>
    <mergeCell ref="H9:H10"/>
    <mergeCell ref="A16:H16"/>
    <mergeCell ref="A9:A10"/>
    <mergeCell ref="B9:B10"/>
    <mergeCell ref="C9:C10"/>
    <mergeCell ref="D9:D10"/>
    <mergeCell ref="E9:E10"/>
    <mergeCell ref="E1:H1"/>
    <mergeCell ref="A4:H4"/>
    <mergeCell ref="A5:H5"/>
    <mergeCell ref="A6:H6"/>
    <mergeCell ref="A7:H7"/>
  </mergeCells>
  <pageMargins left="0.48" right="0.36" top="0.74803149606299213" bottom="0.74803149606299213" header="0.31496062992125984" footer="0.31496062992125984"/>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vt:lpstr>
      <vt:lpstr>BUDŽETA 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2022-12-05T10:52:58Z</dcterms:modified>
</cp:coreProperties>
</file>