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esis\Desktop\"/>
    </mc:Choice>
  </mc:AlternateContent>
  <bookViews>
    <workbookView xWindow="-120" yWindow="-120" windowWidth="29040" windowHeight="15720"/>
  </bookViews>
  <sheets>
    <sheet name="Lapa1" sheetId="1" r:id="rId1"/>
  </sheets>
  <definedNames>
    <definedName name="_xlnm._FilterDatabase" localSheetId="0" hidden="1">Lapa1!$B$5:$P$73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9" i="1" l="1"/>
  <c r="E8" i="1" l="1"/>
  <c r="E45" i="1"/>
  <c r="E33" i="1"/>
  <c r="F33" i="1"/>
  <c r="G33" i="1"/>
  <c r="H33" i="1"/>
  <c r="I33" i="1"/>
  <c r="J33" i="1"/>
  <c r="K33" i="1"/>
  <c r="L33" i="1"/>
  <c r="M33" i="1"/>
  <c r="N33" i="1"/>
  <c r="O33" i="1"/>
  <c r="E36" i="1"/>
  <c r="F36" i="1"/>
  <c r="G36" i="1"/>
  <c r="H36" i="1"/>
  <c r="I36" i="1"/>
  <c r="J36" i="1"/>
  <c r="K36" i="1"/>
  <c r="L36" i="1"/>
  <c r="M36" i="1"/>
  <c r="N36" i="1"/>
  <c r="O36" i="1"/>
  <c r="E40" i="1"/>
  <c r="F40" i="1"/>
  <c r="G40" i="1"/>
  <c r="H40" i="1"/>
  <c r="I40" i="1"/>
  <c r="J40" i="1"/>
  <c r="L40" i="1"/>
  <c r="M40" i="1"/>
  <c r="N40" i="1"/>
  <c r="O40" i="1"/>
  <c r="K41" i="1"/>
  <c r="K40" i="1" s="1"/>
  <c r="J27" i="1" l="1"/>
  <c r="I27" i="1"/>
  <c r="H27" i="1"/>
  <c r="F69" i="1" l="1"/>
  <c r="F8" i="1" s="1"/>
  <c r="G69" i="1"/>
  <c r="G8" i="1" s="1"/>
  <c r="I69" i="1"/>
  <c r="I8" i="1" s="1"/>
  <c r="J69" i="1"/>
  <c r="J8" i="1" s="1"/>
  <c r="K69" i="1"/>
  <c r="K8" i="1" s="1"/>
  <c r="L69" i="1"/>
  <c r="L8" i="1" s="1"/>
  <c r="M69" i="1"/>
  <c r="M8" i="1" s="1"/>
  <c r="N69" i="1"/>
  <c r="N8" i="1" s="1"/>
  <c r="O69" i="1"/>
  <c r="O8" i="1" s="1"/>
  <c r="F65" i="1"/>
  <c r="G65" i="1"/>
  <c r="H65" i="1"/>
  <c r="I65" i="1"/>
  <c r="J65" i="1"/>
  <c r="K65" i="1"/>
  <c r="L65" i="1"/>
  <c r="M65" i="1"/>
  <c r="N65" i="1"/>
  <c r="O65" i="1"/>
  <c r="E65" i="1"/>
  <c r="F63" i="1"/>
  <c r="G63" i="1"/>
  <c r="H63" i="1"/>
  <c r="I63" i="1"/>
  <c r="J63" i="1"/>
  <c r="L63" i="1"/>
  <c r="M63" i="1"/>
  <c r="N63" i="1"/>
  <c r="O63" i="1"/>
  <c r="E63" i="1"/>
  <c r="F61" i="1"/>
  <c r="G61" i="1"/>
  <c r="H61" i="1"/>
  <c r="I61" i="1"/>
  <c r="J61" i="1"/>
  <c r="K61" i="1"/>
  <c r="L61" i="1"/>
  <c r="M61" i="1"/>
  <c r="N61" i="1"/>
  <c r="O61" i="1"/>
  <c r="E61" i="1"/>
  <c r="F58" i="1"/>
  <c r="G58" i="1"/>
  <c r="H58" i="1"/>
  <c r="I58" i="1"/>
  <c r="J58" i="1"/>
  <c r="L58" i="1"/>
  <c r="M58" i="1"/>
  <c r="N58" i="1"/>
  <c r="O58" i="1"/>
  <c r="E58" i="1"/>
  <c r="F56" i="1"/>
  <c r="G56" i="1"/>
  <c r="H56" i="1"/>
  <c r="I56" i="1"/>
  <c r="J56" i="1"/>
  <c r="K56" i="1"/>
  <c r="L56" i="1"/>
  <c r="M56" i="1"/>
  <c r="N56" i="1"/>
  <c r="O56" i="1"/>
  <c r="E56" i="1"/>
  <c r="F53" i="1"/>
  <c r="G53" i="1"/>
  <c r="H53" i="1"/>
  <c r="I53" i="1"/>
  <c r="J53" i="1"/>
  <c r="K53" i="1"/>
  <c r="L53" i="1"/>
  <c r="M53" i="1"/>
  <c r="N53" i="1"/>
  <c r="O53" i="1"/>
  <c r="E53" i="1"/>
  <c r="F51" i="1"/>
  <c r="G51" i="1"/>
  <c r="H51" i="1"/>
  <c r="K51" i="1"/>
  <c r="L51" i="1"/>
  <c r="M51" i="1"/>
  <c r="N51" i="1"/>
  <c r="O51" i="1"/>
  <c r="E51" i="1"/>
  <c r="F45" i="1"/>
  <c r="G45" i="1"/>
  <c r="H45" i="1"/>
  <c r="I45" i="1"/>
  <c r="J45" i="1"/>
  <c r="K45" i="1"/>
  <c r="L45" i="1"/>
  <c r="M45" i="1"/>
  <c r="N45" i="1"/>
  <c r="O45" i="1"/>
  <c r="F23" i="1"/>
  <c r="G23" i="1"/>
  <c r="H23" i="1"/>
  <c r="I23" i="1"/>
  <c r="J23" i="1"/>
  <c r="L23" i="1"/>
  <c r="M23" i="1"/>
  <c r="N23" i="1"/>
  <c r="O23" i="1"/>
  <c r="E23" i="1"/>
  <c r="F21" i="1"/>
  <c r="G21" i="1"/>
  <c r="H21" i="1"/>
  <c r="I21" i="1"/>
  <c r="J21" i="1"/>
  <c r="L21" i="1"/>
  <c r="M21" i="1"/>
  <c r="N21" i="1"/>
  <c r="O21" i="1"/>
  <c r="E21" i="1"/>
  <c r="F10" i="1"/>
  <c r="G10" i="1"/>
  <c r="H10" i="1"/>
  <c r="I10" i="1"/>
  <c r="J10" i="1"/>
  <c r="L10" i="1"/>
  <c r="M10" i="1"/>
  <c r="N10" i="1"/>
  <c r="O10" i="1"/>
  <c r="E10" i="1"/>
  <c r="F7" i="1"/>
  <c r="G7" i="1"/>
  <c r="H7" i="1"/>
  <c r="I7" i="1"/>
  <c r="J7" i="1"/>
  <c r="K7" i="1"/>
  <c r="L7" i="1"/>
  <c r="M7" i="1"/>
  <c r="N7" i="1"/>
  <c r="O7" i="1"/>
  <c r="E7" i="1"/>
  <c r="K63" i="1"/>
  <c r="K58" i="1"/>
  <c r="K24" i="1"/>
  <c r="K23" i="1" s="1"/>
  <c r="K22" i="1"/>
  <c r="K21" i="1" s="1"/>
  <c r="K13" i="1"/>
  <c r="K12" i="1"/>
  <c r="K11" i="1"/>
  <c r="K10" i="1" l="1"/>
  <c r="H69" i="1"/>
  <c r="H8" i="1" s="1"/>
  <c r="F49" i="1"/>
  <c r="G49" i="1"/>
  <c r="H49" i="1"/>
  <c r="I49" i="1"/>
  <c r="J49" i="1"/>
  <c r="K49" i="1"/>
  <c r="L49" i="1"/>
  <c r="M49" i="1"/>
  <c r="N49" i="1"/>
  <c r="O49" i="1"/>
  <c r="E49" i="1"/>
  <c r="E6" i="1" s="1"/>
  <c r="O6" i="1" l="1"/>
  <c r="N6" i="1"/>
  <c r="M6" i="1"/>
  <c r="K6" i="1"/>
  <c r="H6" i="1"/>
  <c r="F6" i="1"/>
  <c r="L6" i="1"/>
  <c r="J6" i="1"/>
  <c r="I6" i="1"/>
  <c r="G6" i="1"/>
</calcChain>
</file>

<file path=xl/sharedStrings.xml><?xml version="1.0" encoding="utf-8"?>
<sst xmlns="http://schemas.openxmlformats.org/spreadsheetml/2006/main" count="169" uniqueCount="91">
  <si>
    <t>Pielikums</t>
  </si>
  <si>
    <t>Uzdevums</t>
  </si>
  <si>
    <t xml:space="preserve"> Pasākums</t>
  </si>
  <si>
    <t>Budžeta programmas (apakš-programmas) kods un nosaukums</t>
  </si>
  <si>
    <t>Vidēja termiņa budžeta ietvara likumā 
plānotais finansējums</t>
  </si>
  <si>
    <t xml:space="preserve">Nepieciešamais papildu finansējums </t>
  </si>
  <si>
    <t>Pasākuma īstenošanas gads (ja pasākuma īstenošana ir terminēta)</t>
  </si>
  <si>
    <t>2024.gads</t>
  </si>
  <si>
    <t>2025.gads</t>
  </si>
  <si>
    <t>2026.gads</t>
  </si>
  <si>
    <t>2024. gads</t>
  </si>
  <si>
    <t>2025. gads</t>
  </si>
  <si>
    <t>2026. gads</t>
  </si>
  <si>
    <t>2027. gads</t>
  </si>
  <si>
    <t>2028. gads</t>
  </si>
  <si>
    <t>turpmākajā laikposmā līdz pasākuma pabeigšanai
(ja pasākuma īstenošana ir terminēta)</t>
  </si>
  <si>
    <t>turpmāk ik gadu
(ja pasākuma izpilde nav terminēta)</t>
  </si>
  <si>
    <t>Finansējums plāna realizācijai kopā</t>
  </si>
  <si>
    <t>tajā skaitā</t>
  </si>
  <si>
    <t>19.Tieslietu ministrija</t>
  </si>
  <si>
    <t>1. Rīcības virziens – turpināt pilnveidot resocializācijas darbu ar ieslodzītajiem un probācijas klientiem atbilstoši mainīgās vides izaicinājumiem, t.sk. jaunām mērķa grupām, kā arī ieviešot resocializācijas darba (kriminālsoda izpildes) efektivitātes mērījumu sistēmu</t>
  </si>
  <si>
    <t xml:space="preserve">1. uzdevums Ieslodzīto un probācijas klientu resocializācijas instrumentu pilnveidošana </t>
  </si>
  <si>
    <t>VPD/SAM 4.3.4.6.</t>
  </si>
  <si>
    <t>1. pasākums - Risku/resursu novērtēšanas un resocializācijas darba organizēšanas instrumenta pieaugušajiem probācijas klientiem ieviešana, pilnveidošana, ieskaitot darbības rezultātu izvērtēšanu un darbinieku apmācību (ESF+)</t>
  </si>
  <si>
    <t>63.08.00. Eiropas Sociālā fonda Plus (ESF+) projektu un pasākumu īstenošana (2021 – 2027)</t>
  </si>
  <si>
    <t>2. pasākums - Risku/resursu novērtēšanas un resocializācijas darba organizēšanas instrumenta bērniem un jauniešiem (25 gadi un jaunāki) ieviešana, pilnveidošana, ieskaitot darbības rezultātu izvērtēšanu un darbinieku apmācību (ESF+)</t>
  </si>
  <si>
    <t>3. pasākums - Risku/resursu novērtēšanas un resocializācijas darba organizēšanas instrumenta sievietēm ieviešana, pilnveidošana, ieskaitot darbības rezultātu izvērtēšanu un darbinieku apmācību (ESF+)</t>
  </si>
  <si>
    <t>4. pasākums - Risku/resursu novērtēšanas un resocializācijas darba organizēšanas instrumenta probācijas klientiem ar garīgās veselības problēmām ieviešana, pilnveidošana, ieskaitot darbības rezultātu izvērtēšanu un darbinieku apmācību (ESF+)</t>
  </si>
  <si>
    <t>IeVP /SAM 4.3.4.7.</t>
  </si>
  <si>
    <t>5.pasākums - Risku un vajadzību novērtēšanas instrumentu pilnveide notiesātajiem brīvības atņemšanas iestādēs (ESF+)</t>
  </si>
  <si>
    <t>6.pasākums - Jaunu resocializācijas programmu ieviešana darbam ar jaunām notiesāto mērķa grupām brīvības atņemšanas iestādēs, darbības rezultātu izvērtēšana un nodarbināto apmācība (ESF+)</t>
  </si>
  <si>
    <t>7.pasākums - Jaunas sabiedrībā īstenojamas resocializācijas programmas vardarbīgus noziegumus izdarījušiem probācijas klientiem ieviešana, darbības rezultātu izvērtēšana un darbinieku apmācības (ESF+)</t>
  </si>
  <si>
    <t>8.pasākums - Esošo resocializācijas programmu validēšana/pilnveide brīvības atņemšanas iestādēs (ESF+)</t>
  </si>
  <si>
    <t>9.pasākums - Esošo resocializācijas programmu darbības rezultātu izvērtēšana un pilnveidošana. Atbilstoši dažādu probācijas klientu mērķgrupu (piemēram, bērni, jaunieši, personas ar garīgās veselības problēmām, resocializācijas vajadzībām atbilstošu resocializācijas programmu izstrāde, resocializācijas instrumentu un programmu aprobēšana un validizēšana(ESF+)</t>
  </si>
  <si>
    <t>10.pasākums - Drošības risku izvērtējuma instrumenta ieviešana atbilstoša resocializācijas procesa norises nodrošināšanai  (ESF+)</t>
  </si>
  <si>
    <t>2. uzdevums Probācijas klientu resocializācijas modeļa pārskatīšana un pilnveidošana</t>
  </si>
  <si>
    <t>1. pasākums - Probācijas klientu resocializācijas modeļa pilnveidošana, taisnīguma atjaunošanas metožu integrēšana VPD funkciju izpildē, probācijas klientu sasniegto resocializācijas rezultātu dinamiskās novērtēšanas sistēmas izstrāde un ieviešana (ESF+)</t>
  </si>
  <si>
    <t>3. uzdevums Jaunu atbalsta pasākumu ieviešana ieslodzītajiem, probācijas klientiem, viņu ģimenes locekļiem (t.sk. atbalsta personām)</t>
  </si>
  <si>
    <t>2.pasākums - Probācijas bērnu un jauniešu mājas modeļa koncepta izstrāde un ieviešana (ESF+)</t>
  </si>
  <si>
    <t>3.pasākums - Atbalsta pasākumi probācijas klientu resocializācijai (piem., speciālistu konsultācijas un terapijas pasākumi), atbilstoši viņu individuālajām vajadzībām (ESF+)</t>
  </si>
  <si>
    <t>4.pasākums - Jaunu atbalsta un sociālo prasmju attīstības pasākumu izstrāde un ieviešana probācijas klientiem, viņu ģimenes locekļiem (t.sk. atbalsta personām) (ESF+)</t>
  </si>
  <si>
    <t>5.pasākums - Pasākumi ieslodzīto ģimenes saišu stiprināšanai, t.sk. pētījums par ģimenes saišu stiprināšanas vajadzībām dažādām ieslodzīto vecumposmu grupām (ESF+)</t>
  </si>
  <si>
    <t>6.pasākums - Noteiktu ieslodzīto mērķa grupu tikšanās ar ģimenes locekļiem (t.sk. atbalsta personām) NVO pārstāvju pavadībā ārpus ieslodzījuma vietas soda izciešanas laikā (ESF+)</t>
  </si>
  <si>
    <t>7.pasākums - NVO un citu speciālistu atbalsts ieslodzītajām mātēm ar bērniem, lai veidotu pozitīvus sociālos kontaktus ārpus ieslodzījuma vietas un izglītotu par dažādiem ar bērna attīstību saistītos jautājumiem (ESF+)</t>
  </si>
  <si>
    <t>8.pasākums - Informatīvi pasākumi ieslodzītajiem par ģimenes vērtībām un vecāku lomu bērna dzīvē, par vecāku prasmēm, par bērnu audzināšanu bez vardarbīgām audzināšanas metodēm (ESF+)</t>
  </si>
  <si>
    <t>9.pasākums - Speciālistu konsultācijas, dažādi terapijas pasākumi, aktivitātes un atbalsta pasākumi ieslodzītajiem ar garīgās veselības robežstāvokļiem vai problēmām (ESF+)</t>
  </si>
  <si>
    <t xml:space="preserve">11.pasākums - Informatīvie pasākumi probācijas klientu  (bērnu) vecākiem par vecumposmu attīstības īpatnībām, VPD darbu ar bērniem un vecākiem kā atbalsta personām. </t>
  </si>
  <si>
    <t>4. uzdevums Jaunu resocializācijas darba metožu ieviešana</t>
  </si>
  <si>
    <t>1.pasākums - Interaktīvu resocializācijas darba metožu attīstība un aprobācija, tai skaitā nepieciešamā aprīkojuma iegāde (piem., interaktīvas spēles, video/audio materiāli (ESF+)</t>
  </si>
  <si>
    <t>5. uzdevums Kriminālsodu izpildes (resocializācijas darba) efektivitātes pētījumi, t.sk. probācijas klientu sociālās iekļaušanas koeficienta modeļa izstrāde</t>
  </si>
  <si>
    <t>1.pasākums - Probācijas klientu sociālās iekļaušanas koeficienta aprēķina metodikas izstrāde un ieviešana, tai skaitā sabiedrībā izciešamo sodu recidīva mērījumu sistēmas pilnveidošana (koeficienta modeļa izstrāde, definīcija, metodika un pētījumi) (ESF+)</t>
  </si>
  <si>
    <t>IeVP/SAM 4.3.4.7.</t>
  </si>
  <si>
    <t>2.pasākums  - Resocializācijas darba un kriminālsodu izpildes efektivitātes mērījumu sistēmas ieviešana, t.sk. pētījumi (ESF+)</t>
  </si>
  <si>
    <t>2. Rīcības virziens  -  Nodrošināt jaunajām resocializācijas vajadzībām atbilstoša personāla pieejamību ieslodzījuma vietās un Valsts probācijas dienestā, t.sk. Brīvprātīgo un līdzgaitnieku pieejamība</t>
  </si>
  <si>
    <t>1. uzdevums Ieslodzījuma vietu, probācijas darbinieku un brīvprātīgo apmācības kvalifikācijas pilnveidošanai, profesionālās noturības veicināšanas pasākumi, ieskaitot supervīzijas</t>
  </si>
  <si>
    <t>1.pasākums - VPD nodarbināto un brīvprātīgo apmācību pasākumi, t.sk. e-mācību attīstība un profesionālās kvalifikācijas paaugstināšanas pasākumi, profesionālās noturības veicināšanas pasākumi, ieskaitot supervīzijas un koučingu, ikgadējās konferences VPD nodarbinātajiem un sadarbības partneriem (ESF+)</t>
  </si>
  <si>
    <t>2.pasākums - VPD brīvprātīgā darba programmu pilnveidošana un īstenošana, pasākumi brīvprātīgo kopienas attīstībai(ESF+)</t>
  </si>
  <si>
    <t>3.pasākums - IeVP nodarbināto un brīvprātīgo apmācību pasākumi, t.sk. e-mācību attīstība un profesionālās kvalifikācijas paaugstināšanas pasākumi, profesionālās noturības veicināšanas pasākumi, ieskaitot supervīzijas un koučingu (ESF+)</t>
  </si>
  <si>
    <t>1.pasākums - Probācijas klientu lietu vadības kvalitātes sistēmas pilnveidošana (ESF+)</t>
  </si>
  <si>
    <t xml:space="preserve">IeVP </t>
  </si>
  <si>
    <t>3.pasākums - Resocializācijas procesa informācijas tehnoloģijas risinājumu izveide (ESF+)</t>
  </si>
  <si>
    <t>4.pasākums - VPD informācijas sistēmas “Probācijas klientu uzskaites sistēma” pilnveidošana un attīstība, kā arī nepieciešamā tehnoloģiskā inventāra/aprīkojuma iegāde (ESF+)</t>
  </si>
  <si>
    <t>2. uzdevums Ieslodzītajiem domātu e-mācību attīstīšana</t>
  </si>
  <si>
    <t>1.pasākums - Profesionālās kvalifikācijas pilnveides pasākumi ieslodzītajiem jaunizstrādātajā e-vidē (ESF+)</t>
  </si>
  <si>
    <t>4. uzdevums Jaunā Liepājas cietuma būvniecība</t>
  </si>
  <si>
    <t>1.pasākums - Jaunā Liepājas cietuma būvniecība</t>
  </si>
  <si>
    <t>04.02.00. Ieslodzījuma vietu būvniecība                                     (Iekļauts Tieslietu ministrijas budžetā likumprojekta “Par valsts budžetu 2023. gadam un budžeta ietvaru 2023., 2024. un 2025. gadam” 11.pielikumā.)</t>
  </si>
  <si>
    <t>7. uzdevums Darbam ar bērniem un jauniešiem pielāgotas telpas, t.sk. taisnīguma atjaunošanas aktivitāšu īstenošanai (VPD)</t>
  </si>
  <si>
    <t>1.uzdevums - Izveidotas darbam ar bērniem un jauniešiem, izlīguma procesa vadīšanai pielāgotas telpas (ESF+)</t>
  </si>
  <si>
    <t>4. Rīcības virziens  -  Stiprināt pašvaldību un NVO lomu, t.sk. veidojot izpratni par katra sektora lomu atkārtota likumpārkāpuma novēršanā, izglītojot un nodrošinot atbalsta pasākumus NVO, pašvaldībām un citām institūcijām, tādejādi veicinot sabiedrības gatavību uzņemt personu pēc soda izciešanas un personas aktīvu iekļaušanos sabiedrības procesos, t.sk. nodarbināmību</t>
  </si>
  <si>
    <t>1. uzdevums Starpinstitūciju sadarbības pilnveidošanas pasākumi un apmācības iesaistīto institūciju pārstāvjiem, t.sk. NVO pārstāvjiem</t>
  </si>
  <si>
    <t>1.pasākums - Starpinstitūciju sadarbības pilnveidošanas pasākumi un mācības iesaistīto institūciju pārstāvjiem, t.sk. NVO pārstāvjiem (ESF+)</t>
  </si>
  <si>
    <t>2. uzdevums Izglītojoši pasākumi un sociālās kampaņas dažādu sabiedrības sektoru pārstāvjiem</t>
  </si>
  <si>
    <t>1.pasākums  - Konferences un citi pasākumi VPD nodarbinātajiem, sadarbības partneriem no valsts un nevalstiskā sektora, lai informētu par projektu īstenošanas rezultātiem un resocializācijas sistēmas attīstības perspektīvām (ESF+)</t>
  </si>
  <si>
    <t>2.pasākums  - Konferences un citi pasākumi IeVP nodarbinātajiem, sadarbības partneriem no valsts un nevalstiskā sektora, lai informētu par projektu īstenošanas rezultātiem un resocializācijas sistēmas attīstības perspektīvām (ESF+)</t>
  </si>
  <si>
    <t>3. uzdevums Taisnīguma atjaunošanas (restorative justice)  pasākumi</t>
  </si>
  <si>
    <t>1.pasākums - Sabiedrības informēšanas sociālās kampaņas par taisnīguma atjaunošanu (ESF+)</t>
  </si>
  <si>
    <t>4. uzdevums Sabiedrības iesaistes un atbalsta pasākumi notiesāto personu sociālās uzņēmējdarbības attīstībai</t>
  </si>
  <si>
    <t>1.pasākums - Sabiedrības informēšanas un sociālās kampaņas par  notiesāto personu sociālo uzņēmējdarbību un tās atbalstīšanas nepieciešamību (ESF+)</t>
  </si>
  <si>
    <t>5. uzdevums Regulāras ikgadējas apmācības pašvaldību un citu institūciju darbiniekiem par personu noziedzīgās uzvedības riskiem, notiesātā personības īpatnībām, par kriminālsoda izpildes laikā veicamo resocializācijas darbu un starpinstitucionālo sadarbības lomu jauna likumpārkāpuma novēršanā</t>
  </si>
  <si>
    <t>1.pasākums - Ikgadēji semināri IeVP nodarbinātajiem un sadarbības partneriem par darba specifiku ar notiesātu personu (ESF+)</t>
  </si>
  <si>
    <t>2.pasākums - VPD organizēti izglītojoši, atbalsta un konsultatīvi pasākumi pašvaldībām, NVO un citām institūcijām (ESF+)</t>
  </si>
  <si>
    <t>Projektu vadība</t>
  </si>
  <si>
    <t>1.Rīcības virziens: 
1.uzdevums 1., 2., 3., 4., 7., 9.pasākums.
2.uzdevums 1. pasākums; 
3.uzdevums 2., 3., 4., pasākums
4.uzdevums 1. un 2. pasākums
5.uzdevums 1.pasākums
2.Rīcības virziens 
1.uzdevums 1., 2. pasākums
3.Rīcības virziens 
1.uzdevums, 1.,4.,pasākums
7.uzdevums 1.pasākums
4.Rīcības virziens 
1.uzdevums 1.pasākums
2.uzdevums 1.pasākums
3.uzdevums 1.pasākums
4.uzdevums 1.pasākums
5.uzdevums 2.pasākums</t>
  </si>
  <si>
    <t>VPD /SAM 4.3.4.6.</t>
  </si>
  <si>
    <t>1.Rīcības virziens:
1.uzdevums 5.,6.,8. un 10.pasākums
3.uzdevums 5.,6.,7.,8. un  9.pasākums
5.uzdevums 2.pasākums
2.Rīcības virziens:
1.uzdevums 3.pasākums
3.Rīcības virziens:
1.uzdevums 3.pasākums
2.uzdevums 1.pasākums
4.Rīcības virziens:
2.uzdevums 2.pasākums
5.uzdevums 1.pasākums</t>
  </si>
  <si>
    <t>3. Rīcības virziens  -  Nodrošināt soda izpildes vajadzībām adekvātu infrastruktūru, t.sk. nepieciešamos e-risinājumus*</t>
  </si>
  <si>
    <t>*Nepieciešamais  finansējums E-lietas 2.posmam ir norādīts Digitālās transformācijas pamatnostādņu 2021.-2027. gadam ieviešanas plānā 2023.-2027. gadam, MK.12.12.2023. protokollēmums Nr.61 72.§ (22-TA-1399)</t>
  </si>
  <si>
    <t>1. uzdevums Nepieciešamo e-risinājumu izstrāde un ieviešana IeVP un VPD darba efektivizācijai, t.sk. e-lietas 2. posms</t>
  </si>
  <si>
    <t>2.uzdevums - Ārvalstu labās prakses apzināšana un pētniecība attiecībā uz resocializācijas darba probācijas jomā organizēšanu specifiskām mērķgrupām, tostarp bērniem, jauniešiem, sievietēm, personām ar psihiskās uzvedības problēmām (ESF+)</t>
  </si>
  <si>
    <t xml:space="preserve">Resocializācijas politikas pamatnostādņu 2022.-2027.gadam īstenošanas plāns 2025.-2027.gadam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</si>
</sst>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font>
      <sz val="11"/>
      <color theme="1"/>
      <name val="Aptos Narrow"/>
      <family val="2"/>
      <charset val="186"/>
      <scheme val="minor"/>
    </font>
    <font>
      <sz val="11"/>
      <color rgb="FF9C0006"/>
      <name val="Aptos Narrow"/>
      <family val="2"/>
      <charset val="186"/>
      <scheme val="minor"/>
    </font>
    <font>
      <b/>
      <sz val="11"/>
      <color theme="1"/>
      <name val="Aptos Narrow"/>
      <family val="2"/>
      <charset val="186"/>
      <scheme val="minor"/>
    </font>
    <font>
      <i/>
      <sz val="12"/>
      <name val="Times New Roman"/>
      <family val="1"/>
    </font>
    <font>
      <sz val="10"/>
      <name val="Aptos Narrow"/>
      <family val="2"/>
      <scheme val="minor"/>
    </font>
    <font>
      <b/>
      <sz val="10"/>
      <name val="Times New Roman"/>
      <family val="1"/>
    </font>
    <font>
      <b/>
      <sz val="10"/>
      <name val="Times New Roman"/>
      <family val="1"/>
      <charset val="186"/>
    </font>
    <font>
      <sz val="10"/>
      <name val="Times New Roman"/>
      <family val="1"/>
      <charset val="186"/>
    </font>
    <font>
      <i/>
      <sz val="10"/>
      <name val="Times New Roman"/>
      <family val="1"/>
      <charset val="186"/>
    </font>
    <font>
      <b/>
      <sz val="14"/>
      <name val="Times New Roman"/>
      <family val="1"/>
    </font>
    <font>
      <sz val="14"/>
      <name val="Times New Roman"/>
      <family val="1"/>
    </font>
    <font>
      <sz val="14"/>
      <name val="Aptos Narrow"/>
      <family val="2"/>
      <scheme val="minor"/>
    </font>
    <font>
      <i/>
      <sz val="10"/>
      <name val="Times New Roman"/>
      <family val="1"/>
    </font>
    <font>
      <b/>
      <i/>
      <sz val="12"/>
      <name val="Times New Roman"/>
      <family val="1"/>
      <charset val="186"/>
    </font>
    <font>
      <sz val="11"/>
      <name val="Aptos Narrow"/>
      <family val="2"/>
      <charset val="186"/>
      <scheme val="minor"/>
    </font>
    <font>
      <sz val="10"/>
      <name val="Times New Roman"/>
      <family val="1"/>
    </font>
    <font>
      <sz val="10"/>
      <color rgb="FFFF0000"/>
      <name val="Aptos Narrow"/>
      <family val="2"/>
      <scheme val="minor"/>
    </font>
  </fonts>
  <fills count="6">
    <fill>
      <patternFill patternType="none"/>
    </fill>
    <fill>
      <patternFill patternType="gray125"/>
    </fill>
    <fill>
      <patternFill patternType="solid">
        <fgColor rgb="FFFFC7CE"/>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2" tint="-0.249977111117893"/>
        <bgColor indexed="64"/>
      </patternFill>
    </fill>
  </fills>
  <borders count="1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0" fontId="1" fillId="2" borderId="0" applyNumberFormat="0" applyBorder="0" applyAlignment="0" applyProtection="0"/>
  </cellStyleXfs>
  <cellXfs count="69">
    <xf numFmtId="0" fontId="0" fillId="0" borderId="0" xfId="0"/>
    <xf numFmtId="0" fontId="3" fillId="0" borderId="0" xfId="0" applyFont="1" applyAlignment="1">
      <alignment horizontal="right"/>
    </xf>
    <xf numFmtId="0" fontId="4" fillId="0" borderId="0" xfId="0" applyFont="1"/>
    <xf numFmtId="0" fontId="6" fillId="0" borderId="3" xfId="0" applyFont="1" applyBorder="1" applyAlignment="1">
      <alignment horizontal="left" vertical="top" wrapText="1"/>
    </xf>
    <xf numFmtId="0" fontId="6" fillId="0" borderId="4" xfId="0" applyFont="1" applyBorder="1" applyAlignment="1">
      <alignment horizontal="left" vertical="top" wrapText="1"/>
    </xf>
    <xf numFmtId="0" fontId="6" fillId="0" borderId="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4" xfId="1" applyFont="1" applyFill="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10" fillId="0" borderId="0" xfId="0" applyFont="1"/>
    <xf numFmtId="0" fontId="7" fillId="0" borderId="3" xfId="0" applyFont="1" applyBorder="1"/>
    <xf numFmtId="0" fontId="7" fillId="0" borderId="4" xfId="0" applyFont="1" applyBorder="1"/>
    <xf numFmtId="0" fontId="9" fillId="0" borderId="0" xfId="0" applyFont="1"/>
    <xf numFmtId="3" fontId="6" fillId="0" borderId="4" xfId="0" applyNumberFormat="1" applyFont="1" applyBorder="1" applyAlignment="1">
      <alignment horizontal="center" vertical="center" wrapText="1"/>
    </xf>
    <xf numFmtId="3" fontId="7" fillId="0" borderId="4" xfId="0" applyNumberFormat="1" applyFont="1" applyBorder="1" applyAlignment="1">
      <alignment horizontal="center" vertical="center"/>
    </xf>
    <xf numFmtId="3" fontId="7" fillId="0" borderId="6" xfId="0" applyNumberFormat="1" applyFont="1" applyBorder="1" applyAlignment="1">
      <alignment horizontal="center" vertical="center"/>
    </xf>
    <xf numFmtId="3" fontId="4" fillId="0" borderId="0" xfId="0" applyNumberFormat="1" applyFont="1"/>
    <xf numFmtId="0" fontId="11" fillId="0" borderId="0" xfId="0" applyFont="1"/>
    <xf numFmtId="3" fontId="6" fillId="0" borderId="7" xfId="0" applyNumberFormat="1" applyFont="1" applyBorder="1" applyAlignment="1">
      <alignment horizontal="center" vertical="center" wrapText="1"/>
    </xf>
    <xf numFmtId="3" fontId="7" fillId="0" borderId="4" xfId="0" applyNumberFormat="1" applyFont="1" applyBorder="1" applyAlignment="1">
      <alignment horizontal="center" vertical="center" wrapText="1"/>
    </xf>
    <xf numFmtId="0" fontId="0" fillId="0" borderId="4" xfId="0" applyBorder="1"/>
    <xf numFmtId="0" fontId="0" fillId="0" borderId="7" xfId="0" applyBorder="1"/>
    <xf numFmtId="0" fontId="2" fillId="0" borderId="0" xfId="0" applyFont="1"/>
    <xf numFmtId="0" fontId="13" fillId="0" borderId="0" xfId="0" applyFont="1" applyAlignment="1">
      <alignment horizontal="right"/>
    </xf>
    <xf numFmtId="3" fontId="8" fillId="0" borderId="4" xfId="0" applyNumberFormat="1" applyFont="1" applyBorder="1" applyAlignment="1">
      <alignment horizontal="center" vertical="center"/>
    </xf>
    <xf numFmtId="3" fontId="0" fillId="0" borderId="0" xfId="0" applyNumberFormat="1"/>
    <xf numFmtId="0" fontId="14" fillId="0" borderId="4" xfId="0" applyFont="1" applyBorder="1"/>
    <xf numFmtId="3" fontId="15" fillId="0" borderId="4" xfId="0" applyNumberFormat="1" applyFont="1" applyBorder="1" applyAlignment="1">
      <alignment horizontal="center" vertical="center"/>
    </xf>
    <xf numFmtId="0" fontId="14" fillId="0" borderId="7" xfId="0" applyFont="1" applyBorder="1"/>
    <xf numFmtId="0" fontId="14" fillId="0" borderId="6" xfId="0" applyFont="1" applyBorder="1"/>
    <xf numFmtId="0" fontId="14" fillId="0" borderId="9" xfId="0" applyFont="1" applyBorder="1"/>
    <xf numFmtId="0" fontId="12" fillId="0" borderId="4" xfId="0" applyFont="1" applyBorder="1" applyAlignment="1">
      <alignment horizontal="right"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3" fontId="6" fillId="4" borderId="4" xfId="0" applyNumberFormat="1" applyFont="1" applyFill="1" applyBorder="1" applyAlignment="1">
      <alignment horizontal="center" vertical="center" wrapText="1"/>
    </xf>
    <xf numFmtId="3" fontId="6" fillId="4" borderId="7" xfId="0" applyNumberFormat="1" applyFont="1" applyFill="1" applyBorder="1" applyAlignment="1">
      <alignment horizontal="center" vertical="center" wrapText="1"/>
    </xf>
    <xf numFmtId="0" fontId="8" fillId="4" borderId="4" xfId="0" applyFont="1" applyFill="1" applyBorder="1" applyAlignment="1">
      <alignment horizontal="center" vertical="center" wrapText="1"/>
    </xf>
    <xf numFmtId="3" fontId="7" fillId="4" borderId="4" xfId="0" applyNumberFormat="1" applyFont="1" applyFill="1" applyBorder="1" applyAlignment="1">
      <alignment horizontal="center" vertical="center"/>
    </xf>
    <xf numFmtId="3" fontId="7" fillId="4" borderId="7" xfId="0" applyNumberFormat="1" applyFont="1" applyFill="1" applyBorder="1" applyAlignment="1">
      <alignment horizontal="center" vertical="center"/>
    </xf>
    <xf numFmtId="0" fontId="8" fillId="0" borderId="0" xfId="0" applyFont="1" applyAlignment="1">
      <alignment horizontal="center" vertical="center" wrapText="1"/>
    </xf>
    <xf numFmtId="3" fontId="16" fillId="0" borderId="0" xfId="0" applyNumberFormat="1" applyFont="1"/>
    <xf numFmtId="3" fontId="5" fillId="5" borderId="4" xfId="0" applyNumberFormat="1"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3" fontId="7" fillId="0" borderId="4" xfId="0" applyNumberFormat="1" applyFont="1" applyFill="1" applyBorder="1" applyAlignment="1">
      <alignment horizontal="center" vertical="center"/>
    </xf>
    <xf numFmtId="0" fontId="0" fillId="0" borderId="4" xfId="0" applyFill="1" applyBorder="1"/>
    <xf numFmtId="0" fontId="0" fillId="0" borderId="7" xfId="0" applyFill="1" applyBorder="1"/>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7" xfId="0" applyFont="1" applyFill="1" applyBorder="1" applyAlignment="1">
      <alignment horizontal="center" vertical="center" wrapText="1"/>
    </xf>
    <xf numFmtId="3" fontId="5" fillId="5" borderId="2" xfId="0" applyNumberFormat="1" applyFont="1" applyFill="1" applyBorder="1" applyAlignment="1">
      <alignment horizontal="center" vertical="center" wrapText="1"/>
    </xf>
    <xf numFmtId="2" fontId="5" fillId="5" borderId="8" xfId="0" applyNumberFormat="1" applyFont="1" applyFill="1" applyBorder="1" applyAlignment="1">
      <alignment horizontal="center" vertical="center" wrapText="1"/>
    </xf>
    <xf numFmtId="2" fontId="5" fillId="5" borderId="7" xfId="0" applyNumberFormat="1" applyFont="1" applyFill="1" applyBorder="1" applyAlignment="1">
      <alignment horizontal="center" vertical="center" wrapText="1"/>
    </xf>
    <xf numFmtId="0" fontId="6" fillId="3" borderId="10" xfId="0" applyFont="1" applyFill="1" applyBorder="1" applyAlignment="1">
      <alignment horizontal="left" vertical="center" wrapText="1"/>
    </xf>
    <xf numFmtId="0" fontId="6" fillId="3" borderId="11" xfId="0" applyFont="1" applyFill="1" applyBorder="1" applyAlignment="1">
      <alignment horizontal="left" vertical="center" wrapText="1"/>
    </xf>
    <xf numFmtId="0" fontId="6" fillId="3" borderId="12"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3" borderId="7" xfId="0" applyFont="1" applyFill="1" applyBorder="1" applyAlignment="1">
      <alignment horizontal="left"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3" fontId="5" fillId="5" borderId="2" xfId="0" applyNumberFormat="1" applyFont="1" applyFill="1" applyBorder="1" applyAlignment="1">
      <alignment horizontal="center" vertical="center"/>
    </xf>
    <xf numFmtId="0" fontId="6" fillId="3" borderId="3" xfId="0" applyFont="1" applyFill="1" applyBorder="1" applyAlignment="1">
      <alignment horizontal="left" vertical="top" wrapText="1"/>
    </xf>
    <xf numFmtId="0" fontId="6" fillId="3" borderId="4" xfId="0" applyFont="1" applyFill="1" applyBorder="1" applyAlignment="1">
      <alignment horizontal="left" vertical="top" wrapText="1"/>
    </xf>
    <xf numFmtId="0" fontId="6" fillId="3" borderId="7" xfId="0" applyFont="1" applyFill="1" applyBorder="1" applyAlignment="1">
      <alignment horizontal="left" vertical="top" wrapText="1"/>
    </xf>
  </cellXfs>
  <cellStyles count="2">
    <cellStyle name="Bad" xfId="1" builtinId="2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Vita Studente" id="{BB3FDE4A-6ACE-4751-9692-1B76E37F4EE1}" userId="S::vstudente@TS.GOV.LV::8af4ea39-4982-4bc0-a803-2dc3184e0ac9" providerId="AD"/>
  <person displayName="Laura Kārkliņa" id="{F00FFB56-A797-4FD5-96F5-39E988A3F03F}" userId="S::lkarklina03@TS.GOV.LV::3c5a3d3e-c1aa-4c37-8e4b-83dab5cb8f22" providerId="AD"/>
</personList>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B32" dT="2024-04-18T12:07:00.99" personId="{F00FFB56-A797-4FD5-96F5-39E988A3F03F}" id="{D6ECD28C-5729-4046-ABDF-0A80DEA2F88E}">
    <text>Jābūt VPD nevis IeVP</text>
  </threadedComment>
  <threadedComment ref="C71" dT="2024-04-03T10:26:24.26" personId="{BB3FDE4A-6ACE-4751-9692-1B76E37F4EE1}" id="{20928ED2-BEEF-4064-B344-F372E2B564B3}">
    <text xml:space="preserve">IeVP- vai šie atbilst? </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103"/>
  <sheetViews>
    <sheetView tabSelected="1" zoomScale="80" zoomScaleNormal="80" workbookViewId="0">
      <pane xSplit="1" ySplit="5" topLeftCell="B6" activePane="bottomRight" state="frozen"/>
      <selection pane="topRight" activeCell="B1" sqref="B1"/>
      <selection pane="bottomLeft" activeCell="A6" sqref="A6"/>
      <selection pane="bottomRight" activeCell="G10" sqref="G10"/>
    </sheetView>
  </sheetViews>
  <sheetFormatPr defaultColWidth="8.875" defaultRowHeight="14.25"/>
  <cols>
    <col min="2" max="2" width="22.375" style="2" bestFit="1" customWidth="1"/>
    <col min="3" max="3" width="34.625" style="2" bestFit="1" customWidth="1"/>
    <col min="4" max="4" width="25.375" style="2" customWidth="1"/>
    <col min="5" max="5" width="13.375" style="2" customWidth="1"/>
    <col min="6" max="6" width="11.375" style="2"/>
    <col min="7" max="7" width="12.375" style="2" bestFit="1" customWidth="1"/>
    <col min="8" max="8" width="13.625" customWidth="1"/>
    <col min="9" max="9" width="12.375" customWidth="1"/>
    <col min="10" max="10" width="13.875" customWidth="1"/>
    <col min="11" max="11" width="12.375" customWidth="1"/>
    <col min="12" max="12" width="14.375" customWidth="1"/>
    <col min="13" max="13" width="18.125" customWidth="1"/>
    <col min="14" max="14" width="15.625" customWidth="1"/>
    <col min="15" max="15" width="21.375" customWidth="1"/>
  </cols>
  <sheetData>
    <row r="1" spans="2:15" ht="15.75">
      <c r="O1" s="1" t="s">
        <v>0</v>
      </c>
    </row>
    <row r="2" spans="2:15" ht="15.75">
      <c r="J2" s="24"/>
      <c r="K2" s="24"/>
      <c r="L2" s="24"/>
      <c r="M2" s="24"/>
      <c r="N2" s="24"/>
      <c r="O2" s="25" t="s">
        <v>90</v>
      </c>
    </row>
    <row r="3" spans="2:15" ht="15.75" thickBot="1">
      <c r="J3" s="24"/>
      <c r="K3" s="24"/>
      <c r="L3" s="24"/>
      <c r="M3" s="24"/>
      <c r="N3" s="24"/>
      <c r="O3" s="24"/>
    </row>
    <row r="4" spans="2:15" ht="45" customHeight="1">
      <c r="B4" s="61" t="s">
        <v>1</v>
      </c>
      <c r="C4" s="63" t="s">
        <v>2</v>
      </c>
      <c r="D4" s="63" t="s">
        <v>3</v>
      </c>
      <c r="E4" s="52" t="s">
        <v>4</v>
      </c>
      <c r="F4" s="65"/>
      <c r="G4" s="65"/>
      <c r="H4" s="52" t="s">
        <v>5</v>
      </c>
      <c r="I4" s="52"/>
      <c r="J4" s="52"/>
      <c r="K4" s="52"/>
      <c r="L4" s="52"/>
      <c r="M4" s="52"/>
      <c r="N4" s="52"/>
      <c r="O4" s="53" t="s">
        <v>6</v>
      </c>
    </row>
    <row r="5" spans="2:15" ht="63.75">
      <c r="B5" s="62"/>
      <c r="C5" s="64"/>
      <c r="D5" s="64"/>
      <c r="E5" s="43" t="s">
        <v>7</v>
      </c>
      <c r="F5" s="43" t="s">
        <v>8</v>
      </c>
      <c r="G5" s="43" t="s">
        <v>9</v>
      </c>
      <c r="H5" s="43" t="s">
        <v>10</v>
      </c>
      <c r="I5" s="43" t="s">
        <v>11</v>
      </c>
      <c r="J5" s="43" t="s">
        <v>12</v>
      </c>
      <c r="K5" s="43" t="s">
        <v>13</v>
      </c>
      <c r="L5" s="43" t="s">
        <v>14</v>
      </c>
      <c r="M5" s="43" t="s">
        <v>15</v>
      </c>
      <c r="N5" s="43" t="s">
        <v>16</v>
      </c>
      <c r="O5" s="54"/>
    </row>
    <row r="6" spans="2:15" ht="25.5">
      <c r="B6" s="3" t="s">
        <v>17</v>
      </c>
      <c r="C6" s="4"/>
      <c r="D6" s="5"/>
      <c r="E6" s="15">
        <f>SUM(E8)</f>
        <v>75366614</v>
      </c>
      <c r="F6" s="15">
        <f t="shared" ref="F6:O6" si="0">SUM(F8)</f>
        <v>39680821</v>
      </c>
      <c r="G6" s="15">
        <f t="shared" si="0"/>
        <v>29086574</v>
      </c>
      <c r="H6" s="15">
        <f t="shared" si="0"/>
        <v>1109778</v>
      </c>
      <c r="I6" s="15">
        <f t="shared" si="0"/>
        <v>1646076</v>
      </c>
      <c r="J6" s="15">
        <f t="shared" si="0"/>
        <v>1629363</v>
      </c>
      <c r="K6" s="15">
        <f t="shared" si="0"/>
        <v>1698505</v>
      </c>
      <c r="L6" s="15">
        <f t="shared" si="0"/>
        <v>585091</v>
      </c>
      <c r="M6" s="15">
        <f t="shared" si="0"/>
        <v>73688</v>
      </c>
      <c r="N6" s="15">
        <f t="shared" si="0"/>
        <v>0</v>
      </c>
      <c r="O6" s="20">
        <f t="shared" si="0"/>
        <v>0</v>
      </c>
    </row>
    <row r="7" spans="2:15">
      <c r="B7" s="12" t="s">
        <v>18</v>
      </c>
      <c r="C7" s="13"/>
      <c r="D7" s="13"/>
      <c r="E7" s="15">
        <f>SUM(E9)</f>
        <v>0</v>
      </c>
      <c r="F7" s="15">
        <f t="shared" ref="F7:O7" si="1">SUM(F9)</f>
        <v>0</v>
      </c>
      <c r="G7" s="15">
        <f t="shared" si="1"/>
        <v>0</v>
      </c>
      <c r="H7" s="15">
        <f t="shared" si="1"/>
        <v>0</v>
      </c>
      <c r="I7" s="15">
        <f t="shared" si="1"/>
        <v>0</v>
      </c>
      <c r="J7" s="15">
        <f t="shared" si="1"/>
        <v>0</v>
      </c>
      <c r="K7" s="15">
        <f t="shared" si="1"/>
        <v>0</v>
      </c>
      <c r="L7" s="15">
        <f t="shared" si="1"/>
        <v>0</v>
      </c>
      <c r="M7" s="15">
        <f t="shared" si="1"/>
        <v>0</v>
      </c>
      <c r="N7" s="15">
        <f t="shared" si="1"/>
        <v>0</v>
      </c>
      <c r="O7" s="20">
        <f t="shared" si="1"/>
        <v>0</v>
      </c>
    </row>
    <row r="8" spans="2:15">
      <c r="B8" s="12" t="s">
        <v>19</v>
      </c>
      <c r="C8" s="13"/>
      <c r="D8" s="13"/>
      <c r="E8" s="16">
        <f>E10+E21+E23+E33+E36+E40+E45+E49+E51+E56+E58+E61+E63+E65+E69+E53</f>
        <v>75366614</v>
      </c>
      <c r="F8" s="16">
        <f t="shared" ref="F8:O8" si="2">F10+F21+F23+F33+F36+F40+F45+F49+F51+F56+F58+F61+F63+F65+F69+F53</f>
        <v>39680821</v>
      </c>
      <c r="G8" s="16">
        <f t="shared" si="2"/>
        <v>29086574</v>
      </c>
      <c r="H8" s="16">
        <f t="shared" si="2"/>
        <v>1109778</v>
      </c>
      <c r="I8" s="16">
        <f t="shared" si="2"/>
        <v>1646076</v>
      </c>
      <c r="J8" s="16">
        <f t="shared" si="2"/>
        <v>1629363</v>
      </c>
      <c r="K8" s="16">
        <f t="shared" si="2"/>
        <v>1698505</v>
      </c>
      <c r="L8" s="16">
        <f t="shared" si="2"/>
        <v>585091</v>
      </c>
      <c r="M8" s="16">
        <f t="shared" si="2"/>
        <v>73688</v>
      </c>
      <c r="N8" s="16">
        <f t="shared" si="2"/>
        <v>0</v>
      </c>
      <c r="O8" s="16">
        <f t="shared" si="2"/>
        <v>0</v>
      </c>
    </row>
    <row r="9" spans="2:15" s="2" customFormat="1" ht="12.75">
      <c r="B9" s="66" t="s">
        <v>20</v>
      </c>
      <c r="C9" s="67"/>
      <c r="D9" s="67"/>
      <c r="E9" s="67"/>
      <c r="F9" s="67"/>
      <c r="G9" s="67"/>
      <c r="H9" s="67"/>
      <c r="I9" s="67"/>
      <c r="J9" s="67"/>
      <c r="K9" s="67"/>
      <c r="L9" s="67"/>
      <c r="M9" s="67"/>
      <c r="N9" s="67"/>
      <c r="O9" s="68"/>
    </row>
    <row r="10" spans="2:15" ht="166.5" customHeight="1">
      <c r="B10" s="34" t="s">
        <v>21</v>
      </c>
      <c r="C10" s="35"/>
      <c r="D10" s="35"/>
      <c r="E10" s="36">
        <f>SUM(E11:E20)</f>
        <v>0</v>
      </c>
      <c r="F10" s="36">
        <f t="shared" ref="F10:O10" si="3">SUM(F11:F20)</f>
        <v>0</v>
      </c>
      <c r="G10" s="36">
        <f t="shared" si="3"/>
        <v>0</v>
      </c>
      <c r="H10" s="36">
        <f t="shared" si="3"/>
        <v>82240</v>
      </c>
      <c r="I10" s="36">
        <f t="shared" si="3"/>
        <v>207669</v>
      </c>
      <c r="J10" s="36">
        <f t="shared" si="3"/>
        <v>178407</v>
      </c>
      <c r="K10" s="36">
        <f t="shared" si="3"/>
        <v>217407</v>
      </c>
      <c r="L10" s="36">
        <f t="shared" si="3"/>
        <v>27130</v>
      </c>
      <c r="M10" s="36">
        <f t="shared" si="3"/>
        <v>0</v>
      </c>
      <c r="N10" s="36">
        <f t="shared" si="3"/>
        <v>0</v>
      </c>
      <c r="O10" s="37">
        <f t="shared" si="3"/>
        <v>0</v>
      </c>
    </row>
    <row r="11" spans="2:15" ht="91.5" customHeight="1">
      <c r="B11" s="6" t="s">
        <v>22</v>
      </c>
      <c r="C11" s="7" t="s">
        <v>23</v>
      </c>
      <c r="D11" s="7" t="s">
        <v>24</v>
      </c>
      <c r="E11" s="16"/>
      <c r="F11" s="16">
        <v>0</v>
      </c>
      <c r="G11" s="16">
        <v>0</v>
      </c>
      <c r="H11" s="16">
        <v>20000</v>
      </c>
      <c r="I11" s="16">
        <v>31401</v>
      </c>
      <c r="J11" s="16">
        <v>31000</v>
      </c>
      <c r="K11" s="16">
        <f>15000+15000</f>
        <v>30000</v>
      </c>
      <c r="L11" s="16"/>
      <c r="M11" s="22"/>
      <c r="N11" s="22"/>
      <c r="O11" s="23"/>
    </row>
    <row r="12" spans="2:15" ht="99.75" customHeight="1">
      <c r="B12" s="6" t="s">
        <v>22</v>
      </c>
      <c r="C12" s="7" t="s">
        <v>25</v>
      </c>
      <c r="D12" s="7" t="s">
        <v>24</v>
      </c>
      <c r="E12" s="16"/>
      <c r="F12" s="16">
        <v>0</v>
      </c>
      <c r="G12" s="16">
        <v>0</v>
      </c>
      <c r="H12" s="16">
        <v>15000</v>
      </c>
      <c r="I12" s="16">
        <v>23000</v>
      </c>
      <c r="J12" s="16">
        <v>28000</v>
      </c>
      <c r="K12" s="16">
        <f>18000+10000</f>
        <v>28000</v>
      </c>
      <c r="L12" s="16"/>
      <c r="M12" s="22"/>
      <c r="N12" s="22"/>
      <c r="O12" s="23"/>
    </row>
    <row r="13" spans="2:15" ht="84.75" customHeight="1">
      <c r="B13" s="44" t="s">
        <v>22</v>
      </c>
      <c r="C13" s="45" t="s">
        <v>26</v>
      </c>
      <c r="D13" s="45" t="s">
        <v>24</v>
      </c>
      <c r="E13" s="46"/>
      <c r="F13" s="46">
        <v>0</v>
      </c>
      <c r="G13" s="46">
        <v>0</v>
      </c>
      <c r="H13" s="46"/>
      <c r="I13" s="46">
        <v>17577</v>
      </c>
      <c r="J13" s="46">
        <v>17577</v>
      </c>
      <c r="K13" s="46">
        <f>17577+10000</f>
        <v>27577</v>
      </c>
      <c r="L13" s="46"/>
      <c r="M13" s="47"/>
      <c r="N13" s="47"/>
      <c r="O13" s="48"/>
    </row>
    <row r="14" spans="2:15" ht="112.5" customHeight="1">
      <c r="B14" s="44" t="s">
        <v>22</v>
      </c>
      <c r="C14" s="45" t="s">
        <v>27</v>
      </c>
      <c r="D14" s="45" t="s">
        <v>24</v>
      </c>
      <c r="E14" s="46"/>
      <c r="F14" s="46">
        <v>0</v>
      </c>
      <c r="G14" s="46">
        <v>0</v>
      </c>
      <c r="H14" s="46"/>
      <c r="I14" s="46">
        <v>29295</v>
      </c>
      <c r="J14" s="46">
        <v>20000</v>
      </c>
      <c r="K14" s="46">
        <v>35000</v>
      </c>
      <c r="L14" s="46"/>
      <c r="M14" s="47"/>
      <c r="N14" s="47"/>
      <c r="O14" s="48"/>
    </row>
    <row r="15" spans="2:15" ht="51">
      <c r="B15" s="6" t="s">
        <v>28</v>
      </c>
      <c r="C15" s="7" t="s">
        <v>29</v>
      </c>
      <c r="D15" s="7" t="s">
        <v>24</v>
      </c>
      <c r="E15" s="16"/>
      <c r="F15" s="16"/>
      <c r="G15" s="16"/>
      <c r="H15" s="16">
        <v>5560</v>
      </c>
      <c r="I15" s="16">
        <v>10260</v>
      </c>
      <c r="J15" s="16">
        <v>4700</v>
      </c>
      <c r="K15" s="16">
        <v>9700</v>
      </c>
      <c r="L15" s="16">
        <v>5000</v>
      </c>
      <c r="M15" s="28"/>
      <c r="N15" s="28"/>
      <c r="O15" s="23"/>
    </row>
    <row r="16" spans="2:15" ht="63.75">
      <c r="B16" s="6" t="s">
        <v>28</v>
      </c>
      <c r="C16" s="7" t="s">
        <v>30</v>
      </c>
      <c r="D16" s="7" t="s">
        <v>24</v>
      </c>
      <c r="E16" s="16"/>
      <c r="F16" s="16"/>
      <c r="G16" s="16"/>
      <c r="H16" s="16">
        <v>5560</v>
      </c>
      <c r="I16" s="16">
        <v>13270</v>
      </c>
      <c r="J16" s="16">
        <v>2150</v>
      </c>
      <c r="K16" s="16">
        <v>7150</v>
      </c>
      <c r="L16" s="16">
        <v>7150</v>
      </c>
      <c r="M16" s="28"/>
      <c r="N16" s="28"/>
      <c r="O16" s="23"/>
    </row>
    <row r="17" spans="2:15" ht="63.75">
      <c r="B17" s="6" t="s">
        <v>22</v>
      </c>
      <c r="C17" s="7" t="s">
        <v>31</v>
      </c>
      <c r="D17" s="7" t="s">
        <v>24</v>
      </c>
      <c r="E17" s="16"/>
      <c r="F17" s="16">
        <v>0</v>
      </c>
      <c r="G17" s="16">
        <v>0</v>
      </c>
      <c r="H17" s="26"/>
      <c r="I17" s="16">
        <v>13476</v>
      </c>
      <c r="J17" s="16">
        <v>25000</v>
      </c>
      <c r="K17" s="16">
        <v>20000</v>
      </c>
      <c r="L17" s="16"/>
      <c r="M17" s="28"/>
      <c r="N17" s="28"/>
      <c r="O17" s="23"/>
    </row>
    <row r="18" spans="2:15" ht="51">
      <c r="B18" s="6" t="s">
        <v>28</v>
      </c>
      <c r="C18" s="7" t="s">
        <v>32</v>
      </c>
      <c r="D18" s="7" t="s">
        <v>24</v>
      </c>
      <c r="E18" s="16"/>
      <c r="F18" s="16"/>
      <c r="G18" s="16"/>
      <c r="H18" s="16">
        <v>5560</v>
      </c>
      <c r="I18" s="16">
        <v>11120</v>
      </c>
      <c r="J18" s="16">
        <v>2830</v>
      </c>
      <c r="K18" s="16">
        <v>7830</v>
      </c>
      <c r="L18" s="16">
        <v>7830</v>
      </c>
      <c r="M18" s="28"/>
      <c r="N18" s="28"/>
      <c r="O18" s="23"/>
    </row>
    <row r="19" spans="2:15" ht="114.75">
      <c r="B19" s="6" t="s">
        <v>22</v>
      </c>
      <c r="C19" s="7" t="s">
        <v>33</v>
      </c>
      <c r="D19" s="7" t="s">
        <v>24</v>
      </c>
      <c r="E19" s="16"/>
      <c r="F19" s="16">
        <v>0</v>
      </c>
      <c r="G19" s="16">
        <v>0</v>
      </c>
      <c r="H19" s="16">
        <v>25000</v>
      </c>
      <c r="I19" s="16">
        <v>45000</v>
      </c>
      <c r="J19" s="16">
        <v>45000</v>
      </c>
      <c r="K19" s="16">
        <v>45000</v>
      </c>
      <c r="L19" s="16"/>
      <c r="M19" s="22"/>
      <c r="N19" s="22"/>
      <c r="O19" s="23"/>
    </row>
    <row r="20" spans="2:15" ht="51">
      <c r="B20" s="6" t="s">
        <v>28</v>
      </c>
      <c r="C20" s="7" t="s">
        <v>34</v>
      </c>
      <c r="D20" s="7" t="s">
        <v>24</v>
      </c>
      <c r="E20" s="16"/>
      <c r="F20" s="16"/>
      <c r="G20" s="16"/>
      <c r="H20" s="29">
        <v>5560</v>
      </c>
      <c r="I20" s="29">
        <v>13270</v>
      </c>
      <c r="J20" s="29">
        <v>2150</v>
      </c>
      <c r="K20" s="29">
        <v>7150</v>
      </c>
      <c r="L20" s="29">
        <v>7150</v>
      </c>
      <c r="M20" s="28"/>
      <c r="N20" s="22"/>
      <c r="O20" s="23"/>
    </row>
    <row r="21" spans="2:15" ht="51">
      <c r="B21" s="34" t="s">
        <v>35</v>
      </c>
      <c r="C21" s="35"/>
      <c r="D21" s="35"/>
      <c r="E21" s="36">
        <f>SUM(E22)</f>
        <v>0</v>
      </c>
      <c r="F21" s="36">
        <f t="shared" ref="F21:O21" si="4">SUM(F22)</f>
        <v>0</v>
      </c>
      <c r="G21" s="36">
        <f t="shared" si="4"/>
        <v>0</v>
      </c>
      <c r="H21" s="36">
        <f t="shared" si="4"/>
        <v>25000</v>
      </c>
      <c r="I21" s="36">
        <f t="shared" si="4"/>
        <v>31500</v>
      </c>
      <c r="J21" s="36">
        <f t="shared" si="4"/>
        <v>45000</v>
      </c>
      <c r="K21" s="36">
        <f t="shared" si="4"/>
        <v>41500</v>
      </c>
      <c r="L21" s="36">
        <f t="shared" si="4"/>
        <v>0</v>
      </c>
      <c r="M21" s="36">
        <f t="shared" si="4"/>
        <v>0</v>
      </c>
      <c r="N21" s="36">
        <f t="shared" si="4"/>
        <v>0</v>
      </c>
      <c r="O21" s="37">
        <f t="shared" si="4"/>
        <v>0</v>
      </c>
    </row>
    <row r="22" spans="2:15" ht="113.25" customHeight="1">
      <c r="B22" s="6" t="s">
        <v>22</v>
      </c>
      <c r="C22" s="7" t="s">
        <v>36</v>
      </c>
      <c r="D22" s="7" t="s">
        <v>24</v>
      </c>
      <c r="E22" s="16"/>
      <c r="F22" s="16">
        <v>0</v>
      </c>
      <c r="G22" s="16">
        <v>0</v>
      </c>
      <c r="H22" s="16">
        <v>25000</v>
      </c>
      <c r="I22" s="16">
        <v>31500</v>
      </c>
      <c r="J22" s="16">
        <v>45000</v>
      </c>
      <c r="K22" s="16">
        <f>31500+10000</f>
        <v>41500</v>
      </c>
      <c r="L22" s="16"/>
      <c r="M22" s="22"/>
      <c r="N22" s="22"/>
      <c r="O22" s="23"/>
    </row>
    <row r="23" spans="2:15" ht="76.5">
      <c r="B23" s="34" t="s">
        <v>37</v>
      </c>
      <c r="C23" s="35"/>
      <c r="D23" s="35"/>
      <c r="E23" s="36">
        <f t="shared" ref="E23:O23" si="5">SUM(E24:E32)</f>
        <v>0</v>
      </c>
      <c r="F23" s="36">
        <f t="shared" si="5"/>
        <v>0</v>
      </c>
      <c r="G23" s="36">
        <f t="shared" si="5"/>
        <v>0</v>
      </c>
      <c r="H23" s="36">
        <f t="shared" si="5"/>
        <v>117100</v>
      </c>
      <c r="I23" s="36">
        <f t="shared" si="5"/>
        <v>254760</v>
      </c>
      <c r="J23" s="36">
        <f t="shared" si="5"/>
        <v>275960</v>
      </c>
      <c r="K23" s="36">
        <f t="shared" si="5"/>
        <v>328960</v>
      </c>
      <c r="L23" s="36">
        <f t="shared" si="5"/>
        <v>150860</v>
      </c>
      <c r="M23" s="36">
        <f t="shared" si="5"/>
        <v>1800</v>
      </c>
      <c r="N23" s="36">
        <f t="shared" si="5"/>
        <v>0</v>
      </c>
      <c r="O23" s="37">
        <f t="shared" si="5"/>
        <v>0</v>
      </c>
    </row>
    <row r="24" spans="2:15" ht="51">
      <c r="B24" s="6" t="s">
        <v>22</v>
      </c>
      <c r="C24" s="7" t="s">
        <v>38</v>
      </c>
      <c r="D24" s="7" t="s">
        <v>24</v>
      </c>
      <c r="E24" s="16"/>
      <c r="F24" s="16">
        <v>0</v>
      </c>
      <c r="G24" s="16">
        <v>0</v>
      </c>
      <c r="H24" s="16">
        <v>0</v>
      </c>
      <c r="I24" s="16">
        <v>20000</v>
      </c>
      <c r="J24" s="16">
        <v>20000</v>
      </c>
      <c r="K24" s="16">
        <f>20000+10000</f>
        <v>30000</v>
      </c>
      <c r="L24" s="16"/>
      <c r="M24" s="22"/>
      <c r="N24" s="22"/>
      <c r="O24" s="23"/>
    </row>
    <row r="25" spans="2:15" ht="51">
      <c r="B25" s="6" t="s">
        <v>22</v>
      </c>
      <c r="C25" s="7" t="s">
        <v>39</v>
      </c>
      <c r="D25" s="7" t="s">
        <v>24</v>
      </c>
      <c r="E25" s="16"/>
      <c r="F25" s="16">
        <v>0</v>
      </c>
      <c r="G25" s="16">
        <v>0</v>
      </c>
      <c r="H25" s="16">
        <v>35000</v>
      </c>
      <c r="I25" s="16">
        <v>50000</v>
      </c>
      <c r="J25" s="16">
        <v>80000</v>
      </c>
      <c r="K25" s="16">
        <v>70000</v>
      </c>
      <c r="L25" s="16"/>
      <c r="M25" s="22"/>
      <c r="N25" s="22"/>
      <c r="O25" s="23"/>
    </row>
    <row r="26" spans="2:15" ht="51">
      <c r="B26" s="6" t="s">
        <v>22</v>
      </c>
      <c r="C26" s="7" t="s">
        <v>40</v>
      </c>
      <c r="D26" s="7" t="s">
        <v>24</v>
      </c>
      <c r="E26" s="16"/>
      <c r="F26" s="16">
        <v>0</v>
      </c>
      <c r="G26" s="16">
        <v>0</v>
      </c>
      <c r="H26" s="16"/>
      <c r="I26" s="16">
        <v>5000</v>
      </c>
      <c r="J26" s="16">
        <v>10000</v>
      </c>
      <c r="K26" s="16">
        <v>10000</v>
      </c>
      <c r="L26" s="16"/>
      <c r="M26" s="22"/>
      <c r="N26" s="22"/>
      <c r="O26" s="23"/>
    </row>
    <row r="27" spans="2:15" ht="51">
      <c r="B27" s="6" t="s">
        <v>28</v>
      </c>
      <c r="C27" s="7" t="s">
        <v>41</v>
      </c>
      <c r="D27" s="7" t="s">
        <v>24</v>
      </c>
      <c r="E27" s="16"/>
      <c r="F27" s="16"/>
      <c r="G27" s="16"/>
      <c r="H27" s="16">
        <f>67500</f>
        <v>67500</v>
      </c>
      <c r="I27" s="16">
        <f>137700</f>
        <v>137700</v>
      </c>
      <c r="J27" s="16">
        <f>122700</f>
        <v>122700</v>
      </c>
      <c r="K27" s="16">
        <v>93700</v>
      </c>
      <c r="L27" s="16">
        <v>26000</v>
      </c>
      <c r="M27" s="28"/>
      <c r="N27" s="22"/>
      <c r="O27" s="23"/>
    </row>
    <row r="28" spans="2:15" ht="63.75">
      <c r="B28" s="6" t="s">
        <v>28</v>
      </c>
      <c r="C28" s="7" t="s">
        <v>42</v>
      </c>
      <c r="D28" s="7" t="s">
        <v>24</v>
      </c>
      <c r="E28" s="16"/>
      <c r="F28" s="16"/>
      <c r="G28" s="16"/>
      <c r="H28" s="29">
        <v>0</v>
      </c>
      <c r="I28" s="29">
        <v>1660</v>
      </c>
      <c r="J28" s="29">
        <v>3660</v>
      </c>
      <c r="K28" s="29">
        <v>28660</v>
      </c>
      <c r="L28" s="29">
        <v>28660</v>
      </c>
      <c r="M28" s="28"/>
      <c r="N28" s="22"/>
      <c r="O28" s="23"/>
    </row>
    <row r="29" spans="2:15" ht="63.75">
      <c r="B29" s="6" t="s">
        <v>28</v>
      </c>
      <c r="C29" s="7" t="s">
        <v>43</v>
      </c>
      <c r="D29" s="7" t="s">
        <v>24</v>
      </c>
      <c r="E29" s="16"/>
      <c r="F29" s="16"/>
      <c r="G29" s="16"/>
      <c r="H29" s="16">
        <v>3600</v>
      </c>
      <c r="I29" s="16">
        <v>18000</v>
      </c>
      <c r="J29" s="16">
        <v>17000</v>
      </c>
      <c r="K29" s="16">
        <v>42000</v>
      </c>
      <c r="L29" s="16">
        <v>42000</v>
      </c>
      <c r="M29" s="16">
        <v>1200</v>
      </c>
      <c r="N29" s="28"/>
      <c r="O29" s="30"/>
    </row>
    <row r="30" spans="2:15" ht="63.75">
      <c r="B30" s="6" t="s">
        <v>28</v>
      </c>
      <c r="C30" s="7" t="s">
        <v>44</v>
      </c>
      <c r="D30" s="7" t="s">
        <v>24</v>
      </c>
      <c r="E30" s="16"/>
      <c r="F30" s="16"/>
      <c r="G30" s="16"/>
      <c r="H30" s="16">
        <v>1800</v>
      </c>
      <c r="I30" s="16">
        <v>2400</v>
      </c>
      <c r="J30" s="16">
        <v>2400</v>
      </c>
      <c r="K30" s="16">
        <v>27400</v>
      </c>
      <c r="L30" s="16">
        <v>27400</v>
      </c>
      <c r="M30" s="16">
        <v>600</v>
      </c>
      <c r="N30" s="28"/>
      <c r="O30" s="30"/>
    </row>
    <row r="31" spans="2:15" ht="51">
      <c r="B31" s="6" t="s">
        <v>28</v>
      </c>
      <c r="C31" s="7" t="s">
        <v>45</v>
      </c>
      <c r="D31" s="7" t="s">
        <v>24</v>
      </c>
      <c r="E31" s="16"/>
      <c r="F31" s="16"/>
      <c r="G31" s="16"/>
      <c r="H31" s="16">
        <v>9000</v>
      </c>
      <c r="I31" s="16">
        <v>19800</v>
      </c>
      <c r="J31" s="16">
        <v>19800</v>
      </c>
      <c r="K31" s="16">
        <v>26800</v>
      </c>
      <c r="L31" s="16">
        <v>26800</v>
      </c>
      <c r="M31" s="28"/>
      <c r="N31" s="22"/>
      <c r="O31" s="23"/>
    </row>
    <row r="32" spans="2:15" ht="72" customHeight="1">
      <c r="B32" s="6" t="s">
        <v>84</v>
      </c>
      <c r="C32" s="33" t="s">
        <v>46</v>
      </c>
      <c r="D32" s="7" t="s">
        <v>24</v>
      </c>
      <c r="E32" s="16"/>
      <c r="F32" s="16"/>
      <c r="G32" s="16"/>
      <c r="H32" s="16">
        <v>200</v>
      </c>
      <c r="I32" s="16">
        <v>200</v>
      </c>
      <c r="J32" s="16">
        <v>400</v>
      </c>
      <c r="K32" s="16">
        <v>400</v>
      </c>
      <c r="L32" s="16"/>
      <c r="M32" s="22"/>
      <c r="N32" s="22"/>
      <c r="O32" s="23"/>
    </row>
    <row r="33" spans="2:15" ht="38.25">
      <c r="B33" s="34" t="s">
        <v>47</v>
      </c>
      <c r="C33" s="35"/>
      <c r="D33" s="35"/>
      <c r="E33" s="36">
        <f>SUM(E34:E35)</f>
        <v>0</v>
      </c>
      <c r="F33" s="36">
        <f t="shared" ref="F33:O33" si="6">SUM(F34:F35)</f>
        <v>0</v>
      </c>
      <c r="G33" s="36">
        <f t="shared" si="6"/>
        <v>0</v>
      </c>
      <c r="H33" s="36">
        <f t="shared" si="6"/>
        <v>30000</v>
      </c>
      <c r="I33" s="36">
        <f t="shared" si="6"/>
        <v>35000</v>
      </c>
      <c r="J33" s="36">
        <f t="shared" si="6"/>
        <v>95000</v>
      </c>
      <c r="K33" s="36">
        <f t="shared" si="6"/>
        <v>61000</v>
      </c>
      <c r="L33" s="36">
        <f t="shared" si="6"/>
        <v>0</v>
      </c>
      <c r="M33" s="36">
        <f t="shared" si="6"/>
        <v>0</v>
      </c>
      <c r="N33" s="36">
        <f t="shared" si="6"/>
        <v>0</v>
      </c>
      <c r="O33" s="37">
        <f t="shared" si="6"/>
        <v>0</v>
      </c>
    </row>
    <row r="34" spans="2:15" ht="63.75">
      <c r="B34" s="6" t="s">
        <v>22</v>
      </c>
      <c r="C34" s="7" t="s">
        <v>48</v>
      </c>
      <c r="D34" s="7" t="s">
        <v>24</v>
      </c>
      <c r="E34" s="16"/>
      <c r="F34" s="16">
        <v>0</v>
      </c>
      <c r="G34" s="16">
        <v>0</v>
      </c>
      <c r="H34" s="16">
        <v>10000</v>
      </c>
      <c r="I34" s="16">
        <v>10000</v>
      </c>
      <c r="J34" s="16">
        <v>40000</v>
      </c>
      <c r="K34" s="16">
        <v>16000</v>
      </c>
      <c r="L34" s="16"/>
      <c r="M34" s="22"/>
      <c r="N34" s="22"/>
      <c r="O34" s="23"/>
    </row>
    <row r="35" spans="2:15" ht="76.5">
      <c r="B35" s="6" t="s">
        <v>22</v>
      </c>
      <c r="C35" s="7" t="s">
        <v>89</v>
      </c>
      <c r="D35" s="7" t="s">
        <v>24</v>
      </c>
      <c r="E35" s="16"/>
      <c r="F35" s="16">
        <v>0</v>
      </c>
      <c r="G35" s="16">
        <v>0</v>
      </c>
      <c r="H35" s="16">
        <v>20000</v>
      </c>
      <c r="I35" s="16">
        <v>25000</v>
      </c>
      <c r="J35" s="16">
        <v>55000</v>
      </c>
      <c r="K35" s="16">
        <v>45000</v>
      </c>
      <c r="L35" s="16"/>
      <c r="M35" s="22"/>
      <c r="N35" s="22"/>
      <c r="O35" s="23"/>
    </row>
    <row r="36" spans="2:15" ht="76.5">
      <c r="B36" s="34" t="s">
        <v>49</v>
      </c>
      <c r="C36" s="35"/>
      <c r="D36" s="35"/>
      <c r="E36" s="36">
        <f>SUM(E37:E38)</f>
        <v>0</v>
      </c>
      <c r="F36" s="36">
        <f t="shared" ref="F36:O36" si="7">SUM(F37:F38)</f>
        <v>0</v>
      </c>
      <c r="G36" s="36">
        <f t="shared" si="7"/>
        <v>0</v>
      </c>
      <c r="H36" s="36">
        <f t="shared" si="7"/>
        <v>0</v>
      </c>
      <c r="I36" s="36">
        <f t="shared" si="7"/>
        <v>3802</v>
      </c>
      <c r="J36" s="36">
        <f t="shared" si="7"/>
        <v>20000</v>
      </c>
      <c r="K36" s="36">
        <f t="shared" si="7"/>
        <v>26950</v>
      </c>
      <c r="L36" s="36">
        <f t="shared" si="7"/>
        <v>15950</v>
      </c>
      <c r="M36" s="36">
        <f t="shared" si="7"/>
        <v>0</v>
      </c>
      <c r="N36" s="36">
        <f t="shared" si="7"/>
        <v>0</v>
      </c>
      <c r="O36" s="37">
        <f t="shared" si="7"/>
        <v>0</v>
      </c>
    </row>
    <row r="37" spans="2:15" ht="76.5">
      <c r="B37" s="6" t="s">
        <v>22</v>
      </c>
      <c r="C37" s="8" t="s">
        <v>50</v>
      </c>
      <c r="D37" s="7" t="s">
        <v>24</v>
      </c>
      <c r="E37" s="15"/>
      <c r="F37" s="21">
        <v>0</v>
      </c>
      <c r="G37" s="16">
        <v>0</v>
      </c>
      <c r="H37" s="21">
        <v>0</v>
      </c>
      <c r="I37" s="21">
        <v>0</v>
      </c>
      <c r="J37" s="16">
        <v>20000</v>
      </c>
      <c r="K37" s="16">
        <v>11000</v>
      </c>
      <c r="L37" s="15"/>
      <c r="M37" s="22"/>
      <c r="N37" s="22"/>
      <c r="O37" s="23"/>
    </row>
    <row r="38" spans="2:15" ht="51">
      <c r="B38" s="6" t="s">
        <v>51</v>
      </c>
      <c r="C38" s="7" t="s">
        <v>52</v>
      </c>
      <c r="D38" s="7" t="s">
        <v>24</v>
      </c>
      <c r="E38" s="15"/>
      <c r="F38" s="21"/>
      <c r="G38" s="16"/>
      <c r="H38" s="16">
        <v>0</v>
      </c>
      <c r="I38" s="16">
        <v>3802</v>
      </c>
      <c r="J38" s="16">
        <v>0</v>
      </c>
      <c r="K38" s="16">
        <v>15950</v>
      </c>
      <c r="L38" s="21">
        <v>15950</v>
      </c>
      <c r="M38" s="28"/>
      <c r="N38" s="22"/>
      <c r="O38" s="23"/>
    </row>
    <row r="39" spans="2:15">
      <c r="B39" s="55" t="s">
        <v>53</v>
      </c>
      <c r="C39" s="56"/>
      <c r="D39" s="56"/>
      <c r="E39" s="56"/>
      <c r="F39" s="56"/>
      <c r="G39" s="56"/>
      <c r="H39" s="56"/>
      <c r="I39" s="56"/>
      <c r="J39" s="56"/>
      <c r="K39" s="56"/>
      <c r="L39" s="56"/>
      <c r="M39" s="56"/>
      <c r="N39" s="56"/>
      <c r="O39" s="57"/>
    </row>
    <row r="40" spans="2:15" ht="89.25">
      <c r="B40" s="34" t="s">
        <v>54</v>
      </c>
      <c r="C40" s="35"/>
      <c r="D40" s="35"/>
      <c r="E40" s="36">
        <f>SUM(E41:E43)</f>
        <v>0</v>
      </c>
      <c r="F40" s="36">
        <f t="shared" ref="F40:O40" si="8">SUM(F41:F43)</f>
        <v>0</v>
      </c>
      <c r="G40" s="36">
        <f t="shared" si="8"/>
        <v>0</v>
      </c>
      <c r="H40" s="36">
        <f t="shared" si="8"/>
        <v>80434</v>
      </c>
      <c r="I40" s="36">
        <f t="shared" si="8"/>
        <v>142608</v>
      </c>
      <c r="J40" s="36">
        <f t="shared" si="8"/>
        <v>157610</v>
      </c>
      <c r="K40" s="36">
        <f t="shared" si="8"/>
        <v>273884</v>
      </c>
      <c r="L40" s="36">
        <f t="shared" si="8"/>
        <v>106460</v>
      </c>
      <c r="M40" s="36">
        <f t="shared" si="8"/>
        <v>13886</v>
      </c>
      <c r="N40" s="36">
        <f t="shared" si="8"/>
        <v>0</v>
      </c>
      <c r="O40" s="37">
        <f t="shared" si="8"/>
        <v>0</v>
      </c>
    </row>
    <row r="41" spans="2:15" ht="102">
      <c r="B41" s="6" t="s">
        <v>22</v>
      </c>
      <c r="C41" s="7" t="s">
        <v>55</v>
      </c>
      <c r="D41" s="7" t="s">
        <v>24</v>
      </c>
      <c r="E41" s="16"/>
      <c r="F41" s="16">
        <v>0</v>
      </c>
      <c r="G41" s="16">
        <v>0</v>
      </c>
      <c r="H41" s="16">
        <v>30000</v>
      </c>
      <c r="I41" s="16">
        <v>35000</v>
      </c>
      <c r="J41" s="16">
        <v>45000</v>
      </c>
      <c r="K41" s="16">
        <f>40000+30000</f>
        <v>70000</v>
      </c>
      <c r="L41" s="16"/>
      <c r="M41" s="22"/>
      <c r="N41" s="22"/>
      <c r="O41" s="23"/>
    </row>
    <row r="42" spans="2:15" ht="51">
      <c r="B42" s="6" t="s">
        <v>22</v>
      </c>
      <c r="C42" s="7" t="s">
        <v>56</v>
      </c>
      <c r="D42" s="7" t="s">
        <v>24</v>
      </c>
      <c r="E42" s="16"/>
      <c r="F42" s="16">
        <v>0</v>
      </c>
      <c r="G42" s="16">
        <v>0</v>
      </c>
      <c r="H42" s="16">
        <v>15000</v>
      </c>
      <c r="I42" s="16">
        <v>20000</v>
      </c>
      <c r="J42" s="16">
        <v>48000</v>
      </c>
      <c r="K42" s="16">
        <v>35000</v>
      </c>
      <c r="L42" s="16"/>
      <c r="M42" s="22"/>
      <c r="N42" s="22"/>
      <c r="O42" s="23"/>
    </row>
    <row r="43" spans="2:15" ht="76.5">
      <c r="B43" s="6" t="s">
        <v>28</v>
      </c>
      <c r="C43" s="7" t="s">
        <v>57</v>
      </c>
      <c r="D43" s="7" t="s">
        <v>24</v>
      </c>
      <c r="E43" s="16"/>
      <c r="F43" s="16"/>
      <c r="G43" s="16"/>
      <c r="H43" s="16">
        <v>35434</v>
      </c>
      <c r="I43" s="16">
        <v>87608</v>
      </c>
      <c r="J43" s="16">
        <v>64610</v>
      </c>
      <c r="K43" s="16">
        <v>168884</v>
      </c>
      <c r="L43" s="16">
        <v>106460</v>
      </c>
      <c r="M43" s="16">
        <v>13886</v>
      </c>
      <c r="N43" s="22"/>
      <c r="O43" s="23"/>
    </row>
    <row r="44" spans="2:15">
      <c r="B44" s="58" t="s">
        <v>86</v>
      </c>
      <c r="C44" s="59"/>
      <c r="D44" s="59"/>
      <c r="E44" s="59"/>
      <c r="F44" s="59"/>
      <c r="G44" s="59"/>
      <c r="H44" s="59"/>
      <c r="I44" s="59"/>
      <c r="J44" s="59"/>
      <c r="K44" s="59"/>
      <c r="L44" s="59"/>
      <c r="M44" s="59"/>
      <c r="N44" s="59"/>
      <c r="O44" s="60"/>
    </row>
    <row r="45" spans="2:15" ht="63.75">
      <c r="B45" s="34" t="s">
        <v>88</v>
      </c>
      <c r="C45" s="35"/>
      <c r="D45" s="35"/>
      <c r="E45" s="36">
        <f>SUM(E46:E48)</f>
        <v>0</v>
      </c>
      <c r="F45" s="36">
        <f t="shared" ref="F45:O45" si="9">SUM(F46:F48)</f>
        <v>0</v>
      </c>
      <c r="G45" s="36">
        <f t="shared" si="9"/>
        <v>0</v>
      </c>
      <c r="H45" s="36">
        <f t="shared" si="9"/>
        <v>12404</v>
      </c>
      <c r="I45" s="36">
        <f t="shared" si="9"/>
        <v>111850</v>
      </c>
      <c r="J45" s="36">
        <f t="shared" si="9"/>
        <v>29000</v>
      </c>
      <c r="K45" s="36">
        <f t="shared" si="9"/>
        <v>30000</v>
      </c>
      <c r="L45" s="36">
        <f t="shared" si="9"/>
        <v>0</v>
      </c>
      <c r="M45" s="36">
        <f t="shared" si="9"/>
        <v>0</v>
      </c>
      <c r="N45" s="36">
        <f t="shared" si="9"/>
        <v>0</v>
      </c>
      <c r="O45" s="37">
        <f t="shared" si="9"/>
        <v>0</v>
      </c>
    </row>
    <row r="46" spans="2:15" ht="51">
      <c r="B46" s="6" t="s">
        <v>22</v>
      </c>
      <c r="C46" s="7" t="s">
        <v>58</v>
      </c>
      <c r="D46" s="7" t="s">
        <v>24</v>
      </c>
      <c r="E46" s="16"/>
      <c r="F46" s="16">
        <v>0</v>
      </c>
      <c r="G46" s="16">
        <v>0</v>
      </c>
      <c r="H46" s="16">
        <v>2404</v>
      </c>
      <c r="I46" s="16">
        <v>1000</v>
      </c>
      <c r="J46" s="16">
        <v>4000</v>
      </c>
      <c r="K46" s="16">
        <v>5000</v>
      </c>
      <c r="L46" s="16"/>
      <c r="M46" s="28"/>
      <c r="N46" s="28"/>
      <c r="O46" s="30"/>
    </row>
    <row r="47" spans="2:15" ht="51">
      <c r="B47" s="6" t="s">
        <v>51</v>
      </c>
      <c r="C47" s="7" t="s">
        <v>60</v>
      </c>
      <c r="D47" s="7" t="s">
        <v>24</v>
      </c>
      <c r="E47" s="16"/>
      <c r="F47" s="16"/>
      <c r="G47" s="16"/>
      <c r="H47" s="16">
        <v>0</v>
      </c>
      <c r="I47" s="16">
        <v>100000</v>
      </c>
      <c r="J47" s="16">
        <v>0</v>
      </c>
      <c r="K47" s="16">
        <v>0</v>
      </c>
      <c r="L47" s="16">
        <v>0</v>
      </c>
      <c r="M47" s="28"/>
      <c r="N47" s="28"/>
      <c r="O47" s="30"/>
    </row>
    <row r="48" spans="2:15" ht="63.75">
      <c r="B48" s="6" t="s">
        <v>22</v>
      </c>
      <c r="C48" s="7" t="s">
        <v>61</v>
      </c>
      <c r="D48" s="7" t="s">
        <v>24</v>
      </c>
      <c r="E48" s="16"/>
      <c r="F48" s="16">
        <v>0</v>
      </c>
      <c r="G48" s="16">
        <v>0</v>
      </c>
      <c r="H48" s="16">
        <v>10000</v>
      </c>
      <c r="I48" s="16">
        <v>10850</v>
      </c>
      <c r="J48" s="16">
        <v>25000</v>
      </c>
      <c r="K48" s="16">
        <v>25000</v>
      </c>
      <c r="L48" s="16"/>
      <c r="M48" s="28"/>
      <c r="N48" s="28"/>
      <c r="O48" s="30"/>
    </row>
    <row r="49" spans="2:15" ht="25.5">
      <c r="B49" s="34" t="s">
        <v>62</v>
      </c>
      <c r="C49" s="35"/>
      <c r="D49" s="35"/>
      <c r="E49" s="36">
        <f>SUM(E50)</f>
        <v>0</v>
      </c>
      <c r="F49" s="36">
        <f t="shared" ref="F49:O49" si="10">SUM(F50)</f>
        <v>0</v>
      </c>
      <c r="G49" s="36">
        <f t="shared" si="10"/>
        <v>0</v>
      </c>
      <c r="H49" s="36">
        <f t="shared" si="10"/>
        <v>3000</v>
      </c>
      <c r="I49" s="36">
        <f t="shared" si="10"/>
        <v>3000</v>
      </c>
      <c r="J49" s="36">
        <f t="shared" si="10"/>
        <v>0</v>
      </c>
      <c r="K49" s="36">
        <f t="shared" si="10"/>
        <v>0</v>
      </c>
      <c r="L49" s="36">
        <f t="shared" si="10"/>
        <v>0</v>
      </c>
      <c r="M49" s="36">
        <f t="shared" si="10"/>
        <v>0</v>
      </c>
      <c r="N49" s="36">
        <f t="shared" si="10"/>
        <v>0</v>
      </c>
      <c r="O49" s="37">
        <f t="shared" si="10"/>
        <v>0</v>
      </c>
    </row>
    <row r="50" spans="2:15" ht="51">
      <c r="B50" s="6" t="s">
        <v>28</v>
      </c>
      <c r="C50" s="7" t="s">
        <v>63</v>
      </c>
      <c r="D50" s="7" t="s">
        <v>24</v>
      </c>
      <c r="E50" s="16"/>
      <c r="F50" s="16"/>
      <c r="G50" s="16"/>
      <c r="H50" s="16">
        <v>3000</v>
      </c>
      <c r="I50" s="16">
        <v>3000</v>
      </c>
      <c r="J50" s="16">
        <v>0</v>
      </c>
      <c r="K50" s="16">
        <v>0</v>
      </c>
      <c r="L50" s="16">
        <v>0</v>
      </c>
      <c r="M50" s="28"/>
      <c r="N50" s="28"/>
      <c r="O50" s="30"/>
    </row>
    <row r="51" spans="2:15" ht="25.5">
      <c r="B51" s="34" t="s">
        <v>64</v>
      </c>
      <c r="C51" s="35"/>
      <c r="D51" s="35"/>
      <c r="E51" s="36">
        <f>SUM(E52:E52)</f>
        <v>75366614</v>
      </c>
      <c r="F51" s="36">
        <f t="shared" ref="F51:O51" si="11">SUM(F52:F52)</f>
        <v>39680821</v>
      </c>
      <c r="G51" s="36">
        <f t="shared" si="11"/>
        <v>29086574</v>
      </c>
      <c r="H51" s="36">
        <f t="shared" si="11"/>
        <v>0</v>
      </c>
      <c r="I51" s="36"/>
      <c r="J51" s="36"/>
      <c r="K51" s="36">
        <f t="shared" si="11"/>
        <v>0</v>
      </c>
      <c r="L51" s="36">
        <f t="shared" si="11"/>
        <v>0</v>
      </c>
      <c r="M51" s="36">
        <f t="shared" si="11"/>
        <v>0</v>
      </c>
      <c r="N51" s="36">
        <f t="shared" si="11"/>
        <v>0</v>
      </c>
      <c r="O51" s="37">
        <f t="shared" si="11"/>
        <v>0</v>
      </c>
    </row>
    <row r="52" spans="2:15" ht="110.25" customHeight="1">
      <c r="B52" s="6" t="s">
        <v>59</v>
      </c>
      <c r="C52" s="7" t="s">
        <v>65</v>
      </c>
      <c r="D52" s="7" t="s">
        <v>66</v>
      </c>
      <c r="E52" s="16">
        <v>75366614</v>
      </c>
      <c r="F52" s="16">
        <v>39680821</v>
      </c>
      <c r="G52" s="16">
        <v>29086574</v>
      </c>
      <c r="H52" s="16"/>
      <c r="I52" s="16"/>
      <c r="J52" s="16"/>
      <c r="K52" s="16"/>
      <c r="L52" s="16"/>
      <c r="M52" s="22"/>
      <c r="N52" s="22"/>
      <c r="O52" s="23"/>
    </row>
    <row r="53" spans="2:15" ht="63.75">
      <c r="B53" s="34" t="s">
        <v>67</v>
      </c>
      <c r="C53" s="38"/>
      <c r="D53" s="38"/>
      <c r="E53" s="39">
        <f>SUM(E54)</f>
        <v>0</v>
      </c>
      <c r="F53" s="39">
        <f t="shared" ref="F53:O53" si="12">SUM(F54)</f>
        <v>0</v>
      </c>
      <c r="G53" s="39">
        <f t="shared" si="12"/>
        <v>0</v>
      </c>
      <c r="H53" s="39">
        <f t="shared" si="12"/>
        <v>0</v>
      </c>
      <c r="I53" s="39">
        <f t="shared" si="12"/>
        <v>10000</v>
      </c>
      <c r="J53" s="39">
        <f t="shared" si="12"/>
        <v>35000</v>
      </c>
      <c r="K53" s="39">
        <f t="shared" si="12"/>
        <v>35000</v>
      </c>
      <c r="L53" s="39">
        <f t="shared" si="12"/>
        <v>0</v>
      </c>
      <c r="M53" s="39">
        <f t="shared" si="12"/>
        <v>0</v>
      </c>
      <c r="N53" s="39">
        <f t="shared" si="12"/>
        <v>0</v>
      </c>
      <c r="O53" s="40">
        <f t="shared" si="12"/>
        <v>0</v>
      </c>
    </row>
    <row r="54" spans="2:15" ht="51">
      <c r="B54" s="6" t="s">
        <v>22</v>
      </c>
      <c r="C54" s="7" t="s">
        <v>68</v>
      </c>
      <c r="D54" s="7" t="s">
        <v>24</v>
      </c>
      <c r="E54" s="16"/>
      <c r="F54" s="16">
        <v>0</v>
      </c>
      <c r="G54" s="16">
        <v>0</v>
      </c>
      <c r="H54" s="16"/>
      <c r="I54" s="16">
        <v>10000</v>
      </c>
      <c r="J54" s="16">
        <v>35000</v>
      </c>
      <c r="K54" s="16">
        <v>35000</v>
      </c>
      <c r="L54" s="16"/>
      <c r="M54" s="22"/>
      <c r="N54" s="22"/>
      <c r="O54" s="23"/>
    </row>
    <row r="55" spans="2:15" s="2" customFormat="1" ht="12.75">
      <c r="B55" s="49" t="s">
        <v>69</v>
      </c>
      <c r="C55" s="50"/>
      <c r="D55" s="50"/>
      <c r="E55" s="50"/>
      <c r="F55" s="50"/>
      <c r="G55" s="50"/>
      <c r="H55" s="50"/>
      <c r="I55" s="50"/>
      <c r="J55" s="50"/>
      <c r="K55" s="50"/>
      <c r="L55" s="50"/>
      <c r="M55" s="50"/>
      <c r="N55" s="50"/>
      <c r="O55" s="51"/>
    </row>
    <row r="56" spans="2:15" ht="76.5">
      <c r="B56" s="34" t="s">
        <v>70</v>
      </c>
      <c r="C56" s="35"/>
      <c r="D56" s="35"/>
      <c r="E56" s="36">
        <f>SUM(E57)</f>
        <v>0</v>
      </c>
      <c r="F56" s="36">
        <f t="shared" ref="F56:O56" si="13">SUM(F57)</f>
        <v>0</v>
      </c>
      <c r="G56" s="36">
        <f t="shared" si="13"/>
        <v>0</v>
      </c>
      <c r="H56" s="36">
        <f t="shared" si="13"/>
        <v>8280</v>
      </c>
      <c r="I56" s="36">
        <f t="shared" si="13"/>
        <v>600</v>
      </c>
      <c r="J56" s="36">
        <f t="shared" si="13"/>
        <v>2000</v>
      </c>
      <c r="K56" s="36">
        <f t="shared" si="13"/>
        <v>2000</v>
      </c>
      <c r="L56" s="36">
        <f t="shared" si="13"/>
        <v>0</v>
      </c>
      <c r="M56" s="36">
        <f t="shared" si="13"/>
        <v>0</v>
      </c>
      <c r="N56" s="36">
        <f t="shared" si="13"/>
        <v>0</v>
      </c>
      <c r="O56" s="37">
        <f t="shared" si="13"/>
        <v>0</v>
      </c>
    </row>
    <row r="57" spans="2:15" ht="51">
      <c r="B57" s="6" t="s">
        <v>22</v>
      </c>
      <c r="C57" s="7" t="s">
        <v>71</v>
      </c>
      <c r="D57" s="7" t="s">
        <v>24</v>
      </c>
      <c r="E57" s="16"/>
      <c r="F57" s="16">
        <v>0</v>
      </c>
      <c r="G57" s="16">
        <v>0</v>
      </c>
      <c r="H57" s="16">
        <v>8280</v>
      </c>
      <c r="I57" s="16">
        <v>600</v>
      </c>
      <c r="J57" s="16">
        <v>2000</v>
      </c>
      <c r="K57" s="16">
        <v>2000</v>
      </c>
      <c r="L57" s="16"/>
      <c r="M57" s="22"/>
      <c r="N57" s="22"/>
      <c r="O57" s="23"/>
    </row>
    <row r="58" spans="2:15" ht="51">
      <c r="B58" s="34" t="s">
        <v>72</v>
      </c>
      <c r="C58" s="35"/>
      <c r="D58" s="35"/>
      <c r="E58" s="36">
        <f>SUM(E59:E60)</f>
        <v>0</v>
      </c>
      <c r="F58" s="36">
        <f t="shared" ref="F58:O58" si="14">SUM(F59:F60)</f>
        <v>0</v>
      </c>
      <c r="G58" s="36">
        <f t="shared" si="14"/>
        <v>0</v>
      </c>
      <c r="H58" s="36">
        <f t="shared" si="14"/>
        <v>54750</v>
      </c>
      <c r="I58" s="36">
        <f t="shared" si="14"/>
        <v>75189</v>
      </c>
      <c r="J58" s="36">
        <f t="shared" si="14"/>
        <v>130338</v>
      </c>
      <c r="K58" s="36">
        <f t="shared" si="14"/>
        <v>125338</v>
      </c>
      <c r="L58" s="36">
        <f t="shared" si="14"/>
        <v>65338</v>
      </c>
      <c r="M58" s="36">
        <f t="shared" si="14"/>
        <v>9260</v>
      </c>
      <c r="N58" s="36">
        <f t="shared" si="14"/>
        <v>0</v>
      </c>
      <c r="O58" s="37">
        <f t="shared" si="14"/>
        <v>0</v>
      </c>
    </row>
    <row r="59" spans="2:15" ht="76.5">
      <c r="B59" s="6" t="s">
        <v>22</v>
      </c>
      <c r="C59" s="7" t="s">
        <v>73</v>
      </c>
      <c r="D59" s="7" t="s">
        <v>24</v>
      </c>
      <c r="E59" s="16"/>
      <c r="F59" s="16">
        <v>0</v>
      </c>
      <c r="G59" s="16">
        <v>0</v>
      </c>
      <c r="H59" s="16">
        <v>26172</v>
      </c>
      <c r="I59" s="16">
        <v>24851</v>
      </c>
      <c r="J59" s="16">
        <v>70000</v>
      </c>
      <c r="K59" s="16">
        <v>70000</v>
      </c>
      <c r="L59" s="16"/>
      <c r="M59" s="22"/>
      <c r="N59" s="22"/>
      <c r="O59" s="23"/>
    </row>
    <row r="60" spans="2:15" ht="76.5">
      <c r="B60" s="6" t="s">
        <v>28</v>
      </c>
      <c r="C60" s="7" t="s">
        <v>74</v>
      </c>
      <c r="D60" s="7" t="s">
        <v>24</v>
      </c>
      <c r="E60" s="16"/>
      <c r="F60" s="16"/>
      <c r="G60" s="16"/>
      <c r="H60" s="16">
        <v>28578</v>
      </c>
      <c r="I60" s="16">
        <v>50338</v>
      </c>
      <c r="J60" s="16">
        <v>60338</v>
      </c>
      <c r="K60" s="16">
        <v>55338</v>
      </c>
      <c r="L60" s="16">
        <v>65338</v>
      </c>
      <c r="M60" s="16">
        <v>9260</v>
      </c>
      <c r="N60" s="28"/>
      <c r="O60" s="30"/>
    </row>
    <row r="61" spans="2:15" ht="38.25">
      <c r="B61" s="34" t="s">
        <v>75</v>
      </c>
      <c r="C61" s="35"/>
      <c r="D61" s="35"/>
      <c r="E61" s="36">
        <f>SUM(E62)</f>
        <v>0</v>
      </c>
      <c r="F61" s="36">
        <f t="shared" ref="F61:O61" si="15">SUM(F62)</f>
        <v>0</v>
      </c>
      <c r="G61" s="36">
        <f t="shared" si="15"/>
        <v>0</v>
      </c>
      <c r="H61" s="36">
        <f t="shared" si="15"/>
        <v>10000</v>
      </c>
      <c r="I61" s="36">
        <f t="shared" si="15"/>
        <v>20000</v>
      </c>
      <c r="J61" s="36">
        <f t="shared" si="15"/>
        <v>2000</v>
      </c>
      <c r="K61" s="36">
        <f t="shared" si="15"/>
        <v>0</v>
      </c>
      <c r="L61" s="36">
        <f t="shared" si="15"/>
        <v>0</v>
      </c>
      <c r="M61" s="36">
        <f t="shared" si="15"/>
        <v>0</v>
      </c>
      <c r="N61" s="36">
        <f t="shared" si="15"/>
        <v>0</v>
      </c>
      <c r="O61" s="37">
        <f t="shared" si="15"/>
        <v>0</v>
      </c>
    </row>
    <row r="62" spans="2:15" ht="51">
      <c r="B62" s="6" t="s">
        <v>22</v>
      </c>
      <c r="C62" s="7" t="s">
        <v>76</v>
      </c>
      <c r="D62" s="7" t="s">
        <v>24</v>
      </c>
      <c r="E62" s="16"/>
      <c r="F62" s="16">
        <v>0</v>
      </c>
      <c r="G62" s="16">
        <v>0</v>
      </c>
      <c r="H62" s="16">
        <v>10000</v>
      </c>
      <c r="I62" s="16">
        <v>20000</v>
      </c>
      <c r="J62" s="16">
        <v>2000</v>
      </c>
      <c r="K62" s="16">
        <v>0</v>
      </c>
      <c r="L62" s="16"/>
      <c r="M62" s="22"/>
      <c r="N62" s="22"/>
      <c r="O62" s="23"/>
    </row>
    <row r="63" spans="2:15" ht="51">
      <c r="B63" s="34" t="s">
        <v>77</v>
      </c>
      <c r="C63" s="35"/>
      <c r="D63" s="35"/>
      <c r="E63" s="36">
        <f>SUM(E64)</f>
        <v>0</v>
      </c>
      <c r="F63" s="36">
        <f t="shared" ref="F63:O63" si="16">SUM(F64)</f>
        <v>0</v>
      </c>
      <c r="G63" s="36">
        <f t="shared" si="16"/>
        <v>0</v>
      </c>
      <c r="H63" s="36">
        <f t="shared" si="16"/>
        <v>5000</v>
      </c>
      <c r="I63" s="36">
        <f t="shared" si="16"/>
        <v>5000</v>
      </c>
      <c r="J63" s="36">
        <f t="shared" si="16"/>
        <v>17000</v>
      </c>
      <c r="K63" s="36">
        <f t="shared" si="16"/>
        <v>20000</v>
      </c>
      <c r="L63" s="36">
        <f t="shared" si="16"/>
        <v>0</v>
      </c>
      <c r="M63" s="36">
        <f t="shared" si="16"/>
        <v>0</v>
      </c>
      <c r="N63" s="36">
        <f t="shared" si="16"/>
        <v>0</v>
      </c>
      <c r="O63" s="37">
        <f t="shared" si="16"/>
        <v>0</v>
      </c>
    </row>
    <row r="64" spans="2:15" ht="51">
      <c r="B64" s="6" t="s">
        <v>22</v>
      </c>
      <c r="C64" s="7" t="s">
        <v>78</v>
      </c>
      <c r="D64" s="7" t="s">
        <v>24</v>
      </c>
      <c r="E64" s="16"/>
      <c r="F64" s="16">
        <v>0</v>
      </c>
      <c r="G64" s="16">
        <v>0</v>
      </c>
      <c r="H64" s="16">
        <v>5000</v>
      </c>
      <c r="I64" s="16">
        <v>5000</v>
      </c>
      <c r="J64" s="16">
        <v>17000</v>
      </c>
      <c r="K64" s="16">
        <v>20000</v>
      </c>
      <c r="L64" s="16"/>
      <c r="M64" s="22"/>
      <c r="N64" s="22"/>
      <c r="O64" s="23"/>
    </row>
    <row r="65" spans="2:16" ht="153">
      <c r="B65" s="34" t="s">
        <v>79</v>
      </c>
      <c r="C65" s="35"/>
      <c r="D65" s="35"/>
      <c r="E65" s="36">
        <f>SUM(E66:E67)</f>
        <v>0</v>
      </c>
      <c r="F65" s="36">
        <f t="shared" ref="F65:O65" si="17">SUM(F66:F67)</f>
        <v>0</v>
      </c>
      <c r="G65" s="36">
        <f t="shared" si="17"/>
        <v>0</v>
      </c>
      <c r="H65" s="36">
        <f t="shared" si="17"/>
        <v>2420</v>
      </c>
      <c r="I65" s="36">
        <f t="shared" si="17"/>
        <v>2750</v>
      </c>
      <c r="J65" s="36">
        <f t="shared" si="17"/>
        <v>7891</v>
      </c>
      <c r="K65" s="36">
        <f t="shared" si="17"/>
        <v>8500</v>
      </c>
      <c r="L65" s="36">
        <f t="shared" si="17"/>
        <v>0</v>
      </c>
      <c r="M65" s="36">
        <f t="shared" si="17"/>
        <v>0</v>
      </c>
      <c r="N65" s="36">
        <f t="shared" si="17"/>
        <v>0</v>
      </c>
      <c r="O65" s="37">
        <f t="shared" si="17"/>
        <v>0</v>
      </c>
    </row>
    <row r="66" spans="2:16" ht="51">
      <c r="B66" s="6" t="s">
        <v>28</v>
      </c>
      <c r="C66" s="7" t="s">
        <v>80</v>
      </c>
      <c r="D66" s="7" t="s">
        <v>24</v>
      </c>
      <c r="E66" s="16"/>
      <c r="F66" s="16"/>
      <c r="G66" s="16"/>
      <c r="H66" s="16">
        <v>1500</v>
      </c>
      <c r="I66" s="16">
        <v>1500</v>
      </c>
      <c r="J66" s="16">
        <v>1500</v>
      </c>
      <c r="K66" s="16">
        <v>1500</v>
      </c>
      <c r="L66" s="16">
        <v>0</v>
      </c>
      <c r="M66" s="22"/>
      <c r="N66" s="22"/>
      <c r="O66" s="23"/>
    </row>
    <row r="67" spans="2:16" ht="51">
      <c r="B67" s="6" t="s">
        <v>22</v>
      </c>
      <c r="C67" s="7" t="s">
        <v>81</v>
      </c>
      <c r="D67" s="7" t="s">
        <v>24</v>
      </c>
      <c r="E67" s="16"/>
      <c r="F67" s="16">
        <v>0</v>
      </c>
      <c r="G67" s="16">
        <v>0</v>
      </c>
      <c r="H67" s="16">
        <v>920</v>
      </c>
      <c r="I67" s="16">
        <v>1250</v>
      </c>
      <c r="J67" s="16">
        <v>6391</v>
      </c>
      <c r="K67" s="16">
        <v>7000</v>
      </c>
      <c r="L67" s="16"/>
      <c r="M67" s="22"/>
      <c r="N67" s="22"/>
      <c r="O67" s="23"/>
    </row>
    <row r="68" spans="2:16" s="2" customFormat="1" ht="12.75">
      <c r="B68" s="49" t="s">
        <v>82</v>
      </c>
      <c r="C68" s="50"/>
      <c r="D68" s="50"/>
      <c r="E68" s="50"/>
      <c r="F68" s="50"/>
      <c r="G68" s="50"/>
      <c r="H68" s="50"/>
      <c r="I68" s="50"/>
      <c r="J68" s="50"/>
      <c r="K68" s="50"/>
      <c r="L68" s="50"/>
      <c r="M68" s="50"/>
      <c r="N68" s="50"/>
      <c r="O68" s="51"/>
    </row>
    <row r="69" spans="2:16">
      <c r="B69" s="34" t="s">
        <v>82</v>
      </c>
      <c r="C69" s="35"/>
      <c r="D69" s="35"/>
      <c r="E69" s="36">
        <f>SUM(E70:E73)</f>
        <v>0</v>
      </c>
      <c r="F69" s="36">
        <f t="shared" ref="F69:O69" si="18">SUM(F70:F73)</f>
        <v>0</v>
      </c>
      <c r="G69" s="36">
        <f t="shared" si="18"/>
        <v>0</v>
      </c>
      <c r="H69" s="36">
        <f t="shared" si="18"/>
        <v>679150</v>
      </c>
      <c r="I69" s="36">
        <f t="shared" si="18"/>
        <v>742348</v>
      </c>
      <c r="J69" s="36">
        <f t="shared" si="18"/>
        <v>634157</v>
      </c>
      <c r="K69" s="36">
        <f t="shared" si="18"/>
        <v>527966</v>
      </c>
      <c r="L69" s="36">
        <f t="shared" si="18"/>
        <v>219353</v>
      </c>
      <c r="M69" s="36">
        <f t="shared" si="18"/>
        <v>48742</v>
      </c>
      <c r="N69" s="36">
        <f t="shared" si="18"/>
        <v>0</v>
      </c>
      <c r="O69" s="36">
        <f t="shared" si="18"/>
        <v>0</v>
      </c>
    </row>
    <row r="70" spans="2:16" ht="216.75">
      <c r="B70" s="6" t="s">
        <v>22</v>
      </c>
      <c r="C70" s="7" t="s">
        <v>83</v>
      </c>
      <c r="D70" s="7" t="s">
        <v>24</v>
      </c>
      <c r="E70" s="16"/>
      <c r="F70" s="16">
        <v>0</v>
      </c>
      <c r="G70" s="16">
        <v>0</v>
      </c>
      <c r="H70" s="16">
        <v>290043</v>
      </c>
      <c r="I70" s="16">
        <v>333000</v>
      </c>
      <c r="J70" s="16">
        <v>333000</v>
      </c>
      <c r="K70" s="16">
        <v>333000</v>
      </c>
      <c r="L70" s="16">
        <v>24386</v>
      </c>
      <c r="M70" s="22"/>
      <c r="N70" s="22"/>
      <c r="O70" s="23"/>
      <c r="P70" s="27"/>
    </row>
    <row r="71" spans="2:16" ht="153">
      <c r="B71" s="6" t="s">
        <v>28</v>
      </c>
      <c r="C71" s="7" t="s">
        <v>85</v>
      </c>
      <c r="D71" s="7" t="s">
        <v>24</v>
      </c>
      <c r="E71" s="16"/>
      <c r="F71" s="16"/>
      <c r="G71" s="16"/>
      <c r="H71" s="16">
        <v>389107</v>
      </c>
      <c r="I71" s="16">
        <v>409348</v>
      </c>
      <c r="J71" s="16">
        <v>301157</v>
      </c>
      <c r="K71" s="16">
        <v>194966</v>
      </c>
      <c r="L71" s="16">
        <v>194967</v>
      </c>
      <c r="M71" s="16">
        <v>48742</v>
      </c>
      <c r="N71" s="22"/>
      <c r="O71" s="23"/>
    </row>
    <row r="72" spans="2:16">
      <c r="B72" s="6"/>
      <c r="C72" s="7"/>
      <c r="D72" s="7"/>
      <c r="E72" s="16"/>
      <c r="F72" s="16"/>
      <c r="G72" s="16"/>
      <c r="H72" s="16"/>
      <c r="I72" s="16"/>
      <c r="J72" s="16"/>
      <c r="K72" s="16"/>
      <c r="L72" s="16"/>
      <c r="M72" s="22"/>
      <c r="N72" s="22"/>
      <c r="O72" s="23"/>
    </row>
    <row r="73" spans="2:16" ht="15" thickBot="1">
      <c r="B73" s="9"/>
      <c r="C73" s="10"/>
      <c r="D73" s="10"/>
      <c r="E73" s="17"/>
      <c r="F73" s="17"/>
      <c r="G73" s="17"/>
      <c r="H73" s="31"/>
      <c r="I73" s="31"/>
      <c r="J73" s="31"/>
      <c r="K73" s="31"/>
      <c r="L73" s="31"/>
      <c r="M73" s="31"/>
      <c r="N73" s="31"/>
      <c r="O73" s="32"/>
    </row>
    <row r="74" spans="2:16">
      <c r="B74" s="2" t="s">
        <v>87</v>
      </c>
    </row>
    <row r="75" spans="2:16">
      <c r="E75" s="18"/>
      <c r="F75" s="18"/>
      <c r="G75" s="18"/>
    </row>
    <row r="76" spans="2:16">
      <c r="B76" s="41"/>
      <c r="C76" s="41"/>
      <c r="D76" s="41"/>
      <c r="E76" s="42"/>
      <c r="F76" s="42"/>
      <c r="G76" s="42"/>
      <c r="H76" s="42"/>
      <c r="I76" s="42"/>
      <c r="J76" s="42"/>
      <c r="K76" s="42"/>
      <c r="L76" s="42"/>
      <c r="M76" s="42"/>
      <c r="N76" s="42"/>
    </row>
    <row r="77" spans="2:16">
      <c r="B77" s="41"/>
      <c r="C77" s="41"/>
      <c r="D77" s="41"/>
      <c r="E77" s="42"/>
      <c r="F77" s="42"/>
      <c r="G77" s="42"/>
      <c r="H77" s="18"/>
      <c r="I77" s="18"/>
      <c r="J77" s="18"/>
      <c r="K77" s="18"/>
      <c r="L77" s="18"/>
    </row>
    <row r="78" spans="2:16">
      <c r="B78" s="41"/>
      <c r="C78" s="41"/>
      <c r="D78" s="41"/>
      <c r="E78" s="42"/>
      <c r="F78" s="18"/>
      <c r="G78" s="18"/>
      <c r="H78" s="18"/>
      <c r="I78" s="18"/>
      <c r="J78" s="18"/>
      <c r="K78" s="18"/>
      <c r="L78" s="18"/>
    </row>
    <row r="79" spans="2:16">
      <c r="B79" s="41"/>
      <c r="C79" s="41"/>
      <c r="D79" s="41"/>
      <c r="E79" s="18"/>
      <c r="F79" s="18"/>
      <c r="G79" s="18"/>
      <c r="H79" s="18"/>
      <c r="I79" s="18"/>
      <c r="J79" s="18"/>
      <c r="K79" s="18"/>
      <c r="L79" s="18"/>
      <c r="M79" s="18"/>
      <c r="N79" s="27"/>
    </row>
    <row r="80" spans="2:16">
      <c r="B80" s="41"/>
      <c r="C80" s="41"/>
      <c r="D80" s="41"/>
      <c r="E80" s="18"/>
      <c r="F80" s="18"/>
      <c r="G80" s="18"/>
      <c r="H80" s="18"/>
      <c r="I80" s="18"/>
      <c r="J80" s="18"/>
      <c r="K80" s="18"/>
      <c r="L80" s="18"/>
      <c r="M80" s="18"/>
      <c r="N80" s="27"/>
    </row>
    <row r="81" spans="4:12">
      <c r="E81" s="18"/>
      <c r="F81" s="18"/>
      <c r="G81" s="18"/>
      <c r="H81" s="18"/>
      <c r="I81" s="18"/>
      <c r="J81" s="18"/>
      <c r="K81" s="18"/>
      <c r="L81" s="18"/>
    </row>
    <row r="82" spans="4:12">
      <c r="E82" s="18"/>
      <c r="F82" s="18"/>
      <c r="G82" s="18"/>
      <c r="H82" s="18"/>
      <c r="I82" s="18"/>
      <c r="J82" s="18"/>
      <c r="K82" s="18"/>
      <c r="L82" s="18"/>
    </row>
    <row r="87" spans="4:12" ht="18.75">
      <c r="D87" s="14"/>
      <c r="E87" s="11"/>
    </row>
    <row r="88" spans="4:12" ht="18.75">
      <c r="D88" s="11"/>
      <c r="E88" s="11"/>
      <c r="F88" s="19"/>
      <c r="G88" s="19"/>
    </row>
    <row r="89" spans="4:12" ht="18.75">
      <c r="D89" s="11"/>
      <c r="E89" s="11"/>
      <c r="F89" s="19"/>
      <c r="G89" s="19"/>
    </row>
    <row r="90" spans="4:12" ht="18.75">
      <c r="D90" s="11"/>
      <c r="E90" s="11"/>
      <c r="F90" s="19"/>
      <c r="G90" s="19"/>
    </row>
    <row r="91" spans="4:12" ht="18.75">
      <c r="D91" s="11"/>
      <c r="E91" s="11"/>
      <c r="F91" s="19"/>
      <c r="G91" s="19"/>
    </row>
    <row r="92" spans="4:12" ht="18.75">
      <c r="D92" s="11"/>
      <c r="E92" s="11"/>
      <c r="F92" s="19"/>
      <c r="G92" s="19"/>
    </row>
    <row r="98" spans="4:7" ht="18.75">
      <c r="D98" s="14"/>
      <c r="E98" s="11"/>
    </row>
    <row r="99" spans="4:7" ht="18.75">
      <c r="D99" s="11"/>
      <c r="E99" s="11"/>
      <c r="F99" s="19"/>
      <c r="G99" s="19"/>
    </row>
    <row r="100" spans="4:7" ht="18.75">
      <c r="D100" s="11"/>
      <c r="E100" s="11"/>
      <c r="F100" s="19"/>
      <c r="G100" s="19"/>
    </row>
    <row r="101" spans="4:7" ht="18.75">
      <c r="D101" s="11"/>
      <c r="E101" s="11"/>
      <c r="F101" s="19"/>
      <c r="G101" s="19"/>
    </row>
    <row r="102" spans="4:7" ht="18.75">
      <c r="D102" s="11"/>
      <c r="E102" s="11"/>
      <c r="F102" s="19"/>
      <c r="G102" s="19"/>
    </row>
    <row r="103" spans="4:7" ht="18.75">
      <c r="D103" s="11"/>
      <c r="E103" s="11"/>
      <c r="F103" s="19"/>
      <c r="G103" s="19"/>
    </row>
  </sheetData>
  <autoFilter ref="B5:P73"/>
  <mergeCells count="11">
    <mergeCell ref="B55:O55"/>
    <mergeCell ref="B68:O68"/>
    <mergeCell ref="H4:N4"/>
    <mergeCell ref="O4:O5"/>
    <mergeCell ref="B39:O39"/>
    <mergeCell ref="B44:O44"/>
    <mergeCell ref="B4:B5"/>
    <mergeCell ref="C4:C5"/>
    <mergeCell ref="D4:D5"/>
    <mergeCell ref="E4:G4"/>
    <mergeCell ref="B9:O9"/>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c239ab7-8cc4-4357-b458-5c9fa686af14">
      <Terms xmlns="http://schemas.microsoft.com/office/infopath/2007/PartnerControls"/>
    </lcf76f155ced4ddcb4097134ff3c332f>
    <TaxCatchAll xmlns="fed9d6c4-5424-4da2-bf5e-f96482d0b03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4088D380FD478A4599D0C1C41C03D5FD" ma:contentTypeVersion="14" ma:contentTypeDescription="Izveidot jaunu dokumentu." ma:contentTypeScope="" ma:versionID="3e19f16a2c4e72aa05a73d23002a6960">
  <xsd:schema xmlns:xsd="http://www.w3.org/2001/XMLSchema" xmlns:xs="http://www.w3.org/2001/XMLSchema" xmlns:p="http://schemas.microsoft.com/office/2006/metadata/properties" xmlns:ns2="ec239ab7-8cc4-4357-b458-5c9fa686af14" xmlns:ns3="fed9d6c4-5424-4da2-bf5e-f96482d0b03c" targetNamespace="http://schemas.microsoft.com/office/2006/metadata/properties" ma:root="true" ma:fieldsID="f755363f8229326cac1b552433568e69" ns2:_="" ns3:_="">
    <xsd:import namespace="ec239ab7-8cc4-4357-b458-5c9fa686af14"/>
    <xsd:import namespace="fed9d6c4-5424-4da2-bf5e-f96482d0b03c"/>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239ab7-8cc4-4357-b458-5c9fa686af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Attēlu atzīmes" ma:readOnly="false" ma:fieldId="{5cf76f15-5ced-4ddc-b409-7134ff3c332f}" ma:taxonomyMulti="true" ma:sspId="f2b9b02f-9abf-4f74-b798-1ff310cbf216"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ed9d6c4-5424-4da2-bf5e-f96482d0b03c" elementFormDefault="qualified">
    <xsd:import namespace="http://schemas.microsoft.com/office/2006/documentManagement/types"/>
    <xsd:import namespace="http://schemas.microsoft.com/office/infopath/2007/PartnerControls"/>
    <xsd:element name="SharedWithUsers" ma:index="11"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Koplietots ar: detalizēti" ma:internalName="SharedWithDetails" ma:readOnly="true">
      <xsd:simpleType>
        <xsd:restriction base="dms:Note">
          <xsd:maxLength value="255"/>
        </xsd:restriction>
      </xsd:simpleType>
    </xsd:element>
    <xsd:element name="TaxCatchAll" ma:index="15" nillable="true" ma:displayName="Taxonomy Catch All Column" ma:hidden="true" ma:list="{6ccfbd54-a31b-42b9-941e-77680965c000}" ma:internalName="TaxCatchAll" ma:showField="CatchAllData" ma:web="fed9d6c4-5424-4da2-bf5e-f96482d0b0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942B329-5938-4A08-B1C3-4741A2194B28}">
  <ds:schemaRefs>
    <ds:schemaRef ds:uri="http://schemas.microsoft.com/sharepoint/v3/contenttype/forms"/>
  </ds:schemaRefs>
</ds:datastoreItem>
</file>

<file path=customXml/itemProps2.xml><?xml version="1.0" encoding="utf-8"?>
<ds:datastoreItem xmlns:ds="http://schemas.openxmlformats.org/officeDocument/2006/customXml" ds:itemID="{36732A67-40BF-4429-AB17-4D7EB19CD8AC}">
  <ds:schemaRefs>
    <ds:schemaRef ds:uri="http://schemas.microsoft.com/office/2006/metadata/properties"/>
    <ds:schemaRef ds:uri="fed9d6c4-5424-4da2-bf5e-f96482d0b03c"/>
    <ds:schemaRef ds:uri="http://purl.org/dc/terms/"/>
    <ds:schemaRef ds:uri="ec239ab7-8cc4-4357-b458-5c9fa686af14"/>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EB281597-30E4-4B16-8D14-D3ABA64C84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c239ab7-8cc4-4357-b458-5c9fa686af14"/>
    <ds:schemaRef ds:uri="fed9d6c4-5424-4da2-bf5e-f96482d0b0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Lapa1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Vita Studente</dc:creator>
  <cp:keywords/>
  <dc:description/>
  <cp:lastModifiedBy>Vita Studente</cp:lastModifiedBy>
  <cp:revision/>
  <dcterms:created xsi:type="dcterms:W3CDTF">2024-02-15T06:42:08Z</dcterms:created>
  <dcterms:modified xsi:type="dcterms:W3CDTF">2024-06-13T10:38:36Z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0x0101004088D380FD478A4599D0C1C41C03D5FD</vt:lpwstr>
  </property>
  <property fmtid="{D5CDD505-2E9C-101B-9397-08002B2CF9AE}" pid="3" name="MediaServiceImageTags">
    <vt:lpwstr/>
  </property>
</Properties>
</file>