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29"/>
  <workbookPr/>
  <mc:AlternateContent xmlns:mc="http://schemas.openxmlformats.org/markup-compatibility/2006">
    <mc:Choice Requires="x15">
      <x15ac:absPath xmlns:x15ac="http://schemas.microsoft.com/office/spreadsheetml/2010/11/ac" url="\\fk\fud\IEVIEŠANAS UZRAUDZĪBA\ZIŅOJUMI\MK_zinojumi\2022.gads\43_01.10.2022_pusgada ziņojums\"/>
    </mc:Choice>
  </mc:AlternateContent>
  <xr:revisionPtr revIDLastSave="0" documentId="13_ncr:1_{72277004-F971-40BA-B4D6-F9467B31A533}" xr6:coauthVersionLast="45" xr6:coauthVersionMax="47" xr10:uidLastSave="{00000000-0000-0000-0000-000000000000}"/>
  <bookViews>
    <workbookView xWindow="-120" yWindow="-120" windowWidth="25440" windowHeight="15390" xr2:uid="{00000000-000D-0000-FFFF-FFFF00000000}"/>
  </bookViews>
  <sheets>
    <sheet name="Izņēmuma_gadījumi_lemšanai_MK" sheetId="61" r:id="rId1"/>
  </sheets>
  <definedNames>
    <definedName name="_xlnm._FilterDatabase" localSheetId="0" hidden="1">Izņēmuma_gadījumi_lemšanai_MK!$A$10:$Q$14</definedName>
    <definedName name="_xlnm.Print_Area" localSheetId="0">Izņēmuma_gadījumi_lemšanai_MK!$A$1:$Q$15</definedName>
    <definedName name="_xlnm.Print_Titles" localSheetId="0">Izņēmuma_gadījumi_lemšanai_MK!$8:$10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9" i="61" l="1"/>
  <c r="L13" i="61"/>
  <c r="N13" i="61"/>
  <c r="L11" i="61"/>
  <c r="N11" i="61"/>
  <c r="O11" i="61"/>
  <c r="M11" i="61"/>
  <c r="Q13" i="61"/>
  <c r="M13" i="61"/>
  <c r="D4" i="61"/>
  <c r="B4" i="61"/>
  <c r="B3" i="61"/>
  <c r="B5" i="61"/>
  <c r="D5" i="61"/>
  <c r="D3" i="61"/>
  <c r="L9" i="61" l="1"/>
  <c r="C4" i="61"/>
  <c r="C5" i="61"/>
  <c r="C3" i="61"/>
  <c r="F12" i="61" s="1"/>
  <c r="F14" i="61" l="1"/>
</calcChain>
</file>

<file path=xl/sharedStrings.xml><?xml version="1.0" encoding="utf-8"?>
<sst xmlns="http://schemas.openxmlformats.org/spreadsheetml/2006/main" count="44" uniqueCount="43">
  <si>
    <t>IZM</t>
  </si>
  <si>
    <t>EM</t>
  </si>
  <si>
    <t>3.1.1</t>
  </si>
  <si>
    <t>Proj.Nr.</t>
  </si>
  <si>
    <t>Saņēmēja tips</t>
  </si>
  <si>
    <t>procentu.dalijums</t>
  </si>
  <si>
    <t>statuss</t>
  </si>
  <si>
    <t>Nr.p.k.</t>
  </si>
  <si>
    <t>Specifiskā atbalsta mērķa numurs</t>
  </si>
  <si>
    <t>Finansējuma saņēmējs</t>
  </si>
  <si>
    <t>Projekta nosaukums</t>
  </si>
  <si>
    <t>Jauns</t>
  </si>
  <si>
    <t>Grupa</t>
  </si>
  <si>
    <t>Iespējamais atbalsta samazinājums (ES fondu +Valsts budžeta daļa)</t>
  </si>
  <si>
    <t>Izpildītie % (projektu skaits)</t>
  </si>
  <si>
    <t>ints.pelnis@fm.gov.lv</t>
  </si>
  <si>
    <t xml:space="preserve">3) Projektu kārtošanas prioritāte: Iespējamās atbalsta samazinājuma summas secībā no lielākās uz mazāko, atbildīgo iestāžu dalījumā </t>
  </si>
  <si>
    <t>2) Projektos identificētās novirzes virs noteikumos noteiktajiem 25 % ir iekrāsotas.</t>
  </si>
  <si>
    <t>Atbildīgā iestāde</t>
  </si>
  <si>
    <t>hh</t>
  </si>
  <si>
    <t>7a</t>
  </si>
  <si>
    <t>7b</t>
  </si>
  <si>
    <t>Ekonomikas ministrijas ierosinājumi</t>
  </si>
  <si>
    <t>Projekti, kuriem atbildīgā iestāde rosina lemt par atbalsta nesamazināšanu</t>
  </si>
  <si>
    <t>KM</t>
  </si>
  <si>
    <t xml:space="preserve">Finanšu ministrs 
</t>
  </si>
  <si>
    <t>J. Reirs</t>
  </si>
  <si>
    <t>Pelnis 25629163</t>
  </si>
  <si>
    <t>2021. gada plānu neizpilde</t>
  </si>
  <si>
    <r>
      <t>1) Dati apkopoti analīzei, balstoties uz MK 2014. gada 16. decembra  noteikumu Nr.784 "Kārtība, kādā Eiropas Savienības struktūrfondu un Kohēzijas fonda vadībā iesaistītās institūcijas nodrošina plānošanas dokumentu sagatavošanu un šo fondu ieviešanu 2014.–2020.gada plānošanas periodā" 51.</t>
    </r>
    <r>
      <rPr>
        <vertAlign val="superscript"/>
        <sz val="10"/>
        <color theme="1"/>
        <rFont val="Times New Roman"/>
        <family val="1"/>
        <charset val="186"/>
      </rPr>
      <t>3</t>
    </r>
    <r>
      <rPr>
        <sz val="10"/>
        <color theme="1"/>
        <rFont val="Times New Roman"/>
        <family val="1"/>
        <charset val="186"/>
      </rPr>
      <t xml:space="preserve"> punktā noteikto. Tabulā apkopoti divi finansējuma avoti: ES fondu finansējums un valsts budžeta finansējums (Valsts budžeta dotācijas pašvaldībām aprēķinos neizmanto).</t>
    </r>
  </si>
  <si>
    <t>Priekšlikumi atbalsta samazinājuma nepiemērošanai ES fondu projektos</t>
  </si>
  <si>
    <t>Sagatavots 29.08.2022.</t>
  </si>
  <si>
    <t xml:space="preserve">Ražošanas telpu paplašināšana uzņēmumā SIA “IKTK” </t>
  </si>
  <si>
    <r>
      <rPr>
        <b/>
        <sz val="10"/>
        <rFont val="Times New Roman"/>
        <family val="1"/>
        <charset val="186"/>
      </rPr>
      <t xml:space="preserve"> Ekonomikas ministrija</t>
    </r>
    <r>
      <rPr>
        <sz val="10"/>
        <rFont val="Times New Roman"/>
        <family val="1"/>
        <charset val="186"/>
      </rPr>
      <t xml:space="preserve"> rosina nesamazināt  finansējumu.
</t>
    </r>
    <r>
      <rPr>
        <b/>
        <sz val="10"/>
        <rFont val="Times New Roman"/>
        <family val="1"/>
        <charset val="186"/>
      </rPr>
      <t>CFLA</t>
    </r>
    <r>
      <rPr>
        <sz val="10"/>
        <rFont val="Times New Roman"/>
        <family val="1"/>
        <charset val="186"/>
      </rPr>
      <t xml:space="preserve"> finansējuma nesamazināšanas pamatojums pēc būtības:"Finansējuma saņēmējs 27.12.2021. ierosinājis grozījumus par projekta īstenošanas termiņa pagarinājumu, pamatojoties uz iepirkuma līgumsummas sadārdzinājumu un nepieciešamajām izmaiņām tehniskajā projektā, kas t.sk. ir ietekmējis finansējuma apgūšanas grafiku. Būvdarbu iepirkuma rezultātā būvdarbu izmaksās izveidojies sadārdzinājums 400 000,00 eur apmērā. 
Šobrīd ir saņemts būvdarbu ģenerāluzņēmuma jaunais izmaksu aprēķins un Finansējuma saņēmējs ved sarunas par iespēju samazināt izmaksas, t.sk. veicot izmaiņas tehniskajā projektā. 
Lai nodrošinātu optimālu laiku tehniskā projekta precizēšanai, kas t.sk. ļautu samazināt būvdarbu izmaksas un attiecīgi veiksmīgi realizēt projektu, Finansējuma saņēmējam ir nepieciešams projekta īstenošanas termiņa pagarinājums līdz 15.11.2023.
Ņemot vērā ierosinātos grozījumus un izvērtējot sniegto pamatojumu un projekta progresu kopumā, CFLA rosina AI atbalstīt finanšu disciplīnas pasākumu nepiemērošanu un virzīt projektu uz MK, izņēmuma gadījuma piemērošanai (MKN 784 51.4 (prim) 7.p.)."</t>
    </r>
  </si>
  <si>
    <t>Vides aizsardzības un reģionālās attīstības ministrijas ierosinājumi</t>
  </si>
  <si>
    <t>4.2.2</t>
  </si>
  <si>
    <t>Tukuma novada pašvaldība 
(4.2.2.0/20/I/021)</t>
  </si>
  <si>
    <t>Energoefektivitātes paaugstināšana PII "Vālodzīte"</t>
  </si>
  <si>
    <t xml:space="preserve">0% (2) </t>
  </si>
  <si>
    <r>
      <t>Priekšlikums MK lēmumam: Saskaņā ar MK  2014. gada 16. decembra noteikumu Nr. 784 51.</t>
    </r>
    <r>
      <rPr>
        <vertAlign val="superscript"/>
        <sz val="10"/>
        <rFont val="Times New Roman"/>
        <family val="1"/>
        <charset val="186"/>
      </rPr>
      <t>4.</t>
    </r>
    <r>
      <rPr>
        <sz val="10"/>
        <rFont val="Times New Roman"/>
        <family val="1"/>
        <charset val="186"/>
      </rPr>
      <t xml:space="preserve">7. apakšpunktu atbalstīt atsevišķu izņēmuma gadījumu piemērošanu un </t>
    </r>
    <r>
      <rPr>
        <b/>
        <sz val="10"/>
        <rFont val="Times New Roman"/>
        <family val="1"/>
        <charset val="186"/>
      </rPr>
      <t>atļaut Centrālajai finanšu un līgumu aģentūrai nesamazināt ES fonda un valsts budžeta līdzfinansējumu</t>
    </r>
    <r>
      <rPr>
        <sz val="10"/>
        <rFont val="Times New Roman"/>
        <family val="1"/>
        <charset val="186"/>
      </rPr>
      <t xml:space="preserve">, ja tāds projektā ir paredzēts, par starpību, kas pārsniedz 25 % no plānoto maksājuma pieprasījumu iesniegšanas grafikā paredzētā: 
(1) saskaņā ar atbildīgo iestāžu iesniegtajiem priekšlikumiem: - Ekonomikas ministrijai vienam projektiem; -Vides aizsardzības un reģionālās attīstības ministrijai vienam projektam; 
</t>
    </r>
  </si>
  <si>
    <t>ZAZA TIMBER Production SIA  
(3.1.1.5/19/A/033)</t>
  </si>
  <si>
    <t>1. pielikums 
Informatīvajam ziņojumam "Finanšu ministrijas pārziņā esošo
 Eiropas Savienības fondu un ārvalstu finanšu palīdzības
 aktualitātēm līdz 2022. gada 1. septembrim (pusgada ziņojums)"</t>
  </si>
  <si>
    <r>
      <rPr>
        <b/>
        <sz val="10"/>
        <color rgb="FF000000"/>
        <rFont val="Times New Roman"/>
        <family val="1"/>
        <charset val="186"/>
      </rPr>
      <t>Vides aizsardzības un reģionālās attīstības ministrija</t>
    </r>
    <r>
      <rPr>
        <sz val="10"/>
        <color rgb="FF000000"/>
        <rFont val="Times New Roman"/>
        <family val="1"/>
        <charset val="186"/>
      </rPr>
      <t xml:space="preserve"> rosina nesamazināt  finansējumu: 
Saskaņā ar CFLA pamatojumu projekta MP kavēšanās saistīta ar ieilgušu būvdarbu iepirkuma procedūru, kā rezultātā būvdarbi uzsākti 2022. gada martā un bija nepieciešams projekta īstenošanas termiņa pagarinājums par 6 mēnešiem, kā arī veikt izmaiņas finansējumā būvdarbu sadārdzinājuma dēļ, lai finansējuma saņēmējs (FS) sadārdzinājumu par ~1 milj. EUR spētu segt, saņemot valsts aizdevumu. Minētie apstākļi iekavēja projektā plānoto būvdarbu uzsākšanu. Bez tam atbilstoši CFLA papildus sniegtajai informācijai FS bija plānojis iesniegt MP 10.12.2021. par kopsummu 19 736,89 EUR (ERAF - 10 922,39 EUR). Plānotās attiecināmās izmaksas bija par būvprojekta izstrādi, kas veikta pirms projekta iesniegšanas un apstiprināšanas (līgums par būvprojektu - 06.07.2017.), kas saskaņā ar 31.05.2021. noslēgto vienošanos ar CFLA ir attiecināmas izmaksas, kas radušās no 24.03.2016. Ar MK noteikumu Nr. 152 14.09.2021. grozījumiem 3.-4.kārtas projekti (t.sk. arī projekts Nr. 4.2.2.0/20/I/021) tiek finansēts no REACT-EU līdzekļiem, kas savukārt atbilstoši MK noteikumu grozījumiem ir attiecināmi no 01.02.2020. Līdz ar projekta grozījumiem Nr.2 būvprojekta izmaksas vairs netiek attiecinātas un saistībā ar iepirkuma palielinātajām izmaksām pret plānoto līgumcenu būvprojektam paredzētās attiecināmās izmaksas tika pārceltas uz būvniecības izmaksām. Tā kā būvprojektam paredzētās attiecināmās izmaksas vairs netiek iekļautas projektā, tad plānotais MP 2021. gadā arī nav aktuāls un netika iesniegts, kas rada MP plāna neizpildi 2021. gadā. Ņemot vērā minētos objektīvos apstākļus, VARAM nav iebildumu CFLA priekšlikumam virzīt projektu uz MK kā izņēmuma gadījumu.</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</si>
</sst>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00"/>
  </numFmts>
  <fonts count="20" x14ac:knownFonts="1">
    <font>
      <sz val="10"/>
      <color rgb="FF000000"/>
      <name val="Arial"/>
    </font>
    <font>
      <b/>
      <sz val="10"/>
      <name val="Times New Roman"/>
      <family val="1"/>
      <charset val="186"/>
    </font>
    <font>
      <i/>
      <sz val="10"/>
      <name val="Times New Roman"/>
      <family val="1"/>
      <charset val="186"/>
    </font>
    <font>
      <sz val="10"/>
      <name val="Times New Roman"/>
      <family val="1"/>
      <charset val="186"/>
    </font>
    <font>
      <sz val="10"/>
      <color rgb="FF000000"/>
      <name val="Arial"/>
      <family val="2"/>
      <charset val="186"/>
    </font>
    <font>
      <sz val="11"/>
      <color theme="1"/>
      <name val="Calibri"/>
      <family val="2"/>
      <scheme val="minor"/>
    </font>
    <font>
      <sz val="10"/>
      <color rgb="FF000000"/>
      <name val="Times New Roman"/>
      <family val="1"/>
      <charset val="186"/>
    </font>
    <font>
      <sz val="10"/>
      <color theme="1"/>
      <name val="Times New Roman"/>
      <family val="1"/>
      <charset val="186"/>
    </font>
    <font>
      <b/>
      <sz val="10"/>
      <color theme="1"/>
      <name val="Times New Roman"/>
      <family val="1"/>
      <charset val="186"/>
    </font>
    <font>
      <b/>
      <sz val="10"/>
      <color rgb="FF000000"/>
      <name val="Times New Roman"/>
      <family val="1"/>
      <charset val="186"/>
    </font>
    <font>
      <sz val="14"/>
      <color theme="1"/>
      <name val="Times New Roman"/>
      <family val="1"/>
      <charset val="186"/>
    </font>
    <font>
      <u/>
      <sz val="10"/>
      <color theme="10"/>
      <name val="Arial"/>
      <family val="2"/>
      <charset val="186"/>
    </font>
    <font>
      <sz val="16"/>
      <color theme="1"/>
      <name val="Times New Roman"/>
      <family val="1"/>
      <charset val="186"/>
    </font>
    <font>
      <vertAlign val="superscript"/>
      <sz val="10"/>
      <name val="Times New Roman"/>
      <family val="1"/>
      <charset val="186"/>
    </font>
    <font>
      <vertAlign val="superscript"/>
      <sz val="10"/>
      <color theme="1"/>
      <name val="Times New Roman"/>
      <family val="1"/>
      <charset val="186"/>
    </font>
    <font>
      <sz val="10"/>
      <name val="Times New Roman"/>
      <family val="2"/>
      <charset val="186"/>
    </font>
    <font>
      <sz val="12"/>
      <color theme="1"/>
      <name val="Times New Roman"/>
      <family val="1"/>
      <charset val="186"/>
    </font>
    <font>
      <u/>
      <sz val="10"/>
      <color theme="10"/>
      <name val="Times New Roman"/>
      <family val="1"/>
      <charset val="186"/>
    </font>
    <font>
      <sz val="10"/>
      <color rgb="FF000000"/>
      <name val="Arial"/>
    </font>
    <font>
      <sz val="11"/>
      <color theme="1"/>
      <name val="Calibri"/>
      <family val="2"/>
      <charset val="186"/>
      <scheme val="minor"/>
    </font>
  </fonts>
  <fills count="7">
    <fill>
      <patternFill patternType="none"/>
    </fill>
    <fill>
      <patternFill patternType="gray125"/>
    </fill>
    <fill>
      <patternFill patternType="solid">
        <fgColor theme="0"/>
        <bgColor indexed="64"/>
      </patternFill>
    </fill>
    <fill>
      <gradientFill degree="270">
        <stop position="0">
          <color theme="0"/>
        </stop>
        <stop position="1">
          <color theme="9" tint="0.80001220740379042"/>
        </stop>
      </gradientFill>
    </fill>
    <fill>
      <gradientFill degree="270">
        <stop position="0">
          <color theme="0"/>
        </stop>
        <stop position="1">
          <color theme="5" tint="0.80001220740379042"/>
        </stop>
      </gradientFill>
    </fill>
    <fill>
      <gradientFill degree="90">
        <stop position="0">
          <color theme="0"/>
        </stop>
        <stop position="1">
          <color rgb="FFFFD1D1"/>
        </stop>
      </gradientFill>
    </fill>
    <fill>
      <patternFill patternType="solid">
        <fgColor theme="0" tint="-4.9989318521683403E-2"/>
        <bgColor indexed="65"/>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8">
    <xf numFmtId="0" fontId="0" fillId="0" borderId="0"/>
    <xf numFmtId="0" fontId="5" fillId="0" borderId="0"/>
    <xf numFmtId="0" fontId="4" fillId="0" borderId="0"/>
    <xf numFmtId="9" fontId="4" fillId="0" borderId="0" applyFont="0" applyFill="0" applyBorder="0" applyAlignment="0" applyProtection="0"/>
    <xf numFmtId="0" fontId="11" fillId="0" borderId="0" applyNumberFormat="0" applyFill="0" applyBorder="0" applyAlignment="0" applyProtection="0"/>
    <xf numFmtId="0" fontId="18" fillId="0" borderId="0"/>
    <xf numFmtId="0" fontId="19" fillId="0" borderId="0"/>
    <xf numFmtId="9" fontId="19" fillId="0" borderId="0" applyFont="0" applyFill="0" applyBorder="0" applyAlignment="0" applyProtection="0"/>
  </cellStyleXfs>
  <cellXfs count="78">
    <xf numFmtId="0" fontId="0" fillId="0" borderId="0" xfId="0"/>
    <xf numFmtId="0" fontId="0" fillId="0" borderId="1" xfId="0" applyBorder="1" applyAlignment="1">
      <alignment horizontal="left"/>
    </xf>
    <xf numFmtId="0" fontId="6" fillId="0" borderId="0" xfId="0" applyFont="1"/>
    <xf numFmtId="0" fontId="6" fillId="0" borderId="0" xfId="0" applyFont="1" applyAlignment="1">
      <alignment horizontal="center"/>
    </xf>
    <xf numFmtId="0" fontId="7" fillId="0" borderId="0" xfId="0" applyFont="1"/>
    <xf numFmtId="0" fontId="7" fillId="3" borderId="1" xfId="2" applyFont="1" applyFill="1" applyBorder="1" applyAlignment="1">
      <alignment horizontal="center" vertical="center" wrapText="1"/>
    </xf>
    <xf numFmtId="9" fontId="7" fillId="3" borderId="1" xfId="3" applyFont="1" applyFill="1" applyBorder="1" applyAlignment="1">
      <alignment horizontal="center" vertical="center" wrapText="1"/>
    </xf>
    <xf numFmtId="0" fontId="7" fillId="6" borderId="1" xfId="2" applyFont="1" applyFill="1" applyBorder="1" applyAlignment="1">
      <alignment horizontal="center" vertical="center" wrapText="1"/>
    </xf>
    <xf numFmtId="3" fontId="7" fillId="0" borderId="0" xfId="0" applyNumberFormat="1" applyFont="1"/>
    <xf numFmtId="0" fontId="7" fillId="2" borderId="0" xfId="0" applyFont="1" applyFill="1"/>
    <xf numFmtId="0" fontId="7" fillId="2" borderId="0" xfId="0" applyFont="1" applyFill="1" applyAlignment="1">
      <alignment wrapText="1"/>
    </xf>
    <xf numFmtId="0" fontId="7" fillId="2" borderId="0" xfId="2" applyFont="1" applyFill="1" applyBorder="1" applyAlignment="1">
      <alignment vertical="center"/>
    </xf>
    <xf numFmtId="3" fontId="7" fillId="2" borderId="0" xfId="0" applyNumberFormat="1" applyFont="1" applyFill="1"/>
    <xf numFmtId="0" fontId="6" fillId="0" borderId="0" xfId="0" applyFont="1" applyAlignment="1">
      <alignment horizontal="center" wrapText="1"/>
    </xf>
    <xf numFmtId="164" fontId="7" fillId="2" borderId="0" xfId="0" applyNumberFormat="1" applyFont="1" applyFill="1"/>
    <xf numFmtId="0" fontId="6" fillId="2" borderId="0" xfId="0" applyFont="1" applyFill="1" applyBorder="1" applyAlignment="1">
      <alignment horizontal="center"/>
    </xf>
    <xf numFmtId="0" fontId="6" fillId="2" borderId="0" xfId="0" applyFont="1" applyFill="1" applyBorder="1" applyAlignment="1">
      <alignment horizontal="center" wrapText="1"/>
    </xf>
    <xf numFmtId="0" fontId="6" fillId="2" borderId="0" xfId="0" applyFont="1" applyFill="1"/>
    <xf numFmtId="0" fontId="7" fillId="6" borderId="2" xfId="2" applyFont="1" applyFill="1" applyBorder="1" applyAlignment="1">
      <alignment horizontal="center" vertical="center" wrapText="1"/>
    </xf>
    <xf numFmtId="0" fontId="3" fillId="2" borderId="0" xfId="2" applyFont="1" applyFill="1" applyBorder="1" applyAlignment="1">
      <alignment horizontal="center" vertical="center" wrapText="1"/>
    </xf>
    <xf numFmtId="0" fontId="6" fillId="2" borderId="0" xfId="0" applyFont="1" applyFill="1" applyBorder="1" applyAlignment="1">
      <alignment horizontal="center" vertical="center"/>
    </xf>
    <xf numFmtId="0" fontId="6" fillId="2" borderId="0" xfId="0" applyFont="1" applyFill="1" applyBorder="1" applyAlignment="1">
      <alignment horizontal="center" vertical="center" wrapText="1"/>
    </xf>
    <xf numFmtId="3" fontId="6" fillId="2" borderId="0" xfId="0" applyNumberFormat="1" applyFont="1" applyFill="1" applyBorder="1" applyAlignment="1">
      <alignment horizontal="center" vertical="center"/>
    </xf>
    <xf numFmtId="10" fontId="7" fillId="2" borderId="0" xfId="3" applyNumberFormat="1" applyFont="1" applyFill="1" applyBorder="1" applyAlignment="1">
      <alignment horizontal="center" vertical="center" wrapText="1"/>
    </xf>
    <xf numFmtId="3" fontId="7" fillId="2" borderId="0" xfId="3" applyNumberFormat="1" applyFont="1" applyFill="1" applyBorder="1" applyAlignment="1">
      <alignment horizontal="center" vertical="center" wrapText="1"/>
    </xf>
    <xf numFmtId="0" fontId="6" fillId="0" borderId="0" xfId="0" applyFont="1" applyFill="1" applyAlignment="1">
      <alignment horizontal="center"/>
    </xf>
    <xf numFmtId="0" fontId="7" fillId="2" borderId="0" xfId="0" applyFont="1" applyFill="1" applyAlignment="1">
      <alignment horizontal="left" vertical="center"/>
    </xf>
    <xf numFmtId="0" fontId="6" fillId="0" borderId="0" xfId="0" applyFont="1" applyBorder="1" applyAlignment="1">
      <alignment horizontal="left" vertical="center" wrapText="1"/>
    </xf>
    <xf numFmtId="0" fontId="6" fillId="0" borderId="0" xfId="0" applyFont="1" applyAlignment="1">
      <alignment horizontal="left"/>
    </xf>
    <xf numFmtId="0" fontId="6" fillId="2" borderId="0" xfId="0" applyFont="1" applyFill="1" applyBorder="1" applyAlignment="1">
      <alignment horizontal="right" wrapText="1"/>
    </xf>
    <xf numFmtId="3" fontId="2" fillId="4" borderId="1" xfId="2" applyNumberFormat="1" applyFont="1" applyFill="1" applyBorder="1" applyAlignment="1">
      <alignment horizontal="center" vertical="center" wrapText="1"/>
    </xf>
    <xf numFmtId="0" fontId="3" fillId="2" borderId="0" xfId="0" applyFont="1" applyFill="1" applyProtection="1"/>
    <xf numFmtId="0" fontId="6" fillId="0" borderId="1" xfId="0" applyFont="1" applyFill="1" applyBorder="1" applyAlignment="1" applyProtection="1">
      <alignment horizontal="center" vertical="center"/>
    </xf>
    <xf numFmtId="0" fontId="0" fillId="0" borderId="0" xfId="0" applyProtection="1"/>
    <xf numFmtId="0" fontId="0" fillId="0" borderId="1" xfId="0" applyFill="1" applyBorder="1" applyAlignment="1" applyProtection="1">
      <alignment horizontal="left"/>
    </xf>
    <xf numFmtId="0" fontId="6" fillId="0" borderId="1" xfId="0" applyNumberFormat="1" applyFont="1" applyFill="1" applyBorder="1" applyAlignment="1" applyProtection="1">
      <alignment horizontal="center" vertical="center"/>
    </xf>
    <xf numFmtId="0" fontId="6" fillId="0" borderId="1" xfId="0" applyFont="1" applyFill="1" applyBorder="1" applyAlignment="1" applyProtection="1">
      <alignment horizontal="center" vertical="center" wrapText="1"/>
    </xf>
    <xf numFmtId="3" fontId="6" fillId="0" borderId="1" xfId="0" applyNumberFormat="1" applyFont="1" applyFill="1" applyBorder="1" applyAlignment="1" applyProtection="1">
      <alignment horizontal="center" vertical="center" wrapText="1"/>
    </xf>
    <xf numFmtId="10" fontId="3" fillId="0" borderId="1" xfId="3" applyNumberFormat="1" applyFont="1" applyFill="1" applyBorder="1" applyAlignment="1" applyProtection="1">
      <alignment horizontal="center" vertical="center" wrapText="1"/>
    </xf>
    <xf numFmtId="3" fontId="15" fillId="0" borderId="1" xfId="3" applyNumberFormat="1" applyFont="1" applyFill="1" applyBorder="1" applyAlignment="1" applyProtection="1">
      <alignment horizontal="center" vertical="center" wrapText="1"/>
    </xf>
    <xf numFmtId="0" fontId="0" fillId="0" borderId="0" xfId="0" applyBorder="1" applyAlignment="1">
      <alignment horizontal="left"/>
    </xf>
    <xf numFmtId="3" fontId="15" fillId="0" borderId="2" xfId="3" applyNumberFormat="1" applyFont="1" applyFill="1" applyBorder="1" applyAlignment="1" applyProtection="1">
      <alignment horizontal="center" vertical="center" wrapText="1"/>
    </xf>
    <xf numFmtId="0" fontId="7" fillId="3" borderId="1" xfId="2" applyFont="1" applyFill="1" applyBorder="1" applyAlignment="1">
      <alignment horizontal="center" vertical="center"/>
    </xf>
    <xf numFmtId="3" fontId="8" fillId="5" borderId="1" xfId="2" applyNumberFormat="1" applyFont="1" applyFill="1" applyBorder="1" applyAlignment="1" applyProtection="1">
      <alignment horizontal="center" vertical="center" wrapText="1"/>
    </xf>
    <xf numFmtId="3" fontId="1" fillId="5" borderId="1" xfId="2" applyNumberFormat="1" applyFont="1" applyFill="1" applyBorder="1" applyAlignment="1" applyProtection="1">
      <alignment horizontal="center" vertical="center" wrapText="1"/>
    </xf>
    <xf numFmtId="0" fontId="6" fillId="0" borderId="1" xfId="0" applyFont="1" applyFill="1" applyBorder="1" applyAlignment="1">
      <alignment horizontal="center" vertical="center" wrapText="1"/>
    </xf>
    <xf numFmtId="3" fontId="1" fillId="4" borderId="1" xfId="2" applyNumberFormat="1" applyFont="1" applyFill="1" applyBorder="1" applyAlignment="1">
      <alignment horizontal="center" vertical="center"/>
    </xf>
    <xf numFmtId="0" fontId="10" fillId="2" borderId="0" xfId="0" applyFont="1" applyFill="1" applyBorder="1" applyAlignment="1">
      <alignment horizontal="left" wrapText="1"/>
    </xf>
    <xf numFmtId="0" fontId="9" fillId="0" borderId="2" xfId="0" applyNumberFormat="1" applyFont="1" applyFill="1" applyBorder="1" applyAlignment="1" applyProtection="1">
      <alignment vertical="center"/>
    </xf>
    <xf numFmtId="3" fontId="1" fillId="4" borderId="1" xfId="2" applyNumberFormat="1" applyFont="1" applyFill="1" applyBorder="1" applyAlignment="1">
      <alignment vertical="center"/>
    </xf>
    <xf numFmtId="0" fontId="9" fillId="0" borderId="1" xfId="0" applyNumberFormat="1" applyFont="1" applyFill="1" applyBorder="1" applyAlignment="1" applyProtection="1">
      <alignment horizontal="left" vertical="center"/>
    </xf>
    <xf numFmtId="0" fontId="10" fillId="2" borderId="0" xfId="0" applyFont="1" applyFill="1" applyBorder="1" applyAlignment="1">
      <alignment horizontal="left"/>
    </xf>
    <xf numFmtId="0" fontId="10" fillId="2" borderId="0" xfId="0" applyFont="1" applyFill="1" applyBorder="1" applyAlignment="1">
      <alignment horizontal="right" wrapText="1"/>
    </xf>
    <xf numFmtId="0" fontId="16" fillId="2" borderId="0" xfId="0" applyFont="1" applyFill="1"/>
    <xf numFmtId="0" fontId="16" fillId="0" borderId="0" xfId="0" applyFont="1"/>
    <xf numFmtId="0" fontId="17" fillId="2" borderId="0" xfId="4" applyFont="1" applyFill="1"/>
    <xf numFmtId="4" fontId="3" fillId="0" borderId="1" xfId="3" applyNumberFormat="1" applyFont="1" applyFill="1" applyBorder="1" applyAlignment="1">
      <alignment horizontal="center" vertical="center" wrapText="1"/>
    </xf>
    <xf numFmtId="0" fontId="7" fillId="0" borderId="1" xfId="0" applyFont="1" applyBorder="1" applyAlignment="1">
      <alignment horizontal="center" vertical="center"/>
    </xf>
    <xf numFmtId="49" fontId="3" fillId="0" borderId="1" xfId="0" applyNumberFormat="1" applyFont="1" applyBorder="1" applyAlignment="1">
      <alignment horizontal="center" vertical="center"/>
    </xf>
    <xf numFmtId="3" fontId="6" fillId="0" borderId="1" xfId="5" applyNumberFormat="1" applyFont="1" applyBorder="1" applyAlignment="1">
      <alignment horizontal="center" vertical="center" wrapText="1"/>
    </xf>
    <xf numFmtId="9" fontId="6" fillId="0" borderId="1" xfId="3" applyFont="1" applyBorder="1" applyAlignment="1">
      <alignment horizontal="center" vertical="center" wrapText="1"/>
    </xf>
    <xf numFmtId="0" fontId="3" fillId="0" borderId="1" xfId="0" applyFont="1" applyBorder="1" applyAlignment="1">
      <alignment horizontal="center" vertical="center" wrapText="1"/>
    </xf>
    <xf numFmtId="49" fontId="7" fillId="0" borderId="1" xfId="6" applyNumberFormat="1" applyFont="1" applyBorder="1" applyAlignment="1">
      <alignment vertical="center"/>
    </xf>
    <xf numFmtId="0" fontId="7" fillId="0" borderId="1" xfId="6" applyFont="1" applyBorder="1" applyAlignment="1">
      <alignment horizontal="center" vertical="center"/>
    </xf>
    <xf numFmtId="3" fontId="1" fillId="4" borderId="1" xfId="2" applyNumberFormat="1" applyFont="1" applyFill="1" applyBorder="1" applyAlignment="1">
      <alignment horizontal="left" vertical="center"/>
    </xf>
    <xf numFmtId="3" fontId="1" fillId="4" borderId="2" xfId="2" applyNumberFormat="1" applyFont="1" applyFill="1" applyBorder="1" applyAlignment="1">
      <alignment horizontal="left" vertical="center"/>
    </xf>
    <xf numFmtId="3" fontId="1" fillId="4" borderId="5" xfId="2" applyNumberFormat="1" applyFont="1" applyFill="1" applyBorder="1" applyAlignment="1">
      <alignment horizontal="left" vertical="center"/>
    </xf>
    <xf numFmtId="3" fontId="1" fillId="4" borderId="6" xfId="2" applyNumberFormat="1" applyFont="1" applyFill="1" applyBorder="1" applyAlignment="1">
      <alignment horizontal="left" vertical="center"/>
    </xf>
    <xf numFmtId="0" fontId="12" fillId="2" borderId="0" xfId="0" applyFont="1" applyFill="1" applyBorder="1" applyAlignment="1">
      <alignment horizontal="center" vertical="center"/>
    </xf>
    <xf numFmtId="0" fontId="7" fillId="2" borderId="0" xfId="0" applyFont="1" applyFill="1" applyBorder="1" applyAlignment="1">
      <alignment horizontal="left" wrapText="1"/>
    </xf>
    <xf numFmtId="3" fontId="2" fillId="4" borderId="3" xfId="2" applyNumberFormat="1" applyFont="1" applyFill="1" applyBorder="1" applyAlignment="1">
      <alignment horizontal="center" vertical="center" wrapText="1"/>
    </xf>
    <xf numFmtId="3" fontId="2" fillId="4" borderId="4" xfId="2" applyNumberFormat="1" applyFont="1" applyFill="1" applyBorder="1" applyAlignment="1">
      <alignment horizontal="center" vertical="center" wrapText="1"/>
    </xf>
    <xf numFmtId="0" fontId="3" fillId="3" borderId="3" xfId="2" applyFont="1" applyFill="1" applyBorder="1" applyAlignment="1">
      <alignment horizontal="center" vertical="center"/>
    </xf>
    <xf numFmtId="0" fontId="3" fillId="3" borderId="4" xfId="2" applyFont="1" applyFill="1" applyBorder="1" applyAlignment="1">
      <alignment horizontal="center" vertical="center"/>
    </xf>
    <xf numFmtId="0" fontId="3" fillId="3" borderId="3" xfId="2" applyFont="1" applyFill="1" applyBorder="1" applyAlignment="1">
      <alignment horizontal="center" vertical="center" textRotation="90" wrapText="1"/>
    </xf>
    <xf numFmtId="0" fontId="3" fillId="3" borderId="4" xfId="2" applyFont="1" applyFill="1" applyBorder="1" applyAlignment="1">
      <alignment horizontal="center" vertical="center" textRotation="90" wrapText="1"/>
    </xf>
    <xf numFmtId="0" fontId="3" fillId="3" borderId="3" xfId="2" applyFont="1" applyFill="1" applyBorder="1" applyAlignment="1">
      <alignment horizontal="center" vertical="center" wrapText="1"/>
    </xf>
    <xf numFmtId="0" fontId="3" fillId="3" borderId="4" xfId="2" applyFont="1" applyFill="1" applyBorder="1" applyAlignment="1">
      <alignment horizontal="center" vertical="center" wrapText="1"/>
    </xf>
  </cellXfs>
  <cellStyles count="8">
    <cellStyle name="Hyperlink" xfId="4" builtinId="8"/>
    <cellStyle name="Normal" xfId="0" builtinId="0"/>
    <cellStyle name="Normal 2" xfId="1" xr:uid="{00000000-0005-0000-0000-000002000000}"/>
    <cellStyle name="Normal 3" xfId="2" xr:uid="{00000000-0005-0000-0000-000003000000}"/>
    <cellStyle name="Normal 4" xfId="6" xr:uid="{65BB8F08-77EA-46C3-9A8E-EB16C41F61D6}"/>
    <cellStyle name="Normal_Sheet1" xfId="5" xr:uid="{19534082-9CD5-4A7B-889E-D81C20D971E7}"/>
    <cellStyle name="Percent" xfId="3" builtinId="5"/>
    <cellStyle name="Percent 2" xfId="7" xr:uid="{3C55AB2F-97FA-4AC4-8324-DA35F78EC580}"/>
  </cellStyles>
  <dxfs count="1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font>
      <fill>
        <gradientFill degree="90">
          <stop position="0">
            <color theme="0"/>
          </stop>
          <stop position="1">
            <color rgb="FFFFD1D1"/>
          </stop>
        </gradientFill>
      </fill>
    </dxf>
    <dxf>
      <font>
        <b/>
        <i val="0"/>
      </font>
      <fill>
        <gradientFill degree="90">
          <stop position="0">
            <color theme="0"/>
          </stop>
          <stop position="1">
            <color rgb="FFECF5E7"/>
          </stop>
        </gradientFill>
      </fill>
    </dxf>
    <dxf>
      <border>
        <left style="thin">
          <color auto="1"/>
        </left>
        <right style="thin">
          <color auto="1"/>
        </right>
        <top style="thin">
          <color auto="1"/>
        </top>
        <bottom style="thin">
          <color auto="1"/>
        </bottom>
        <vertical style="thin">
          <color auto="1"/>
        </vertical>
        <horizontal style="thin">
          <color auto="1"/>
        </horizontal>
      </border>
    </dxf>
    <dxf>
      <fill>
        <gradientFill degree="90">
          <stop position="0">
            <color theme="0"/>
          </stop>
          <stop position="0.5">
            <color theme="4" tint="0.80001220740379042"/>
          </stop>
          <stop position="1">
            <color theme="0"/>
          </stop>
        </gradientFill>
      </fill>
    </dxf>
    <dxf>
      <font>
        <b/>
        <i val="0"/>
      </font>
    </dxf>
    <dxf>
      <font>
        <b/>
        <i val="0"/>
      </font>
    </dxf>
    <dxf>
      <font>
        <b/>
        <i val="0"/>
      </font>
    </dxf>
    <dxf>
      <fill>
        <patternFill>
          <bgColor theme="5" tint="0.79998168889431442"/>
        </patternFill>
      </fill>
    </dxf>
    <dxf>
      <fill>
        <patternFill>
          <bgColor theme="4" tint="0.79998168889431442"/>
        </patternFill>
      </fill>
    </dxf>
    <dxf>
      <font>
        <b/>
        <i val="0"/>
      </font>
    </dxf>
    <dxf>
      <font>
        <b/>
        <i val="0"/>
      </font>
      <fill>
        <gradientFill degree="90">
          <stop position="0">
            <color theme="0"/>
          </stop>
          <stop position="0.5">
            <color theme="4" tint="0.80001220740379042"/>
          </stop>
          <stop position="1">
            <color theme="0"/>
          </stop>
        </gradientFill>
      </fill>
    </dxf>
    <dxf>
      <border>
        <left style="thin">
          <color auto="1"/>
        </left>
        <right style="thin">
          <color auto="1"/>
        </right>
        <top style="thin">
          <color auto="1"/>
        </top>
        <bottom style="thin">
          <color auto="1"/>
        </bottom>
        <vertical style="thin">
          <color auto="1"/>
        </vertical>
        <horizontal style="thin">
          <color auto="1"/>
        </horizontal>
      </border>
    </dxf>
  </dxfs>
  <tableStyles count="2" defaultTableStyle="TableStyleMedium2" defaultPivotStyle="PivotTable Style 1">
    <tableStyle name="PivotTable Style 1" table="0" count="8" xr9:uid="{00000000-0011-0000-FFFF-FFFF00000000}">
      <tableStyleElement type="wholeTable" dxfId="17"/>
      <tableStyleElement type="headerRow" dxfId="16"/>
      <tableStyleElement type="totalRow" dxfId="15"/>
      <tableStyleElement type="firstRowStripe" dxfId="14"/>
      <tableStyleElement type="secondRowStripe" dxfId="13"/>
      <tableStyleElement type="firstSubtotalColumn" dxfId="12"/>
      <tableStyleElement type="firstSubtotalRow" dxfId="11"/>
      <tableStyleElement type="firstColumnSubheading" dxfId="10"/>
    </tableStyle>
    <tableStyle name="PivotTable Style 2" table="0" count="2" xr9:uid="{00000000-0011-0000-FFFF-FFFF01000000}">
      <tableStyleElement type="firstRowStripe" dxfId="9"/>
      <tableStyleElement type="secondRowStripe" dxfId="8"/>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ints.pelnis@f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pageSetUpPr fitToPage="1"/>
  </sheetPr>
  <dimension ref="A1:Z19"/>
  <sheetViews>
    <sheetView tabSelected="1" topLeftCell="H10" zoomScale="85" zoomScaleNormal="85" zoomScaleSheetLayoutView="87" zoomScalePageLayoutView="90" workbookViewId="0">
      <selection activeCell="J14" sqref="J14"/>
    </sheetView>
  </sheetViews>
  <sheetFormatPr defaultColWidth="9.140625" defaultRowHeight="12.75" outlineLevelRow="2" outlineLevelCol="1" x14ac:dyDescent="0.2"/>
  <cols>
    <col min="1" max="1" width="9.140625" style="3" hidden="1" customWidth="1" outlineLevel="1"/>
    <col min="2" max="2" width="15.28515625" style="3" hidden="1" customWidth="1" outlineLevel="1"/>
    <col min="3" max="4" width="16.85546875" style="3" hidden="1" customWidth="1" outlineLevel="1"/>
    <col min="5" max="5" width="10" style="3" hidden="1" customWidth="1" outlineLevel="1"/>
    <col min="6" max="6" width="9.140625" style="3" hidden="1" customWidth="1" outlineLevel="1"/>
    <col min="7" max="7" width="8.28515625" style="3" hidden="1" customWidth="1" outlineLevel="1"/>
    <col min="8" max="8" width="5.7109375" style="3" customWidth="1" collapsed="1"/>
    <col min="9" max="9" width="5.7109375" style="3" customWidth="1"/>
    <col min="10" max="10" width="22.42578125" style="3" customWidth="1"/>
    <col min="11" max="11" width="56" style="13" customWidth="1"/>
    <col min="12" max="12" width="14.28515625" style="3" customWidth="1"/>
    <col min="13" max="13" width="10.140625" style="3" customWidth="1"/>
    <col min="14" max="14" width="15.28515625" style="3" customWidth="1"/>
    <col min="15" max="15" width="15.28515625" style="3" hidden="1" customWidth="1"/>
    <col min="16" max="16" width="33.5703125" style="3" hidden="1" customWidth="1"/>
    <col min="17" max="17" width="98.7109375" style="28" customWidth="1"/>
    <col min="18" max="16384" width="9.140625" style="3"/>
  </cols>
  <sheetData>
    <row r="1" spans="1:22" ht="56.45" customHeight="1" x14ac:dyDescent="0.2">
      <c r="H1" s="15"/>
      <c r="I1" s="15"/>
      <c r="J1" s="15"/>
      <c r="K1" s="16"/>
      <c r="L1" s="15"/>
      <c r="M1" s="15"/>
      <c r="N1" s="15"/>
      <c r="O1" s="15"/>
      <c r="P1" s="15"/>
      <c r="Q1" s="29" t="s">
        <v>41</v>
      </c>
    </row>
    <row r="2" spans="1:22" s="4" customFormat="1" ht="18.75" customHeight="1" x14ac:dyDescent="0.2">
      <c r="H2" s="68" t="s">
        <v>30</v>
      </c>
      <c r="I2" s="68"/>
      <c r="J2" s="68"/>
      <c r="K2" s="68"/>
      <c r="L2" s="68"/>
      <c r="M2" s="68"/>
      <c r="N2" s="68"/>
      <c r="O2" s="68"/>
      <c r="P2" s="68"/>
      <c r="Q2" s="68"/>
    </row>
    <row r="3" spans="1:22" s="4" customFormat="1" ht="16.5" customHeight="1" x14ac:dyDescent="0.2">
      <c r="A3" s="4" t="s">
        <v>1</v>
      </c>
      <c r="B3" s="8">
        <f>SUMIFS($N$12:$N$15,$O$12:$O$15,A3,$P$12:$P$15,"Atbildīgā iestāde ir izvērtējusi neizpildes apstākļus un rosina nepiemērot finanšu disciplīnas sankcijas.")</f>
        <v>0</v>
      </c>
      <c r="C3" s="4">
        <f>RANK(B3,$B$3:$B$6,1)</f>
        <v>1</v>
      </c>
      <c r="D3" s="4">
        <f>COUNTIFS($O$12:$O$15,A3,$P$12:$P$15,"Atbildīgā iestāde ir izvērtējusi neizpildes apstākļus un rosina nepiemērot finanšu disciplīnas sankcijas.")</f>
        <v>0</v>
      </c>
      <c r="H3" s="69" t="s">
        <v>29</v>
      </c>
      <c r="I3" s="69"/>
      <c r="J3" s="69"/>
      <c r="K3" s="69"/>
      <c r="L3" s="69"/>
      <c r="M3" s="69"/>
      <c r="N3" s="69"/>
      <c r="O3" s="69"/>
      <c r="P3" s="69"/>
      <c r="Q3" s="69"/>
    </row>
    <row r="4" spans="1:22" s="4" customFormat="1" ht="13.5" customHeight="1" x14ac:dyDescent="0.2">
      <c r="A4" s="4" t="s">
        <v>24</v>
      </c>
      <c r="B4" s="8">
        <f>SUMIFS($N$12:$N$15,$O$12:$O$15,A4,$P$12:$P$15,"Atbildīgā iestāde ir izvērtējusi neizpildes apstākļus un rosina nepiemērot finanšu disciplīnas sankcijas.")</f>
        <v>0</v>
      </c>
      <c r="C4" s="4">
        <f t="shared" ref="C4:C5" si="0">RANK(B4,$B$3:$B$6,1)</f>
        <v>1</v>
      </c>
      <c r="D4" s="4">
        <f>COUNTIFS($O$12:$O$15,A4,$P$12:$P$15,"Atbildīgā iestāde ir izvērtējusi neizpildes apstākļus un rosina nepiemērot finanšu disciplīnas sankcijas.")</f>
        <v>0</v>
      </c>
      <c r="H4" s="69"/>
      <c r="I4" s="69"/>
      <c r="J4" s="69"/>
      <c r="K4" s="69"/>
      <c r="L4" s="69"/>
      <c r="M4" s="69"/>
      <c r="N4" s="69"/>
      <c r="O4" s="69"/>
      <c r="P4" s="69"/>
      <c r="Q4" s="69"/>
    </row>
    <row r="5" spans="1:22" s="4" customFormat="1" x14ac:dyDescent="0.2">
      <c r="A5" s="4" t="s">
        <v>0</v>
      </c>
      <c r="B5" s="8">
        <f>SUMIFS($N$12:$N$15,$O$12:$O$15,A5,$P$12:$P$15,"Atbildīgā iestāde ir izvērtējusi neizpildes apstākļus un rosina nepiemērot finanšu disciplīnas sankcijas.")</f>
        <v>0</v>
      </c>
      <c r="C5" s="4">
        <f t="shared" si="0"/>
        <v>1</v>
      </c>
      <c r="D5" s="4">
        <f>COUNTIFS($O$12:$O$15,A5,$P$12:$P$15,"Atbildīgā iestāde ir izvērtējusi neizpildes apstākļus un rosina nepiemērot finanšu disciplīnas sankcijas.")</f>
        <v>0</v>
      </c>
      <c r="H5" s="9" t="s">
        <v>17</v>
      </c>
      <c r="I5" s="9"/>
      <c r="J5" s="10"/>
      <c r="K5" s="10"/>
      <c r="L5" s="9"/>
      <c r="M5" s="9"/>
      <c r="N5" s="9"/>
      <c r="O5" s="9"/>
      <c r="P5" s="9"/>
      <c r="Q5" s="26"/>
    </row>
    <row r="6" spans="1:22" s="4" customFormat="1" x14ac:dyDescent="0.2">
      <c r="B6" s="8"/>
      <c r="H6" s="11" t="s">
        <v>16</v>
      </c>
      <c r="I6" s="9"/>
      <c r="J6" s="10"/>
      <c r="K6" s="10"/>
      <c r="L6" s="9"/>
      <c r="M6" s="9"/>
      <c r="N6" s="9"/>
      <c r="O6" s="9"/>
      <c r="P6" s="9"/>
      <c r="Q6" s="26"/>
    </row>
    <row r="7" spans="1:22" s="4" customFormat="1" x14ac:dyDescent="0.2">
      <c r="C7" s="1"/>
      <c r="D7" s="40"/>
      <c r="H7" s="31" t="s">
        <v>31</v>
      </c>
      <c r="I7" s="9"/>
      <c r="J7" s="10"/>
      <c r="K7" s="10"/>
      <c r="L7" s="12"/>
      <c r="M7" s="14"/>
      <c r="N7" s="12"/>
      <c r="O7" s="12"/>
      <c r="P7" s="12"/>
      <c r="Q7" s="27"/>
    </row>
    <row r="8" spans="1:22" ht="81" customHeight="1" x14ac:dyDescent="0.2">
      <c r="C8" s="1"/>
      <c r="D8" s="40"/>
      <c r="H8" s="74" t="s">
        <v>7</v>
      </c>
      <c r="I8" s="74" t="s">
        <v>8</v>
      </c>
      <c r="J8" s="72" t="s">
        <v>9</v>
      </c>
      <c r="K8" s="42" t="s">
        <v>10</v>
      </c>
      <c r="L8" s="5" t="s">
        <v>28</v>
      </c>
      <c r="M8" s="6" t="s">
        <v>14</v>
      </c>
      <c r="N8" s="30" t="s">
        <v>13</v>
      </c>
      <c r="O8" s="70" t="s">
        <v>18</v>
      </c>
      <c r="P8" s="70" t="s">
        <v>12</v>
      </c>
      <c r="Q8" s="76" t="s">
        <v>39</v>
      </c>
    </row>
    <row r="9" spans="1:22" ht="25.5" x14ac:dyDescent="0.2">
      <c r="H9" s="75"/>
      <c r="I9" s="75"/>
      <c r="J9" s="73"/>
      <c r="K9" s="43" t="s">
        <v>23</v>
      </c>
      <c r="L9" s="43">
        <f>L11+L13</f>
        <v>-536981.29</v>
      </c>
      <c r="M9" s="43" t="s">
        <v>38</v>
      </c>
      <c r="N9" s="44">
        <f>N11+N13</f>
        <v>-402735.97249999997</v>
      </c>
      <c r="O9" s="71"/>
      <c r="P9" s="71"/>
      <c r="Q9" s="77"/>
    </row>
    <row r="10" spans="1:22" ht="15" customHeight="1" x14ac:dyDescent="0.2">
      <c r="A10" s="7" t="s">
        <v>4</v>
      </c>
      <c r="B10" s="7" t="s">
        <v>12</v>
      </c>
      <c r="C10" s="7" t="s">
        <v>3</v>
      </c>
      <c r="D10" s="7" t="s">
        <v>19</v>
      </c>
      <c r="E10" s="7" t="s">
        <v>11</v>
      </c>
      <c r="F10" s="7" t="s">
        <v>5</v>
      </c>
      <c r="G10" s="18" t="s">
        <v>6</v>
      </c>
      <c r="H10" s="7">
        <v>1</v>
      </c>
      <c r="I10" s="7">
        <v>2</v>
      </c>
      <c r="J10" s="7">
        <v>3</v>
      </c>
      <c r="K10" s="7">
        <v>4</v>
      </c>
      <c r="L10" s="7">
        <v>5</v>
      </c>
      <c r="M10" s="7">
        <v>6</v>
      </c>
      <c r="N10" s="7">
        <v>7</v>
      </c>
      <c r="O10" s="7" t="s">
        <v>20</v>
      </c>
      <c r="P10" s="7" t="s">
        <v>21</v>
      </c>
      <c r="Q10" s="7">
        <v>8</v>
      </c>
    </row>
    <row r="11" spans="1:22" s="25" customFormat="1" outlineLevel="1" x14ac:dyDescent="0.2">
      <c r="A11" s="32"/>
      <c r="B11" s="32"/>
      <c r="C11" s="33"/>
      <c r="D11" s="33"/>
      <c r="E11" s="34"/>
      <c r="F11" s="48"/>
      <c r="G11" s="48"/>
      <c r="H11" s="64" t="s">
        <v>22</v>
      </c>
      <c r="I11" s="64"/>
      <c r="J11" s="64"/>
      <c r="K11" s="64"/>
      <c r="L11" s="46">
        <f>SUBTOTAL(9,L12:L12)</f>
        <v>-526058.9</v>
      </c>
      <c r="M11" s="46">
        <f>SUBTOTAL(3,M12:M12)</f>
        <v>1</v>
      </c>
      <c r="N11" s="46">
        <f>SUBTOTAL(9,N12:N12)</f>
        <v>-394544.18</v>
      </c>
      <c r="O11" s="49">
        <f>SUBTOTAL(3,Q12:Q12)</f>
        <v>1</v>
      </c>
      <c r="P11" s="64"/>
      <c r="Q11" s="64"/>
    </row>
    <row r="12" spans="1:22" s="25" customFormat="1" ht="165.75" outlineLevel="2" x14ac:dyDescent="0.2">
      <c r="A12" s="32"/>
      <c r="B12" s="32"/>
      <c r="C12" s="33"/>
      <c r="D12" s="33"/>
      <c r="E12" s="34"/>
      <c r="F12" s="35" t="str">
        <f t="shared" ref="F12" si="1">IF(ISNUMBER(SEARCH("samazinājumu",P12)),7,
IF(ISNUMBER(SEARCH("FM",P12)),6,
IF(ISNUMBER(SEARCH("Atbildīgā", P12)),INDEX($C$3:$C$6,MATCH(O12,$A$3:$A$6,0)),"Kļūda")))</f>
        <v>Kļūda</v>
      </c>
      <c r="G12" s="32"/>
      <c r="H12" s="57">
        <v>1</v>
      </c>
      <c r="I12" s="58" t="s">
        <v>2</v>
      </c>
      <c r="J12" s="61" t="s">
        <v>40</v>
      </c>
      <c r="K12" s="61" t="s">
        <v>32</v>
      </c>
      <c r="L12" s="59">
        <v>-526058.9</v>
      </c>
      <c r="M12" s="38">
        <v>0</v>
      </c>
      <c r="N12" s="59">
        <v>-394544.18</v>
      </c>
      <c r="O12" s="60">
        <v>0</v>
      </c>
      <c r="P12" s="56">
        <v>-394544.17499999999</v>
      </c>
      <c r="Q12" s="56" t="s">
        <v>33</v>
      </c>
    </row>
    <row r="13" spans="1:22" s="2" customFormat="1" outlineLevel="1" x14ac:dyDescent="0.2">
      <c r="A13" s="32"/>
      <c r="B13" s="32"/>
      <c r="C13" s="33"/>
      <c r="D13" s="33"/>
      <c r="E13" s="34"/>
      <c r="F13" s="50"/>
      <c r="G13" s="32"/>
      <c r="H13" s="65" t="s">
        <v>34</v>
      </c>
      <c r="I13" s="66"/>
      <c r="J13" s="66"/>
      <c r="K13" s="67"/>
      <c r="L13" s="46">
        <f>SUBTOTAL(9,L14:L14)</f>
        <v>-10922.39</v>
      </c>
      <c r="M13" s="46">
        <f>SUBTOTAL(3,M14:M14)</f>
        <v>1</v>
      </c>
      <c r="N13" s="46">
        <f>SUBTOTAL(9,N14:N14)</f>
        <v>-8191.7924999999996</v>
      </c>
      <c r="O13" s="49"/>
      <c r="P13" s="64"/>
      <c r="Q13" s="64">
        <f>SUBTOTAL(3,Q14:Q14)</f>
        <v>1</v>
      </c>
    </row>
    <row r="14" spans="1:22" s="2" customFormat="1" ht="191.25" outlineLevel="2" x14ac:dyDescent="0.2">
      <c r="A14" s="32"/>
      <c r="B14" s="32"/>
      <c r="C14" s="33"/>
      <c r="D14" s="33"/>
      <c r="E14" s="34"/>
      <c r="F14" s="35" t="str">
        <f t="shared" ref="F14" si="2">IF(ISNUMBER(SEARCH("samazinājumu",P14)),7,
IF(ISNUMBER(SEARCH("FM",P14)),6,
IF(ISNUMBER(SEARCH("Atbildīgā", P14)),INDEX($C$3:$C$6,MATCH(O14,$A$3:$A$6,0)),"Kļūda")))</f>
        <v>Kļūda</v>
      </c>
      <c r="G14" s="32"/>
      <c r="H14" s="63">
        <v>2</v>
      </c>
      <c r="I14" s="62" t="s">
        <v>35</v>
      </c>
      <c r="J14" s="36" t="s">
        <v>36</v>
      </c>
      <c r="K14" s="36" t="s">
        <v>37</v>
      </c>
      <c r="L14" s="37">
        <v>-10922.39</v>
      </c>
      <c r="M14" s="38">
        <v>0</v>
      </c>
      <c r="N14" s="39">
        <v>-8191.7924999999996</v>
      </c>
      <c r="O14" s="41">
        <v>0</v>
      </c>
      <c r="P14" s="39">
        <v>-8191.7924999999996</v>
      </c>
      <c r="Q14" s="45" t="s">
        <v>42</v>
      </c>
    </row>
    <row r="15" spans="1:22" x14ac:dyDescent="0.2">
      <c r="H15" s="19"/>
      <c r="I15" s="20"/>
      <c r="J15" s="21"/>
      <c r="K15" s="21"/>
      <c r="L15" s="22"/>
      <c r="M15" s="23"/>
      <c r="N15" s="24"/>
      <c r="O15" s="24"/>
      <c r="P15" s="24"/>
      <c r="Q15" s="27"/>
    </row>
    <row r="16" spans="1:22" s="47" customFormat="1" ht="19.5" customHeight="1" x14ac:dyDescent="0.3">
      <c r="H16" s="51" t="s">
        <v>25</v>
      </c>
      <c r="Q16" s="52" t="s">
        <v>26</v>
      </c>
      <c r="V16" s="52"/>
    </row>
    <row r="17" spans="8:26" s="54" customFormat="1" ht="25.15" customHeight="1" x14ac:dyDescent="0.25">
      <c r="H17" s="17" t="s">
        <v>27</v>
      </c>
      <c r="K17" s="53"/>
      <c r="L17" s="53"/>
      <c r="M17" s="53"/>
      <c r="N17" s="53"/>
      <c r="O17" s="53"/>
      <c r="P17" s="53"/>
      <c r="Q17" s="53"/>
      <c r="R17" s="53"/>
      <c r="S17" s="53"/>
      <c r="T17" s="53"/>
      <c r="U17" s="53"/>
      <c r="V17" s="53"/>
    </row>
    <row r="18" spans="8:26" s="54" customFormat="1" ht="15.75" x14ac:dyDescent="0.25">
      <c r="H18" s="55" t="s">
        <v>15</v>
      </c>
      <c r="K18" s="53"/>
      <c r="L18" s="53"/>
      <c r="M18" s="53"/>
      <c r="N18" s="53"/>
      <c r="O18" s="53"/>
      <c r="P18" s="53"/>
      <c r="Q18" s="53"/>
      <c r="R18" s="53"/>
      <c r="S18" s="53"/>
      <c r="T18" s="53"/>
      <c r="U18" s="53"/>
      <c r="V18" s="53"/>
    </row>
    <row r="19" spans="8:26" x14ac:dyDescent="0.2">
      <c r="K19" s="3"/>
      <c r="Q19" s="3"/>
      <c r="T19" s="13"/>
      <c r="Z19" s="28"/>
    </row>
  </sheetData>
  <sheetProtection formatCells="0" formatColumns="0" formatRows="0" insertColumns="0" insertRows="0" insertHyperlinks="0" deleteColumns="0" deleteRows="0" sort="0" pivotTables="0"/>
  <autoFilter ref="A10:Q14" xr:uid="{00000000-0009-0000-0000-000000000000}"/>
  <sortState xmlns:xlrd2="http://schemas.microsoft.com/office/spreadsheetml/2017/richdata2" ref="I12:Q12">
    <sortCondition ref="L12"/>
  </sortState>
  <mergeCells count="12">
    <mergeCell ref="H11:K11"/>
    <mergeCell ref="P11:Q11"/>
    <mergeCell ref="H13:K13"/>
    <mergeCell ref="P13:Q13"/>
    <mergeCell ref="H2:Q2"/>
    <mergeCell ref="H3:Q4"/>
    <mergeCell ref="O8:O9"/>
    <mergeCell ref="P8:P9"/>
    <mergeCell ref="J8:J9"/>
    <mergeCell ref="I8:I9"/>
    <mergeCell ref="H8:H9"/>
    <mergeCell ref="Q8:Q9"/>
  </mergeCells>
  <conditionalFormatting sqref="Q7">
    <cfRule type="iconSet" priority="1449">
      <iconSet iconSet="3Signs" showValue="0" reverse="1">
        <cfvo type="percent" val="0"/>
        <cfvo type="num" val="2"/>
        <cfvo type="num" val="3"/>
      </iconSet>
    </cfRule>
  </conditionalFormatting>
  <conditionalFormatting sqref="H6">
    <cfRule type="iconSet" priority="1456">
      <iconSet iconSet="3Signs" showValue="0" reverse="1">
        <cfvo type="percent" val="0"/>
        <cfvo type="num" val="2"/>
        <cfvo type="num" val="3"/>
      </iconSet>
    </cfRule>
  </conditionalFormatting>
  <conditionalFormatting sqref="M14 M12">
    <cfRule type="expression" dxfId="7" priority="8">
      <formula>IF(OR(M12="nebija plānots", M12="Pabeigts projekts",M12 &gt;=75.01%),"true", "ne")</formula>
    </cfRule>
    <cfRule type="expression" dxfId="6" priority="9">
      <formula>IF(M12 &lt;=75.01%,"true", "ne")</formula>
    </cfRule>
  </conditionalFormatting>
  <conditionalFormatting sqref="Q14">
    <cfRule type="iconSet" priority="1690">
      <iconSet iconSet="3Signs" showValue="0" reverse="1">
        <cfvo type="percent" val="0"/>
        <cfvo type="num" val="2"/>
        <cfvo type="num" val="3"/>
      </iconSet>
    </cfRule>
  </conditionalFormatting>
  <conditionalFormatting sqref="C11:D14">
    <cfRule type="duplicateValues" dxfId="5" priority="1691"/>
  </conditionalFormatting>
  <conditionalFormatting sqref="K9">
    <cfRule type="duplicateValues" dxfId="4" priority="1692"/>
  </conditionalFormatting>
  <conditionalFormatting sqref="L9">
    <cfRule type="duplicateValues" dxfId="3" priority="1693"/>
  </conditionalFormatting>
  <conditionalFormatting sqref="M9">
    <cfRule type="duplicateValues" dxfId="2" priority="1694"/>
  </conditionalFormatting>
  <conditionalFormatting sqref="C2:D2 C7:D9">
    <cfRule type="duplicateValues" dxfId="1" priority="1695"/>
    <cfRule type="duplicateValues" dxfId="0" priority="1696"/>
  </conditionalFormatting>
  <hyperlinks>
    <hyperlink ref="H18" r:id="rId1" xr:uid="{00000000-0004-0000-0000-000000000000}"/>
  </hyperlinks>
  <pageMargins left="0.11811023622047245" right="0.11811023622047245" top="0.31496062992125984" bottom="0.31496062992125984" header="0.11811023622047245" footer="0.15748031496062992"/>
  <pageSetup paperSize="9" scale="65" fitToHeight="0" orientation="landscape" r:id="rId2"/>
  <headerFooter differentFirst="1">
    <oddHeader>&amp;C&amp;"Times New Roman,Regular"&amp;P</oddHeader>
    <oddFooter>&amp;L&amp;"Times New Roman,Regular"&amp;F&amp;R&amp;P no &amp;N</oddFooter>
    <firstFooter>&amp;L&amp;"Times New Roman,Regular"&amp;F</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Izņēmuma_gadījumi_lemšanai_MK</vt:lpstr>
      <vt:lpstr>Izņēmuma_gadījumi_lemšanai_MK!Print_Area</vt:lpstr>
      <vt:lpstr>Izņēmuma_gadījumi_lemšanai_MK!Print_Titles</vt:lpstr>
    </vt:vector>
  </TitlesOfParts>
  <Company>Finanšu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Priekšlikumi atbalsta samazinājuma nepiemērošanai projektos</dc:title>
  <dc:subject>Informatīvā ziņojuma pielikums Nr.2</dc:subject>
  <dc:creator>Ints Pelnis</dc:creator>
  <dc:description>25629163_x000d_
ints.pelnis@fm.gov.lv</dc:description>
  <cp:lastModifiedBy>Diāna Rancāne</cp:lastModifiedBy>
  <cp:lastPrinted>2022-02-21T11:47:41Z</cp:lastPrinted>
  <dcterms:created xsi:type="dcterms:W3CDTF">2018-08-14T07:27:23Z</dcterms:created>
  <dcterms:modified xsi:type="dcterms:W3CDTF">2022-09-09T11:23:43Z</dcterms:modified>
</cp:coreProperties>
</file>